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pivotCache/pivotCacheDefinition7.xml" ContentType="application/vnd.openxmlformats-officedocument.spreadsheetml.pivotCacheDefinition+xml"/>
  <Override PartName="/xl/pivotCache/pivotCacheRecords7.xml" ContentType="application/vnd.openxmlformats-officedocument.spreadsheetml.pivotCacheRecords+xml"/>
  <Override PartName="/xl/pivotCache/pivotCacheDefinition8.xml" ContentType="application/vnd.openxmlformats-officedocument.spreadsheetml.pivotCacheDefinition+xml"/>
  <Override PartName="/xl/pivotCache/pivotCacheRecords8.xml" ContentType="application/vnd.openxmlformats-officedocument.spreadsheetml.pivotCacheRecords+xml"/>
  <Override PartName="/xl/pivotCache/pivotCacheDefinition9.xml" ContentType="application/vnd.openxmlformats-officedocument.spreadsheetml.pivotCacheDefinition+xml"/>
  <Override PartName="/xl/pivotCache/pivotCacheRecords9.xml" ContentType="application/vnd.openxmlformats-officedocument.spreadsheetml.pivotCacheRecords+xml"/>
  <Override PartName="/xl/pivotCache/pivotCacheDefinition10.xml" ContentType="application/vnd.openxmlformats-officedocument.spreadsheetml.pivotCacheDefinition+xml"/>
  <Override PartName="/xl/pivotCache/pivotCacheRecords10.xml" ContentType="application/vnd.openxmlformats-officedocument.spreadsheetml.pivotCacheRecords+xml"/>
  <Override PartName="/xl/pivotCache/pivotCacheDefinition11.xml" ContentType="application/vnd.openxmlformats-officedocument.spreadsheetml.pivotCacheDefinition+xml"/>
  <Override PartName="/xl/pivotCache/pivotCacheRecords11.xml" ContentType="application/vnd.openxmlformats-officedocument.spreadsheetml.pivotCacheRecords+xml"/>
  <Override PartName="/xl/pivotCache/pivotCacheDefinition12.xml" ContentType="application/vnd.openxmlformats-officedocument.spreadsheetml.pivotCacheDefinition+xml"/>
  <Override PartName="/xl/pivotCache/pivotCacheRecords12.xml" ContentType="application/vnd.openxmlformats-officedocument.spreadsheetml.pivotCacheRecords+xml"/>
  <Override PartName="/xl/pivotCache/pivotCacheDefinition13.xml" ContentType="application/vnd.openxmlformats-officedocument.spreadsheetml.pivotCacheDefinition+xml"/>
  <Override PartName="/xl/pivotCache/pivotCacheRecords13.xml" ContentType="application/vnd.openxmlformats-officedocument.spreadsheetml.pivotCacheRecords+xml"/>
  <Override PartName="/xl/pivotCache/pivotCacheDefinition14.xml" ContentType="application/vnd.openxmlformats-officedocument.spreadsheetml.pivotCacheDefinition+xml"/>
  <Override PartName="/xl/pivotCache/pivotCacheRecords14.xml" ContentType="application/vnd.openxmlformats-officedocument.spreadsheetml.pivotCacheRecords+xml"/>
  <Override PartName="/xl/pivotCache/pivotCacheDefinition15.xml" ContentType="application/vnd.openxmlformats-officedocument.spreadsheetml.pivotCacheDefinition+xml"/>
  <Override PartName="/xl/pivotCache/pivotCacheRecords15.xml" ContentType="application/vnd.openxmlformats-officedocument.spreadsheetml.pivotCacheRecords+xml"/>
  <Override PartName="/xl/pivotCache/pivotCacheDefinition16.xml" ContentType="application/vnd.openxmlformats-officedocument.spreadsheetml.pivotCacheDefinition+xml"/>
  <Override PartName="/xl/pivotCache/pivotCacheRecords16.xml" ContentType="application/vnd.openxmlformats-officedocument.spreadsheetml.pivotCacheRecords+xml"/>
  <Override PartName="/xl/pivotCache/pivotCacheDefinition17.xml" ContentType="application/vnd.openxmlformats-officedocument.spreadsheetml.pivotCacheDefinition+xml"/>
  <Override PartName="/xl/pivotCache/pivotCacheRecords17.xml" ContentType="application/vnd.openxmlformats-officedocument.spreadsheetml.pivotCacheRecords+xml"/>
  <Override PartName="/xl/pivotCache/pivotCacheDefinition18.xml" ContentType="application/vnd.openxmlformats-officedocument.spreadsheetml.pivotCacheDefinition+xml"/>
  <Override PartName="/xl/pivotCache/pivotCacheRecords18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drawings/drawing4.xml" ContentType="application/vnd.openxmlformats-officedocument.drawing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drawings/drawing5.xml" ContentType="application/vnd.openxmlformats-officedocument.drawing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drawings/drawing6.xml" ContentType="application/vnd.openxmlformats-officedocument.drawing+xml"/>
  <Override PartName="/xl/pivotTables/pivotTable13.xml" ContentType="application/vnd.openxmlformats-officedocument.spreadsheetml.pivotTable+xml"/>
  <Override PartName="/xl/pivotTables/pivotTable14.xml" ContentType="application/vnd.openxmlformats-officedocument.spreadsheetml.pivotTable+xml"/>
  <Override PartName="/xl/pivotTables/pivotTable15.xml" ContentType="application/vnd.openxmlformats-officedocument.spreadsheetml.pivotTable+xml"/>
  <Override PartName="/xl/drawings/drawing7.xml" ContentType="application/vnd.openxmlformats-officedocument.drawing+xml"/>
  <Override PartName="/xl/pivotTables/pivotTable16.xml" ContentType="application/vnd.openxmlformats-officedocument.spreadsheetml.pivotTable+xml"/>
  <Override PartName="/xl/pivotTables/pivotTable17.xml" ContentType="application/vnd.openxmlformats-officedocument.spreadsheetml.pivotTable+xml"/>
  <Override PartName="/xl/pivotTables/pivotTable18.xml" ContentType="application/vnd.openxmlformats-officedocument.spreadsheetml.pivotTab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atitude\AppData\Local\Temp\scp59970\var\www\miau\data\miau\320\concept_testing\"/>
    </mc:Choice>
  </mc:AlternateContent>
  <xr:revisionPtr revIDLastSave="0" documentId="13_ncr:1_{53FF94A0-D71C-43BC-9D27-012C92ED24D4}" xr6:coauthVersionLast="47" xr6:coauthVersionMax="47" xr10:uidLastSave="{00000000-0000-0000-0000-000000000000}"/>
  <bookViews>
    <workbookView xWindow="-108" yWindow="-108" windowWidth="23256" windowHeight="12456" tabRatio="649" xr2:uid="{AB181585-73E9-4136-B933-E7BADEB8B296}"/>
  </bookViews>
  <sheets>
    <sheet name="task2" sheetId="14" r:id="rId1"/>
    <sheet name="3rows" sheetId="15" r:id="rId2"/>
    <sheet name="demo" sheetId="1" r:id="rId3"/>
    <sheet name="demo (2)" sheetId="2" r:id="rId4"/>
    <sheet name="model_A5" sheetId="3" r:id="rId5"/>
    <sheet name="model_B5" sheetId="4" r:id="rId6"/>
    <sheet name="model_C5" sheetId="5" r:id="rId7"/>
    <sheet name="model_A6" sheetId="7" r:id="rId8"/>
    <sheet name="model_B6" sheetId="8" r:id="rId9"/>
    <sheet name="model_C6" sheetId="9" r:id="rId10"/>
    <sheet name="OAM" sheetId="10" r:id="rId11"/>
    <sheet name="Y0" sheetId="11" r:id="rId12"/>
    <sheet name="OAM_2" sheetId="12" r:id="rId13"/>
    <sheet name="Y0_2" sheetId="13" r:id="rId14"/>
  </sheets>
  <calcPr calcId="191029"/>
  <pivotCaches>
    <pivotCache cacheId="0" r:id="rId15"/>
    <pivotCache cacheId="1" r:id="rId16"/>
    <pivotCache cacheId="2" r:id="rId17"/>
    <pivotCache cacheId="3" r:id="rId18"/>
    <pivotCache cacheId="4" r:id="rId19"/>
    <pivotCache cacheId="5" r:id="rId20"/>
    <pivotCache cacheId="6" r:id="rId21"/>
    <pivotCache cacheId="7" r:id="rId22"/>
    <pivotCache cacheId="8" r:id="rId23"/>
    <pivotCache cacheId="9" r:id="rId24"/>
    <pivotCache cacheId="10" r:id="rId25"/>
    <pivotCache cacheId="11" r:id="rId26"/>
    <pivotCache cacheId="12" r:id="rId27"/>
    <pivotCache cacheId="13" r:id="rId28"/>
    <pivotCache cacheId="14" r:id="rId29"/>
    <pivotCache cacheId="15" r:id="rId30"/>
    <pivotCache cacheId="16" r:id="rId31"/>
    <pivotCache cacheId="17" r:id="rId3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159" i="15" l="1"/>
  <c r="BR159" i="15"/>
  <c r="DD159" i="15"/>
  <c r="DC174" i="15"/>
  <c r="DB174" i="15"/>
  <c r="DA174" i="15"/>
  <c r="CL175" i="15" s="1"/>
  <c r="CZ174" i="15"/>
  <c r="CY174" i="15"/>
  <c r="CX174" i="15"/>
  <c r="CI175" i="15" s="1"/>
  <c r="CW174" i="15"/>
  <c r="CV174" i="15"/>
  <c r="CG175" i="15" s="1"/>
  <c r="CU174" i="15"/>
  <c r="CF175" i="15" s="1"/>
  <c r="CT174" i="15"/>
  <c r="CS174" i="15"/>
  <c r="CD175" i="15" s="1"/>
  <c r="CR174" i="15"/>
  <c r="CQ174" i="15"/>
  <c r="CP174" i="15"/>
  <c r="CA175" i="15" s="1"/>
  <c r="CO174" i="15"/>
  <c r="CN174" i="15"/>
  <c r="BY175" i="15" s="1"/>
  <c r="CM174" i="15"/>
  <c r="CL174" i="15"/>
  <c r="CK174" i="15"/>
  <c r="CJ174" i="15"/>
  <c r="CI174" i="15"/>
  <c r="CH174" i="15"/>
  <c r="CG174" i="15"/>
  <c r="CF174" i="15"/>
  <c r="CE174" i="15"/>
  <c r="CD174" i="15"/>
  <c r="CC174" i="15"/>
  <c r="CB174" i="15"/>
  <c r="CA174" i="15"/>
  <c r="BZ174" i="15"/>
  <c r="BY174" i="15"/>
  <c r="CM175" i="15"/>
  <c r="CK175" i="15"/>
  <c r="CJ175" i="15"/>
  <c r="CH175" i="15"/>
  <c r="CE175" i="15"/>
  <c r="CC175" i="15"/>
  <c r="CB175" i="15"/>
  <c r="BZ175" i="15"/>
  <c r="AF174" i="15"/>
  <c r="AE174" i="15"/>
  <c r="P175" i="15" s="1"/>
  <c r="AD174" i="15"/>
  <c r="AC174" i="15"/>
  <c r="AB174" i="15"/>
  <c r="AA174" i="15"/>
  <c r="L175" i="15" s="1"/>
  <c r="Z174" i="15"/>
  <c r="Y174" i="15"/>
  <c r="X174" i="15"/>
  <c r="I175" i="15" s="1"/>
  <c r="W174" i="15"/>
  <c r="H175" i="15" s="1"/>
  <c r="V174" i="15"/>
  <c r="U174" i="15"/>
  <c r="T174" i="15"/>
  <c r="S174" i="15"/>
  <c r="D175" i="15" s="1"/>
  <c r="R174" i="15"/>
  <c r="Q174" i="15"/>
  <c r="P174" i="15"/>
  <c r="O174" i="15"/>
  <c r="N174" i="15"/>
  <c r="M174" i="15"/>
  <c r="L174" i="15"/>
  <c r="K174" i="15"/>
  <c r="J174" i="15"/>
  <c r="I174" i="15"/>
  <c r="H174" i="15"/>
  <c r="G174" i="15"/>
  <c r="F174" i="15"/>
  <c r="E174" i="15"/>
  <c r="D174" i="15"/>
  <c r="C174" i="15"/>
  <c r="B174" i="15"/>
  <c r="O175" i="15"/>
  <c r="N175" i="15"/>
  <c r="M175" i="15"/>
  <c r="K175" i="15"/>
  <c r="J175" i="15"/>
  <c r="G175" i="15"/>
  <c r="F175" i="15"/>
  <c r="E175" i="15"/>
  <c r="C175" i="15"/>
  <c r="B175" i="15"/>
  <c r="BA175" i="15"/>
  <c r="AZ175" i="15"/>
  <c r="AY175" i="15"/>
  <c r="AX175" i="15"/>
  <c r="AW175" i="15"/>
  <c r="AV175" i="15"/>
  <c r="AU175" i="15"/>
  <c r="AT175" i="15"/>
  <c r="AS175" i="15"/>
  <c r="AR175" i="15"/>
  <c r="AQ175" i="15"/>
  <c r="AP175" i="15"/>
  <c r="AO175" i="15"/>
  <c r="AN175" i="15"/>
  <c r="AM175" i="15"/>
  <c r="BQ174" i="15"/>
  <c r="BP174" i="15"/>
  <c r="BO174" i="15"/>
  <c r="BN174" i="15"/>
  <c r="BM174" i="15"/>
  <c r="BL174" i="15"/>
  <c r="BK174" i="15"/>
  <c r="BJ174" i="15"/>
  <c r="BI174" i="15"/>
  <c r="BH174" i="15"/>
  <c r="BG174" i="15"/>
  <c r="BF174" i="15"/>
  <c r="BE174" i="15"/>
  <c r="BD174" i="15"/>
  <c r="BC174" i="15"/>
  <c r="BB174" i="15"/>
  <c r="BA174" i="15"/>
  <c r="AZ174" i="15"/>
  <c r="AY174" i="15"/>
  <c r="AX174" i="15"/>
  <c r="AW174" i="15"/>
  <c r="AV174" i="15"/>
  <c r="AU174" i="15"/>
  <c r="AT174" i="15"/>
  <c r="AS174" i="15"/>
  <c r="AR174" i="15"/>
  <c r="AQ174" i="15"/>
  <c r="AP174" i="15"/>
  <c r="AO174" i="15"/>
  <c r="AN174" i="15"/>
  <c r="AM174" i="15"/>
  <c r="BF42" i="14"/>
  <c r="BE42" i="14"/>
  <c r="BD42" i="14"/>
  <c r="BC42" i="14"/>
  <c r="BB42" i="14"/>
  <c r="BA42" i="14"/>
  <c r="AZ42" i="14"/>
  <c r="AY42" i="14"/>
  <c r="AX42" i="14"/>
  <c r="AW42" i="14"/>
  <c r="AV42" i="14"/>
  <c r="AU42" i="14"/>
  <c r="AT42" i="14"/>
  <c r="AS42" i="14"/>
  <c r="AR42" i="14"/>
  <c r="BF41" i="14"/>
  <c r="BE41" i="14"/>
  <c r="BD41" i="14"/>
  <c r="BC41" i="14"/>
  <c r="BB41" i="14"/>
  <c r="BA41" i="14"/>
  <c r="AZ41" i="14"/>
  <c r="AY41" i="14"/>
  <c r="AX41" i="14"/>
  <c r="AW41" i="14"/>
  <c r="AV41" i="14"/>
  <c r="AU41" i="14"/>
  <c r="AT41" i="14"/>
  <c r="AS41" i="14"/>
  <c r="AR41" i="14"/>
  <c r="BF40" i="14"/>
  <c r="BE40" i="14"/>
  <c r="BD40" i="14"/>
  <c r="BC40" i="14"/>
  <c r="BB40" i="14"/>
  <c r="BA40" i="14"/>
  <c r="AZ40" i="14"/>
  <c r="AY40" i="14"/>
  <c r="AX40" i="14"/>
  <c r="AW40" i="14"/>
  <c r="AV40" i="14"/>
  <c r="AU40" i="14"/>
  <c r="AT40" i="14"/>
  <c r="AS40" i="14"/>
  <c r="AR40" i="14"/>
  <c r="BF39" i="14"/>
  <c r="BE39" i="14"/>
  <c r="BD39" i="14"/>
  <c r="BC39" i="14"/>
  <c r="BB39" i="14"/>
  <c r="BA39" i="14"/>
  <c r="AZ39" i="14"/>
  <c r="AY39" i="14"/>
  <c r="AX39" i="14"/>
  <c r="AW39" i="14"/>
  <c r="AV39" i="14"/>
  <c r="AU39" i="14"/>
  <c r="AT39" i="14"/>
  <c r="AS39" i="14"/>
  <c r="AR39" i="14"/>
  <c r="BF38" i="14"/>
  <c r="BE38" i="14"/>
  <c r="BD38" i="14"/>
  <c r="BC38" i="14"/>
  <c r="BB38" i="14"/>
  <c r="BA38" i="14"/>
  <c r="AZ38" i="14"/>
  <c r="AY38" i="14"/>
  <c r="AX38" i="14"/>
  <c r="AW38" i="14"/>
  <c r="AV38" i="14"/>
  <c r="AU38" i="14"/>
  <c r="AT38" i="14"/>
  <c r="AS38" i="14"/>
  <c r="AR38" i="14"/>
  <c r="BF37" i="14"/>
  <c r="BE37" i="14"/>
  <c r="BD37" i="14"/>
  <c r="BC37" i="14"/>
  <c r="BB37" i="14"/>
  <c r="BA37" i="14"/>
  <c r="AZ37" i="14"/>
  <c r="AY37" i="14"/>
  <c r="AX37" i="14"/>
  <c r="AW37" i="14"/>
  <c r="AV37" i="14"/>
  <c r="AU37" i="14"/>
  <c r="AT37" i="14"/>
  <c r="AS37" i="14"/>
  <c r="AR37" i="14"/>
  <c r="BF36" i="14"/>
  <c r="BE36" i="14"/>
  <c r="BD36" i="14"/>
  <c r="BC36" i="14"/>
  <c r="BB36" i="14"/>
  <c r="BA36" i="14"/>
  <c r="AZ36" i="14"/>
  <c r="AY36" i="14"/>
  <c r="AX36" i="14"/>
  <c r="AW36" i="14"/>
  <c r="AV36" i="14"/>
  <c r="AU36" i="14"/>
  <c r="AT36" i="14"/>
  <c r="AS36" i="14"/>
  <c r="AR36" i="14"/>
  <c r="BF35" i="14"/>
  <c r="BE35" i="14"/>
  <c r="BD35" i="14"/>
  <c r="BC35" i="14"/>
  <c r="BB35" i="14"/>
  <c r="BA35" i="14"/>
  <c r="AZ35" i="14"/>
  <c r="AY35" i="14"/>
  <c r="AX35" i="14"/>
  <c r="AW35" i="14"/>
  <c r="AV35" i="14"/>
  <c r="AU35" i="14"/>
  <c r="AT35" i="14"/>
  <c r="AS35" i="14"/>
  <c r="AR35" i="14"/>
  <c r="BF34" i="14"/>
  <c r="BE34" i="14"/>
  <c r="BD34" i="14"/>
  <c r="BC34" i="14"/>
  <c r="BB34" i="14"/>
  <c r="BA34" i="14"/>
  <c r="AZ34" i="14"/>
  <c r="AY34" i="14"/>
  <c r="AX34" i="14"/>
  <c r="AW34" i="14"/>
  <c r="AV34" i="14"/>
  <c r="AU34" i="14"/>
  <c r="AT34" i="14"/>
  <c r="AS34" i="14"/>
  <c r="AR34" i="14"/>
  <c r="BF33" i="14"/>
  <c r="BE33" i="14"/>
  <c r="BD33" i="14"/>
  <c r="BC33" i="14"/>
  <c r="BB33" i="14"/>
  <c r="BA33" i="14"/>
  <c r="AZ33" i="14"/>
  <c r="AY33" i="14"/>
  <c r="AX33" i="14"/>
  <c r="AW33" i="14"/>
  <c r="AV33" i="14"/>
  <c r="AU33" i="14"/>
  <c r="AT33" i="14"/>
  <c r="AS33" i="14"/>
  <c r="AR33" i="14"/>
  <c r="BF32" i="14"/>
  <c r="BE32" i="14"/>
  <c r="BD32" i="14"/>
  <c r="BC32" i="14"/>
  <c r="BB32" i="14"/>
  <c r="BA32" i="14"/>
  <c r="AZ32" i="14"/>
  <c r="AY32" i="14"/>
  <c r="AX32" i="14"/>
  <c r="AW32" i="14"/>
  <c r="AV32" i="14"/>
  <c r="AU32" i="14"/>
  <c r="AT32" i="14"/>
  <c r="AS32" i="14"/>
  <c r="AR32" i="14"/>
  <c r="BF31" i="14"/>
  <c r="BE31" i="14"/>
  <c r="BD31" i="14"/>
  <c r="BC31" i="14"/>
  <c r="BB31" i="14"/>
  <c r="BA31" i="14"/>
  <c r="AZ31" i="14"/>
  <c r="AY31" i="14"/>
  <c r="AX31" i="14"/>
  <c r="AW31" i="14"/>
  <c r="AV31" i="14"/>
  <c r="AU31" i="14"/>
  <c r="AT31" i="14"/>
  <c r="AS31" i="14"/>
  <c r="AR31" i="14"/>
  <c r="BF30" i="14"/>
  <c r="BE30" i="14"/>
  <c r="BD30" i="14"/>
  <c r="BC30" i="14"/>
  <c r="BB30" i="14"/>
  <c r="BA30" i="14"/>
  <c r="AZ30" i="14"/>
  <c r="AY30" i="14"/>
  <c r="AX30" i="14"/>
  <c r="AW30" i="14"/>
  <c r="AV30" i="14"/>
  <c r="AU30" i="14"/>
  <c r="AT30" i="14"/>
  <c r="AS30" i="14"/>
  <c r="AR30" i="14"/>
  <c r="BF29" i="14"/>
  <c r="BE29" i="14"/>
  <c r="BD29" i="14"/>
  <c r="BC29" i="14"/>
  <c r="BB29" i="14"/>
  <c r="BA29" i="14"/>
  <c r="AZ29" i="14"/>
  <c r="AY29" i="14"/>
  <c r="AX29" i="14"/>
  <c r="AW29" i="14"/>
  <c r="AV29" i="14"/>
  <c r="AU29" i="14"/>
  <c r="AT29" i="14"/>
  <c r="AS29" i="14"/>
  <c r="AR29" i="14"/>
  <c r="BF28" i="14"/>
  <c r="BE28" i="14"/>
  <c r="BD28" i="14"/>
  <c r="BC28" i="14"/>
  <c r="BB28" i="14"/>
  <c r="BA28" i="14"/>
  <c r="AZ28" i="14"/>
  <c r="AY28" i="14"/>
  <c r="AX28" i="14"/>
  <c r="AW28" i="14"/>
  <c r="AV28" i="14"/>
  <c r="AU28" i="14"/>
  <c r="AT28" i="14"/>
  <c r="AS28" i="14"/>
  <c r="AR28" i="14"/>
  <c r="BF27" i="14"/>
  <c r="BE27" i="14"/>
  <c r="BD27" i="14"/>
  <c r="BC27" i="14"/>
  <c r="BB27" i="14"/>
  <c r="BA27" i="14"/>
  <c r="AZ27" i="14"/>
  <c r="AY27" i="14"/>
  <c r="AX27" i="14"/>
  <c r="AW27" i="14"/>
  <c r="AV27" i="14"/>
  <c r="AU27" i="14"/>
  <c r="AT27" i="14"/>
  <c r="AS27" i="14"/>
  <c r="AR27" i="14"/>
  <c r="BF26" i="14"/>
  <c r="BE26" i="14"/>
  <c r="BD26" i="14"/>
  <c r="BC26" i="14"/>
  <c r="BB26" i="14"/>
  <c r="BA26" i="14"/>
  <c r="AZ26" i="14"/>
  <c r="AY26" i="14"/>
  <c r="AX26" i="14"/>
  <c r="AW26" i="14"/>
  <c r="AV26" i="14"/>
  <c r="AU26" i="14"/>
  <c r="AT26" i="14"/>
  <c r="AS26" i="14"/>
  <c r="AR26" i="14"/>
  <c r="BF25" i="14"/>
  <c r="BE25" i="14"/>
  <c r="BD25" i="14"/>
  <c r="BC25" i="14"/>
  <c r="BB25" i="14"/>
  <c r="BA25" i="14"/>
  <c r="AZ25" i="14"/>
  <c r="AY25" i="14"/>
  <c r="AX25" i="14"/>
  <c r="AW25" i="14"/>
  <c r="AV25" i="14"/>
  <c r="AU25" i="14"/>
  <c r="AT25" i="14"/>
  <c r="AS25" i="14"/>
  <c r="AR25" i="14"/>
  <c r="BF24" i="14"/>
  <c r="BE24" i="14"/>
  <c r="BD24" i="14"/>
  <c r="BC24" i="14"/>
  <c r="BB24" i="14"/>
  <c r="BA24" i="14"/>
  <c r="AZ24" i="14"/>
  <c r="AY24" i="14"/>
  <c r="AX24" i="14"/>
  <c r="AW24" i="14"/>
  <c r="AV24" i="14"/>
  <c r="AU24" i="14"/>
  <c r="AT24" i="14"/>
  <c r="AS24" i="14"/>
  <c r="AR24" i="14"/>
  <c r="BF23" i="14"/>
  <c r="BE23" i="14"/>
  <c r="BD23" i="14"/>
  <c r="BC23" i="14"/>
  <c r="BB23" i="14"/>
  <c r="BA23" i="14"/>
  <c r="AZ23" i="14"/>
  <c r="AY23" i="14"/>
  <c r="AX23" i="14"/>
  <c r="AW23" i="14"/>
  <c r="AV23" i="14"/>
  <c r="AU23" i="14"/>
  <c r="AT23" i="14"/>
  <c r="AS23" i="14"/>
  <c r="AR23" i="14"/>
  <c r="BF22" i="14"/>
  <c r="BE22" i="14"/>
  <c r="BD22" i="14"/>
  <c r="BC22" i="14"/>
  <c r="BB22" i="14"/>
  <c r="BA22" i="14"/>
  <c r="AZ22" i="14"/>
  <c r="AY22" i="14"/>
  <c r="AX22" i="14"/>
  <c r="AW22" i="14"/>
  <c r="AV22" i="14"/>
  <c r="AU22" i="14"/>
  <c r="AT22" i="14"/>
  <c r="AS22" i="14"/>
  <c r="AR22" i="14"/>
  <c r="BF21" i="14"/>
  <c r="BE21" i="14"/>
  <c r="BD21" i="14"/>
  <c r="BC21" i="14"/>
  <c r="BB21" i="14"/>
  <c r="BA21" i="14"/>
  <c r="AZ21" i="14"/>
  <c r="AY21" i="14"/>
  <c r="AX21" i="14"/>
  <c r="AW21" i="14"/>
  <c r="AV21" i="14"/>
  <c r="AU21" i="14"/>
  <c r="AT21" i="14"/>
  <c r="AS21" i="14"/>
  <c r="AR21" i="14"/>
  <c r="BF20" i="14"/>
  <c r="BE20" i="14"/>
  <c r="BD20" i="14"/>
  <c r="BC20" i="14"/>
  <c r="BB20" i="14"/>
  <c r="BA20" i="14"/>
  <c r="AZ20" i="14"/>
  <c r="AY20" i="14"/>
  <c r="AX20" i="14"/>
  <c r="AW20" i="14"/>
  <c r="AV20" i="14"/>
  <c r="AU20" i="14"/>
  <c r="AT20" i="14"/>
  <c r="AS20" i="14"/>
  <c r="AR20" i="14"/>
  <c r="BF19" i="14"/>
  <c r="BE19" i="14"/>
  <c r="BD19" i="14"/>
  <c r="BC19" i="14"/>
  <c r="BB19" i="14"/>
  <c r="BA19" i="14"/>
  <c r="AZ19" i="14"/>
  <c r="AY19" i="14"/>
  <c r="AX19" i="14"/>
  <c r="AW19" i="14"/>
  <c r="AV19" i="14"/>
  <c r="AU19" i="14"/>
  <c r="AT19" i="14"/>
  <c r="AS19" i="14"/>
  <c r="AR19" i="14"/>
  <c r="BF18" i="14"/>
  <c r="BE18" i="14"/>
  <c r="BD18" i="14"/>
  <c r="BC18" i="14"/>
  <c r="BB18" i="14"/>
  <c r="BA18" i="14"/>
  <c r="AZ18" i="14"/>
  <c r="AY18" i="14"/>
  <c r="AX18" i="14"/>
  <c r="AW18" i="14"/>
  <c r="AV18" i="14"/>
  <c r="AU18" i="14"/>
  <c r="AT18" i="14"/>
  <c r="AS18" i="14"/>
  <c r="AR18" i="14"/>
  <c r="BF17" i="14"/>
  <c r="BE17" i="14"/>
  <c r="BD17" i="14"/>
  <c r="BC17" i="14"/>
  <c r="BB17" i="14"/>
  <c r="BA17" i="14"/>
  <c r="AZ17" i="14"/>
  <c r="AY17" i="14"/>
  <c r="AX17" i="14"/>
  <c r="AW17" i="14"/>
  <c r="AV17" i="14"/>
  <c r="AU17" i="14"/>
  <c r="AT17" i="14"/>
  <c r="AS17" i="14"/>
  <c r="AR17" i="14"/>
  <c r="BF16" i="14"/>
  <c r="BE16" i="14"/>
  <c r="BD16" i="14"/>
  <c r="BC16" i="14"/>
  <c r="BB16" i="14"/>
  <c r="BA16" i="14"/>
  <c r="AZ16" i="14"/>
  <c r="AY16" i="14"/>
  <c r="AX16" i="14"/>
  <c r="AW16" i="14"/>
  <c r="AV16" i="14"/>
  <c r="AU16" i="14"/>
  <c r="AT16" i="14"/>
  <c r="AS16" i="14"/>
  <c r="AR16" i="14"/>
  <c r="BF15" i="14"/>
  <c r="BE15" i="14"/>
  <c r="BD15" i="14"/>
  <c r="BC15" i="14"/>
  <c r="BB15" i="14"/>
  <c r="BA15" i="14"/>
  <c r="AZ15" i="14"/>
  <c r="AY15" i="14"/>
  <c r="AX15" i="14"/>
  <c r="AW15" i="14"/>
  <c r="AV15" i="14"/>
  <c r="AU15" i="14"/>
  <c r="AT15" i="14"/>
  <c r="AS15" i="14"/>
  <c r="AR15" i="14"/>
  <c r="BF14" i="14"/>
  <c r="BE14" i="14"/>
  <c r="BD14" i="14"/>
  <c r="BC14" i="14"/>
  <c r="BB14" i="14"/>
  <c r="BA14" i="14"/>
  <c r="AZ14" i="14"/>
  <c r="AY14" i="14"/>
  <c r="AX14" i="14"/>
  <c r="AW14" i="14"/>
  <c r="AV14" i="14"/>
  <c r="AU14" i="14"/>
  <c r="AT14" i="14"/>
  <c r="AS14" i="14"/>
  <c r="AR14" i="14"/>
  <c r="BF13" i="14"/>
  <c r="BE13" i="14"/>
  <c r="BD13" i="14"/>
  <c r="BC13" i="14"/>
  <c r="BB13" i="14"/>
  <c r="BA13" i="14"/>
  <c r="AZ13" i="14"/>
  <c r="AY13" i="14"/>
  <c r="AX13" i="14"/>
  <c r="AW13" i="14"/>
  <c r="AV13" i="14"/>
  <c r="AU13" i="14"/>
  <c r="AT13" i="14"/>
  <c r="AS13" i="14"/>
  <c r="AR13" i="14"/>
  <c r="BF12" i="14"/>
  <c r="BE12" i="14"/>
  <c r="BD12" i="14"/>
  <c r="BC12" i="14"/>
  <c r="BB12" i="14"/>
  <c r="BA12" i="14"/>
  <c r="AZ12" i="14"/>
  <c r="AY12" i="14"/>
  <c r="AX12" i="14"/>
  <c r="AW12" i="14"/>
  <c r="AV12" i="14"/>
  <c r="AU12" i="14"/>
  <c r="AT12" i="14"/>
  <c r="AS12" i="14"/>
  <c r="AR12" i="14"/>
  <c r="BF11" i="14"/>
  <c r="BE11" i="14"/>
  <c r="BD11" i="14"/>
  <c r="BC11" i="14"/>
  <c r="BB11" i="14"/>
  <c r="BA11" i="14"/>
  <c r="AZ11" i="14"/>
  <c r="AY11" i="14"/>
  <c r="AX11" i="14"/>
  <c r="AW11" i="14"/>
  <c r="AV11" i="14"/>
  <c r="AU11" i="14"/>
  <c r="AT11" i="14"/>
  <c r="AS11" i="14"/>
  <c r="AR11" i="14"/>
  <c r="BF10" i="14"/>
  <c r="BE10" i="14"/>
  <c r="BD10" i="14"/>
  <c r="BC10" i="14"/>
  <c r="BB10" i="14"/>
  <c r="BA10" i="14"/>
  <c r="AZ10" i="14"/>
  <c r="AY10" i="14"/>
  <c r="AX10" i="14"/>
  <c r="AW10" i="14"/>
  <c r="AV10" i="14"/>
  <c r="AU10" i="14"/>
  <c r="AT10" i="14"/>
  <c r="AS10" i="14"/>
  <c r="AR10" i="14"/>
  <c r="BF9" i="14"/>
  <c r="BE9" i="14"/>
  <c r="BD9" i="14"/>
  <c r="BC9" i="14"/>
  <c r="BB9" i="14"/>
  <c r="BA9" i="14"/>
  <c r="AZ9" i="14"/>
  <c r="AY9" i="14"/>
  <c r="AX9" i="14"/>
  <c r="AW9" i="14"/>
  <c r="AV9" i="14"/>
  <c r="AU9" i="14"/>
  <c r="AT9" i="14"/>
  <c r="AS9" i="14"/>
  <c r="AR9" i="14"/>
  <c r="BF8" i="14"/>
  <c r="BE8" i="14"/>
  <c r="BD8" i="14"/>
  <c r="BC8" i="14"/>
  <c r="BB8" i="14"/>
  <c r="BA8" i="14"/>
  <c r="AZ8" i="14"/>
  <c r="AY8" i="14"/>
  <c r="AX8" i="14"/>
  <c r="AW8" i="14"/>
  <c r="AV8" i="14"/>
  <c r="AU8" i="14"/>
  <c r="AT8" i="14"/>
  <c r="AS8" i="14"/>
  <c r="AR8" i="14"/>
  <c r="BF7" i="14"/>
  <c r="BE7" i="14"/>
  <c r="BD7" i="14"/>
  <c r="BC7" i="14"/>
  <c r="BB7" i="14"/>
  <c r="BA7" i="14"/>
  <c r="AZ7" i="14"/>
  <c r="AY7" i="14"/>
  <c r="AX7" i="14"/>
  <c r="AW7" i="14"/>
  <c r="AV7" i="14"/>
  <c r="AU7" i="14"/>
  <c r="AT7" i="14"/>
  <c r="AS7" i="14"/>
  <c r="AR7" i="14"/>
  <c r="AQ4" i="14"/>
  <c r="BF4" i="14" s="1"/>
  <c r="AP4" i="14"/>
  <c r="BE4" i="14" s="1"/>
  <c r="AO4" i="14"/>
  <c r="BD4" i="14" s="1"/>
  <c r="AN4" i="14"/>
  <c r="BC4" i="14" s="1"/>
  <c r="AM4" i="14"/>
  <c r="BB4" i="14" s="1"/>
  <c r="AL4" i="14"/>
  <c r="BA4" i="14" s="1"/>
  <c r="AK4" i="14"/>
  <c r="AZ4" i="14" s="1"/>
  <c r="AJ4" i="14"/>
  <c r="AY4" i="14" s="1"/>
  <c r="AI4" i="14"/>
  <c r="AX4" i="14" s="1"/>
  <c r="AH4" i="14"/>
  <c r="AW4" i="14" s="1"/>
  <c r="AG4" i="14"/>
  <c r="AV4" i="14" s="1"/>
  <c r="AF4" i="14"/>
  <c r="AU4" i="14" s="1"/>
  <c r="AE4" i="14"/>
  <c r="AT4" i="14" s="1"/>
  <c r="AD4" i="14"/>
  <c r="AS4" i="14" s="1"/>
  <c r="AC4" i="14"/>
  <c r="AR4" i="14" s="1"/>
  <c r="AA42" i="14"/>
  <c r="BI42" i="14" s="1"/>
  <c r="Z42" i="14"/>
  <c r="BH42" i="14" s="1"/>
  <c r="Y42" i="14"/>
  <c r="BG42" i="14" s="1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AA41" i="14"/>
  <c r="BI41" i="14" s="1"/>
  <c r="Z41" i="14"/>
  <c r="BH41" i="14" s="1"/>
  <c r="Y41" i="14"/>
  <c r="BG41" i="14" s="1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AA40" i="14"/>
  <c r="BI40" i="14" s="1"/>
  <c r="Z40" i="14"/>
  <c r="BH40" i="14" s="1"/>
  <c r="Y40" i="14"/>
  <c r="BG40" i="14" s="1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AA39" i="14"/>
  <c r="BI39" i="14" s="1"/>
  <c r="Z39" i="14"/>
  <c r="BH39" i="14" s="1"/>
  <c r="Y39" i="14"/>
  <c r="BG39" i="14" s="1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AA38" i="14"/>
  <c r="BI38" i="14" s="1"/>
  <c r="Z38" i="14"/>
  <c r="BH38" i="14" s="1"/>
  <c r="Y38" i="14"/>
  <c r="BG38" i="14" s="1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AA37" i="14"/>
  <c r="BI37" i="14" s="1"/>
  <c r="Z37" i="14"/>
  <c r="BH37" i="14" s="1"/>
  <c r="Y37" i="14"/>
  <c r="BG37" i="14" s="1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AA36" i="14"/>
  <c r="BI36" i="14" s="1"/>
  <c r="Z36" i="14"/>
  <c r="BH36" i="14" s="1"/>
  <c r="Y36" i="14"/>
  <c r="BG36" i="14" s="1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AA35" i="14"/>
  <c r="BI35" i="14" s="1"/>
  <c r="Z35" i="14"/>
  <c r="BH35" i="14" s="1"/>
  <c r="Y35" i="14"/>
  <c r="BG35" i="14" s="1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AA34" i="14"/>
  <c r="BI34" i="14" s="1"/>
  <c r="Z34" i="14"/>
  <c r="BH34" i="14" s="1"/>
  <c r="Y34" i="14"/>
  <c r="BG34" i="14" s="1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AA33" i="14"/>
  <c r="BI33" i="14" s="1"/>
  <c r="Z33" i="14"/>
  <c r="BH33" i="14" s="1"/>
  <c r="Y33" i="14"/>
  <c r="BG33" i="14" s="1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AA32" i="14"/>
  <c r="BI32" i="14" s="1"/>
  <c r="Z32" i="14"/>
  <c r="BH32" i="14" s="1"/>
  <c r="Y32" i="14"/>
  <c r="BG32" i="14" s="1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AA31" i="14"/>
  <c r="BI31" i="14" s="1"/>
  <c r="Z31" i="14"/>
  <c r="BH31" i="14" s="1"/>
  <c r="Y31" i="14"/>
  <c r="BG31" i="14" s="1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AA30" i="14"/>
  <c r="BI30" i="14" s="1"/>
  <c r="Z30" i="14"/>
  <c r="BH30" i="14" s="1"/>
  <c r="Y30" i="14"/>
  <c r="BG30" i="14" s="1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AA29" i="14"/>
  <c r="BI29" i="14" s="1"/>
  <c r="Z29" i="14"/>
  <c r="BH29" i="14" s="1"/>
  <c r="Y29" i="14"/>
  <c r="BG29" i="14" s="1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AA28" i="14"/>
  <c r="BI28" i="14" s="1"/>
  <c r="Z28" i="14"/>
  <c r="BH28" i="14" s="1"/>
  <c r="Y28" i="14"/>
  <c r="BG28" i="14" s="1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AA27" i="14"/>
  <c r="BI27" i="14" s="1"/>
  <c r="Z27" i="14"/>
  <c r="BH27" i="14" s="1"/>
  <c r="Y27" i="14"/>
  <c r="BG27" i="14" s="1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AA26" i="14"/>
  <c r="BI26" i="14" s="1"/>
  <c r="Z26" i="14"/>
  <c r="BH26" i="14" s="1"/>
  <c r="Y26" i="14"/>
  <c r="BG26" i="14" s="1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AA25" i="14"/>
  <c r="BI25" i="14" s="1"/>
  <c r="Z25" i="14"/>
  <c r="BH25" i="14" s="1"/>
  <c r="Y25" i="14"/>
  <c r="BG25" i="14" s="1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AA24" i="14"/>
  <c r="BI24" i="14" s="1"/>
  <c r="Z24" i="14"/>
  <c r="BH24" i="14" s="1"/>
  <c r="Y24" i="14"/>
  <c r="BG24" i="14" s="1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AA23" i="14"/>
  <c r="BI23" i="14" s="1"/>
  <c r="Z23" i="14"/>
  <c r="BH23" i="14" s="1"/>
  <c r="Y23" i="14"/>
  <c r="BG23" i="14" s="1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AA22" i="14"/>
  <c r="BI22" i="14" s="1"/>
  <c r="Z22" i="14"/>
  <c r="BH22" i="14" s="1"/>
  <c r="Y22" i="14"/>
  <c r="BG22" i="14" s="1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AA21" i="14"/>
  <c r="BI21" i="14" s="1"/>
  <c r="Z21" i="14"/>
  <c r="BH21" i="14" s="1"/>
  <c r="Y21" i="14"/>
  <c r="BG21" i="14" s="1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AA20" i="14"/>
  <c r="BI20" i="14" s="1"/>
  <c r="Z20" i="14"/>
  <c r="BH20" i="14" s="1"/>
  <c r="Y20" i="14"/>
  <c r="BG20" i="14" s="1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AA19" i="14"/>
  <c r="BI19" i="14" s="1"/>
  <c r="Z19" i="14"/>
  <c r="BH19" i="14" s="1"/>
  <c r="Y19" i="14"/>
  <c r="BG19" i="14" s="1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AA18" i="14"/>
  <c r="BI18" i="14" s="1"/>
  <c r="Z18" i="14"/>
  <c r="BH18" i="14" s="1"/>
  <c r="Y18" i="14"/>
  <c r="BG18" i="14" s="1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AA17" i="14"/>
  <c r="BI17" i="14" s="1"/>
  <c r="Z17" i="14"/>
  <c r="BH17" i="14" s="1"/>
  <c r="Y17" i="14"/>
  <c r="BG17" i="14" s="1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AA16" i="14"/>
  <c r="BI16" i="14" s="1"/>
  <c r="Z16" i="14"/>
  <c r="BH16" i="14" s="1"/>
  <c r="Y16" i="14"/>
  <c r="BG16" i="14" s="1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AA15" i="14"/>
  <c r="BI15" i="14" s="1"/>
  <c r="Z15" i="14"/>
  <c r="BH15" i="14" s="1"/>
  <c r="Y15" i="14"/>
  <c r="BG15" i="14" s="1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AA14" i="14"/>
  <c r="BI14" i="14" s="1"/>
  <c r="Z14" i="14"/>
  <c r="BH14" i="14" s="1"/>
  <c r="Y14" i="14"/>
  <c r="BG14" i="14" s="1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AA13" i="14"/>
  <c r="BI13" i="14" s="1"/>
  <c r="Z13" i="14"/>
  <c r="BH13" i="14" s="1"/>
  <c r="Y13" i="14"/>
  <c r="BG13" i="14" s="1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AA12" i="14"/>
  <c r="BI12" i="14" s="1"/>
  <c r="Z12" i="14"/>
  <c r="BH12" i="14" s="1"/>
  <c r="Y12" i="14"/>
  <c r="BG12" i="14" s="1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AA11" i="14"/>
  <c r="BI11" i="14" s="1"/>
  <c r="Z11" i="14"/>
  <c r="BH11" i="14" s="1"/>
  <c r="Y11" i="14"/>
  <c r="BG11" i="14" s="1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AA10" i="14"/>
  <c r="BI10" i="14" s="1"/>
  <c r="Z10" i="14"/>
  <c r="BH10" i="14" s="1"/>
  <c r="Y10" i="14"/>
  <c r="BG10" i="14" s="1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AA9" i="14"/>
  <c r="BI9" i="14" s="1"/>
  <c r="Z9" i="14"/>
  <c r="BH9" i="14" s="1"/>
  <c r="Y9" i="14"/>
  <c r="BG9" i="14" s="1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AA8" i="14"/>
  <c r="BI8" i="14" s="1"/>
  <c r="Z8" i="14"/>
  <c r="BH8" i="14" s="1"/>
  <c r="Y8" i="14"/>
  <c r="BG8" i="14" s="1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AA7" i="14"/>
  <c r="BI7" i="14" s="1"/>
  <c r="Z7" i="14"/>
  <c r="BH7" i="14" s="1"/>
  <c r="Y7" i="14"/>
  <c r="BG7" i="14" s="1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S14" i="10"/>
  <c r="S13" i="10"/>
  <c r="S12" i="10"/>
  <c r="R14" i="10"/>
  <c r="R13" i="10"/>
  <c r="R12" i="10"/>
  <c r="S11" i="10"/>
  <c r="R11" i="10"/>
  <c r="P14" i="10"/>
  <c r="O14" i="10"/>
  <c r="P13" i="10"/>
  <c r="O13" i="10"/>
  <c r="P12" i="10"/>
  <c r="O12" i="10"/>
  <c r="P11" i="10"/>
  <c r="O11" i="10"/>
  <c r="K26" i="12"/>
  <c r="K25" i="12"/>
  <c r="K24" i="12"/>
  <c r="K22" i="12"/>
  <c r="K20" i="12"/>
  <c r="K21" i="12"/>
  <c r="BD12" i="13"/>
  <c r="BD11" i="13"/>
  <c r="BD10" i="13"/>
  <c r="BD9" i="13"/>
  <c r="BD8" i="13"/>
  <c r="BC12" i="13"/>
  <c r="BB12" i="13"/>
  <c r="BA12" i="13"/>
  <c r="AZ12" i="13"/>
  <c r="BC11" i="13"/>
  <c r="BB11" i="13"/>
  <c r="BA11" i="13"/>
  <c r="AZ11" i="13"/>
  <c r="BC10" i="13"/>
  <c r="BB10" i="13"/>
  <c r="BA10" i="13"/>
  <c r="AZ10" i="13"/>
  <c r="BC9" i="13"/>
  <c r="BB9" i="13"/>
  <c r="BA9" i="13"/>
  <c r="AZ9" i="13"/>
  <c r="BC8" i="13"/>
  <c r="BB8" i="13"/>
  <c r="BA8" i="13"/>
  <c r="AZ8" i="13"/>
  <c r="AP12" i="13"/>
  <c r="AO12" i="13"/>
  <c r="AN12" i="13"/>
  <c r="AM12" i="13"/>
  <c r="AL12" i="13"/>
  <c r="AP11" i="13"/>
  <c r="AO11" i="13"/>
  <c r="AN11" i="13"/>
  <c r="AM11" i="13"/>
  <c r="AL11" i="13"/>
  <c r="AP10" i="13"/>
  <c r="AO10" i="13"/>
  <c r="AN10" i="13"/>
  <c r="AM10" i="13"/>
  <c r="AL10" i="13"/>
  <c r="AP9" i="13"/>
  <c r="AO9" i="13"/>
  <c r="AN9" i="13"/>
  <c r="AM9" i="13"/>
  <c r="AL9" i="13"/>
  <c r="AP8" i="13"/>
  <c r="AO8" i="13"/>
  <c r="AN8" i="13"/>
  <c r="AM8" i="13"/>
  <c r="AL8" i="13"/>
  <c r="S12" i="13"/>
  <c r="R12" i="13"/>
  <c r="Q12" i="13"/>
  <c r="P12" i="13"/>
  <c r="O12" i="13"/>
  <c r="N12" i="13"/>
  <c r="M12" i="13"/>
  <c r="L12" i="13"/>
  <c r="S11" i="13"/>
  <c r="R11" i="13"/>
  <c r="Q11" i="13"/>
  <c r="P11" i="13"/>
  <c r="O11" i="13"/>
  <c r="N11" i="13"/>
  <c r="M11" i="13"/>
  <c r="L11" i="13"/>
  <c r="S10" i="13"/>
  <c r="R10" i="13"/>
  <c r="Q10" i="13"/>
  <c r="P10" i="13"/>
  <c r="O10" i="13"/>
  <c r="N10" i="13"/>
  <c r="M10" i="13"/>
  <c r="L10" i="13"/>
  <c r="T12" i="13"/>
  <c r="T11" i="13"/>
  <c r="T10" i="13"/>
  <c r="T9" i="13"/>
  <c r="T8" i="13"/>
  <c r="S9" i="13"/>
  <c r="R9" i="13"/>
  <c r="Q9" i="13"/>
  <c r="P9" i="13"/>
  <c r="O9" i="13"/>
  <c r="N9" i="13"/>
  <c r="M9" i="13"/>
  <c r="L9" i="13"/>
  <c r="S8" i="13"/>
  <c r="R8" i="13"/>
  <c r="Q8" i="13"/>
  <c r="P8" i="13"/>
  <c r="O8" i="13"/>
  <c r="N8" i="13"/>
  <c r="M8" i="13"/>
  <c r="L8" i="13"/>
  <c r="I26" i="12"/>
  <c r="H26" i="12"/>
  <c r="G26" i="12"/>
  <c r="F26" i="12"/>
  <c r="E26" i="12"/>
  <c r="D26" i="12"/>
  <c r="C26" i="12"/>
  <c r="B26" i="12"/>
  <c r="I25" i="12"/>
  <c r="H25" i="12"/>
  <c r="G25" i="12"/>
  <c r="F25" i="12"/>
  <c r="E25" i="12"/>
  <c r="D25" i="12"/>
  <c r="C25" i="12"/>
  <c r="B25" i="12"/>
  <c r="I24" i="12"/>
  <c r="H24" i="12"/>
  <c r="G24" i="12"/>
  <c r="F24" i="12"/>
  <c r="E24" i="12"/>
  <c r="D24" i="12"/>
  <c r="C24" i="12"/>
  <c r="B24" i="12"/>
  <c r="I23" i="12"/>
  <c r="H23" i="12"/>
  <c r="G23" i="12"/>
  <c r="F23" i="12"/>
  <c r="E23" i="12"/>
  <c r="D23" i="12"/>
  <c r="C23" i="12"/>
  <c r="B23" i="12"/>
  <c r="I22" i="12"/>
  <c r="H22" i="12"/>
  <c r="G22" i="12"/>
  <c r="F22" i="12"/>
  <c r="E22" i="12"/>
  <c r="D22" i="12"/>
  <c r="C22" i="12"/>
  <c r="B22" i="12"/>
  <c r="I21" i="12"/>
  <c r="H21" i="12"/>
  <c r="G21" i="12"/>
  <c r="F21" i="12"/>
  <c r="E21" i="12"/>
  <c r="D21" i="12"/>
  <c r="C21" i="12"/>
  <c r="B21" i="12"/>
  <c r="A26" i="12"/>
  <c r="A25" i="12"/>
  <c r="A24" i="12"/>
  <c r="A23" i="12"/>
  <c r="A22" i="12"/>
  <c r="A21" i="12"/>
  <c r="I20" i="12"/>
  <c r="H20" i="12"/>
  <c r="G20" i="12"/>
  <c r="F20" i="12"/>
  <c r="E20" i="12"/>
  <c r="D20" i="12"/>
  <c r="C20" i="12"/>
  <c r="B20" i="12"/>
  <c r="A20" i="12"/>
  <c r="I15" i="12"/>
  <c r="H15" i="12"/>
  <c r="G15" i="12"/>
  <c r="F15" i="12"/>
  <c r="E15" i="12"/>
  <c r="D15" i="12"/>
  <c r="C15" i="12"/>
  <c r="I14" i="12"/>
  <c r="H14" i="12"/>
  <c r="G14" i="12"/>
  <c r="F14" i="12"/>
  <c r="E14" i="12"/>
  <c r="D14" i="12"/>
  <c r="C14" i="12"/>
  <c r="I13" i="12"/>
  <c r="H13" i="12"/>
  <c r="G13" i="12"/>
  <c r="F13" i="12"/>
  <c r="E13" i="12"/>
  <c r="D13" i="12"/>
  <c r="C13" i="12"/>
  <c r="I12" i="12"/>
  <c r="H12" i="12"/>
  <c r="G12" i="12"/>
  <c r="F12" i="12"/>
  <c r="E12" i="12"/>
  <c r="D12" i="12"/>
  <c r="C12" i="12"/>
  <c r="I11" i="12"/>
  <c r="H11" i="12"/>
  <c r="G11" i="12"/>
  <c r="F11" i="12"/>
  <c r="E11" i="12"/>
  <c r="D11" i="12"/>
  <c r="C11" i="12"/>
  <c r="I10" i="12"/>
  <c r="H10" i="12"/>
  <c r="G10" i="12"/>
  <c r="F10" i="12"/>
  <c r="E10" i="12"/>
  <c r="D10" i="12"/>
  <c r="C10" i="12"/>
  <c r="B11" i="12"/>
  <c r="B12" i="12"/>
  <c r="B13" i="12"/>
  <c r="B14" i="12"/>
  <c r="B15" i="12"/>
  <c r="B10" i="12"/>
  <c r="A15" i="12"/>
  <c r="A14" i="12"/>
  <c r="A13" i="12"/>
  <c r="A12" i="12"/>
  <c r="A11" i="12"/>
  <c r="A10" i="12"/>
  <c r="I9" i="12"/>
  <c r="H9" i="12"/>
  <c r="G9" i="12"/>
  <c r="F9" i="12"/>
  <c r="E9" i="12"/>
  <c r="D9" i="12"/>
  <c r="C9" i="12"/>
  <c r="B9" i="12"/>
  <c r="I7" i="12"/>
  <c r="H7" i="12"/>
  <c r="G7" i="12"/>
  <c r="F7" i="12"/>
  <c r="E7" i="12"/>
  <c r="D7" i="12"/>
  <c r="C7" i="12"/>
  <c r="B7" i="12"/>
  <c r="I6" i="12"/>
  <c r="H6" i="12"/>
  <c r="G6" i="12"/>
  <c r="F6" i="12"/>
  <c r="E6" i="12"/>
  <c r="D6" i="12"/>
  <c r="C6" i="12"/>
  <c r="B6" i="12"/>
  <c r="I5" i="12"/>
  <c r="H5" i="12"/>
  <c r="G5" i="12"/>
  <c r="F5" i="12"/>
  <c r="E5" i="12"/>
  <c r="D5" i="12"/>
  <c r="C5" i="12"/>
  <c r="B5" i="12"/>
  <c r="I4" i="12"/>
  <c r="H4" i="12"/>
  <c r="G4" i="12"/>
  <c r="F4" i="12"/>
  <c r="E4" i="12"/>
  <c r="D4" i="12"/>
  <c r="C4" i="12"/>
  <c r="B4" i="12"/>
  <c r="I3" i="12"/>
  <c r="H3" i="12"/>
  <c r="G3" i="12"/>
  <c r="F3" i="12"/>
  <c r="E3" i="12"/>
  <c r="D3" i="12"/>
  <c r="C3" i="12"/>
  <c r="B3" i="12"/>
  <c r="I2" i="12"/>
  <c r="H2" i="12"/>
  <c r="G2" i="12"/>
  <c r="F2" i="12"/>
  <c r="E2" i="12"/>
  <c r="D2" i="12"/>
  <c r="C2" i="12"/>
  <c r="B2" i="12"/>
  <c r="E1" i="12"/>
  <c r="D1" i="12"/>
  <c r="C1" i="12"/>
  <c r="B1" i="12"/>
  <c r="X176" i="9"/>
  <c r="W176" i="9"/>
  <c r="V176" i="9"/>
  <c r="U176" i="9"/>
  <c r="X175" i="9"/>
  <c r="W175" i="9"/>
  <c r="V175" i="9"/>
  <c r="U175" i="9"/>
  <c r="X168" i="8"/>
  <c r="W168" i="8"/>
  <c r="V168" i="8"/>
  <c r="U168" i="8"/>
  <c r="X167" i="8"/>
  <c r="W167" i="8"/>
  <c r="V167" i="8"/>
  <c r="U167" i="8"/>
  <c r="X155" i="7"/>
  <c r="W155" i="7"/>
  <c r="V155" i="7"/>
  <c r="U155" i="7"/>
  <c r="X154" i="7"/>
  <c r="W154" i="7"/>
  <c r="V154" i="7"/>
  <c r="U154" i="7"/>
  <c r="V178" i="5"/>
  <c r="U178" i="5"/>
  <c r="T178" i="5"/>
  <c r="S178" i="5"/>
  <c r="V177" i="5"/>
  <c r="U177" i="5"/>
  <c r="T177" i="5"/>
  <c r="S177" i="5"/>
  <c r="V167" i="4"/>
  <c r="U167" i="4"/>
  <c r="T167" i="4"/>
  <c r="S167" i="4"/>
  <c r="V166" i="4"/>
  <c r="U166" i="4"/>
  <c r="T166" i="4"/>
  <c r="S166" i="4"/>
  <c r="V157" i="3"/>
  <c r="U157" i="3"/>
  <c r="T157" i="3"/>
  <c r="S157" i="3"/>
  <c r="V158" i="3"/>
  <c r="U158" i="3"/>
  <c r="T158" i="3"/>
  <c r="S158" i="3"/>
  <c r="I1" i="12"/>
  <c r="H1" i="12"/>
  <c r="G1" i="12"/>
  <c r="F1" i="12"/>
  <c r="A7" i="12"/>
  <c r="A6" i="12"/>
  <c r="A5" i="12"/>
  <c r="A4" i="12"/>
  <c r="A3" i="12"/>
  <c r="A2" i="12"/>
  <c r="K17" i="10"/>
  <c r="K16" i="10"/>
  <c r="K15" i="10"/>
  <c r="K14" i="10"/>
  <c r="K13" i="10"/>
  <c r="K12" i="10"/>
  <c r="M11" i="10"/>
  <c r="M12" i="10"/>
  <c r="M13" i="10"/>
  <c r="M14" i="10"/>
  <c r="L14" i="10"/>
  <c r="L13" i="10"/>
  <c r="L12" i="10"/>
  <c r="L11" i="10"/>
  <c r="J17" i="10"/>
  <c r="J16" i="10"/>
  <c r="J15" i="10"/>
  <c r="J14" i="10"/>
  <c r="J13" i="10"/>
  <c r="J12" i="10"/>
  <c r="J11" i="10"/>
  <c r="L34" i="11"/>
  <c r="L33" i="11"/>
  <c r="L32" i="11"/>
  <c r="K34" i="11"/>
  <c r="K33" i="11"/>
  <c r="K32" i="11"/>
  <c r="A37" i="11"/>
  <c r="A36" i="11"/>
  <c r="A35" i="11"/>
  <c r="A34" i="11"/>
  <c r="A33" i="11"/>
  <c r="A32" i="11"/>
  <c r="N8" i="11"/>
  <c r="N9" i="11"/>
  <c r="N10" i="11"/>
  <c r="N11" i="11"/>
  <c r="N12" i="11"/>
  <c r="N13" i="11"/>
  <c r="N7" i="11"/>
  <c r="M13" i="11"/>
  <c r="L13" i="11"/>
  <c r="K13" i="11"/>
  <c r="J13" i="11"/>
  <c r="I13" i="11"/>
  <c r="M12" i="11"/>
  <c r="L12" i="11"/>
  <c r="K12" i="11"/>
  <c r="J12" i="11"/>
  <c r="I12" i="11"/>
  <c r="M11" i="11"/>
  <c r="L11" i="11"/>
  <c r="K11" i="11"/>
  <c r="J11" i="11"/>
  <c r="I11" i="11"/>
  <c r="M10" i="11"/>
  <c r="L10" i="11"/>
  <c r="K10" i="11"/>
  <c r="J10" i="11"/>
  <c r="I10" i="11"/>
  <c r="M9" i="11"/>
  <c r="L9" i="11"/>
  <c r="K9" i="11"/>
  <c r="J9" i="11"/>
  <c r="I9" i="11"/>
  <c r="M8" i="11"/>
  <c r="L8" i="11"/>
  <c r="K8" i="11"/>
  <c r="J8" i="11"/>
  <c r="I8" i="11"/>
  <c r="H11" i="10"/>
  <c r="G11" i="10"/>
  <c r="F11" i="10"/>
  <c r="E11" i="10"/>
  <c r="D11" i="10"/>
  <c r="I11" i="10"/>
  <c r="I17" i="10"/>
  <c r="I16" i="10"/>
  <c r="I15" i="10"/>
  <c r="I14" i="10"/>
  <c r="I13" i="10"/>
  <c r="I12" i="10"/>
  <c r="C17" i="10"/>
  <c r="C16" i="10"/>
  <c r="C15" i="10"/>
  <c r="C14" i="10"/>
  <c r="C13" i="10"/>
  <c r="C12" i="10"/>
  <c r="H8" i="10"/>
  <c r="H6" i="10"/>
  <c r="H5" i="10"/>
  <c r="G7" i="10"/>
  <c r="F8" i="10"/>
  <c r="F7" i="10"/>
  <c r="F6" i="10"/>
  <c r="F5" i="10"/>
  <c r="F4" i="10"/>
  <c r="G3" i="10"/>
  <c r="F3" i="10"/>
  <c r="T126" i="4"/>
  <c r="H4" i="10" s="1"/>
  <c r="V126" i="7"/>
  <c r="V126" i="8"/>
  <c r="H7" i="10" s="1"/>
  <c r="V126" i="9"/>
  <c r="T126" i="3"/>
  <c r="H3" i="10" s="1"/>
  <c r="B8" i="10"/>
  <c r="B7" i="10"/>
  <c r="B6" i="10"/>
  <c r="B5" i="10"/>
  <c r="B4" i="10"/>
  <c r="B3" i="10"/>
  <c r="K167" i="3"/>
  <c r="H167" i="3"/>
  <c r="K167" i="4"/>
  <c r="H167" i="4"/>
  <c r="I167" i="5"/>
  <c r="I167" i="7"/>
  <c r="H167" i="7"/>
  <c r="L167" i="8"/>
  <c r="K167" i="8"/>
  <c r="H167" i="8"/>
  <c r="O166" i="3"/>
  <c r="N166" i="3"/>
  <c r="M166" i="3"/>
  <c r="L166" i="3"/>
  <c r="K166" i="3"/>
  <c r="J166" i="3"/>
  <c r="I166" i="3"/>
  <c r="H166" i="3"/>
  <c r="G166" i="3"/>
  <c r="F166" i="3"/>
  <c r="E166" i="3"/>
  <c r="J167" i="3" s="1"/>
  <c r="D166" i="3"/>
  <c r="I167" i="3" s="1"/>
  <c r="C166" i="3"/>
  <c r="B166" i="3"/>
  <c r="G167" i="3" s="1"/>
  <c r="O166" i="4"/>
  <c r="N166" i="4"/>
  <c r="M166" i="4"/>
  <c r="L166" i="4"/>
  <c r="K166" i="4"/>
  <c r="J166" i="4"/>
  <c r="I166" i="4"/>
  <c r="H166" i="4"/>
  <c r="G166" i="4"/>
  <c r="F166" i="4"/>
  <c r="E166" i="4"/>
  <c r="J167" i="4" s="1"/>
  <c r="D166" i="4"/>
  <c r="I167" i="4" s="1"/>
  <c r="C166" i="4"/>
  <c r="B166" i="4"/>
  <c r="G167" i="4" s="1"/>
  <c r="O166" i="5"/>
  <c r="N166" i="5"/>
  <c r="M166" i="5"/>
  <c r="L166" i="5"/>
  <c r="K166" i="5"/>
  <c r="J166" i="5"/>
  <c r="I166" i="5"/>
  <c r="H166" i="5"/>
  <c r="G166" i="5"/>
  <c r="F166" i="5"/>
  <c r="K167" i="5" s="1"/>
  <c r="E166" i="5"/>
  <c r="J167" i="5" s="1"/>
  <c r="D166" i="5"/>
  <c r="C166" i="5"/>
  <c r="H167" i="5" s="1"/>
  <c r="B166" i="5"/>
  <c r="G167" i="5" s="1"/>
  <c r="O166" i="7"/>
  <c r="N166" i="7"/>
  <c r="M166" i="7"/>
  <c r="L166" i="7"/>
  <c r="K166" i="7"/>
  <c r="J166" i="7"/>
  <c r="I166" i="7"/>
  <c r="H166" i="7"/>
  <c r="G166" i="7"/>
  <c r="M167" i="7" s="1"/>
  <c r="F166" i="7"/>
  <c r="L167" i="7" s="1"/>
  <c r="E166" i="7"/>
  <c r="K167" i="7" s="1"/>
  <c r="D166" i="7"/>
  <c r="J167" i="7" s="1"/>
  <c r="C166" i="7"/>
  <c r="B166" i="7"/>
  <c r="O166" i="8"/>
  <c r="N166" i="8"/>
  <c r="M166" i="8"/>
  <c r="L166" i="8"/>
  <c r="K166" i="8"/>
  <c r="J166" i="8"/>
  <c r="I166" i="8"/>
  <c r="H166" i="8"/>
  <c r="G166" i="8"/>
  <c r="M167" i="8" s="1"/>
  <c r="F166" i="8"/>
  <c r="E166" i="8"/>
  <c r="D166" i="8"/>
  <c r="J167" i="8" s="1"/>
  <c r="C166" i="8"/>
  <c r="I167" i="8" s="1"/>
  <c r="N167" i="8" s="1"/>
  <c r="B166" i="8"/>
  <c r="I167" i="9"/>
  <c r="O166" i="9"/>
  <c r="N166" i="9"/>
  <c r="M166" i="9"/>
  <c r="L166" i="9"/>
  <c r="K166" i="9"/>
  <c r="J166" i="9"/>
  <c r="I166" i="9"/>
  <c r="H166" i="9"/>
  <c r="G166" i="9"/>
  <c r="M167" i="9" s="1"/>
  <c r="F166" i="9"/>
  <c r="L167" i="9" s="1"/>
  <c r="E166" i="9"/>
  <c r="K167" i="9" s="1"/>
  <c r="D166" i="9"/>
  <c r="J167" i="9" s="1"/>
  <c r="C166" i="9"/>
  <c r="B166" i="9"/>
  <c r="H167" i="9" s="1"/>
  <c r="U126" i="8"/>
  <c r="U126" i="9"/>
  <c r="G8" i="10" s="1"/>
  <c r="P126" i="9"/>
  <c r="E8" i="10" s="1"/>
  <c r="O126" i="9"/>
  <c r="D8" i="10" s="1"/>
  <c r="P126" i="8"/>
  <c r="E7" i="10" s="1"/>
  <c r="O126" i="8"/>
  <c r="D7" i="10" s="1"/>
  <c r="S126" i="5"/>
  <c r="G5" i="10" s="1"/>
  <c r="S126" i="4"/>
  <c r="G4" i="10" s="1"/>
  <c r="S126" i="3"/>
  <c r="U126" i="7"/>
  <c r="G6" i="10" s="1"/>
  <c r="P126" i="7"/>
  <c r="E6" i="10" s="1"/>
  <c r="O126" i="7"/>
  <c r="D6" i="10" s="1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13" i="2"/>
  <c r="AA11" i="2"/>
  <c r="U11" i="2"/>
  <c r="N126" i="5"/>
  <c r="E5" i="10" s="1"/>
  <c r="M126" i="5"/>
  <c r="D5" i="10" s="1"/>
  <c r="N126" i="4"/>
  <c r="E4" i="10" s="1"/>
  <c r="M126" i="4"/>
  <c r="D4" i="10" s="1"/>
  <c r="N126" i="3"/>
  <c r="E3" i="10" s="1"/>
  <c r="M126" i="3"/>
  <c r="D3" i="10" s="1"/>
  <c r="Z50" i="2"/>
  <c r="Y50" i="2"/>
  <c r="X50" i="2"/>
  <c r="W50" i="2"/>
  <c r="V50" i="2"/>
  <c r="Z49" i="2"/>
  <c r="Y49" i="2"/>
  <c r="X49" i="2"/>
  <c r="W49" i="2"/>
  <c r="V49" i="2"/>
  <c r="Z48" i="2"/>
  <c r="Y48" i="2"/>
  <c r="X48" i="2"/>
  <c r="W48" i="2"/>
  <c r="V48" i="2"/>
  <c r="Z47" i="2"/>
  <c r="Y47" i="2"/>
  <c r="X47" i="2"/>
  <c r="W47" i="2"/>
  <c r="V47" i="2"/>
  <c r="Z46" i="2"/>
  <c r="Y46" i="2"/>
  <c r="X46" i="2"/>
  <c r="W46" i="2"/>
  <c r="V46" i="2"/>
  <c r="Z45" i="2"/>
  <c r="Y45" i="2"/>
  <c r="X45" i="2"/>
  <c r="W45" i="2"/>
  <c r="V45" i="2"/>
  <c r="Z44" i="2"/>
  <c r="Y44" i="2"/>
  <c r="X44" i="2"/>
  <c r="W44" i="2"/>
  <c r="V44" i="2"/>
  <c r="Z43" i="2"/>
  <c r="Y43" i="2"/>
  <c r="X43" i="2"/>
  <c r="W43" i="2"/>
  <c r="V43" i="2"/>
  <c r="Z42" i="2"/>
  <c r="Y42" i="2"/>
  <c r="X42" i="2"/>
  <c r="W42" i="2"/>
  <c r="V42" i="2"/>
  <c r="Z41" i="2"/>
  <c r="Y41" i="2"/>
  <c r="X41" i="2"/>
  <c r="W41" i="2"/>
  <c r="V41" i="2"/>
  <c r="Z40" i="2"/>
  <c r="Y40" i="2"/>
  <c r="X40" i="2"/>
  <c r="W40" i="2"/>
  <c r="V40" i="2"/>
  <c r="Z39" i="2"/>
  <c r="Y39" i="2"/>
  <c r="X39" i="2"/>
  <c r="W39" i="2"/>
  <c r="V39" i="2"/>
  <c r="Z38" i="2"/>
  <c r="Y38" i="2"/>
  <c r="X38" i="2"/>
  <c r="W38" i="2"/>
  <c r="V38" i="2"/>
  <c r="Z37" i="2"/>
  <c r="Y37" i="2"/>
  <c r="X37" i="2"/>
  <c r="W37" i="2"/>
  <c r="V37" i="2"/>
  <c r="Z36" i="2"/>
  <c r="Y36" i="2"/>
  <c r="X36" i="2"/>
  <c r="W36" i="2"/>
  <c r="V36" i="2"/>
  <c r="Z35" i="2"/>
  <c r="Y35" i="2"/>
  <c r="X35" i="2"/>
  <c r="W35" i="2"/>
  <c r="V35" i="2"/>
  <c r="Z34" i="2"/>
  <c r="Y34" i="2"/>
  <c r="X34" i="2"/>
  <c r="W34" i="2"/>
  <c r="V34" i="2"/>
  <c r="Z33" i="2"/>
  <c r="Y33" i="2"/>
  <c r="X33" i="2"/>
  <c r="W33" i="2"/>
  <c r="V33" i="2"/>
  <c r="Z32" i="2"/>
  <c r="Y32" i="2"/>
  <c r="X32" i="2"/>
  <c r="W32" i="2"/>
  <c r="V32" i="2"/>
  <c r="Z31" i="2"/>
  <c r="Y31" i="2"/>
  <c r="X31" i="2"/>
  <c r="W31" i="2"/>
  <c r="V31" i="2"/>
  <c r="Z30" i="2"/>
  <c r="Y30" i="2"/>
  <c r="X30" i="2"/>
  <c r="W30" i="2"/>
  <c r="V30" i="2"/>
  <c r="Z29" i="2"/>
  <c r="Y29" i="2"/>
  <c r="X29" i="2"/>
  <c r="W29" i="2"/>
  <c r="V29" i="2"/>
  <c r="Z28" i="2"/>
  <c r="Y28" i="2"/>
  <c r="X28" i="2"/>
  <c r="W28" i="2"/>
  <c r="V28" i="2"/>
  <c r="Z27" i="2"/>
  <c r="Y27" i="2"/>
  <c r="X27" i="2"/>
  <c r="W27" i="2"/>
  <c r="V27" i="2"/>
  <c r="Z26" i="2"/>
  <c r="Y26" i="2"/>
  <c r="X26" i="2"/>
  <c r="W26" i="2"/>
  <c r="V26" i="2"/>
  <c r="Z25" i="2"/>
  <c r="Y25" i="2"/>
  <c r="X25" i="2"/>
  <c r="W25" i="2"/>
  <c r="V25" i="2"/>
  <c r="Z24" i="2"/>
  <c r="Y24" i="2"/>
  <c r="X24" i="2"/>
  <c r="W24" i="2"/>
  <c r="V24" i="2"/>
  <c r="Z23" i="2"/>
  <c r="Y23" i="2"/>
  <c r="X23" i="2"/>
  <c r="W23" i="2"/>
  <c r="V23" i="2"/>
  <c r="Z22" i="2"/>
  <c r="Y22" i="2"/>
  <c r="X22" i="2"/>
  <c r="W22" i="2"/>
  <c r="V22" i="2"/>
  <c r="Z21" i="2"/>
  <c r="Y21" i="2"/>
  <c r="X21" i="2"/>
  <c r="W21" i="2"/>
  <c r="V21" i="2"/>
  <c r="Z20" i="2"/>
  <c r="Y20" i="2"/>
  <c r="X20" i="2"/>
  <c r="W20" i="2"/>
  <c r="V20" i="2"/>
  <c r="Z19" i="2"/>
  <c r="Y19" i="2"/>
  <c r="X19" i="2"/>
  <c r="W19" i="2"/>
  <c r="V19" i="2"/>
  <c r="Z18" i="2"/>
  <c r="Y18" i="2"/>
  <c r="X18" i="2"/>
  <c r="W18" i="2"/>
  <c r="V18" i="2"/>
  <c r="Z17" i="2"/>
  <c r="Y17" i="2"/>
  <c r="X17" i="2"/>
  <c r="W17" i="2"/>
  <c r="V17" i="2"/>
  <c r="Z16" i="2"/>
  <c r="Y16" i="2"/>
  <c r="X16" i="2"/>
  <c r="W16" i="2"/>
  <c r="V16" i="2"/>
  <c r="Z15" i="2"/>
  <c r="Y15" i="2"/>
  <c r="X15" i="2"/>
  <c r="W15" i="2"/>
  <c r="V15" i="2"/>
  <c r="Z14" i="2"/>
  <c r="Y14" i="2"/>
  <c r="X14" i="2"/>
  <c r="W14" i="2"/>
  <c r="V14" i="2"/>
  <c r="Z13" i="2"/>
  <c r="Y13" i="2"/>
  <c r="X13" i="2"/>
  <c r="W13" i="2"/>
  <c r="V13" i="2"/>
  <c r="Z12" i="2"/>
  <c r="Y12" i="2"/>
  <c r="X12" i="2"/>
  <c r="W12" i="2"/>
  <c r="V12" i="2"/>
  <c r="T11" i="2"/>
  <c r="Z11" i="2" s="1"/>
  <c r="S11" i="2"/>
  <c r="Y11" i="2" s="1"/>
  <c r="R11" i="2"/>
  <c r="X11" i="2" s="1"/>
  <c r="Q11" i="2"/>
  <c r="W11" i="2" s="1"/>
  <c r="P11" i="2"/>
  <c r="V11" i="2" s="1"/>
  <c r="J14" i="1"/>
  <c r="X14" i="1" s="1"/>
  <c r="J15" i="1"/>
  <c r="X15" i="1" s="1"/>
  <c r="J16" i="1"/>
  <c r="X16" i="1" s="1"/>
  <c r="J17" i="1"/>
  <c r="X17" i="1" s="1"/>
  <c r="J18" i="1"/>
  <c r="X18" i="1" s="1"/>
  <c r="J19" i="1"/>
  <c r="X19" i="1" s="1"/>
  <c r="J20" i="1"/>
  <c r="X20" i="1" s="1"/>
  <c r="J21" i="1"/>
  <c r="X21" i="1" s="1"/>
  <c r="J22" i="1"/>
  <c r="X22" i="1" s="1"/>
  <c r="J23" i="1"/>
  <c r="X23" i="1" s="1"/>
  <c r="J24" i="1"/>
  <c r="X24" i="1" s="1"/>
  <c r="J25" i="1"/>
  <c r="X25" i="1" s="1"/>
  <c r="J26" i="1"/>
  <c r="X26" i="1" s="1"/>
  <c r="J27" i="1"/>
  <c r="X27" i="1" s="1"/>
  <c r="J28" i="1"/>
  <c r="X28" i="1" s="1"/>
  <c r="J29" i="1"/>
  <c r="X29" i="1" s="1"/>
  <c r="J30" i="1"/>
  <c r="X30" i="1" s="1"/>
  <c r="J31" i="1"/>
  <c r="X31" i="1" s="1"/>
  <c r="J32" i="1"/>
  <c r="X32" i="1" s="1"/>
  <c r="J33" i="1"/>
  <c r="X33" i="1" s="1"/>
  <c r="J34" i="1"/>
  <c r="X34" i="1" s="1"/>
  <c r="J35" i="1"/>
  <c r="X35" i="1" s="1"/>
  <c r="J36" i="1"/>
  <c r="X36" i="1" s="1"/>
  <c r="J37" i="1"/>
  <c r="X37" i="1" s="1"/>
  <c r="J38" i="1"/>
  <c r="X38" i="1" s="1"/>
  <c r="J39" i="1"/>
  <c r="X39" i="1" s="1"/>
  <c r="J40" i="1"/>
  <c r="X40" i="1" s="1"/>
  <c r="J41" i="1"/>
  <c r="X41" i="1" s="1"/>
  <c r="J42" i="1"/>
  <c r="X42" i="1" s="1"/>
  <c r="J43" i="1"/>
  <c r="X43" i="1" s="1"/>
  <c r="J44" i="1"/>
  <c r="X44" i="1" s="1"/>
  <c r="J45" i="1"/>
  <c r="X45" i="1" s="1"/>
  <c r="J46" i="1"/>
  <c r="X46" i="1" s="1"/>
  <c r="J47" i="1"/>
  <c r="X47" i="1" s="1"/>
  <c r="J48" i="1"/>
  <c r="X48" i="1" s="1"/>
  <c r="J49" i="1"/>
  <c r="X49" i="1" s="1"/>
  <c r="J50" i="1"/>
  <c r="X50" i="1" s="1"/>
  <c r="J13" i="1"/>
  <c r="X13" i="1" s="1"/>
  <c r="E5" i="1"/>
  <c r="F5" i="1" s="1"/>
  <c r="E6" i="1"/>
  <c r="F6" i="1" s="1"/>
  <c r="E7" i="1"/>
  <c r="F7" i="1" s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42" i="1"/>
  <c r="F42" i="1" s="1"/>
  <c r="E43" i="1"/>
  <c r="F43" i="1" s="1"/>
  <c r="E44" i="1"/>
  <c r="F44" i="1" s="1"/>
  <c r="E45" i="1"/>
  <c r="F45" i="1" s="1"/>
  <c r="E46" i="1"/>
  <c r="F46" i="1" s="1"/>
  <c r="E47" i="1"/>
  <c r="F47" i="1" s="1"/>
  <c r="E48" i="1"/>
  <c r="E49" i="1"/>
  <c r="F49" i="1" s="1"/>
  <c r="E50" i="1"/>
  <c r="F50" i="1" s="1"/>
  <c r="E4" i="1"/>
  <c r="F4" i="1" s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4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AQ13" i="14" l="1"/>
  <c r="AI21" i="14"/>
  <c r="AI29" i="14"/>
  <c r="AQ37" i="14"/>
  <c r="AG11" i="14"/>
  <c r="AO11" i="14"/>
  <c r="AO19" i="14"/>
  <c r="AO27" i="14"/>
  <c r="AO35" i="14"/>
  <c r="AQ21" i="14"/>
  <c r="AQ29" i="14"/>
  <c r="AI37" i="14"/>
  <c r="AH7" i="14"/>
  <c r="AP7" i="14"/>
  <c r="AF8" i="14"/>
  <c r="AN8" i="14"/>
  <c r="AD9" i="14"/>
  <c r="AL9" i="14"/>
  <c r="AJ10" i="14"/>
  <c r="AJ14" i="14"/>
  <c r="AI7" i="14"/>
  <c r="AQ7" i="14"/>
  <c r="AG8" i="14"/>
  <c r="AO8" i="14"/>
  <c r="AE9" i="14"/>
  <c r="AM9" i="14"/>
  <c r="AC10" i="14"/>
  <c r="AK10" i="14"/>
  <c r="AE17" i="14"/>
  <c r="AM17" i="14"/>
  <c r="AE25" i="14"/>
  <c r="AM25" i="14"/>
  <c r="AE33" i="14"/>
  <c r="AM33" i="14"/>
  <c r="AE41" i="14"/>
  <c r="AM41" i="14"/>
  <c r="AC7" i="14"/>
  <c r="AK7" i="14"/>
  <c r="AC15" i="14"/>
  <c r="AK15" i="14"/>
  <c r="AC23" i="14"/>
  <c r="AK23" i="14"/>
  <c r="AC31" i="14"/>
  <c r="AK31" i="14"/>
  <c r="AC39" i="14"/>
  <c r="AK39" i="14"/>
  <c r="AF10" i="14"/>
  <c r="AN18" i="14"/>
  <c r="AM13" i="14"/>
  <c r="AO16" i="14"/>
  <c r="AM21" i="14"/>
  <c r="AG24" i="14"/>
  <c r="AG28" i="14"/>
  <c r="AK30" i="14"/>
  <c r="AQ31" i="14"/>
  <c r="AG36" i="14"/>
  <c r="AC38" i="14"/>
  <c r="AK38" i="14"/>
  <c r="AQ39" i="14"/>
  <c r="AG40" i="14"/>
  <c r="AO40" i="14"/>
  <c r="AC42" i="14"/>
  <c r="AK42" i="14"/>
  <c r="AG19" i="14"/>
  <c r="AH8" i="14"/>
  <c r="AP8" i="14"/>
  <c r="AN10" i="14"/>
  <c r="AD32" i="14"/>
  <c r="AL32" i="14"/>
  <c r="AH12" i="14"/>
  <c r="AP12" i="14"/>
  <c r="AH20" i="14"/>
  <c r="AP20" i="14"/>
  <c r="AH28" i="14"/>
  <c r="AP28" i="14"/>
  <c r="AI11" i="14"/>
  <c r="AK14" i="14"/>
  <c r="AK18" i="14"/>
  <c r="AE21" i="14"/>
  <c r="AK26" i="14"/>
  <c r="AE29" i="14"/>
  <c r="AG32" i="14"/>
  <c r="AM37" i="14"/>
  <c r="AG27" i="14"/>
  <c r="AI8" i="14"/>
  <c r="AQ8" i="14"/>
  <c r="AG9" i="14"/>
  <c r="AO9" i="14"/>
  <c r="AE10" i="14"/>
  <c r="AM10" i="14"/>
  <c r="AC11" i="14"/>
  <c r="AK11" i="14"/>
  <c r="AI12" i="14"/>
  <c r="AQ12" i="14"/>
  <c r="AG13" i="14"/>
  <c r="AO13" i="14"/>
  <c r="AE14" i="14"/>
  <c r="AM14" i="14"/>
  <c r="AI16" i="14"/>
  <c r="AQ16" i="14"/>
  <c r="AG17" i="14"/>
  <c r="AO17" i="14"/>
  <c r="AE18" i="14"/>
  <c r="AM18" i="14"/>
  <c r="AC19" i="14"/>
  <c r="AK19" i="14"/>
  <c r="AI20" i="14"/>
  <c r="AQ20" i="14"/>
  <c r="AG21" i="14"/>
  <c r="AO21" i="14"/>
  <c r="AE22" i="14"/>
  <c r="AM22" i="14"/>
  <c r="AI24" i="14"/>
  <c r="AQ24" i="14"/>
  <c r="AG25" i="14"/>
  <c r="AO25" i="14"/>
  <c r="AE26" i="14"/>
  <c r="AM26" i="14"/>
  <c r="AC27" i="14"/>
  <c r="AK27" i="14"/>
  <c r="AI28" i="14"/>
  <c r="AQ28" i="14"/>
  <c r="AG29" i="14"/>
  <c r="AO29" i="14"/>
  <c r="AE30" i="14"/>
  <c r="AM30" i="14"/>
  <c r="AI32" i="14"/>
  <c r="AQ32" i="14"/>
  <c r="AG33" i="14"/>
  <c r="AO33" i="14"/>
  <c r="AE34" i="14"/>
  <c r="AM34" i="14"/>
  <c r="AC35" i="14"/>
  <c r="AK35" i="14"/>
  <c r="AI36" i="14"/>
  <c r="AQ36" i="14"/>
  <c r="AG37" i="14"/>
  <c r="AO37" i="14"/>
  <c r="AE38" i="14"/>
  <c r="AM38" i="14"/>
  <c r="AI40" i="14"/>
  <c r="AQ40" i="14"/>
  <c r="AG41" i="14"/>
  <c r="AO41" i="14"/>
  <c r="AE42" i="14"/>
  <c r="AM42" i="14"/>
  <c r="AQ11" i="14"/>
  <c r="AI15" i="14"/>
  <c r="AG20" i="14"/>
  <c r="AI13" i="14"/>
  <c r="AO12" i="14"/>
  <c r="AG16" i="14"/>
  <c r="AI19" i="14"/>
  <c r="AK22" i="14"/>
  <c r="AO24" i="14"/>
  <c r="AI27" i="14"/>
  <c r="AO28" i="14"/>
  <c r="AK34" i="14"/>
  <c r="AE37" i="14"/>
  <c r="AG35" i="14"/>
  <c r="AE7" i="14"/>
  <c r="AM7" i="14"/>
  <c r="AC8" i="14"/>
  <c r="AK8" i="14"/>
  <c r="AI9" i="14"/>
  <c r="AQ9" i="14"/>
  <c r="AG10" i="14"/>
  <c r="AO10" i="14"/>
  <c r="AE11" i="14"/>
  <c r="AM11" i="14"/>
  <c r="AC12" i="14"/>
  <c r="AK12" i="14"/>
  <c r="AG14" i="14"/>
  <c r="AO14" i="14"/>
  <c r="AE15" i="14"/>
  <c r="AM15" i="14"/>
  <c r="AC16" i="14"/>
  <c r="AK16" i="14"/>
  <c r="AI17" i="14"/>
  <c r="AQ17" i="14"/>
  <c r="AG18" i="14"/>
  <c r="AO18" i="14"/>
  <c r="AE19" i="14"/>
  <c r="AM19" i="14"/>
  <c r="AC20" i="14"/>
  <c r="AK20" i="14"/>
  <c r="AG22" i="14"/>
  <c r="AO22" i="14"/>
  <c r="AE23" i="14"/>
  <c r="AM23" i="14"/>
  <c r="AC24" i="14"/>
  <c r="AK24" i="14"/>
  <c r="AI25" i="14"/>
  <c r="AQ25" i="14"/>
  <c r="AG26" i="14"/>
  <c r="AO26" i="14"/>
  <c r="AE27" i="14"/>
  <c r="AM27" i="14"/>
  <c r="AC28" i="14"/>
  <c r="AK28" i="14"/>
  <c r="AG30" i="14"/>
  <c r="AO30" i="14"/>
  <c r="AE31" i="14"/>
  <c r="AM31" i="14"/>
  <c r="AC32" i="14"/>
  <c r="AK32" i="14"/>
  <c r="AI33" i="14"/>
  <c r="AQ33" i="14"/>
  <c r="AG34" i="14"/>
  <c r="AO34" i="14"/>
  <c r="AE35" i="14"/>
  <c r="AM35" i="14"/>
  <c r="AC36" i="14"/>
  <c r="AK36" i="14"/>
  <c r="AG38" i="14"/>
  <c r="AO38" i="14"/>
  <c r="AE39" i="14"/>
  <c r="AM39" i="14"/>
  <c r="AC40" i="14"/>
  <c r="AK40" i="14"/>
  <c r="AI41" i="14"/>
  <c r="AQ41" i="14"/>
  <c r="AG42" i="14"/>
  <c r="AO42" i="14"/>
  <c r="AG12" i="14"/>
  <c r="AC18" i="14"/>
  <c r="AO20" i="14"/>
  <c r="AI23" i="14"/>
  <c r="AC26" i="14"/>
  <c r="AM29" i="14"/>
  <c r="AO32" i="14"/>
  <c r="AI35" i="14"/>
  <c r="AI39" i="14"/>
  <c r="AE13" i="14"/>
  <c r="AQ15" i="14"/>
  <c r="AQ19" i="14"/>
  <c r="AC22" i="14"/>
  <c r="AQ23" i="14"/>
  <c r="AQ27" i="14"/>
  <c r="AC30" i="14"/>
  <c r="AI31" i="14"/>
  <c r="AQ35" i="14"/>
  <c r="AO36" i="14"/>
  <c r="AG7" i="14"/>
  <c r="AO7" i="14"/>
  <c r="AE8" i="14"/>
  <c r="AM8" i="14"/>
  <c r="AC9" i="14"/>
  <c r="AK9" i="14"/>
  <c r="AI10" i="14"/>
  <c r="AQ10" i="14"/>
  <c r="AE12" i="14"/>
  <c r="AM12" i="14"/>
  <c r="AC13" i="14"/>
  <c r="AK13" i="14"/>
  <c r="AI14" i="14"/>
  <c r="AQ14" i="14"/>
  <c r="AG15" i="14"/>
  <c r="AO15" i="14"/>
  <c r="AE16" i="14"/>
  <c r="AM16" i="14"/>
  <c r="AC17" i="14"/>
  <c r="AK17" i="14"/>
  <c r="AI18" i="14"/>
  <c r="AQ18" i="14"/>
  <c r="AE20" i="14"/>
  <c r="AM20" i="14"/>
  <c r="AC21" i="14"/>
  <c r="AK21" i="14"/>
  <c r="AI22" i="14"/>
  <c r="AQ22" i="14"/>
  <c r="AG23" i="14"/>
  <c r="AO23" i="14"/>
  <c r="AE24" i="14"/>
  <c r="AM24" i="14"/>
  <c r="AC25" i="14"/>
  <c r="AK25" i="14"/>
  <c r="AI26" i="14"/>
  <c r="AQ26" i="14"/>
  <c r="AE28" i="14"/>
  <c r="AM28" i="14"/>
  <c r="AC29" i="14"/>
  <c r="AK29" i="14"/>
  <c r="AI30" i="14"/>
  <c r="AQ30" i="14"/>
  <c r="AG31" i="14"/>
  <c r="AO31" i="14"/>
  <c r="AE32" i="14"/>
  <c r="AM32" i="14"/>
  <c r="AC33" i="14"/>
  <c r="AK33" i="14"/>
  <c r="AI34" i="14"/>
  <c r="AQ34" i="14"/>
  <c r="AE36" i="14"/>
  <c r="AM36" i="14"/>
  <c r="AC37" i="14"/>
  <c r="AK37" i="14"/>
  <c r="AI38" i="14"/>
  <c r="AQ38" i="14"/>
  <c r="AG39" i="14"/>
  <c r="AO39" i="14"/>
  <c r="AE40" i="14"/>
  <c r="AM40" i="14"/>
  <c r="AC41" i="14"/>
  <c r="AK41" i="14"/>
  <c r="AI42" i="14"/>
  <c r="AQ42" i="14"/>
  <c r="AC14" i="14"/>
  <c r="AC34" i="14"/>
  <c r="AH11" i="14"/>
  <c r="AP11" i="14"/>
  <c r="AF12" i="14"/>
  <c r="AN12" i="14"/>
  <c r="AD13" i="14"/>
  <c r="AL13" i="14"/>
  <c r="AH15" i="14"/>
  <c r="AP15" i="14"/>
  <c r="AF16" i="14"/>
  <c r="AN16" i="14"/>
  <c r="AD17" i="14"/>
  <c r="AL17" i="14"/>
  <c r="AJ18" i="14"/>
  <c r="AH19" i="14"/>
  <c r="AP19" i="14"/>
  <c r="AF20" i="14"/>
  <c r="AN20" i="14"/>
  <c r="AD21" i="14"/>
  <c r="AL21" i="14"/>
  <c r="AH23" i="14"/>
  <c r="AP23" i="14"/>
  <c r="AF24" i="14"/>
  <c r="AN24" i="14"/>
  <c r="AD25" i="14"/>
  <c r="AL25" i="14"/>
  <c r="AJ26" i="14"/>
  <c r="AH27" i="14"/>
  <c r="AP27" i="14"/>
  <c r="AF28" i="14"/>
  <c r="AN28" i="14"/>
  <c r="AD29" i="14"/>
  <c r="AL29" i="14"/>
  <c r="AH31" i="14"/>
  <c r="AP31" i="14"/>
  <c r="AF32" i="14"/>
  <c r="AN32" i="14"/>
  <c r="AD33" i="14"/>
  <c r="AL33" i="14"/>
  <c r="AJ34" i="14"/>
  <c r="AH35" i="14"/>
  <c r="AP35" i="14"/>
  <c r="AF36" i="14"/>
  <c r="AN36" i="14"/>
  <c r="AD37" i="14"/>
  <c r="AL37" i="14"/>
  <c r="AH39" i="14"/>
  <c r="AP39" i="14"/>
  <c r="AF40" i="14"/>
  <c r="AN40" i="14"/>
  <c r="AD41" i="14"/>
  <c r="AL41" i="14"/>
  <c r="AJ42" i="14"/>
  <c r="AF9" i="14"/>
  <c r="AF42" i="14"/>
  <c r="AD10" i="14"/>
  <c r="AD40" i="14"/>
  <c r="AN13" i="14"/>
  <c r="AH16" i="14"/>
  <c r="AF17" i="14"/>
  <c r="AN17" i="14"/>
  <c r="AL18" i="14"/>
  <c r="AF21" i="14"/>
  <c r="AN21" i="14"/>
  <c r="AD22" i="14"/>
  <c r="AL22" i="14"/>
  <c r="AJ23" i="14"/>
  <c r="AH24" i="14"/>
  <c r="AF25" i="14"/>
  <c r="AN25" i="14"/>
  <c r="AD26" i="14"/>
  <c r="AL26" i="14"/>
  <c r="AJ27" i="14"/>
  <c r="AF29" i="14"/>
  <c r="AN29" i="14"/>
  <c r="AD30" i="14"/>
  <c r="AL30" i="14"/>
  <c r="AJ31" i="14"/>
  <c r="AH32" i="14"/>
  <c r="AP32" i="14"/>
  <c r="AF33" i="14"/>
  <c r="AN33" i="14"/>
  <c r="AD34" i="14"/>
  <c r="AL34" i="14"/>
  <c r="AJ35" i="14"/>
  <c r="AH36" i="14"/>
  <c r="AP36" i="14"/>
  <c r="AF37" i="14"/>
  <c r="AN37" i="14"/>
  <c r="AD38" i="14"/>
  <c r="AL38" i="14"/>
  <c r="AJ39" i="14"/>
  <c r="AH40" i="14"/>
  <c r="AP40" i="14"/>
  <c r="AF41" i="14"/>
  <c r="AN41" i="14"/>
  <c r="AD42" i="14"/>
  <c r="AL42" i="14"/>
  <c r="AD24" i="14"/>
  <c r="AJ7" i="14"/>
  <c r="AJ38" i="14"/>
  <c r="AL10" i="14"/>
  <c r="AL40" i="14"/>
  <c r="AF13" i="14"/>
  <c r="AD14" i="14"/>
  <c r="AJ15" i="14"/>
  <c r="AP16" i="14"/>
  <c r="AD18" i="14"/>
  <c r="AJ19" i="14"/>
  <c r="AD16" i="14"/>
  <c r="AL24" i="14"/>
  <c r="AN42" i="14"/>
  <c r="AN9" i="14"/>
  <c r="AJ11" i="14"/>
  <c r="AL14" i="14"/>
  <c r="AP24" i="14"/>
  <c r="AD7" i="14"/>
  <c r="AL7" i="14"/>
  <c r="AJ8" i="14"/>
  <c r="AH9" i="14"/>
  <c r="AP9" i="14"/>
  <c r="AD11" i="14"/>
  <c r="AL11" i="14"/>
  <c r="AJ12" i="14"/>
  <c r="AH13" i="14"/>
  <c r="AP13" i="14"/>
  <c r="AF14" i="14"/>
  <c r="AN14" i="14"/>
  <c r="AD15" i="14"/>
  <c r="AL15" i="14"/>
  <c r="AJ16" i="14"/>
  <c r="AH17" i="14"/>
  <c r="AP17" i="14"/>
  <c r="AD19" i="14"/>
  <c r="AL19" i="14"/>
  <c r="AJ20" i="14"/>
  <c r="AH21" i="14"/>
  <c r="AP21" i="14"/>
  <c r="AF22" i="14"/>
  <c r="AN22" i="14"/>
  <c r="AD23" i="14"/>
  <c r="AL23" i="14"/>
  <c r="AJ24" i="14"/>
  <c r="AH25" i="14"/>
  <c r="AP25" i="14"/>
  <c r="AD27" i="14"/>
  <c r="AL27" i="14"/>
  <c r="AJ28" i="14"/>
  <c r="AH29" i="14"/>
  <c r="AP29" i="14"/>
  <c r="AF30" i="14"/>
  <c r="AN30" i="14"/>
  <c r="AD31" i="14"/>
  <c r="AL31" i="14"/>
  <c r="AJ32" i="14"/>
  <c r="AH33" i="14"/>
  <c r="AP33" i="14"/>
  <c r="AD35" i="14"/>
  <c r="AL35" i="14"/>
  <c r="AJ36" i="14"/>
  <c r="AH37" i="14"/>
  <c r="AP37" i="14"/>
  <c r="AF38" i="14"/>
  <c r="AN38" i="14"/>
  <c r="AD39" i="14"/>
  <c r="AL39" i="14"/>
  <c r="AJ40" i="14"/>
  <c r="AH41" i="14"/>
  <c r="AP41" i="14"/>
  <c r="AD8" i="14"/>
  <c r="AL16" i="14"/>
  <c r="AL8" i="14"/>
  <c r="AF34" i="14"/>
  <c r="AF7" i="14"/>
  <c r="AN7" i="14"/>
  <c r="AJ9" i="14"/>
  <c r="AH10" i="14"/>
  <c r="AP10" i="14"/>
  <c r="AF11" i="14"/>
  <c r="AN11" i="14"/>
  <c r="AD12" i="14"/>
  <c r="AL12" i="14"/>
  <c r="AJ13" i="14"/>
  <c r="AH14" i="14"/>
  <c r="AP14" i="14"/>
  <c r="AF15" i="14"/>
  <c r="AN15" i="14"/>
  <c r="AJ17" i="14"/>
  <c r="AH18" i="14"/>
  <c r="AP18" i="14"/>
  <c r="AF19" i="14"/>
  <c r="AN19" i="14"/>
  <c r="AD20" i="14"/>
  <c r="AL20" i="14"/>
  <c r="AJ21" i="14"/>
  <c r="AH22" i="14"/>
  <c r="AP22" i="14"/>
  <c r="AF23" i="14"/>
  <c r="AN23" i="14"/>
  <c r="AJ25" i="14"/>
  <c r="AH26" i="14"/>
  <c r="AP26" i="14"/>
  <c r="AF27" i="14"/>
  <c r="AN27" i="14"/>
  <c r="AD28" i="14"/>
  <c r="AL28" i="14"/>
  <c r="AJ29" i="14"/>
  <c r="AH30" i="14"/>
  <c r="AP30" i="14"/>
  <c r="AF31" i="14"/>
  <c r="AN31" i="14"/>
  <c r="AJ33" i="14"/>
  <c r="AH34" i="14"/>
  <c r="AP34" i="14"/>
  <c r="AF35" i="14"/>
  <c r="AN35" i="14"/>
  <c r="AD36" i="14"/>
  <c r="AL36" i="14"/>
  <c r="AJ37" i="14"/>
  <c r="AH38" i="14"/>
  <c r="AP38" i="14"/>
  <c r="AF39" i="14"/>
  <c r="AN39" i="14"/>
  <c r="AJ41" i="14"/>
  <c r="AH42" i="14"/>
  <c r="AP42" i="14"/>
  <c r="AF26" i="14"/>
  <c r="AJ30" i="14"/>
  <c r="AN34" i="14"/>
  <c r="AF18" i="14"/>
  <c r="AJ22" i="14"/>
  <c r="AN26" i="14"/>
  <c r="L167" i="3"/>
  <c r="L167" i="4"/>
  <c r="L167" i="5"/>
  <c r="N167" i="9"/>
  <c r="H14" i="10"/>
  <c r="F14" i="10"/>
  <c r="H16" i="10"/>
  <c r="F13" i="10"/>
  <c r="F16" i="10"/>
  <c r="N167" i="7"/>
  <c r="D12" i="10"/>
  <c r="D13" i="10"/>
  <c r="D16" i="10"/>
  <c r="D15" i="10"/>
  <c r="D14" i="10"/>
  <c r="D17" i="10"/>
  <c r="E15" i="10"/>
  <c r="E16" i="10"/>
  <c r="E14" i="10"/>
  <c r="E13" i="10"/>
  <c r="E17" i="10"/>
  <c r="E12" i="10"/>
  <c r="G13" i="10"/>
  <c r="G14" i="10"/>
  <c r="G16" i="10"/>
  <c r="G17" i="10"/>
  <c r="G12" i="10"/>
  <c r="G15" i="10"/>
  <c r="H13" i="10"/>
  <c r="F15" i="10"/>
  <c r="F12" i="10"/>
  <c r="H15" i="10"/>
  <c r="F17" i="10"/>
  <c r="H12" i="10"/>
  <c r="H17" i="10"/>
  <c r="P34" i="1"/>
  <c r="P50" i="1"/>
  <c r="P26" i="1"/>
  <c r="P18" i="1"/>
  <c r="P42" i="1"/>
  <c r="P27" i="1"/>
  <c r="P35" i="1"/>
  <c r="P43" i="1"/>
  <c r="Q43" i="1"/>
  <c r="Q35" i="1"/>
  <c r="Q27" i="1"/>
  <c r="Q19" i="1"/>
  <c r="P20" i="1"/>
  <c r="P28" i="1"/>
  <c r="P36" i="1"/>
  <c r="P44" i="1"/>
  <c r="Q50" i="1"/>
  <c r="Q42" i="1"/>
  <c r="Q34" i="1"/>
  <c r="Q26" i="1"/>
  <c r="Q18" i="1"/>
  <c r="P49" i="1"/>
  <c r="P21" i="1"/>
  <c r="P29" i="1"/>
  <c r="P37" i="1"/>
  <c r="P45" i="1"/>
  <c r="Q49" i="1"/>
  <c r="Q41" i="1"/>
  <c r="Q33" i="1"/>
  <c r="Q25" i="1"/>
  <c r="Q17" i="1"/>
  <c r="P14" i="1"/>
  <c r="P22" i="1"/>
  <c r="P30" i="1"/>
  <c r="P38" i="1"/>
  <c r="P46" i="1"/>
  <c r="Q48" i="1"/>
  <c r="Q40" i="1"/>
  <c r="Q32" i="1"/>
  <c r="Q24" i="1"/>
  <c r="Q20" i="1"/>
  <c r="P15" i="1"/>
  <c r="P23" i="1"/>
  <c r="P31" i="1"/>
  <c r="P39" i="1"/>
  <c r="P47" i="1"/>
  <c r="S25" i="1"/>
  <c r="P16" i="1"/>
  <c r="P24" i="1"/>
  <c r="P32" i="1"/>
  <c r="P40" i="1"/>
  <c r="P48" i="1"/>
  <c r="Q46" i="1"/>
  <c r="Q44" i="1"/>
  <c r="S48" i="1"/>
  <c r="S40" i="1"/>
  <c r="Q45" i="1"/>
  <c r="Q37" i="1"/>
  <c r="Q29" i="1"/>
  <c r="Q21" i="1"/>
  <c r="S23" i="1"/>
  <c r="S15" i="1"/>
  <c r="Q14" i="1"/>
  <c r="Q22" i="1"/>
  <c r="S28" i="1"/>
  <c r="Q30" i="1"/>
  <c r="S36" i="1"/>
  <c r="Q38" i="1"/>
  <c r="S44" i="1"/>
  <c r="S17" i="1"/>
  <c r="S33" i="1"/>
  <c r="S41" i="1"/>
  <c r="S49" i="1"/>
  <c r="S14" i="1"/>
  <c r="Q16" i="1"/>
  <c r="S22" i="1"/>
  <c r="S30" i="1"/>
  <c r="S38" i="1"/>
  <c r="S46" i="1"/>
  <c r="S20" i="1"/>
  <c r="Q13" i="1"/>
  <c r="S19" i="1"/>
  <c r="S27" i="1"/>
  <c r="S35" i="1"/>
  <c r="S43" i="1"/>
  <c r="P19" i="1"/>
  <c r="F48" i="1"/>
  <c r="D48" i="1" s="1"/>
  <c r="S16" i="1"/>
  <c r="S24" i="1"/>
  <c r="S32" i="1"/>
  <c r="Q15" i="1"/>
  <c r="S21" i="1"/>
  <c r="Q23" i="1"/>
  <c r="S29" i="1"/>
  <c r="Q31" i="1"/>
  <c r="S37" i="1"/>
  <c r="Q39" i="1"/>
  <c r="S45" i="1"/>
  <c r="Q47" i="1"/>
  <c r="P17" i="1"/>
  <c r="S18" i="1"/>
  <c r="P25" i="1"/>
  <c r="S26" i="1"/>
  <c r="Q28" i="1"/>
  <c r="P33" i="1"/>
  <c r="S34" i="1"/>
  <c r="Q36" i="1"/>
  <c r="P41" i="1"/>
  <c r="S42" i="1"/>
  <c r="S50" i="1"/>
  <c r="F15" i="1"/>
  <c r="D15" i="1" s="1"/>
  <c r="S31" i="1"/>
  <c r="S39" i="1"/>
  <c r="S47" i="1"/>
  <c r="P13" i="1"/>
  <c r="S13" i="1"/>
  <c r="I46" i="1"/>
  <c r="W46" i="1" s="1"/>
  <c r="I38" i="1"/>
  <c r="W38" i="1" s="1"/>
  <c r="I30" i="1"/>
  <c r="W30" i="1" s="1"/>
  <c r="I22" i="1"/>
  <c r="W22" i="1" s="1"/>
  <c r="I44" i="1"/>
  <c r="W44" i="1" s="1"/>
  <c r="I36" i="1"/>
  <c r="W36" i="1" s="1"/>
  <c r="I28" i="1"/>
  <c r="W28" i="1" s="1"/>
  <c r="I20" i="1"/>
  <c r="W20" i="1" s="1"/>
  <c r="I43" i="1"/>
  <c r="W43" i="1" s="1"/>
  <c r="I35" i="1"/>
  <c r="W35" i="1" s="1"/>
  <c r="I27" i="1"/>
  <c r="W27" i="1" s="1"/>
  <c r="I19" i="1"/>
  <c r="W19" i="1" s="1"/>
  <c r="I50" i="1"/>
  <c r="W50" i="1" s="1"/>
  <c r="I42" i="1"/>
  <c r="W42" i="1" s="1"/>
  <c r="I34" i="1"/>
  <c r="W34" i="1" s="1"/>
  <c r="I26" i="1"/>
  <c r="W26" i="1" s="1"/>
  <c r="I18" i="1"/>
  <c r="W18" i="1" s="1"/>
  <c r="I47" i="1"/>
  <c r="W47" i="1" s="1"/>
  <c r="I39" i="1"/>
  <c r="W39" i="1" s="1"/>
  <c r="I31" i="1"/>
  <c r="W31" i="1" s="1"/>
  <c r="I23" i="1"/>
  <c r="W23" i="1" s="1"/>
  <c r="I15" i="1"/>
  <c r="W15" i="1" s="1"/>
  <c r="I21" i="1"/>
  <c r="W21" i="1" s="1"/>
  <c r="I29" i="1"/>
  <c r="W29" i="1" s="1"/>
  <c r="I37" i="1"/>
  <c r="W37" i="1" s="1"/>
  <c r="I13" i="1"/>
  <c r="W13" i="1" s="1"/>
  <c r="I45" i="1"/>
  <c r="W45" i="1" s="1"/>
  <c r="I49" i="1"/>
  <c r="W49" i="1" s="1"/>
  <c r="I41" i="1"/>
  <c r="W41" i="1" s="1"/>
  <c r="I33" i="1"/>
  <c r="W33" i="1" s="1"/>
  <c r="I25" i="1"/>
  <c r="W25" i="1" s="1"/>
  <c r="I17" i="1"/>
  <c r="W17" i="1" s="1"/>
  <c r="I48" i="1"/>
  <c r="W48" i="1" s="1"/>
  <c r="I40" i="1"/>
  <c r="W40" i="1" s="1"/>
  <c r="I32" i="1"/>
  <c r="W32" i="1" s="1"/>
  <c r="I24" i="1"/>
  <c r="W24" i="1" s="1"/>
  <c r="I16" i="1"/>
  <c r="W16" i="1" s="1"/>
  <c r="I14" i="1"/>
  <c r="W14" i="1" s="1"/>
  <c r="L22" i="1"/>
  <c r="L40" i="1"/>
  <c r="L48" i="1"/>
  <c r="L16" i="1"/>
  <c r="L34" i="1"/>
  <c r="L50" i="1"/>
  <c r="L28" i="1"/>
  <c r="L21" i="1"/>
  <c r="L29" i="1"/>
  <c r="L37" i="1"/>
  <c r="L45" i="1"/>
  <c r="L44" i="1"/>
  <c r="L36" i="1"/>
  <c r="L15" i="1"/>
  <c r="L23" i="1"/>
  <c r="L31" i="1"/>
  <c r="L39" i="1"/>
  <c r="L47" i="1"/>
  <c r="L20" i="1"/>
  <c r="L32" i="1"/>
  <c r="L18" i="1"/>
  <c r="L26" i="1"/>
  <c r="L42" i="1"/>
  <c r="L19" i="1"/>
  <c r="L27" i="1"/>
  <c r="L35" i="1"/>
  <c r="L43" i="1"/>
  <c r="L17" i="1"/>
  <c r="L25" i="1"/>
  <c r="L33" i="1"/>
  <c r="L41" i="1"/>
  <c r="L49" i="1"/>
  <c r="L14" i="1"/>
  <c r="L24" i="1"/>
  <c r="L30" i="1"/>
  <c r="L38" i="1"/>
  <c r="L46" i="1"/>
  <c r="L13" i="1"/>
  <c r="G13" i="1"/>
  <c r="G12" i="1"/>
  <c r="G45" i="1"/>
  <c r="G37" i="1"/>
  <c r="G29" i="1"/>
  <c r="G21" i="1"/>
  <c r="G5" i="1"/>
  <c r="G23" i="1"/>
  <c r="G44" i="1"/>
  <c r="G28" i="1"/>
  <c r="G34" i="1"/>
  <c r="G26" i="1"/>
  <c r="G20" i="1"/>
  <c r="G50" i="1"/>
  <c r="G18" i="1"/>
  <c r="G42" i="1"/>
  <c r="G10" i="1"/>
  <c r="G33" i="1"/>
  <c r="G17" i="1"/>
  <c r="G9" i="1"/>
  <c r="G36" i="1"/>
  <c r="F23" i="1"/>
  <c r="G43" i="1"/>
  <c r="G35" i="1"/>
  <c r="G27" i="1"/>
  <c r="G19" i="1"/>
  <c r="G11" i="1"/>
  <c r="G49" i="1"/>
  <c r="G41" i="1"/>
  <c r="G25" i="1"/>
  <c r="G48" i="1"/>
  <c r="G40" i="1"/>
  <c r="G32" i="1"/>
  <c r="G24" i="1"/>
  <c r="G16" i="1"/>
  <c r="G8" i="1"/>
  <c r="G47" i="1"/>
  <c r="G39" i="1"/>
  <c r="G31" i="1"/>
  <c r="G15" i="1"/>
  <c r="G7" i="1"/>
  <c r="G46" i="1"/>
  <c r="G38" i="1"/>
  <c r="G30" i="1"/>
  <c r="G22" i="1"/>
  <c r="G14" i="1"/>
  <c r="G6" i="1"/>
  <c r="G4" i="1"/>
  <c r="D47" i="1"/>
  <c r="D17" i="1"/>
  <c r="D25" i="1"/>
  <c r="D41" i="1"/>
  <c r="D7" i="1"/>
  <c r="D31" i="1"/>
  <c r="D39" i="1"/>
  <c r="D9" i="1"/>
  <c r="D49" i="1"/>
  <c r="D8" i="1"/>
  <c r="D16" i="1"/>
  <c r="D24" i="1"/>
  <c r="D32" i="1"/>
  <c r="D40" i="1"/>
  <c r="D33" i="1"/>
  <c r="D10" i="1"/>
  <c r="D18" i="1"/>
  <c r="D26" i="1"/>
  <c r="D34" i="1"/>
  <c r="D42" i="1"/>
  <c r="D50" i="1"/>
  <c r="D5" i="1"/>
  <c r="D12" i="1"/>
  <c r="D20" i="1"/>
  <c r="D28" i="1"/>
  <c r="D36" i="1"/>
  <c r="D44" i="1"/>
  <c r="D13" i="1"/>
  <c r="D21" i="1"/>
  <c r="D29" i="1"/>
  <c r="D37" i="1"/>
  <c r="D45" i="1"/>
  <c r="D6" i="1"/>
  <c r="D14" i="1"/>
  <c r="D30" i="1"/>
  <c r="D38" i="1"/>
  <c r="D46" i="1"/>
  <c r="D11" i="1"/>
  <c r="D19" i="1"/>
  <c r="D27" i="1"/>
  <c r="D35" i="1"/>
  <c r="D43" i="1"/>
  <c r="D4" i="1"/>
  <c r="D22" i="1"/>
  <c r="B15" i="10" l="1"/>
  <c r="A12" i="10" s="1"/>
  <c r="B17" i="10"/>
  <c r="A14" i="10" s="1"/>
  <c r="B14" i="10"/>
  <c r="B16" i="10"/>
  <c r="A13" i="10" s="1"/>
  <c r="B13" i="10"/>
  <c r="B12" i="10"/>
  <c r="H22" i="1"/>
  <c r="V22" i="1" s="1"/>
  <c r="H21" i="1"/>
  <c r="V21" i="1" s="1"/>
  <c r="H24" i="1"/>
  <c r="V24" i="1" s="1"/>
  <c r="U39" i="1"/>
  <c r="U21" i="1"/>
  <c r="U14" i="1"/>
  <c r="U25" i="1"/>
  <c r="U50" i="1"/>
  <c r="U19" i="1"/>
  <c r="U27" i="1"/>
  <c r="U15" i="1"/>
  <c r="U40" i="1"/>
  <c r="U35" i="1"/>
  <c r="U42" i="1"/>
  <c r="U23" i="1"/>
  <c r="U33" i="1"/>
  <c r="U32" i="1"/>
  <c r="U31" i="1"/>
  <c r="U48" i="1"/>
  <c r="U43" i="1"/>
  <c r="U18" i="1"/>
  <c r="U47" i="1"/>
  <c r="U41" i="1"/>
  <c r="U36" i="1"/>
  <c r="U20" i="1"/>
  <c r="U29" i="1"/>
  <c r="U22" i="1"/>
  <c r="U30" i="1"/>
  <c r="U49" i="1"/>
  <c r="U26" i="1"/>
  <c r="U37" i="1"/>
  <c r="U38" i="1"/>
  <c r="U16" i="1"/>
  <c r="U17" i="1"/>
  <c r="U34" i="1"/>
  <c r="U45" i="1"/>
  <c r="U24" i="1"/>
  <c r="U28" i="1"/>
  <c r="U46" i="1"/>
  <c r="U44" i="1"/>
  <c r="U13" i="1"/>
  <c r="T14" i="1"/>
  <c r="T13" i="1"/>
  <c r="T24" i="1"/>
  <c r="T36" i="1"/>
  <c r="T25" i="1"/>
  <c r="T33" i="1"/>
  <c r="T50" i="1"/>
  <c r="T44" i="1"/>
  <c r="T40" i="1"/>
  <c r="T31" i="1"/>
  <c r="T19" i="1"/>
  <c r="T32" i="1"/>
  <c r="T22" i="1"/>
  <c r="T39" i="1"/>
  <c r="T27" i="1"/>
  <c r="T34" i="1"/>
  <c r="T30" i="1"/>
  <c r="T17" i="1"/>
  <c r="T47" i="1"/>
  <c r="T35" i="1"/>
  <c r="T21" i="1"/>
  <c r="T38" i="1"/>
  <c r="D23" i="1"/>
  <c r="R23" i="1" s="1"/>
  <c r="T23" i="1"/>
  <c r="T41" i="1"/>
  <c r="T43" i="1"/>
  <c r="T29" i="1"/>
  <c r="T46" i="1"/>
  <c r="T26" i="1"/>
  <c r="T18" i="1"/>
  <c r="T49" i="1"/>
  <c r="T20" i="1"/>
  <c r="T37" i="1"/>
  <c r="T15" i="1"/>
  <c r="T48" i="1"/>
  <c r="T42" i="1"/>
  <c r="T28" i="1"/>
  <c r="T45" i="1"/>
  <c r="T16" i="1"/>
  <c r="H25" i="1"/>
  <c r="V25" i="1" s="1"/>
  <c r="H31" i="1"/>
  <c r="V31" i="1" s="1"/>
  <c r="K44" i="1"/>
  <c r="M44" i="1" s="1"/>
  <c r="K15" i="1"/>
  <c r="M15" i="1" s="1"/>
  <c r="K17" i="1"/>
  <c r="M17" i="1" s="1"/>
  <c r="H47" i="1"/>
  <c r="V47" i="1" s="1"/>
  <c r="H26" i="1"/>
  <c r="V26" i="1" s="1"/>
  <c r="H33" i="1"/>
  <c r="V33" i="1" s="1"/>
  <c r="K39" i="1"/>
  <c r="M39" i="1" s="1"/>
  <c r="K43" i="1"/>
  <c r="M43" i="1" s="1"/>
  <c r="K33" i="1"/>
  <c r="M33" i="1" s="1"/>
  <c r="K16" i="1"/>
  <c r="M16" i="1" s="1"/>
  <c r="H50" i="1"/>
  <c r="V50" i="1" s="1"/>
  <c r="H45" i="1"/>
  <c r="V45" i="1" s="1"/>
  <c r="H29" i="1"/>
  <c r="V29" i="1" s="1"/>
  <c r="H38" i="1"/>
  <c r="V38" i="1" s="1"/>
  <c r="K45" i="1"/>
  <c r="M45" i="1" s="1"/>
  <c r="K35" i="1"/>
  <c r="M35" i="1" s="1"/>
  <c r="K50" i="1"/>
  <c r="M50" i="1" s="1"/>
  <c r="H39" i="1"/>
  <c r="V39" i="1" s="1"/>
  <c r="H17" i="1"/>
  <c r="V17" i="1" s="1"/>
  <c r="H18" i="1"/>
  <c r="V18" i="1" s="1"/>
  <c r="H35" i="1"/>
  <c r="V35" i="1" s="1"/>
  <c r="H46" i="1"/>
  <c r="V46" i="1" s="1"/>
  <c r="K37" i="1"/>
  <c r="M37" i="1" s="1"/>
  <c r="K34" i="1"/>
  <c r="M34" i="1" s="1"/>
  <c r="H43" i="1"/>
  <c r="V43" i="1" s="1"/>
  <c r="K19" i="1"/>
  <c r="M19" i="1" s="1"/>
  <c r="K46" i="1"/>
  <c r="M46" i="1" s="1"/>
  <c r="K42" i="1"/>
  <c r="M42" i="1" s="1"/>
  <c r="K18" i="1"/>
  <c r="M18" i="1" s="1"/>
  <c r="H16" i="1"/>
  <c r="V16" i="1" s="1"/>
  <c r="H41" i="1"/>
  <c r="V41" i="1" s="1"/>
  <c r="H36" i="1"/>
  <c r="V36" i="1" s="1"/>
  <c r="H19" i="1"/>
  <c r="V19" i="1" s="1"/>
  <c r="K36" i="1"/>
  <c r="M36" i="1" s="1"/>
  <c r="H28" i="1"/>
  <c r="V28" i="1" s="1"/>
  <c r="H42" i="1"/>
  <c r="V42" i="1" s="1"/>
  <c r="H37" i="1"/>
  <c r="V37" i="1" s="1"/>
  <c r="K21" i="1"/>
  <c r="M21" i="1" s="1"/>
  <c r="K20" i="1"/>
  <c r="M20" i="1" s="1"/>
  <c r="K38" i="1"/>
  <c r="M38" i="1" s="1"/>
  <c r="K14" i="1"/>
  <c r="M14" i="1" s="1"/>
  <c r="K48" i="1"/>
  <c r="M48" i="1" s="1"/>
  <c r="H49" i="1"/>
  <c r="V49" i="1" s="1"/>
  <c r="H44" i="1"/>
  <c r="V44" i="1" s="1"/>
  <c r="H32" i="1"/>
  <c r="V32" i="1" s="1"/>
  <c r="K49" i="1"/>
  <c r="M49" i="1" s="1"/>
  <c r="H20" i="1"/>
  <c r="V20" i="1" s="1"/>
  <c r="K40" i="1"/>
  <c r="M40" i="1" s="1"/>
  <c r="H15" i="1"/>
  <c r="V15" i="1" s="1"/>
  <c r="H40" i="1"/>
  <c r="V40" i="1" s="1"/>
  <c r="H27" i="1"/>
  <c r="V27" i="1" s="1"/>
  <c r="H14" i="1"/>
  <c r="V14" i="1" s="1"/>
  <c r="K47" i="1"/>
  <c r="M47" i="1" s="1"/>
  <c r="K22" i="1"/>
  <c r="M22" i="1" s="1"/>
  <c r="K41" i="1"/>
  <c r="M41" i="1" s="1"/>
  <c r="H23" i="1"/>
  <c r="V23" i="1" s="1"/>
  <c r="H48" i="1"/>
  <c r="V48" i="1" s="1"/>
  <c r="H34" i="1"/>
  <c r="V34" i="1" s="1"/>
  <c r="H30" i="1"/>
  <c r="V30" i="1" s="1"/>
  <c r="K13" i="1"/>
  <c r="M13" i="1" s="1"/>
  <c r="H13" i="1"/>
  <c r="V13" i="1" s="1"/>
  <c r="S11" i="1" l="1"/>
  <c r="K30" i="1"/>
  <c r="M30" i="1" s="1"/>
  <c r="R21" i="1"/>
  <c r="R33" i="1"/>
  <c r="K29" i="1"/>
  <c r="M29" i="1" s="1"/>
  <c r="R44" i="1"/>
  <c r="R35" i="1"/>
  <c r="K27" i="1"/>
  <c r="M27" i="1" s="1"/>
  <c r="R30" i="1"/>
  <c r="K26" i="1"/>
  <c r="M26" i="1" s="1"/>
  <c r="K23" i="1"/>
  <c r="M23" i="1" s="1"/>
  <c r="R43" i="1"/>
  <c r="K32" i="1"/>
  <c r="M32" i="1" s="1"/>
  <c r="K31" i="1"/>
  <c r="M31" i="1" s="1"/>
  <c r="R41" i="1"/>
  <c r="R32" i="1"/>
  <c r="R15" i="1"/>
  <c r="R13" i="1"/>
  <c r="R16" i="1"/>
  <c r="R38" i="1"/>
  <c r="R22" i="1"/>
  <c r="R20" i="1"/>
  <c r="K28" i="1"/>
  <c r="M28" i="1" s="1"/>
  <c r="R26" i="1"/>
  <c r="R17" i="1"/>
  <c r="R31" i="1"/>
  <c r="R48" i="1"/>
  <c r="R36" i="1"/>
  <c r="R24" i="1"/>
  <c r="R45" i="1"/>
  <c r="R40" i="1"/>
  <c r="R39" i="1"/>
  <c r="K24" i="1"/>
  <c r="M24" i="1" s="1"/>
  <c r="K25" i="1"/>
  <c r="M25" i="1" s="1"/>
  <c r="R14" i="1"/>
  <c r="R34" i="1"/>
  <c r="R28" i="1"/>
  <c r="R50" i="1"/>
  <c r="R37" i="1"/>
  <c r="R47" i="1"/>
  <c r="R46" i="1"/>
  <c r="R29" i="1"/>
  <c r="R19" i="1"/>
  <c r="R25" i="1"/>
  <c r="R42" i="1"/>
  <c r="R49" i="1"/>
  <c r="R27" i="1"/>
  <c r="R18" i="1"/>
</calcChain>
</file>

<file path=xl/sharedStrings.xml><?xml version="1.0" encoding="utf-8"?>
<sst xmlns="http://schemas.openxmlformats.org/spreadsheetml/2006/main" count="8972" uniqueCount="723">
  <si>
    <t>id</t>
  </si>
  <si>
    <t>power</t>
  </si>
  <si>
    <t>kW</t>
  </si>
  <si>
    <t>time</t>
  </si>
  <si>
    <t>sec</t>
  </si>
  <si>
    <t>distance</t>
  </si>
  <si>
    <t>meter</t>
  </si>
  <si>
    <t>speed</t>
  </si>
  <si>
    <t>km/h</t>
  </si>
  <si>
    <t>consumption</t>
  </si>
  <si>
    <t>m/s</t>
  </si>
  <si>
    <t>kWh/100km</t>
  </si>
  <si>
    <t>cumulated distance</t>
  </si>
  <si>
    <t>cumulated time</t>
  </si>
  <si>
    <t>average speed</t>
  </si>
  <si>
    <t>average consumption based on the last 10 records</t>
  </si>
  <si>
    <t>A-concept</t>
  </si>
  <si>
    <t>B-concept</t>
  </si>
  <si>
    <t>C-concept</t>
  </si>
  <si>
    <t>unit</t>
  </si>
  <si>
    <t>x1</t>
  </si>
  <si>
    <t>x2</t>
  </si>
  <si>
    <t>x3</t>
  </si>
  <si>
    <t>x4</t>
  </si>
  <si>
    <t>x5</t>
  </si>
  <si>
    <t>y1</t>
  </si>
  <si>
    <t>y2</t>
  </si>
  <si>
    <t>y3</t>
  </si>
  <si>
    <t>Azonosító:</t>
  </si>
  <si>
    <t>Objektumok:</t>
  </si>
  <si>
    <t>Attribútumok:</t>
  </si>
  <si>
    <t>Lépcsôk:</t>
  </si>
  <si>
    <t>Eltolás:</t>
  </si>
  <si>
    <t>Leírás:</t>
  </si>
  <si>
    <t>COCO STD: 9426507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</si>
  <si>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</si>
  <si>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</si>
  <si>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</si>
  <si>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</si>
  <si>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</si>
  <si>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</si>
  <si>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</si>
  <si>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</si>
  <si>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</si>
  <si>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</si>
  <si>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</si>
  <si>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Y(A11)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</si>
  <si>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</si>
  <si>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</si>
  <si>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</si>
  <si>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</si>
  <si>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</si>
  <si>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</si>
  <si>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</si>
  <si>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</si>
  <si>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</si>
  <si>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</si>
  <si>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</si>
  <si>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</si>
  <si>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</si>
  <si>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</si>
  <si>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</si>
  <si>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</si>
  <si>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</si>
  <si>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</si>
  <si>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</si>
  <si>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</si>
  <si>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</si>
  <si>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</si>
  <si>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</si>
  <si>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</si>
  <si>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</si>
  <si>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</si>
  <si>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</si>
  <si>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</si>
  <si>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</si>
  <si>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O30</t>
  </si>
  <si>
    <t>O31</t>
  </si>
  <si>
    <t>O32</t>
  </si>
  <si>
    <t>O33</t>
  </si>
  <si>
    <t>O34</t>
  </si>
  <si>
    <t>O35</t>
  </si>
  <si>
    <t>O36</t>
  </si>
  <si>
    <t>O37</t>
  </si>
  <si>
    <t>O38</t>
  </si>
  <si>
    <t>Lépcsôk(1)</t>
  </si>
  <si>
    <t>S1</t>
  </si>
  <si>
    <t>(5+2693.1)/(2)=1349.05</t>
  </si>
  <si>
    <t>(815.3+1545.6)/(2)=1180.5</t>
  </si>
  <si>
    <t>(15898.5+10834.4)/(2)=13366.45</t>
  </si>
  <si>
    <t>(4492.8+6819.8)/(2)=5656.3</t>
  </si>
  <si>
    <t>(721.3+0)/(2)=360.65</t>
  </si>
  <si>
    <t>(5934.4+8016.3)/(2)=6975.35</t>
  </si>
  <si>
    <t>(327.1+1097.4)/(2)=712.3</t>
  </si>
  <si>
    <t>(12077.9+8750.6)/(2)=10414.25</t>
  </si>
  <si>
    <t>(3553.5+72)/(2)=1812.75</t>
  </si>
  <si>
    <t>(34+4027.6)/(2)=2030.85</t>
  </si>
  <si>
    <t>S2</t>
  </si>
  <si>
    <t>(14947.1+9875)/(2)=12411.1</t>
  </si>
  <si>
    <t>(4492.8+6473.7)/(2)=5483.25</t>
  </si>
  <si>
    <t>(0+0)/(2)=0</t>
  </si>
  <si>
    <t>(5934.4+7287)/(2)=6610.7</t>
  </si>
  <si>
    <t>(3553.5+0)/(2)=1776.75</t>
  </si>
  <si>
    <t>(0+4027.6)/(2)=2013.8</t>
  </si>
  <si>
    <t>S3</t>
  </si>
  <si>
    <t>(14038.7+8974.7)/(2)=11506.7</t>
  </si>
  <si>
    <t>(11804.8+8750.6)/(2)=10277.7</t>
  </si>
  <si>
    <t>S4</t>
  </si>
  <si>
    <t>(14038.7+8892.6)/(2)=11465.7</t>
  </si>
  <si>
    <t>(7436+3100.3)/(2)=5268.15</t>
  </si>
  <si>
    <t>S5</t>
  </si>
  <si>
    <t>(10287.2+8702.6)/(2)=9494.9</t>
  </si>
  <si>
    <t>(3468.4+5276.2)/(2)=4372.3</t>
  </si>
  <si>
    <t>S6</t>
  </si>
  <si>
    <t>(3468.4+3106.3)/(2)=3287.35</t>
  </si>
  <si>
    <t>(7387+3100.3)/(2)=5243.65</t>
  </si>
  <si>
    <t>S7</t>
  </si>
  <si>
    <t>(10287.2+7608.1)/(2)=8947.65</t>
  </si>
  <si>
    <t>S8</t>
  </si>
  <si>
    <t>(4492.8+4963)/(2)=4727.95</t>
  </si>
  <si>
    <t>(5294.2+1970.8)/(2)=3632.5</t>
  </si>
  <si>
    <t>S9</t>
  </si>
  <si>
    <t>(0+2693.1)/(2)=1346.55</t>
  </si>
  <si>
    <t>S10</t>
  </si>
  <si>
    <t>(3258.3+2925.2)/(2)=3091.75</t>
  </si>
  <si>
    <t>S11</t>
  </si>
  <si>
    <t>S12</t>
  </si>
  <si>
    <t>(3258.3+1435.6)/(2)=2346.95</t>
  </si>
  <si>
    <t>S13</t>
  </si>
  <si>
    <t>(1086.4+1435.6)/(2)=1261</t>
  </si>
  <si>
    <t>S14</t>
  </si>
  <si>
    <t>S15</t>
  </si>
  <si>
    <t>(4314.8+554.2)/(2)=2434.5</t>
  </si>
  <si>
    <t>S16</t>
  </si>
  <si>
    <t>(9503.9+6191.5)/(2)=7847.7</t>
  </si>
  <si>
    <t>(1440.6+266.1)/(2)=853.35</t>
  </si>
  <si>
    <t>S17</t>
  </si>
  <si>
    <t>(7702.2+4673.9)/(2)=6188.05</t>
  </si>
  <si>
    <t>(1213.5+266.1)/(2)=739.8</t>
  </si>
  <si>
    <t>S18</t>
  </si>
  <si>
    <t>(1584.6+0)/(2)=792.3</t>
  </si>
  <si>
    <t>S19</t>
  </si>
  <si>
    <t>(815.3+0)/(2)=407.65</t>
  </si>
  <si>
    <t>S20</t>
  </si>
  <si>
    <t>(0+1562.6)/(2)=781.3</t>
  </si>
  <si>
    <t>S21</t>
  </si>
  <si>
    <t>S22</t>
  </si>
  <si>
    <t>(4592.9+4376.8)/(2)=4484.85</t>
  </si>
  <si>
    <t>S23</t>
  </si>
  <si>
    <t>S24</t>
  </si>
  <si>
    <t>(1469.6+0)/(2)=734.8</t>
  </si>
  <si>
    <t>S25</t>
  </si>
  <si>
    <t>(4492.8+3452.4)/(2)=3972.65</t>
  </si>
  <si>
    <t>(0+433.2)/(2)=216.6</t>
  </si>
  <si>
    <t>S26</t>
  </si>
  <si>
    <t>(0+3452.4)/(2)=1726.2</t>
  </si>
  <si>
    <t>(1213.5+0)/(2)=606.75</t>
  </si>
  <si>
    <t>S27</t>
  </si>
  <si>
    <t>S28</t>
  </si>
  <si>
    <t>S29</t>
  </si>
  <si>
    <t>(4592.9+3158.3)/(2)=3875.6</t>
  </si>
  <si>
    <t>S30</t>
  </si>
  <si>
    <t>S31</t>
  </si>
  <si>
    <t>(0+1929.8)/(2)=964.9</t>
  </si>
  <si>
    <t>S32</t>
  </si>
  <si>
    <t>(327.1+0)/(2)=163.55</t>
  </si>
  <si>
    <t>(214.1+0)/(2)=107.05</t>
  </si>
  <si>
    <t>S33</t>
  </si>
  <si>
    <t>S34</t>
  </si>
  <si>
    <t>S35</t>
  </si>
  <si>
    <t>S36</t>
  </si>
  <si>
    <t>S37</t>
  </si>
  <si>
    <t>S38</t>
  </si>
  <si>
    <t>Lépcsôk(2)</t>
  </si>
  <si>
    <t>COCO:STD</t>
  </si>
  <si>
    <t>Becslés</t>
  </si>
  <si>
    <t>Tény+0</t>
  </si>
  <si>
    <t>Delta</t>
  </si>
  <si>
    <t>Delta/Tény</t>
  </si>
  <si>
    <t>S1 összeg:</t>
  </si>
  <si>
    <t>S38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</si>
  <si>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</si>
  <si>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</si>
  <si>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</si>
  <si>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</si>
  <si>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</si>
  <si>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</si>
  <si>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</si>
  <si>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1.44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</si>
  <si>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1.42 mp (0.02 p)</t>
    </r>
  </si>
  <si>
    <t>COCO STD: 7055212</t>
  </si>
  <si>
    <t>(201.1+477.6)/(2)=339.3</t>
  </si>
  <si>
    <t>(150.8+427.3)/(2)=289.05</t>
  </si>
  <si>
    <t>(5228.1+4122.1)/(2)=4675.1</t>
  </si>
  <si>
    <t>(1005.4+2136.5)/(2)=1570.95</t>
  </si>
  <si>
    <t>(251.3+0)/(2)=125.65</t>
  </si>
  <si>
    <t>(1658.9+2136.5)/(2)=1897.7</t>
  </si>
  <si>
    <t>(50.3+0)/(2)=25.15</t>
  </si>
  <si>
    <t>(4172.4+3116.7)/(2)=3644.55</t>
  </si>
  <si>
    <t>(553+0)/(2)=276.5</t>
  </si>
  <si>
    <t>(0+1181.3)/(2)=590.65</t>
  </si>
  <si>
    <t>(5228.1+3619.4)/(2)=4423.75</t>
  </si>
  <si>
    <t>(1005.4+2111.3)/(2)=1558.35</t>
  </si>
  <si>
    <t>(4725.4+3619.4)/(2)=4172.4</t>
  </si>
  <si>
    <t>(3368.1+3116.7)/(2)=3242.4</t>
  </si>
  <si>
    <t>(4725.4+3544)/(2)=4134.7</t>
  </si>
  <si>
    <t>(2010.8+1608.6)/(2)=1809.7</t>
  </si>
  <si>
    <t>(2965.9+2790)/(2)=2877.95</t>
  </si>
  <si>
    <t>(1658.9+1332.2)/(2)=1495.55</t>
  </si>
  <si>
    <t>(1960.5+1608.6)/(2)=1784.6</t>
  </si>
  <si>
    <t>(1658.9+1080.8)/(2)=1369.85</t>
  </si>
  <si>
    <t>(2965.9+2689.4)/(2)=2827.7</t>
  </si>
  <si>
    <t>(1357.3+1080.8)/(2)=1219.05</t>
  </si>
  <si>
    <t>(1005.4+1658.9)/(2)=1332.15</t>
  </si>
  <si>
    <t>(201.1+251.3)/(2)=226.2</t>
  </si>
  <si>
    <t>(1357.3+1030.5)/(2)=1193.9</t>
  </si>
  <si>
    <t>(150.8+301.6)/(2)=226.2</t>
  </si>
  <si>
    <t>(1357.3+980.3)/(2)=1168.75</t>
  </si>
  <si>
    <t>(754+980.3)/(2)=867.15</t>
  </si>
  <si>
    <t>(1508.1+351.9)/(2)=930</t>
  </si>
  <si>
    <t>(2965.9+2413)/(2)=2689.45</t>
  </si>
  <si>
    <t>(251.3+351.9)/(2)=301.6</t>
  </si>
  <si>
    <t>(2362.7+1633.8)/(2)=1998.25</t>
  </si>
  <si>
    <t>(201.1+0)/(2)=100.55</t>
  </si>
  <si>
    <t>(150.8+0)/(2)=75.4</t>
  </si>
  <si>
    <t>(0+427.3)/(2)=213.65</t>
  </si>
  <si>
    <t>(1307+1181.3)/(2)=1244.2</t>
  </si>
  <si>
    <t>(754+301.6)/(2)=527.85</t>
  </si>
  <si>
    <t>(351.9+0)/(2)=175.95</t>
  </si>
  <si>
    <t>(1005.4+1533.2)/(2)=1269.3</t>
  </si>
  <si>
    <t>(0+854.6)/(2)=427.3</t>
  </si>
  <si>
    <t>(1307+201.1)/(2)=754.05</t>
  </si>
  <si>
    <t>(0+201.1)/(2)=100.55</t>
  </si>
  <si>
    <r>
      <t>A futtatás idôtartama: </t>
    </r>
    <r>
      <rPr>
        <b/>
        <sz val="7"/>
        <color rgb="FF333333"/>
        <rFont val="Verdana"/>
        <family val="2"/>
        <charset val="238"/>
      </rPr>
      <t>0.22 mp (0 p)</t>
    </r>
  </si>
  <si>
    <t>COCO STD: 3882180</t>
  </si>
  <si>
    <t>(4630.3+4630.3)/(2)=4630.3</t>
  </si>
  <si>
    <t>(1543.4+1029)/(2)=1286.2</t>
  </si>
  <si>
    <t>(21093.6+18006.7)/(2)=19550.15</t>
  </si>
  <si>
    <t>(1029+3601.3)/(2)=2315.15</t>
  </si>
  <si>
    <t>(9775.1+8231.6)/(2)=9003.35</t>
  </si>
  <si>
    <t>(5144.8+514.5)/(2)=2829.65</t>
  </si>
  <si>
    <t>(5144.8+8231.6)/(2)=6688.2</t>
  </si>
  <si>
    <t>(6688.2+11833)/(2)=9260.6</t>
  </si>
  <si>
    <t>(4115.8+0)/(2)=2057.9</t>
  </si>
  <si>
    <t>(514.5+4630.3)/(2)=2572.4</t>
  </si>
  <si>
    <t>(0+1029)/(2)=514.5</t>
  </si>
  <si>
    <t>(8746.1+3086.9)/(2)=5916.5</t>
  </si>
  <si>
    <t>(0+8231.6)/(2)=4115.8</t>
  </si>
  <si>
    <t>(5659.3+8231.6)/(2)=6945.45</t>
  </si>
  <si>
    <t>(0+5659.3)/(2)=2829.65</t>
  </si>
  <si>
    <t>(4630.3+11833)/(2)=8231.65</t>
  </si>
  <si>
    <t>(5659.3+4630.3)/(2)=5144.8</t>
  </si>
  <si>
    <t>(0+4630.3)/(2)=2315.15</t>
  </si>
  <si>
    <t>(1543.4+4630.3)/(2)=3086.85</t>
  </si>
  <si>
    <t>(0+2057.9)/(2)=1028.95</t>
  </si>
  <si>
    <t>(1543.4+3601.3)/(2)=2572.4</t>
  </si>
  <si>
    <t>(0+3601.3)/(2)=1800.65</t>
  </si>
  <si>
    <t>(0+1543.4)/(2)=771.7</t>
  </si>
  <si>
    <t>(8746.1+1029)/(2)=4887.55</t>
  </si>
  <si>
    <t>(0+2572.4)/(2)=1286.2</t>
  </si>
  <si>
    <t>(8746.1+0)/(2)=4373.05</t>
  </si>
  <si>
    <t>(4630.3+10804)/(2)=7717.15</t>
  </si>
  <si>
    <r>
      <t>A futtatás idôtartama: </t>
    </r>
    <r>
      <rPr>
        <b/>
        <sz val="7"/>
        <color rgb="FF333333"/>
        <rFont val="Verdana"/>
        <family val="2"/>
        <charset val="238"/>
      </rPr>
      <t>0.24 mp (0 p)</t>
    </r>
  </si>
  <si>
    <t>Sorcímkék</t>
  </si>
  <si>
    <t>Végösszeg</t>
  </si>
  <si>
    <t>Mennyiség / Delta/Tény</t>
  </si>
  <si>
    <t>x6</t>
  </si>
  <si>
    <t>COCO STD: 6924590</t>
  </si>
  <si>
    <t>X(A11)</t>
  </si>
  <si>
    <t>X(A12)</t>
  </si>
  <si>
    <t>Y(A13)</t>
  </si>
  <si>
    <t>(0+1881.8)/(2)=940.9</t>
  </si>
  <si>
    <t>(11984.4+13424.5)/(2)=12704.45</t>
  </si>
  <si>
    <t>(5087.8+4446.2)/(2)=4767</t>
  </si>
  <si>
    <t>(6569.8+3569.7)/(2)=5069.8</t>
  </si>
  <si>
    <t>(4116.4+6104.1)/(2)=5110.25</t>
  </si>
  <si>
    <t>(1244.2+989.4)/(2)=1116.8</t>
  </si>
  <si>
    <t>(11847.5+10402.4)/(2)=11124.95</t>
  </si>
  <si>
    <t>(1533+0)/(2)=766.5</t>
  </si>
  <si>
    <t>(0+1476.1)/(2)=738.05</t>
  </si>
  <si>
    <t>(3504.8+2897.2)/(2)=3201</t>
  </si>
  <si>
    <t>(4503.2+4446.2)/(2)=4474.65</t>
  </si>
  <si>
    <t>(10817.2+8662.5)/(2)=9739.85</t>
  </si>
  <si>
    <t>(1157.3+0)/(2)=578.65</t>
  </si>
  <si>
    <t>(10855.1+12228.3)/(2)=11541.7</t>
  </si>
  <si>
    <t>(10855.1+11462.8)/(2)=11158.95</t>
  </si>
  <si>
    <t>(6421.9+3569.7)/(2)=4995.85</t>
  </si>
  <si>
    <t>(3044.1+6104.1)/(2)=4574.1</t>
  </si>
  <si>
    <t>(4982.8+4234.3)/(2)=4608.6</t>
  </si>
  <si>
    <t>(9375.1+10073.6)/(2)=9724.35</t>
  </si>
  <si>
    <t>(1835.8+6104.1)/(2)=3970</t>
  </si>
  <si>
    <t>(1835.8+4066.4)/(2)=2951.15</t>
  </si>
  <si>
    <t>(3713.7+3977.5)/(2)=3845.55</t>
  </si>
  <si>
    <t>(3693.7+3849.6)/(2)=3771.6</t>
  </si>
  <si>
    <t>(3713.7+3813.6)/(2)=3763.6</t>
  </si>
  <si>
    <t>(3106+2561.4)/(2)=2833.7</t>
  </si>
  <si>
    <t>(3702.7+644.6)/(2)=2173.65</t>
  </si>
  <si>
    <t>(1567+3221)/(2)=2394</t>
  </si>
  <si>
    <t>(3496.8+644.6)/(2)=2070.7</t>
  </si>
  <si>
    <t>(2376.5+1899.8)/(2)=2138.15</t>
  </si>
  <si>
    <t>(8130.9+8929.4)/(2)=8530.1</t>
  </si>
  <si>
    <t>(1700.9+605.6)/(2)=1153.25</t>
  </si>
  <si>
    <t>(1452.1+2743.3)/(2)=2097.65</t>
  </si>
  <si>
    <t>(8130.9+8618.6)/(2)=8374.7</t>
  </si>
  <si>
    <t>(6533.9+7453.3)/(2)=6993.6</t>
  </si>
  <si>
    <t>(1700.9+311.8)/(2)=1006.35</t>
  </si>
  <si>
    <t>(2376.5+206.9)/(2)=1291.7</t>
  </si>
  <si>
    <t>(1700.9+0)/(2)=850.45</t>
  </si>
  <si>
    <t>(68+0)/(2)=34</t>
  </si>
  <si>
    <t>(0+123.9)/(2)=61.95</t>
  </si>
  <si>
    <t>(4404.2+3555.8)/(2)=3980</t>
  </si>
  <si>
    <t>(0+7)/(2)=3.5</t>
  </si>
  <si>
    <t>(1204.2+0)/(2)=602.1</t>
  </si>
  <si>
    <t>(0+206.9)/(2)=103.45</t>
  </si>
  <si>
    <t>(1471.1+3794.6)/(2)=2632.85</t>
  </si>
  <si>
    <t>(1471.1+0)/(2)=735.55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</si>
  <si>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1.47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</si>
  <si>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0.29 mp (0 p)</t>
    </r>
  </si>
  <si>
    <t>COCO STD: 4523574</t>
  </si>
  <si>
    <t>(0+50.1)/(2)=25.05</t>
  </si>
  <si>
    <t>(3771+2953.1)/(2)=3362.05</t>
  </si>
  <si>
    <t>(1969.1+2552.7)/(2)=2260.9</t>
  </si>
  <si>
    <t>(200.2+0)/(2)=100.1</t>
  </si>
  <si>
    <t>(1801.9+2252.4)/(2)=2027.15</t>
  </si>
  <si>
    <t>(667.7+2352.5)/(2)=1510.1</t>
  </si>
  <si>
    <t>(233.2+0)/(2)=116.6</t>
  </si>
  <si>
    <t>(4271.5+2452.6)/(2)=3362.05</t>
  </si>
  <si>
    <t>(700.7+350.4)/(2)=525.55</t>
  </si>
  <si>
    <t>(533.6+1251.3)/(2)=892.45</t>
  </si>
  <si>
    <t>(3771+2803)/(2)=3287</t>
  </si>
  <si>
    <t>(3771+1701.8)/(2)=2736.4</t>
  </si>
  <si>
    <t>(3270.5+2452.6)/(2)=2861.55</t>
  </si>
  <si>
    <t>(1601.7+700.7)/(2)=1151.2</t>
  </si>
  <si>
    <t>(233.2+350.4)/(2)=291.8</t>
  </si>
  <si>
    <t>(2069.2+1651.8)/(2)=1860.45</t>
  </si>
  <si>
    <t>(1969.1+1952.1)/(2)=1960.6</t>
  </si>
  <si>
    <t>(667.7+1451.5)/(2)=1059.6</t>
  </si>
  <si>
    <t>(1301.4+200.2)/(2)=750.8</t>
  </si>
  <si>
    <t>(533.6+1201.3)/(2)=867.4</t>
  </si>
  <si>
    <t>(1168.2+1251.3)/(2)=1209.8</t>
  </si>
  <si>
    <t>(233.2+1001.1)/(2)=617.15</t>
  </si>
  <si>
    <t>(633.7+951)/(2)=792.35</t>
  </si>
  <si>
    <t>(167.2+951)/(2)=559.1</t>
  </si>
  <si>
    <t>(1301.4+0)/(2)=650.7</t>
  </si>
  <si>
    <t>(1834.9+1651.8)/(2)=1743.35</t>
  </si>
  <si>
    <t>(167.2+0)/(2)=83.6</t>
  </si>
  <si>
    <t>(200.2+350.4)/(2)=275.3</t>
  </si>
  <si>
    <t>(533.6+250.3)/(2)=391.9</t>
  </si>
  <si>
    <t>(467.5+250.3)/(2)=358.9</t>
  </si>
  <si>
    <t>(100.1+0)/(2)=50.05</t>
  </si>
  <si>
    <t>(901+951)/(2)=926</t>
  </si>
  <si>
    <t>(100.1+150.2)/(2)=125.15</t>
  </si>
  <si>
    <t>(0+250.3)/(2)=125.15</t>
  </si>
  <si>
    <t>(467.5+1151.2)/(2)=809.35</t>
  </si>
  <si>
    <t>(901+850.9)/(2)=875.95</t>
  </si>
  <si>
    <t>(467.5+0)/(2)=233.75</t>
  </si>
  <si>
    <t>(100.1+100.1)/(2)=100.1</t>
  </si>
  <si>
    <t>(hidden)</t>
  </si>
  <si>
    <t>quasi error-free estimation</t>
  </si>
  <si>
    <t>estimation</t>
  </si>
  <si>
    <t>fact</t>
  </si>
  <si>
    <t>rel. diff</t>
  </si>
  <si>
    <t>diff</t>
  </si>
  <si>
    <t>COCO STD: 9275734</t>
  </si>
  <si>
    <t>(4140.9+3105.7)/(2)=3623.3</t>
  </si>
  <si>
    <t>(21739.8+13458)/(2)=17598.9</t>
  </si>
  <si>
    <t>(1035.2+2070.5)/(2)=1552.85</t>
  </si>
  <si>
    <t>(2070.5+10352.3)/(2)=6211.4</t>
  </si>
  <si>
    <t>(8281.8+6211.4)/(2)=7246.6</t>
  </si>
  <si>
    <t>(5176.2+0)/(2)=2588.1</t>
  </si>
  <si>
    <t>(8281.8+4140.9)/(2)=6211.4</t>
  </si>
  <si>
    <t>(5176.2+8281.8)/(2)=6729</t>
  </si>
  <si>
    <t>(4140.9+0)/(2)=2070.45</t>
  </si>
  <si>
    <t>(0+9317.1)/(2)=4658.55</t>
  </si>
  <si>
    <t>(0+3105.7)/(2)=1552.85</t>
  </si>
  <si>
    <t>(9317.1+0)/(2)=4658.55</t>
  </si>
  <si>
    <t>(1035.2+4140.9)/(2)=2588.1</t>
  </si>
  <si>
    <t>(6211.4+6211.4)/(2)=6211.4</t>
  </si>
  <si>
    <t>(1035.2+10352.3)/(2)=5693.75</t>
  </si>
  <si>
    <t>(3105.7+8281.8)/(2)=5693.75</t>
  </si>
  <si>
    <t>(0+10352.3)/(2)=5176.15</t>
  </si>
  <si>
    <t>(6211.4+2070.5)/(2)=4140.9</t>
  </si>
  <si>
    <t>(0+2070.5)/(2)=1035.25</t>
  </si>
  <si>
    <t>(0+5176.2)/(2)=2588.1</t>
  </si>
  <si>
    <t>(0+1035.2)/(2)=517.6</t>
  </si>
  <si>
    <t>(1035.2+0)/(2)=517.6</t>
  </si>
  <si>
    <t>(2070.5+0)/(2)=1035.25</t>
  </si>
  <si>
    <t>(3105.7+7246.6)/(2)=5176.15</t>
  </si>
  <si>
    <r>
      <t>A futtatás idôtartama: </t>
    </r>
    <r>
      <rPr>
        <b/>
        <sz val="7"/>
        <color rgb="FF333333"/>
        <rFont val="Verdana"/>
        <family val="2"/>
        <charset val="238"/>
      </rPr>
      <t>0.55 mp (0.01 p)</t>
    </r>
  </si>
  <si>
    <t>Mennyiség / rel. diff</t>
  </si>
  <si>
    <t>no error-free estimations</t>
  </si>
  <si>
    <t>impacts</t>
  </si>
  <si>
    <t>rnd</t>
  </si>
  <si>
    <t>OK</t>
  </si>
  <si>
    <t>A5</t>
  </si>
  <si>
    <t>B5</t>
  </si>
  <si>
    <t>C5</t>
  </si>
  <si>
    <t>A6</t>
  </si>
  <si>
    <t>B6</t>
  </si>
  <si>
    <t>C6</t>
  </si>
  <si>
    <t>models</t>
  </si>
  <si>
    <t>stability</t>
  </si>
  <si>
    <t>correlation</t>
  </si>
  <si>
    <t>error</t>
  </si>
  <si>
    <t>simple impact</t>
  </si>
  <si>
    <t>error-free</t>
  </si>
  <si>
    <t>estimations</t>
  </si>
  <si>
    <t>directions</t>
  </si>
  <si>
    <t>Y0</t>
  </si>
  <si>
    <t>average</t>
  </si>
  <si>
    <t>rank(*5)&gt;rank(*6)</t>
  </si>
  <si>
    <t>rule(-1…+1)</t>
  </si>
  <si>
    <t>COCO Y0: 3408841</t>
  </si>
  <si>
    <t>Y(A6)</t>
  </si>
  <si>
    <t>(980.7+1001.7)/(2)=991.2</t>
  </si>
  <si>
    <t>(8+5)/(2)=6.5</t>
  </si>
  <si>
    <t>(5+5)/(2)=5</t>
  </si>
  <si>
    <t>(979.7+1000.7)/(2)=990.2</t>
  </si>
  <si>
    <t>(7+4)/(2)=5.5</t>
  </si>
  <si>
    <t>(4+4)/(2)=4</t>
  </si>
  <si>
    <t>(978.7+999.7)/(2)=989.2</t>
  </si>
  <si>
    <t>(3+3)/(2)=3</t>
  </si>
  <si>
    <t>(977.7+998.7)/(2)=988.2</t>
  </si>
  <si>
    <t>(2+2)/(2)=2</t>
  </si>
  <si>
    <t>(976.7+997.7)/(2)=987.2</t>
  </si>
  <si>
    <t>(1+1)/(2)=1</t>
  </si>
  <si>
    <t>(975.7+996.7)/(2)=986.2</t>
  </si>
  <si>
    <t>COCO:Y0</t>
  </si>
  <si>
    <t>S6 összeg: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</si>
  <si>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1.34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</si>
  <si>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0.06 mp (0 p)</t>
    </r>
  </si>
  <si>
    <t>inverz</t>
  </si>
  <si>
    <t>COCO Y0: 6194493</t>
  </si>
  <si>
    <t>(983.3+1004.3)/(2)=993.8</t>
  </si>
  <si>
    <t>(982.3+1003.3)/(2)=992.8</t>
  </si>
  <si>
    <t>(981.3+1002.3)/(2)=991.8</t>
  </si>
  <si>
    <t>(980.3+1001.3)/(2)=990.8</t>
  </si>
  <si>
    <t>(979.3+997.3)/(2)=988.3</t>
  </si>
  <si>
    <t>(978.3+996.3)/(2)=987.3</t>
  </si>
  <si>
    <r>
      <t>A futtatás idôtartama: </t>
    </r>
    <r>
      <rPr>
        <b/>
        <sz val="7"/>
        <color rgb="FF333333"/>
        <rFont val="Verdana"/>
        <family val="2"/>
        <charset val="238"/>
      </rPr>
      <t>0.16 mp (0 p)</t>
    </r>
  </si>
  <si>
    <t>*6</t>
  </si>
  <si>
    <t>*5</t>
  </si>
  <si>
    <t>validation</t>
  </si>
  <si>
    <t>type</t>
  </si>
  <si>
    <t>Átlag / rel. diff</t>
  </si>
  <si>
    <t>Maximum / rel. diff</t>
  </si>
  <si>
    <t>Minimum / rel. diff</t>
  </si>
  <si>
    <t>Szórás / rel. diff</t>
  </si>
  <si>
    <t>Minimum / rel. diff2</t>
  </si>
  <si>
    <t>Szórás / rel. diff4</t>
  </si>
  <si>
    <t>Mennyiség / rel. diff3</t>
  </si>
  <si>
    <t>Maximum / rel. diff4</t>
  </si>
  <si>
    <t>Szórás / rel. diff5</t>
  </si>
  <si>
    <t>Maximum / rel. diff5</t>
  </si>
  <si>
    <t>Minimum / rel. diff4</t>
  </si>
  <si>
    <t>Szórás / rel. diff3</t>
  </si>
  <si>
    <t>Mennyiség / rel. diff2</t>
  </si>
  <si>
    <t>Maximum / type</t>
  </si>
  <si>
    <t>Átlag / diff</t>
  </si>
  <si>
    <t>Maximum / diff4</t>
  </si>
  <si>
    <t>Minimum / diff3</t>
  </si>
  <si>
    <t>Szórás / diff5</t>
  </si>
  <si>
    <t>Mennyiség / diff2</t>
  </si>
  <si>
    <t>+/-</t>
  </si>
  <si>
    <t>ABS</t>
  </si>
  <si>
    <t>irány</t>
  </si>
  <si>
    <t>COCO Y0: 5237365</t>
  </si>
  <si>
    <t>Y(A9)</t>
  </si>
  <si>
    <t>(979+979)/(2)=979</t>
  </si>
  <si>
    <t>(21+994)/(2)=507.5</t>
  </si>
  <si>
    <t>(5+968)/(2)=486.5</t>
  </si>
  <si>
    <t>(7+7)/(2)=7</t>
  </si>
  <si>
    <t>(978+978)/(2)=978</t>
  </si>
  <si>
    <t>(20+993)/(2)=506.5</t>
  </si>
  <si>
    <t>(6+6)/(2)=6</t>
  </si>
  <si>
    <t>(977+977)/(2)=977</t>
  </si>
  <si>
    <t>(19+19)/(2)=19</t>
  </si>
  <si>
    <t>(965+2)/(2)=483.5</t>
  </si>
  <si>
    <t>(18+18)/(2)=18</t>
  </si>
  <si>
    <t>(953+1)/(2)=477</t>
  </si>
  <si>
    <t>(952+0)/(2)=476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</si>
  <si>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1.35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</si>
  <si>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0.08 mp (0 p)</t>
    </r>
  </si>
  <si>
    <t>COCO Y0: 6532652</t>
  </si>
  <si>
    <t>(0+979)/(1)=979</t>
  </si>
  <si>
    <t>(0+973)/(1)=973</t>
  </si>
  <si>
    <t>(0+5)/(1)=5</t>
  </si>
  <si>
    <t>(0+968)/(1)=968</t>
  </si>
  <si>
    <t>(0+7)/(1)=7</t>
  </si>
  <si>
    <t>(0+978)/(1)=978</t>
  </si>
  <si>
    <t>(0+20)/(1)=20</t>
  </si>
  <si>
    <t>(0+4)/(1)=4</t>
  </si>
  <si>
    <t>(0+6)/(1)=6</t>
  </si>
  <si>
    <t>(0+977)/(1)=977</t>
  </si>
  <si>
    <t>(0+19)/(1)=19</t>
  </si>
  <si>
    <t>(0+3)/(1)=3</t>
  </si>
  <si>
    <t>(0+2)/(1)=2</t>
  </si>
  <si>
    <t>(0+18)/(1)=18</t>
  </si>
  <si>
    <t>(0+1)/(1)=1</t>
  </si>
  <si>
    <t>(0+0)/(1)=0</t>
  </si>
  <si>
    <r>
      <t>A futtatás idôtartama: </t>
    </r>
    <r>
      <rPr>
        <b/>
        <sz val="7"/>
        <color rgb="FF333333"/>
        <rFont val="Verdana"/>
        <family val="2"/>
        <charset val="238"/>
      </rPr>
      <t>0.04 mp (0 p)</t>
    </r>
  </si>
  <si>
    <t>COCO Y0: 3906466</t>
  </si>
  <si>
    <t>Y(A5)</t>
  </si>
  <si>
    <t>(988.7+5)/(2)=496.85</t>
  </si>
  <si>
    <t>(5+10)/(2)=7.5</t>
  </si>
  <si>
    <t>(5+994.7)/(2)=499.85</t>
  </si>
  <si>
    <t>(987.7+4)/(2)=495.85</t>
  </si>
  <si>
    <t>(4+9)/(2)=6.5</t>
  </si>
  <si>
    <t>(4+993.7)/(2)=498.85</t>
  </si>
  <si>
    <t>(985.7+3)/(2)=494.35</t>
  </si>
  <si>
    <t>(3+8)/(2)=5.5</t>
  </si>
  <si>
    <t>(3+992.7)/(2)=497.85</t>
  </si>
  <si>
    <t>(984.7+2)/(2)=493.35</t>
  </si>
  <si>
    <t>(2+7)/(2)=4.5</t>
  </si>
  <si>
    <t>(2+991.7)/(2)=496.85</t>
  </si>
  <si>
    <t>(983.7+1)/(2)=492.35</t>
  </si>
  <si>
    <t>(1+990.7)/(2)=495.85</t>
  </si>
  <si>
    <r>
      <t>A futtatás idôtartama: </t>
    </r>
    <r>
      <rPr>
        <b/>
        <sz val="7"/>
        <color rgb="FF333333"/>
        <rFont val="Verdana"/>
        <family val="2"/>
        <charset val="238"/>
      </rPr>
      <t>0.05 mp (0 p)</t>
    </r>
  </si>
  <si>
    <t>COCO Y0: 5479355</t>
  </si>
  <si>
    <t>(990.3+1000.3)/(2)=995.3</t>
  </si>
  <si>
    <t>(10+7)/(2)=8.5</t>
  </si>
  <si>
    <t>(5+13)/(2)=9</t>
  </si>
  <si>
    <t>(989.3+999.3)/(2)=994.3</t>
  </si>
  <si>
    <t>(4+6)/(2)=5</t>
  </si>
  <si>
    <t>(4+12)/(2)=8</t>
  </si>
  <si>
    <t>(988.3+998.3)/(2)=993.3</t>
  </si>
  <si>
    <t>(3+5)/(2)=4</t>
  </si>
  <si>
    <t>(3+11)/(2)=7</t>
  </si>
  <si>
    <t>(987.3+997.3)/(2)=992.3</t>
  </si>
  <si>
    <t>(2+4)/(2)=3</t>
  </si>
  <si>
    <t>(986.3+989.3)/(2)=987.8</t>
  </si>
  <si>
    <t>(985.3+988.3)/(2)=986.8</t>
  </si>
  <si>
    <t>excluded</t>
  </si>
  <si>
    <t>conclusion</t>
  </si>
  <si>
    <t>type-handling: similar</t>
  </si>
  <si>
    <t>all</t>
  </si>
  <si>
    <t>types</t>
  </si>
  <si>
    <t>formula1</t>
  </si>
  <si>
    <t>formula2</t>
  </si>
  <si>
    <t>Which concept can be derived based on the displayed information units of an e-car? (concept testing and/or specialities of the cryptography)</t>
  </si>
  <si>
    <t>displayed statistics of an e-car</t>
  </si>
  <si>
    <t xml:space="preserve">average consumption </t>
  </si>
  <si>
    <t>x7</t>
  </si>
  <si>
    <t>x8</t>
  </si>
  <si>
    <t>x9</t>
  </si>
  <si>
    <t>x10</t>
  </si>
  <si>
    <t>x11</t>
  </si>
  <si>
    <t>x12</t>
  </si>
  <si>
    <t>x13</t>
  </si>
  <si>
    <t>x14</t>
  </si>
  <si>
    <t>x15</t>
  </si>
  <si>
    <t>COCO STD: 1281771</t>
  </si>
  <si>
    <t>X(A13)</t>
  </si>
  <si>
    <t>X(A14)</t>
  </si>
  <si>
    <t>X(A15)</t>
  </si>
  <si>
    <t>X(A16)</t>
  </si>
  <si>
    <t>X(A17)</t>
  </si>
  <si>
    <t>X(A18)</t>
  </si>
  <si>
    <t>X(A19)</t>
  </si>
  <si>
    <t>X(A20)</t>
  </si>
  <si>
    <t>X(A21)</t>
  </si>
  <si>
    <t>X(A22)</t>
  </si>
  <si>
    <t>X(A23)</t>
  </si>
  <si>
    <t>X(A24)</t>
  </si>
  <si>
    <t>X(A25)</t>
  </si>
  <si>
    <t>X(A26)</t>
  </si>
  <si>
    <t>X(A27)</t>
  </si>
  <si>
    <t>X(A28)</t>
  </si>
  <si>
    <t>X(A29)</t>
  </si>
  <si>
    <t>X(A30)</t>
  </si>
  <si>
    <t>Y(A31)</t>
  </si>
  <si>
    <t>(2164+1034)/(2)=1599</t>
  </si>
  <si>
    <t>(7457.1+15394.2)/(2)=11425.65</t>
  </si>
  <si>
    <t>(3234+0)/(2)=1617</t>
  </si>
  <si>
    <t>(6822.1+7087.1)/(2)=6954.6</t>
  </si>
  <si>
    <t>(726+0)/(2)=363</t>
  </si>
  <si>
    <t>(7132.1+12530.2)/(2)=9831.15</t>
  </si>
  <si>
    <t>(8467.1+4413.1)/(2)=6440.1</t>
  </si>
  <si>
    <t>(6288.1+3600.1)/(2)=4944.05</t>
  </si>
  <si>
    <t>(3653.1+1203)/(2)=2428.05</t>
  </si>
  <si>
    <t>(2515+9620.1)/(2)=6067.6</t>
  </si>
  <si>
    <t>(955+0)/(2)=477.5</t>
  </si>
  <si>
    <t>(0+2702)/(2)=1351</t>
  </si>
  <si>
    <t>(0+1733)/(2)=866.5</t>
  </si>
  <si>
    <t>(1490+1006)/(2)=1248</t>
  </si>
  <si>
    <t>(7402.1+6230.1)/(2)=6816.1</t>
  </si>
  <si>
    <t>(1309+4847.1)/(2)=3078.05</t>
  </si>
  <si>
    <t>(0+1696)/(2)=848</t>
  </si>
  <si>
    <t>(1224+9408.1)/(2)=5316.1</t>
  </si>
  <si>
    <t>(9341.1+7784.1)/(2)=8562.65</t>
  </si>
  <si>
    <t>(1214+0)/(2)=607</t>
  </si>
  <si>
    <t>(0+1427)/(2)=713.5</t>
  </si>
  <si>
    <t>(0+466)/(2)=233</t>
  </si>
  <si>
    <t>(7457.1+4054.1)/(2)=5755.6</t>
  </si>
  <si>
    <t>(0+7087.1)/(2)=3543.55</t>
  </si>
  <si>
    <t>(3398.1+1209)/(2)=2303.55</t>
  </si>
  <si>
    <t>(4223.1+3600.1)/(2)=3911.55</t>
  </si>
  <si>
    <t>(847+1700)/(2)=1273.5</t>
  </si>
  <si>
    <t>(1816+2017)/(2)=1916.55</t>
  </si>
  <si>
    <t>(1224+1850)/(2)=1537</t>
  </si>
  <si>
    <t>(9341.1+4366.1)/(2)=6853.6</t>
  </si>
  <si>
    <t>(3938.1+2181)/(2)=3059.55</t>
  </si>
  <si>
    <t>(0+1850)/(2)=925</t>
  </si>
  <si>
    <t>(0+1402)/(2)=701</t>
  </si>
  <si>
    <t>(3398.1+935)/(2)=2166.55</t>
  </si>
  <si>
    <t>(305+1700)/(2)=1002.5</t>
  </si>
  <si>
    <t>(0+4847.1)/(2)=2423.55</t>
  </si>
  <si>
    <t>(8467.1+0)/(2)=4233.55</t>
  </si>
  <si>
    <t>(0+1765)/(2)=882.5</t>
  </si>
  <si>
    <t>(1329+935)/(2)=1132</t>
  </si>
  <si>
    <t>(0+1519)/(2)=759.5</t>
  </si>
  <si>
    <t>(0+880)/(2)=440</t>
  </si>
  <si>
    <t>(777+935)/(2)=856</t>
  </si>
  <si>
    <t>(2164+0)/(2)=1082</t>
  </si>
  <si>
    <t>(0+1700)/(2)=850</t>
  </si>
  <si>
    <t>(777+0)/(2)=388.5</t>
  </si>
  <si>
    <t>(3938.1+1632)/(2)=2785.05</t>
  </si>
  <si>
    <t>(2917+1203)/(2)=2060.05</t>
  </si>
  <si>
    <t>(6940.1+0)/(2)=3470.05</t>
  </si>
  <si>
    <t>(0+549)/(2)=274.5</t>
  </si>
  <si>
    <t>(3774.1+1632)/(2)=2703.05</t>
  </si>
  <si>
    <t>(863+1006)/(2)=934.5</t>
  </si>
  <si>
    <t>(0+95)/(2)=47.5</t>
  </si>
  <si>
    <t>(3737.1+1632)/(2)=2684.55</t>
  </si>
  <si>
    <t>(2516+0)/(2)=1258</t>
  </si>
  <si>
    <t>(1209+1632)/(2)=1420.5</t>
  </si>
  <si>
    <t>(2917+323)/(2)=1620</t>
  </si>
  <si>
    <t>(0+1006)/(2)=503</t>
  </si>
  <si>
    <t>(1209+20)/(2)=614.5</t>
  </si>
  <si>
    <t>(2089+323)/(2)=1206</t>
  </si>
  <si>
    <t>(2242+0)/(2)=1121</t>
  </si>
  <si>
    <t>(0+20)/(2)=10</t>
  </si>
  <si>
    <t>(0+99)/(2)=49.5</t>
  </si>
  <si>
    <t>(1478+0)/(2)=739</t>
  </si>
  <si>
    <t>(832+0)/(2)=416</t>
  </si>
  <si>
    <t>S36 összeg: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</si>
  <si>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1.6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</si>
  <si>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0.78 mp (0.01 p)</t>
    </r>
  </si>
  <si>
    <t>COCO STD: 2830932</t>
  </si>
  <si>
    <t>(0+235)/(1)=235</t>
  </si>
  <si>
    <t>(0+4081)/(1)=4081</t>
  </si>
  <si>
    <t>(0+2384)/(1)=2384</t>
  </si>
  <si>
    <t>(0+51)/(1)=51</t>
  </si>
  <si>
    <t>(0+2180)/(1)=2180</t>
  </si>
  <si>
    <t>(0+168)/(1)=168</t>
  </si>
  <si>
    <t>(0+2487)/(1)=2487</t>
  </si>
  <si>
    <t>(0+184)/(1)=184</t>
  </si>
  <si>
    <t>(0+1600)/(1)=1600</t>
  </si>
  <si>
    <t>(0+3486)/(1)=3486</t>
  </si>
  <si>
    <t>(0+772)/(1)=772</t>
  </si>
  <si>
    <t>(0+69)/(1)=69</t>
  </si>
  <si>
    <t>(0+3694)/(1)=3694</t>
  </si>
  <si>
    <t>(0+731)/(1)=731</t>
  </si>
  <si>
    <t>(0+447)/(1)=447</t>
  </si>
  <si>
    <t>(0+35)/(1)=35</t>
  </si>
  <si>
    <t>(0+596)/(1)=596</t>
  </si>
  <si>
    <t>(0+1311)/(1)=1311</t>
  </si>
  <si>
    <t>(0+558)/(1)=558</t>
  </si>
  <si>
    <t>(0+1051)/(1)=1051</t>
  </si>
  <si>
    <t>(0+858)/(1)=858</t>
  </si>
  <si>
    <t>(0+1206)/(1)=1206</t>
  </si>
  <si>
    <t>(0+150)/(1)=150</t>
  </si>
  <si>
    <t>(0+1376)/(1)=1376</t>
  </si>
  <si>
    <t>(0+134)/(1)=134</t>
  </si>
  <si>
    <t>(0+247)/(1)=247</t>
  </si>
  <si>
    <t>(0+942)/(1)=942</t>
  </si>
  <si>
    <t>(0+2163)/(1)=2163</t>
  </si>
  <si>
    <t>(0+492)/(1)=492</t>
  </si>
  <si>
    <t>(0+202)/(1)=202</t>
  </si>
  <si>
    <t>(0+1175)/(1)=1175</t>
  </si>
  <si>
    <t>(0+1178)/(1)=1178</t>
  </si>
  <si>
    <t>(0+873)/(1)=873</t>
  </si>
  <si>
    <t>(0+665)/(1)=665</t>
  </si>
  <si>
    <t>(0+254)/(1)=254</t>
  </si>
  <si>
    <r>
      <t>A futtatás idôtartama: </t>
    </r>
    <r>
      <rPr>
        <b/>
        <sz val="7"/>
        <color rgb="FF333333"/>
        <rFont val="Verdana"/>
        <family val="2"/>
        <charset val="238"/>
      </rPr>
      <t>0.33 mp (0.01 p)</t>
    </r>
  </si>
  <si>
    <t>direkt</t>
  </si>
  <si>
    <t>14 piros</t>
  </si>
  <si>
    <t>7 polinom</t>
  </si>
  <si>
    <t>6 piros</t>
  </si>
  <si>
    <t>3 polinom</t>
  </si>
  <si>
    <t>COCO STD: 3004733</t>
  </si>
  <si>
    <t>(6860.9+7127)/(2)=6994</t>
  </si>
  <si>
    <t>(422.1+0)/(2)=211.05</t>
  </si>
  <si>
    <t>(8846.5+7690.2)/(2)=8268.35</t>
  </si>
  <si>
    <t>(0+2109.6)/(2)=1054.8</t>
  </si>
  <si>
    <t>(2031.6+0)/(2)=1015.8</t>
  </si>
  <si>
    <t>(250.1+469.1)/(2)=359.6</t>
  </si>
  <si>
    <t>(2750.8+2828.8)/(2)=2789.8</t>
  </si>
  <si>
    <t>(17488.9+15067.3)/(2)=16278.1</t>
  </si>
  <si>
    <t>(3109.9+1594.5)/(2)=2352.15</t>
  </si>
  <si>
    <t>(16332.6+15317.3)/(2)=15825</t>
  </si>
  <si>
    <t>(0+156)/(2)=78</t>
  </si>
  <si>
    <t>(8924.5+15910.5)/(2)=12417.5</t>
  </si>
  <si>
    <t>(2453.7+9330.6)/(2)=5892.15</t>
  </si>
  <si>
    <t>(9190.6+7846.2)/(2)=8518.4</t>
  </si>
  <si>
    <t>(3907.1+2813.8)/(2)=3360.45</t>
  </si>
  <si>
    <t>(7611.2+6095.7)/(2)=6853.45</t>
  </si>
  <si>
    <t>(3047.9+1719.5)/(2)=2383.65</t>
  </si>
  <si>
    <t>(2375.7+0)/(2)=1187.85</t>
  </si>
  <si>
    <t>(9049.6+344.1)/(2)=4696.85</t>
  </si>
  <si>
    <t>(9721.8+8518.4)/(2)=9120.1</t>
  </si>
  <si>
    <t>(2750.8+2672.8)/(2)=2711.75</t>
  </si>
  <si>
    <t>(0+1203.3)/(2)=601.65</t>
  </si>
  <si>
    <t>(6548.9+7143)/(2)=6845.95</t>
  </si>
  <si>
    <t>(391.1+391.1)/(2)=391.1</t>
  </si>
  <si>
    <t>(9611.7+8096.3)/(2)=8854</t>
  </si>
  <si>
    <t>(8924.5+10111.9)/(2)=9518.2</t>
  </si>
  <si>
    <t>(3751.1+3673)/(2)=3712.05</t>
  </si>
  <si>
    <t>(1297.4+203.1)/(2)=750.2</t>
  </si>
  <si>
    <t>(3501+3657)/(2)=3579</t>
  </si>
  <si>
    <t>(4845.4+6017.7)/(2)=5431.55</t>
  </si>
  <si>
    <t>(250.1+0)/(2)=125.05</t>
  </si>
  <si>
    <t>(6735.9+0)/(2)=3367.95</t>
  </si>
  <si>
    <t>(2328.7+2422.7)/(2)=2375.65</t>
  </si>
  <si>
    <t>(875.2+1719.5)/(2)=1297.35</t>
  </si>
  <si>
    <t>(844.2+1859.5)/(2)=1351.9</t>
  </si>
  <si>
    <t>(2453.7+2109.6)/(2)=2281.65</t>
  </si>
  <si>
    <t>(4923.4+6267.8)/(2)=5595.6</t>
  </si>
  <si>
    <t>(0+1703.5)/(2)=851.75</t>
  </si>
  <si>
    <t>(1609.5+1359.4)/(2)=1484.4</t>
  </si>
  <si>
    <r>
      <t>A futtatás idôtartama: </t>
    </r>
    <r>
      <rPr>
        <b/>
        <sz val="7"/>
        <color rgb="FF333333"/>
        <rFont val="Verdana"/>
        <family val="2"/>
        <charset val="238"/>
      </rPr>
      <t>0.84 mp (0.01 p)</t>
    </r>
  </si>
  <si>
    <t>10 piros</t>
  </si>
  <si>
    <t>5 polinom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</si>
</sst>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15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u/>
      <sz val="11"/>
      <color theme="10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  <font>
      <b/>
      <sz val="5"/>
      <color rgb="FFFF0000"/>
      <name val="Verdana"/>
      <family val="2"/>
      <charset val="238"/>
    </font>
    <font>
      <sz val="5"/>
      <color rgb="FFFF0000"/>
      <name val="Verdana"/>
      <family val="2"/>
      <charset val="238"/>
    </font>
    <font>
      <sz val="11"/>
      <color rgb="FFFF0000"/>
      <name val="Aptos Narrow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73">
    <xf numFmtId="0" fontId="0" fillId="0" borderId="0" xfId="0"/>
    <xf numFmtId="2" fontId="0" fillId="0" borderId="0" xfId="0" applyNumberFormat="1"/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0" fontId="0" fillId="1" borderId="0" xfId="0" applyFill="1"/>
    <xf numFmtId="1" fontId="0" fillId="1" borderId="0" xfId="0" applyNumberFormat="1" applyFill="1"/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2" fillId="0" borderId="0" xfId="2"/>
    <xf numFmtId="0" fontId="10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4" borderId="0" xfId="0" applyFill="1"/>
    <xf numFmtId="0" fontId="0" fillId="5" borderId="0" xfId="0" applyFill="1" applyAlignment="1">
      <alignment horizontal="left"/>
    </xf>
    <xf numFmtId="0" fontId="0" fillId="5" borderId="0" xfId="0" applyFill="1"/>
    <xf numFmtId="2" fontId="0" fillId="5" borderId="0" xfId="0" applyNumberFormat="1" applyFill="1"/>
    <xf numFmtId="1" fontId="0" fillId="5" borderId="0" xfId="0" applyNumberFormat="1" applyFill="1"/>
    <xf numFmtId="1" fontId="0" fillId="4" borderId="0" xfId="0" applyNumberFormat="1" applyFill="1"/>
    <xf numFmtId="2" fontId="0" fillId="4" borderId="0" xfId="0" applyNumberFormat="1" applyFill="1"/>
    <xf numFmtId="1" fontId="0" fillId="6" borderId="0" xfId="0" applyNumberFormat="1" applyFill="1"/>
    <xf numFmtId="2" fontId="0" fillId="6" borderId="0" xfId="0" applyNumberFormat="1" applyFill="1"/>
    <xf numFmtId="0" fontId="0" fillId="6" borderId="0" xfId="0" applyFill="1" applyAlignment="1">
      <alignment horizontal="left"/>
    </xf>
    <xf numFmtId="0" fontId="0" fillId="6" borderId="0" xfId="0" applyFill="1"/>
    <xf numFmtId="0" fontId="0" fillId="7" borderId="0" xfId="0" applyFill="1" applyAlignment="1">
      <alignment horizontal="left"/>
    </xf>
    <xf numFmtId="0" fontId="0" fillId="7" borderId="0" xfId="0" applyFill="1"/>
    <xf numFmtId="9" fontId="0" fillId="0" borderId="0" xfId="1" applyFont="1"/>
    <xf numFmtId="9" fontId="0" fillId="7" borderId="0" xfId="1" applyFont="1" applyFill="1"/>
    <xf numFmtId="9" fontId="0" fillId="4" borderId="0" xfId="1" applyFont="1" applyFill="1"/>
    <xf numFmtId="9" fontId="0" fillId="6" borderId="0" xfId="1" applyFont="1" applyFill="1"/>
    <xf numFmtId="9" fontId="0" fillId="5" borderId="0" xfId="1" applyFont="1" applyFill="1"/>
    <xf numFmtId="2" fontId="0" fillId="7" borderId="0" xfId="0" applyNumberFormat="1" applyFill="1"/>
    <xf numFmtId="1" fontId="0" fillId="7" borderId="0" xfId="0" applyNumberFormat="1" applyFill="1"/>
    <xf numFmtId="0" fontId="9" fillId="7" borderId="2" xfId="0" applyFont="1" applyFill="1" applyBorder="1" applyAlignment="1">
      <alignment horizontal="center" vertical="center" wrapText="1"/>
    </xf>
    <xf numFmtId="0" fontId="0" fillId="8" borderId="0" xfId="0" applyFill="1" applyAlignment="1">
      <alignment horizontal="left"/>
    </xf>
    <xf numFmtId="0" fontId="0" fillId="8" borderId="0" xfId="0" applyFill="1"/>
    <xf numFmtId="0" fontId="7" fillId="2" borderId="3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9" fontId="0" fillId="9" borderId="0" xfId="1" applyFont="1" applyFill="1"/>
    <xf numFmtId="9" fontId="0" fillId="0" borderId="0" xfId="0" applyNumberFormat="1"/>
    <xf numFmtId="0" fontId="8" fillId="3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quotePrefix="1"/>
    <xf numFmtId="0" fontId="7" fillId="6" borderId="1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5" fillId="8" borderId="0" xfId="0" applyFont="1" applyFill="1" applyAlignment="1">
      <alignment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6" fillId="8" borderId="0" xfId="0" applyFont="1" applyFill="1" applyAlignment="1">
      <alignment horizontal="right" vertical="center" wrapText="1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6" borderId="0" xfId="0" applyFill="1" applyAlignment="1">
      <alignment wrapText="1"/>
    </xf>
    <xf numFmtId="0" fontId="0" fillId="8" borderId="0" xfId="0" applyFill="1" applyAlignment="1">
      <alignment wrapText="1"/>
    </xf>
    <xf numFmtId="0" fontId="0" fillId="5" borderId="0" xfId="0" applyFill="1" applyAlignment="1">
      <alignment wrapText="1"/>
    </xf>
    <xf numFmtId="0" fontId="8" fillId="4" borderId="2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9" fontId="14" fillId="0" borderId="0" xfId="1" applyFont="1"/>
    <xf numFmtId="9" fontId="14" fillId="0" borderId="0" xfId="0" applyNumberFormat="1" applyFont="1"/>
    <xf numFmtId="9" fontId="1" fillId="0" borderId="0" xfId="1" applyFont="1"/>
    <xf numFmtId="0" fontId="14" fillId="0" borderId="0" xfId="0" applyFont="1"/>
    <xf numFmtId="9" fontId="0" fillId="0" borderId="0" xfId="0" applyNumberFormat="1" applyFont="1"/>
  </cellXfs>
  <cellStyles count="3">
    <cellStyle name="Hivatkozás" xfId="2" builtinId="8"/>
    <cellStyle name="Normál" xfId="0" builtinId="0"/>
    <cellStyle name="Százalék" xfId="1" builtinId="5"/>
  </cellStyles>
  <dxfs count="25">
    <dxf>
      <numFmt numFmtId="1" formatCode="0"/>
    </dxf>
    <dxf>
      <numFmt numFmtId="2" formatCode="0.00"/>
    </dxf>
    <dxf>
      <fill>
        <patternFill>
          <bgColor rgb="FFFFC000"/>
        </patternFill>
      </fill>
    </dxf>
    <dxf>
      <fill>
        <patternFill patternType="solid">
          <bgColor rgb="FF92D050"/>
        </patternFill>
      </fill>
    </dxf>
    <dxf>
      <numFmt numFmtId="1" formatCode="0"/>
    </dxf>
    <dxf>
      <numFmt numFmtId="2" formatCode="0.0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2" formatCode="0.00"/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numFmt numFmtId="1" formatCode="0"/>
    </dxf>
    <dxf>
      <numFmt numFmtId="1" formatCode="0"/>
    </dxf>
    <dxf>
      <numFmt numFmtId="2" formatCode="0.00"/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1" formatCode="0"/>
    </dxf>
    <dxf>
      <numFmt numFmtId="2" formatCode="0.00"/>
    </dxf>
    <dxf>
      <numFmt numFmtId="1" formatCode="0"/>
    </dxf>
    <dxf>
      <numFmt numFmtId="2" formatCode="0.00"/>
    </dxf>
    <dxf>
      <fill>
        <patternFill patternType="solid"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4.xml"/><Relationship Id="rId26" Type="http://schemas.openxmlformats.org/officeDocument/2006/relationships/pivotCacheDefinition" Target="pivotCache/pivotCacheDefinition12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7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3.xml"/><Relationship Id="rId25" Type="http://schemas.openxmlformats.org/officeDocument/2006/relationships/pivotCacheDefinition" Target="pivotCache/pivotCacheDefinition11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2.xml"/><Relationship Id="rId20" Type="http://schemas.openxmlformats.org/officeDocument/2006/relationships/pivotCacheDefinition" Target="pivotCache/pivotCacheDefinition6.xml"/><Relationship Id="rId29" Type="http://schemas.openxmlformats.org/officeDocument/2006/relationships/pivotCacheDefinition" Target="pivotCache/pivotCacheDefinition1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pivotCacheDefinition" Target="pivotCache/pivotCacheDefinition10.xml"/><Relationship Id="rId32" Type="http://schemas.openxmlformats.org/officeDocument/2006/relationships/pivotCacheDefinition" Target="pivotCache/pivotCacheDefinition18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23" Type="http://schemas.openxmlformats.org/officeDocument/2006/relationships/pivotCacheDefinition" Target="pivotCache/pivotCacheDefinition9.xml"/><Relationship Id="rId28" Type="http://schemas.openxmlformats.org/officeDocument/2006/relationships/pivotCacheDefinition" Target="pivotCache/pivotCacheDefinition14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5.xml"/><Relationship Id="rId31" Type="http://schemas.openxmlformats.org/officeDocument/2006/relationships/pivotCacheDefinition" Target="pivotCache/pivotCacheDefinition1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pivotCacheDefinition" Target="pivotCache/pivotCacheDefinition8.xml"/><Relationship Id="rId27" Type="http://schemas.openxmlformats.org/officeDocument/2006/relationships/pivotCacheDefinition" Target="pivotCache/pivotCacheDefinition13.xml"/><Relationship Id="rId30" Type="http://schemas.openxmlformats.org/officeDocument/2006/relationships/pivotCacheDefinition" Target="pivotCache/pivotCacheDefinition16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F5F3B230-93A2-2409-21DA-25213DD13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37</xdr:col>
      <xdr:colOff>0</xdr:colOff>
      <xdr:row>0</xdr:row>
      <xdr:rowOff>0</xdr:rowOff>
    </xdr:from>
    <xdr:to>
      <xdr:col>40</xdr:col>
      <xdr:colOff>76200</xdr:colOff>
      <xdr:row>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E1A8686B-97AF-E669-7E07-905898B42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552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75</xdr:col>
      <xdr:colOff>0</xdr:colOff>
      <xdr:row>0</xdr:row>
      <xdr:rowOff>0</xdr:rowOff>
    </xdr:from>
    <xdr:to>
      <xdr:col>78</xdr:col>
      <xdr:colOff>76200</xdr:colOff>
      <xdr:row>3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F4301621-F96D-6ED6-DE54-6BFDA1C1B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1D983C76-78D4-4874-3502-54DF2C7A6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0</xdr:colOff>
      <xdr:row>0</xdr:row>
      <xdr:rowOff>0</xdr:rowOff>
    </xdr:from>
    <xdr:to>
      <xdr:col>29</xdr:col>
      <xdr:colOff>76200</xdr:colOff>
      <xdr:row>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D10723F0-BA0E-7BA1-1F94-746452ACF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44</xdr:col>
      <xdr:colOff>0</xdr:colOff>
      <xdr:row>0</xdr:row>
      <xdr:rowOff>0</xdr:rowOff>
    </xdr:from>
    <xdr:to>
      <xdr:col>47</xdr:col>
      <xdr:colOff>76200</xdr:colOff>
      <xdr:row>3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B90497A7-3AC8-474B-AA83-0F08B56D7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224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57</xdr:col>
      <xdr:colOff>0</xdr:colOff>
      <xdr:row>0</xdr:row>
      <xdr:rowOff>0</xdr:rowOff>
    </xdr:from>
    <xdr:to>
      <xdr:col>60</xdr:col>
      <xdr:colOff>76200</xdr:colOff>
      <xdr:row>3</xdr:row>
      <xdr:rowOff>22860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157AE623-F838-BCDF-C53B-94BA233BC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472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38</xdr:col>
      <xdr:colOff>22547</xdr:colOff>
      <xdr:row>32</xdr:row>
      <xdr:rowOff>172937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2A7748DD-AB1E-5F55-5F6A-289F62138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90521" y="0"/>
          <a:ext cx="7287642" cy="69161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28E0A4D9-FC05-AF11-C43C-1C6FE04F3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267EB553-FCD9-6F7C-A3DE-5163B5D59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EF6176E8-985E-9EE6-AF24-74541A515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04F8FFCC-8EBA-0597-9930-5919CBF23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41F46970-6C48-4B58-D3AA-A4EA200B2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3232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F2CB65B8-DE32-8207-67D8-2FF6F3114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CAB84E1D-E83A-F4D2-D4F4-06827D13D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19</xdr:col>
      <xdr:colOff>76200</xdr:colOff>
      <xdr:row>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2896C3AF-2EB4-3A3C-0B9D-C799DFF58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10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0.xml"/></Relationships>
</file>

<file path=xl/pivotCache/_rels/pivotCacheDefinition1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1.xml"/></Relationships>
</file>

<file path=xl/pivotCache/_rels/pivotCacheDefinition1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2.xml"/></Relationships>
</file>

<file path=xl/pivotCache/_rels/pivotCacheDefinition1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3.xml"/></Relationships>
</file>

<file path=xl/pivotCache/_rels/pivotCacheDefinition1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4.xml"/></Relationships>
</file>

<file path=xl/pivotCache/_rels/pivotCacheDefinition1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5.xml"/></Relationships>
</file>

<file path=xl/pivotCache/_rels/pivotCacheDefinition1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6.xml"/></Relationships>
</file>

<file path=xl/pivotCache/_rels/pivotCacheDefinition17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7.xml"/></Relationships>
</file>

<file path=xl/pivotCache/_rels/pivotCacheDefinition18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8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_rels/pivotCacheDefinition7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7.xml"/></Relationships>
</file>

<file path=xl/pivotCache/_rels/pivotCacheDefinition8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8.xml"/></Relationships>
</file>

<file path=xl/pivotCache/_rels/pivotCacheDefinition9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9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5708.532369907407" createdVersion="8" refreshedVersion="8" minRefreshableVersion="3" recordCount="38" xr:uid="{78B80D15-731B-4C34-A4D6-A4FF67CB79F1}">
  <cacheSource type="worksheet">
    <worksheetSource ref="O127:O165" sheet="model_A5"/>
  </cacheSource>
  <cacheFields count="1">
    <cacheField name="Delta/Tény" numFmtId="0">
      <sharedItems containsSemiMixedTypes="0" containsString="0" containsNumber="1" minValue="-15.42" maxValue="8.06" count="15">
        <n v="-0.05"/>
        <n v="6.06"/>
        <n v="-0.04"/>
        <n v="1.08"/>
        <n v="2.4300000000000002"/>
        <n v="4.3600000000000003"/>
        <n v="2.8"/>
        <n v="8.06"/>
        <n v="0.01"/>
        <n v="0.34"/>
        <n v="7.8"/>
        <n v="-6.05"/>
        <n v="-13.4"/>
        <n v="-15.42"/>
        <n v="-12.29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0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5723.430618634258" createdVersion="8" refreshedVersion="8" minRefreshableVersion="3" recordCount="38" xr:uid="{87BB8DF6-8F28-42BD-8F30-1C381408FF6A}">
  <cacheSource type="worksheet">
    <worksheetSource ref="O127:P165" sheet="model_A5"/>
  </cacheSource>
  <cacheFields count="2">
    <cacheField name="rel. diff" numFmtId="0">
      <sharedItems containsSemiMixedTypes="0" containsString="0" containsNumber="1" minValue="-15.42" maxValue="8.06" count="15">
        <n v="-0.05"/>
        <n v="6.06"/>
        <n v="-0.04"/>
        <n v="1.08"/>
        <n v="2.4300000000000002"/>
        <n v="4.3600000000000003"/>
        <n v="2.8"/>
        <n v="8.06"/>
        <n v="0.01"/>
        <n v="0.34"/>
        <n v="7.8"/>
        <n v="-6.05"/>
        <n v="-13.4"/>
        <n v="-15.42"/>
        <n v="-12.29"/>
      </sharedItems>
    </cacheField>
    <cacheField name="type" numFmtId="0">
      <sharedItems containsSemiMixedTypes="0" containsString="0" containsNumber="1" containsInteger="1" minValue="0" maxValue="1" count="2">
        <n v="0"/>
        <n v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5723.432242824078" createdVersion="8" refreshedVersion="8" minRefreshableVersion="3" recordCount="38" xr:uid="{8E22839E-E09B-43A4-8B95-B9AFB22FA261}">
  <cacheSource type="worksheet">
    <worksheetSource ref="O127:P165" sheet="model_B5"/>
  </cacheSource>
  <cacheFields count="2">
    <cacheField name="rel. diff" numFmtId="0">
      <sharedItems containsSemiMixedTypes="0" containsString="0" containsNumber="1" minValue="-15.98" maxValue="10.18"/>
    </cacheField>
    <cacheField name="type" numFmtId="0">
      <sharedItems containsSemiMixedTypes="0" containsString="0" containsNumber="1" containsInteger="1" minValue="0" maxValue="1" count="2">
        <n v="0"/>
        <n v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5723.433657986112" createdVersion="8" refreshedVersion="8" minRefreshableVersion="3" recordCount="38" xr:uid="{DC48172E-C4CB-47AB-9DDF-EB6793092626}">
  <cacheSource type="worksheet">
    <worksheetSource ref="O127:P165" sheet="model_C5"/>
  </cacheSource>
  <cacheFields count="2">
    <cacheField name="rel. diff" numFmtId="0">
      <sharedItems containsSemiMixedTypes="0" containsString="0" containsNumber="1" minValue="-98.07" maxValue="23.69"/>
    </cacheField>
    <cacheField name="type" numFmtId="0">
      <sharedItems containsSemiMixedTypes="0" containsString="0" containsNumber="1" containsInteger="1" minValue="0" maxValue="1" count="2">
        <n v="0"/>
        <n v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5723.435278935183" createdVersion="8" refreshedVersion="8" minRefreshableVersion="3" recordCount="38" xr:uid="{E51E5C7A-2C25-4D73-8A9F-45B72C7D309B}">
  <cacheSource type="worksheet">
    <worksheetSource ref="P127:R165" sheet="model_C6"/>
  </cacheSource>
  <cacheFields count="3">
    <cacheField name="diff" numFmtId="0">
      <sharedItems containsSemiMixedTypes="0" containsString="0" containsNumber="1" minValue="-9669.4" maxValue="7742.5"/>
    </cacheField>
    <cacheField name="rel. diff" numFmtId="0">
      <sharedItems containsSemiMixedTypes="0" containsString="0" containsNumber="1" minValue="-96.69" maxValue="25.81"/>
    </cacheField>
    <cacheField name="type" numFmtId="0">
      <sharedItems containsSemiMixedTypes="0" containsString="0" containsNumber="1" containsInteger="1" minValue="0" maxValue="1" count="2">
        <n v="0"/>
        <n v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5723.437210763892" createdVersion="8" refreshedVersion="8" minRefreshableVersion="3" recordCount="38" xr:uid="{0CAC2669-F973-4064-B809-45872F999538}">
  <cacheSource type="worksheet">
    <worksheetSource ref="P127:R165" sheet="model_A6"/>
  </cacheSource>
  <cacheFields count="3">
    <cacheField name="diff" numFmtId="0">
      <sharedItems containsSemiMixedTypes="0" containsString="0" containsNumber="1" minValue="-1411.5" maxValue="1642"/>
    </cacheField>
    <cacheField name="rel. diff" numFmtId="0">
      <sharedItems containsSemiMixedTypes="0" containsString="0" containsNumber="1" minValue="-11.04" maxValue="9.4"/>
    </cacheField>
    <cacheField name="type" numFmtId="0">
      <sharedItems containsSemiMixedTypes="0" containsString="0" containsNumber="1" containsInteger="1" minValue="0" maxValue="1" count="2">
        <n v="0"/>
        <n v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5723.437486342591" createdVersion="8" refreshedVersion="8" minRefreshableVersion="3" recordCount="38" xr:uid="{C0750FBE-3DB6-40D3-8BAE-00C56724D6BF}">
  <cacheSource type="worksheet">
    <worksheetSource ref="P127:R165" sheet="model_B6"/>
  </cacheSource>
  <cacheFields count="3">
    <cacheField name="diff" numFmtId="0">
      <sharedItems containsSemiMixedTypes="0" containsString="0" containsNumber="1" minValue="-829.6" maxValue="759.6"/>
    </cacheField>
    <cacheField name="rel. diff" numFmtId="0">
      <sharedItems containsSemiMixedTypes="0" containsString="0" containsNumber="1" minValue="-23.7" maxValue="11.81"/>
    </cacheField>
    <cacheField name="type" numFmtId="0">
      <sharedItems containsSemiMixedTypes="0" containsString="0" containsNumber="1" containsInteger="1" minValue="0" maxValue="1" count="2">
        <n v="0"/>
        <n v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5723.439122453703" createdVersion="8" refreshedVersion="8" minRefreshableVersion="3" recordCount="38" xr:uid="{F78BE04D-0ABE-4D51-852F-29FC0A38784E}">
  <cacheSource type="worksheet">
    <worksheetSource ref="N127:P165" sheet="model_A5"/>
  </cacheSource>
  <cacheFields count="3">
    <cacheField name="diff" numFmtId="0">
      <sharedItems containsSemiMixedTypes="0" containsString="0" containsNumber="1" minValue="-1930.9" maxValue="1903.1"/>
    </cacheField>
    <cacheField name="rel. diff" numFmtId="0">
      <sharedItems containsSemiMixedTypes="0" containsString="0" containsNumber="1" minValue="-15.42" maxValue="8.06"/>
    </cacheField>
    <cacheField name="type" numFmtId="0">
      <sharedItems containsSemiMixedTypes="0" containsString="0" containsNumber="1" containsInteger="1" minValue="0" maxValue="1" count="2">
        <n v="0"/>
        <n v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5723.439349074077" createdVersion="8" refreshedVersion="8" minRefreshableVersion="3" recordCount="38" xr:uid="{2B5DE10D-F117-4591-ACF5-5F29EBEF58C8}">
  <cacheSource type="worksheet">
    <worksheetSource ref="N127:P165" sheet="model_B5"/>
  </cacheSource>
  <cacheFields count="3">
    <cacheField name="diff" numFmtId="0">
      <sharedItems containsSemiMixedTypes="0" containsString="0" containsNumber="1" minValue="-651.6" maxValue="763.8"/>
    </cacheField>
    <cacheField name="rel. diff" numFmtId="0">
      <sharedItems containsSemiMixedTypes="0" containsString="0" containsNumber="1" minValue="-15.98" maxValue="10.18"/>
    </cacheField>
    <cacheField name="type" numFmtId="0">
      <sharedItems containsSemiMixedTypes="0" containsString="0" containsNumber="1" containsInteger="1" minValue="0" maxValue="1" count="2">
        <n v="0"/>
        <n v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8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5723.439582754632" createdVersion="8" refreshedVersion="8" minRefreshableVersion="3" recordCount="38" xr:uid="{25B8C1AF-E3B7-4047-97BE-E80CC55F93DC}">
  <cacheSource type="worksheet">
    <worksheetSource ref="N127:P165" sheet="model_C5"/>
  </cacheSource>
  <cacheFields count="3">
    <cacheField name="diff" numFmtId="0">
      <sharedItems containsSemiMixedTypes="0" containsString="0" containsNumber="1" minValue="-9807.4" maxValue="7105.7"/>
    </cacheField>
    <cacheField name="rel. diff" numFmtId="0">
      <sharedItems containsSemiMixedTypes="0" containsString="0" containsNumber="1" minValue="-98.07" maxValue="23.69"/>
    </cacheField>
    <cacheField name="type" numFmtId="0">
      <sharedItems containsSemiMixedTypes="0" containsString="0" containsNumber="1" containsInteger="1" minValue="0" maxValue="1" count="2">
        <n v="0"/>
        <n v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5708.533610879633" createdVersion="8" refreshedVersion="8" minRefreshableVersion="3" recordCount="38" xr:uid="{DA5068B2-3B36-4341-9C18-DD9B105C0A29}">
  <cacheSource type="worksheet">
    <worksheetSource ref="O127:O165" sheet="model_B5"/>
  </cacheSource>
  <cacheFields count="1">
    <cacheField name="Delta/Tény" numFmtId="0">
      <sharedItems containsSemiMixedTypes="0" containsString="0" containsNumber="1" minValue="-15.98" maxValue="10.18" count="24">
        <n v="-0.54"/>
        <n v="4.08"/>
        <n v="9.67"/>
        <n v="1.82"/>
        <n v="-0.11"/>
        <n v="3.39"/>
        <n v="7"/>
        <n v="7.72"/>
        <n v="10.18"/>
        <n v="6.76"/>
        <n v="9.2799999999999994"/>
        <n v="0.59"/>
        <n v="3.48"/>
        <n v="9.7200000000000006"/>
        <n v="-14.03"/>
        <n v="-10.85"/>
        <n v="-8.51"/>
        <n v="-7.39"/>
        <n v="-13.11"/>
        <n v="-15.98"/>
        <n v="-15.15"/>
        <n v="-11.8"/>
        <n v="0.37"/>
        <n v="-8.7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5708.534231365738" createdVersion="8" refreshedVersion="8" minRefreshableVersion="3" recordCount="38" xr:uid="{98825935-0A89-4EB9-A68F-09835CF9A601}">
  <cacheSource type="worksheet">
    <worksheetSource ref="O127:O165" sheet="model_C5"/>
  </cacheSource>
  <cacheFields count="1">
    <cacheField name="Delta/Tény" numFmtId="0">
      <sharedItems containsSemiMixedTypes="0" containsString="0" containsNumber="1" minValue="-98.07" maxValue="23.69" count="35">
        <n v="21.94"/>
        <n v="4.93"/>
        <n v="6.75"/>
        <n v="-17.190000000000001"/>
        <n v="-23.94"/>
        <n v="7"/>
        <n v="-20.04"/>
        <n v="5.68"/>
        <n v="-13.19"/>
        <n v="21.97"/>
        <n v="21.88"/>
        <n v="20.92"/>
        <n v="-2.9"/>
        <n v="-50.67"/>
        <n v="-52.36"/>
        <n v="-30.46"/>
        <n v="-98.07"/>
        <n v="-6.85"/>
        <n v="-54.34"/>
        <n v="23.69"/>
        <n v="-20.5"/>
        <n v="19.86"/>
        <n v="13.47"/>
        <n v="5.0199999999999996"/>
        <n v="19.47"/>
        <n v="-5.6"/>
        <n v="-38.51"/>
        <n v="12.93"/>
        <n v="21.05"/>
        <n v="-4.41"/>
        <n v="6.29"/>
        <n v="-49.2"/>
        <n v="-16.93"/>
        <n v="8.42"/>
        <n v="20.17000000000000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5708.538475925925" createdVersion="8" refreshedVersion="8" minRefreshableVersion="3" recordCount="38" xr:uid="{FBE06DCE-D9C1-4E1C-BB77-6FBB92279526}">
  <cacheSource type="worksheet">
    <worksheetSource ref="Q127:Q165" sheet="model_A6"/>
  </cacheSource>
  <cacheFields count="1">
    <cacheField name="Delta/Tény" numFmtId="0">
      <sharedItems containsSemiMixedTypes="0" containsString="0" containsNumber="1" minValue="-11.04" maxValue="9.4" count="12">
        <n v="0.06"/>
        <n v="-3.16"/>
        <n v="1.58"/>
        <n v="3.22"/>
        <n v="2.65"/>
        <n v="0.46"/>
        <n v="4.43"/>
        <n v="9.4"/>
        <n v="-11.04"/>
        <n v="-5.0599999999999996"/>
        <n v="-5.18"/>
        <n v="-6.3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5708.544696412035" createdVersion="8" refreshedVersion="8" minRefreshableVersion="3" recordCount="38" xr:uid="{5E42470E-7A70-41D7-97B4-4D838FFB00D2}">
  <cacheSource type="worksheet">
    <worksheetSource ref="Q127:Q165" sheet="model_C6"/>
  </cacheSource>
  <cacheFields count="1">
    <cacheField name="rel. diff" numFmtId="0">
      <sharedItems containsSemiMixedTypes="0" containsString="0" containsNumber="1" minValue="-96.69" maxValue="25.81" count="33">
        <n v="17.899999999999999"/>
        <n v="5.48"/>
        <n v="7.26"/>
        <n v="-0.65"/>
        <n v="-31.76"/>
        <n v="4.4400000000000004"/>
        <n v="-24.23"/>
        <n v="0.79"/>
        <n v="-34.58"/>
        <n v="24.08"/>
        <n v="21.4"/>
        <n v="23.32"/>
        <n v="-3.52"/>
        <n v="-44.19"/>
        <n v="-39.36"/>
        <n v="-29.4"/>
        <n v="-96.69"/>
        <n v="-5.51"/>
        <n v="-59.99"/>
        <n v="25.81"/>
        <n v="-11.7"/>
        <n v="20.37"/>
        <n v="5.89"/>
        <n v="12.4"/>
        <n v="21.23"/>
        <n v="-8.9700000000000006"/>
        <n v="-43.34"/>
        <n v="23.25"/>
        <n v="-21.79"/>
        <n v="-7.22"/>
        <n v="-12.93"/>
        <n v="6.83"/>
        <n v="16.1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5708.545714930558" createdVersion="8" refreshedVersion="8" minRefreshableVersion="3" recordCount="38" xr:uid="{D8C970B9-5A1C-4B21-A556-7A0FA36C7BA1}">
  <cacheSource type="worksheet">
    <worksheetSource ref="Q127:Q165" sheet="model_B6"/>
  </cacheSource>
  <cacheFields count="1">
    <cacheField name="rel. diff" numFmtId="0">
      <sharedItems containsSemiMixedTypes="0" containsString="0" containsNumber="1" minValue="-23.7" maxValue="11.81" count="24">
        <n v="-0.11"/>
        <n v="-0.12"/>
        <n v="1.72"/>
        <n v="0.93"/>
        <n v="4.21"/>
        <n v="-4.0199999999999996"/>
        <n v="2.2799999999999998"/>
        <n v="10.41"/>
        <n v="6.57"/>
        <n v="8.51"/>
        <n v="1.69"/>
        <n v="-0.1"/>
        <n v="4.5599999999999996"/>
        <n v="11.81"/>
        <n v="-17.190000000000001"/>
        <n v="-2.5499999999999998"/>
        <n v="-0.09"/>
        <n v="-16.29"/>
        <n v="-23.7"/>
        <n v="-3.15"/>
        <n v="-15.25"/>
        <n v="3.53"/>
        <n v="0.75"/>
        <n v="-3.17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5723.420958333336" createdVersion="8" refreshedVersion="8" minRefreshableVersion="3" recordCount="38" xr:uid="{589918BB-223D-4CDD-AD2A-E61347D3D7B4}">
  <cacheSource type="worksheet">
    <worksheetSource ref="Q127:R165" sheet="model_A6"/>
  </cacheSource>
  <cacheFields count="2">
    <cacheField name="rel. diff" numFmtId="0">
      <sharedItems containsSemiMixedTypes="0" containsString="0" containsNumber="1" minValue="-11.04" maxValue="9.4"/>
    </cacheField>
    <cacheField name="type" numFmtId="0">
      <sharedItems containsSemiMixedTypes="0" containsString="0" containsNumber="1" containsInteger="1" minValue="0" maxValue="1" count="2">
        <n v="0"/>
        <n v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8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5723.424261805558" createdVersion="8" refreshedVersion="8" minRefreshableVersion="3" recordCount="38" xr:uid="{2D6D338E-003D-4180-976E-3AE1395FF329}">
  <cacheSource type="worksheet">
    <worksheetSource ref="Q127:R165" sheet="model_B6"/>
  </cacheSource>
  <cacheFields count="2">
    <cacheField name="rel. diff" numFmtId="0">
      <sharedItems containsSemiMixedTypes="0" containsString="0" containsNumber="1" minValue="-23.7" maxValue="11.81"/>
    </cacheField>
    <cacheField name="type" numFmtId="0">
      <sharedItems containsSemiMixedTypes="0" containsString="0" containsNumber="1" containsInteger="1" minValue="0" maxValue="1" count="2">
        <n v="0"/>
        <n v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9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5723.425793055554" createdVersion="8" refreshedVersion="8" minRefreshableVersion="3" recordCount="38" xr:uid="{042545B1-E385-45DA-911E-490DE346C499}">
  <cacheSource type="worksheet">
    <worksheetSource ref="Q127:R165" sheet="model_C6"/>
  </cacheSource>
  <cacheFields count="2">
    <cacheField name="rel. diff" numFmtId="0">
      <sharedItems containsSemiMixedTypes="0" containsString="0" containsNumber="1" minValue="-96.69" maxValue="25.81"/>
    </cacheField>
    <cacheField name="type" numFmtId="0">
      <sharedItems containsSemiMixedTypes="0" containsString="0" containsNumber="1" containsInteger="1" minValue="0" maxValue="1" count="2">
        <n v="0"/>
        <n v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">
  <r>
    <x v="0"/>
  </r>
  <r>
    <x v="1"/>
  </r>
  <r>
    <x v="0"/>
  </r>
  <r>
    <x v="0"/>
  </r>
  <r>
    <x v="2"/>
  </r>
  <r>
    <x v="0"/>
  </r>
  <r>
    <x v="3"/>
  </r>
  <r>
    <x v="4"/>
  </r>
  <r>
    <x v="0"/>
  </r>
  <r>
    <x v="0"/>
  </r>
  <r>
    <x v="0"/>
  </r>
  <r>
    <x v="5"/>
  </r>
  <r>
    <x v="6"/>
  </r>
  <r>
    <x v="7"/>
  </r>
  <r>
    <x v="0"/>
  </r>
  <r>
    <x v="0"/>
  </r>
  <r>
    <x v="0"/>
  </r>
  <r>
    <x v="0"/>
  </r>
  <r>
    <x v="0"/>
  </r>
  <r>
    <x v="2"/>
  </r>
  <r>
    <x v="0"/>
  </r>
  <r>
    <x v="0"/>
  </r>
  <r>
    <x v="8"/>
  </r>
  <r>
    <x v="9"/>
  </r>
  <r>
    <x v="10"/>
  </r>
  <r>
    <x v="11"/>
  </r>
  <r>
    <x v="0"/>
  </r>
  <r>
    <x v="0"/>
  </r>
  <r>
    <x v="0"/>
  </r>
  <r>
    <x v="0"/>
  </r>
  <r>
    <x v="12"/>
  </r>
  <r>
    <x v="13"/>
  </r>
  <r>
    <x v="0"/>
  </r>
  <r>
    <x v="14"/>
  </r>
  <r>
    <x v="0"/>
  </r>
  <r>
    <x v="0"/>
  </r>
  <r>
    <x v="0"/>
  </r>
  <r>
    <x v="0"/>
  </r>
</pivotCacheRecords>
</file>

<file path=xl/pivotCache/pivotCacheRecords10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">
  <r>
    <x v="0"/>
    <x v="0"/>
  </r>
  <r>
    <x v="1"/>
    <x v="0"/>
  </r>
  <r>
    <x v="0"/>
    <x v="0"/>
  </r>
  <r>
    <x v="0"/>
    <x v="0"/>
  </r>
  <r>
    <x v="2"/>
    <x v="0"/>
  </r>
  <r>
    <x v="0"/>
    <x v="0"/>
  </r>
  <r>
    <x v="3"/>
    <x v="0"/>
  </r>
  <r>
    <x v="4"/>
    <x v="0"/>
  </r>
  <r>
    <x v="0"/>
    <x v="0"/>
  </r>
  <r>
    <x v="0"/>
    <x v="1"/>
  </r>
  <r>
    <x v="0"/>
    <x v="1"/>
  </r>
  <r>
    <x v="5"/>
    <x v="1"/>
  </r>
  <r>
    <x v="6"/>
    <x v="1"/>
  </r>
  <r>
    <x v="7"/>
    <x v="1"/>
  </r>
  <r>
    <x v="0"/>
    <x v="1"/>
  </r>
  <r>
    <x v="0"/>
    <x v="1"/>
  </r>
  <r>
    <x v="0"/>
    <x v="1"/>
  </r>
  <r>
    <x v="0"/>
    <x v="1"/>
  </r>
  <r>
    <x v="0"/>
    <x v="1"/>
  </r>
  <r>
    <x v="2"/>
    <x v="1"/>
  </r>
  <r>
    <x v="0"/>
    <x v="1"/>
  </r>
  <r>
    <x v="0"/>
    <x v="1"/>
  </r>
  <r>
    <x v="8"/>
    <x v="1"/>
  </r>
  <r>
    <x v="9"/>
    <x v="1"/>
  </r>
  <r>
    <x v="10"/>
    <x v="1"/>
  </r>
  <r>
    <x v="11"/>
    <x v="1"/>
  </r>
  <r>
    <x v="0"/>
    <x v="1"/>
  </r>
  <r>
    <x v="0"/>
    <x v="1"/>
  </r>
  <r>
    <x v="0"/>
    <x v="1"/>
  </r>
  <r>
    <x v="0"/>
    <x v="1"/>
  </r>
  <r>
    <x v="12"/>
    <x v="1"/>
  </r>
  <r>
    <x v="13"/>
    <x v="1"/>
  </r>
  <r>
    <x v="0"/>
    <x v="1"/>
  </r>
  <r>
    <x v="14"/>
    <x v="1"/>
  </r>
  <r>
    <x v="0"/>
    <x v="1"/>
  </r>
  <r>
    <x v="0"/>
    <x v="1"/>
  </r>
  <r>
    <x v="0"/>
    <x v="1"/>
  </r>
  <r>
    <x v="0"/>
    <x v="1"/>
  </r>
</pivotCacheRecords>
</file>

<file path=xl/pivotCache/pivotCacheRecords1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">
  <r>
    <n v="-0.54"/>
    <x v="0"/>
  </r>
  <r>
    <n v="4.08"/>
    <x v="0"/>
  </r>
  <r>
    <n v="-0.54"/>
    <x v="0"/>
  </r>
  <r>
    <n v="-0.54"/>
    <x v="0"/>
  </r>
  <r>
    <n v="-0.54"/>
    <x v="0"/>
  </r>
  <r>
    <n v="-0.54"/>
    <x v="0"/>
  </r>
  <r>
    <n v="9.67"/>
    <x v="0"/>
  </r>
  <r>
    <n v="1.82"/>
    <x v="0"/>
  </r>
  <r>
    <n v="-0.54"/>
    <x v="0"/>
  </r>
  <r>
    <n v="-0.11"/>
    <x v="1"/>
  </r>
  <r>
    <n v="3.39"/>
    <x v="1"/>
  </r>
  <r>
    <n v="7"/>
    <x v="1"/>
  </r>
  <r>
    <n v="7.72"/>
    <x v="1"/>
  </r>
  <r>
    <n v="10.18"/>
    <x v="1"/>
  </r>
  <r>
    <n v="-0.54"/>
    <x v="1"/>
  </r>
  <r>
    <n v="-0.54"/>
    <x v="1"/>
  </r>
  <r>
    <n v="6.76"/>
    <x v="1"/>
  </r>
  <r>
    <n v="9.2799999999999994"/>
    <x v="1"/>
  </r>
  <r>
    <n v="0.59"/>
    <x v="1"/>
  </r>
  <r>
    <n v="-0.54"/>
    <x v="1"/>
  </r>
  <r>
    <n v="-0.54"/>
    <x v="1"/>
  </r>
  <r>
    <n v="-0.54"/>
    <x v="1"/>
  </r>
  <r>
    <n v="-0.54"/>
    <x v="1"/>
  </r>
  <r>
    <n v="3.48"/>
    <x v="1"/>
  </r>
  <r>
    <n v="9.7200000000000006"/>
    <x v="1"/>
  </r>
  <r>
    <n v="-14.03"/>
    <x v="1"/>
  </r>
  <r>
    <n v="-10.85"/>
    <x v="1"/>
  </r>
  <r>
    <n v="-8.51"/>
    <x v="1"/>
  </r>
  <r>
    <n v="-0.54"/>
    <x v="1"/>
  </r>
  <r>
    <n v="-7.39"/>
    <x v="1"/>
  </r>
  <r>
    <n v="-13.11"/>
    <x v="1"/>
  </r>
  <r>
    <n v="-15.98"/>
    <x v="1"/>
  </r>
  <r>
    <n v="-0.54"/>
    <x v="1"/>
  </r>
  <r>
    <n v="-15.15"/>
    <x v="1"/>
  </r>
  <r>
    <n v="-11.8"/>
    <x v="1"/>
  </r>
  <r>
    <n v="0.37"/>
    <x v="1"/>
  </r>
  <r>
    <n v="-0.54"/>
    <x v="1"/>
  </r>
  <r>
    <n v="-8.75"/>
    <x v="1"/>
  </r>
</pivotCacheRecords>
</file>

<file path=xl/pivotCache/pivotCacheRecords1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">
  <r>
    <n v="21.94"/>
    <x v="0"/>
  </r>
  <r>
    <n v="4.93"/>
    <x v="0"/>
  </r>
  <r>
    <n v="6.75"/>
    <x v="0"/>
  </r>
  <r>
    <n v="-17.190000000000001"/>
    <x v="0"/>
  </r>
  <r>
    <n v="-23.94"/>
    <x v="0"/>
  </r>
  <r>
    <n v="7"/>
    <x v="0"/>
  </r>
  <r>
    <n v="-20.04"/>
    <x v="0"/>
  </r>
  <r>
    <n v="5.68"/>
    <x v="0"/>
  </r>
  <r>
    <n v="-13.19"/>
    <x v="0"/>
  </r>
  <r>
    <n v="21.97"/>
    <x v="1"/>
  </r>
  <r>
    <n v="21.88"/>
    <x v="1"/>
  </r>
  <r>
    <n v="20.92"/>
    <x v="1"/>
  </r>
  <r>
    <n v="-2.9"/>
    <x v="1"/>
  </r>
  <r>
    <n v="-50.67"/>
    <x v="1"/>
  </r>
  <r>
    <n v="-2.9"/>
    <x v="1"/>
  </r>
  <r>
    <n v="-13.19"/>
    <x v="1"/>
  </r>
  <r>
    <n v="-52.36"/>
    <x v="1"/>
  </r>
  <r>
    <n v="-30.46"/>
    <x v="1"/>
  </r>
  <r>
    <n v="-98.07"/>
    <x v="1"/>
  </r>
  <r>
    <n v="-6.85"/>
    <x v="1"/>
  </r>
  <r>
    <n v="-54.34"/>
    <x v="1"/>
  </r>
  <r>
    <n v="23.69"/>
    <x v="1"/>
  </r>
  <r>
    <n v="-20.5"/>
    <x v="1"/>
  </r>
  <r>
    <n v="19.86"/>
    <x v="1"/>
  </r>
  <r>
    <n v="13.47"/>
    <x v="1"/>
  </r>
  <r>
    <n v="5.0199999999999996"/>
    <x v="1"/>
  </r>
  <r>
    <n v="19.47"/>
    <x v="1"/>
  </r>
  <r>
    <n v="-5.6"/>
    <x v="1"/>
  </r>
  <r>
    <n v="-2.9"/>
    <x v="1"/>
  </r>
  <r>
    <n v="-38.51"/>
    <x v="1"/>
  </r>
  <r>
    <n v="12.93"/>
    <x v="1"/>
  </r>
  <r>
    <n v="21.05"/>
    <x v="1"/>
  </r>
  <r>
    <n v="-4.41"/>
    <x v="1"/>
  </r>
  <r>
    <n v="6.29"/>
    <x v="1"/>
  </r>
  <r>
    <n v="-49.2"/>
    <x v="1"/>
  </r>
  <r>
    <n v="-16.93"/>
    <x v="1"/>
  </r>
  <r>
    <n v="8.42"/>
    <x v="1"/>
  </r>
  <r>
    <n v="20.170000000000002"/>
    <x v="1"/>
  </r>
</pivotCacheRecords>
</file>

<file path=xl/pivotCache/pivotCacheRecords1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">
  <r>
    <n v="5189.7"/>
    <n v="17.899999999999999"/>
    <x v="0"/>
  </r>
  <r>
    <n v="1260.2"/>
    <n v="5.48"/>
    <x v="0"/>
  </r>
  <r>
    <n v="1742.5"/>
    <n v="7.26"/>
    <x v="0"/>
  </r>
  <r>
    <n v="-116.5"/>
    <n v="-0.65"/>
    <x v="0"/>
  </r>
  <r>
    <n v="-3493.2"/>
    <n v="-31.76"/>
    <x v="0"/>
  </r>
  <r>
    <n v="1154.5"/>
    <n v="4.4400000000000004"/>
    <x v="0"/>
  </r>
  <r>
    <n v="-3634.1"/>
    <n v="-24.23"/>
    <x v="0"/>
  </r>
  <r>
    <n v="94.9"/>
    <n v="0.79"/>
    <x v="0"/>
  </r>
  <r>
    <n v="-3458"/>
    <n v="-34.58"/>
    <x v="0"/>
  </r>
  <r>
    <n v="7224.9"/>
    <n v="24.08"/>
    <x v="1"/>
  </r>
  <r>
    <n v="5777.8"/>
    <n v="21.4"/>
    <x v="1"/>
  </r>
  <r>
    <n v="6295.4"/>
    <n v="23.32"/>
    <x v="1"/>
  </r>
  <r>
    <n v="-669.4"/>
    <n v="-3.52"/>
    <x v="1"/>
  </r>
  <r>
    <n v="-6187"/>
    <n v="-44.19"/>
    <x v="1"/>
  </r>
  <r>
    <n v="-951.2"/>
    <n v="-3.52"/>
    <x v="1"/>
  </r>
  <r>
    <n v="-352.3"/>
    <n v="-3.52"/>
    <x v="1"/>
  </r>
  <r>
    <n v="-5116.5"/>
    <n v="-39.36"/>
    <x v="1"/>
  </r>
  <r>
    <n v="-4116.5"/>
    <n v="-29.4"/>
    <x v="1"/>
  </r>
  <r>
    <n v="-9669.4"/>
    <n v="-96.69"/>
    <x v="1"/>
  </r>
  <r>
    <n v="-1433.6"/>
    <n v="-5.51"/>
    <x v="1"/>
  </r>
  <r>
    <n v="-6598.9"/>
    <n v="-59.99"/>
    <x v="1"/>
  </r>
  <r>
    <n v="7742.5"/>
    <n v="25.81"/>
    <x v="1"/>
  </r>
  <r>
    <n v="-2222.1999999999998"/>
    <n v="-11.7"/>
    <x v="1"/>
  </r>
  <r>
    <n v="5295.4"/>
    <n v="20.37"/>
    <x v="1"/>
  </r>
  <r>
    <n v="1295.4000000000001"/>
    <n v="5.89"/>
    <x v="1"/>
  </r>
  <r>
    <n v="3224.9"/>
    <n v="12.4"/>
    <x v="1"/>
  </r>
  <r>
    <n v="4883.5"/>
    <n v="21.23"/>
    <x v="1"/>
  </r>
  <r>
    <n v="-1704.6"/>
    <n v="-8.9700000000000006"/>
    <x v="1"/>
  </r>
  <r>
    <n v="-845.5"/>
    <n v="-3.52"/>
    <x v="1"/>
  </r>
  <r>
    <n v="-5634.1"/>
    <n v="-43.34"/>
    <x v="1"/>
  </r>
  <r>
    <n v="3224.9"/>
    <n v="12.4"/>
    <x v="1"/>
  </r>
  <r>
    <n v="6742.5"/>
    <n v="23.25"/>
    <x v="1"/>
  </r>
  <r>
    <n v="-3704.6"/>
    <n v="-21.79"/>
    <x v="1"/>
  </r>
  <r>
    <n v="-1010.8"/>
    <n v="-7.22"/>
    <x v="1"/>
  </r>
  <r>
    <n v="-5187"/>
    <n v="-34.58"/>
    <x v="1"/>
  </r>
  <r>
    <n v="-1422.8"/>
    <n v="-12.93"/>
    <x v="1"/>
  </r>
  <r>
    <n v="1707.3"/>
    <n v="6.83"/>
    <x v="1"/>
  </r>
  <r>
    <n v="4672.1000000000004"/>
    <n v="16.11"/>
    <x v="1"/>
  </r>
</pivotCacheRecords>
</file>

<file path=xl/pivotCache/pivotCacheRecords1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">
  <r>
    <n v="12.1"/>
    <n v="0.06"/>
    <x v="0"/>
  </r>
  <r>
    <n v="10.5"/>
    <n v="0.06"/>
    <x v="0"/>
  </r>
  <r>
    <n v="10.1"/>
    <n v="0.06"/>
    <x v="0"/>
  </r>
  <r>
    <n v="10.3"/>
    <n v="0.06"/>
    <x v="0"/>
  </r>
  <r>
    <n v="10.6"/>
    <n v="0.06"/>
    <x v="0"/>
  </r>
  <r>
    <n v="12.2"/>
    <n v="0.06"/>
    <x v="0"/>
  </r>
  <r>
    <n v="12.7"/>
    <n v="0.06"/>
    <x v="0"/>
  </r>
  <r>
    <n v="13.1"/>
    <n v="0.06"/>
    <x v="0"/>
  </r>
  <r>
    <n v="12.4"/>
    <n v="0.06"/>
    <x v="0"/>
  </r>
  <r>
    <n v="11"/>
    <n v="0.06"/>
    <x v="1"/>
  </r>
  <r>
    <n v="-626.1"/>
    <n v="-3.16"/>
    <x v="1"/>
  </r>
  <r>
    <n v="13.5"/>
    <n v="0.06"/>
    <x v="1"/>
  </r>
  <r>
    <n v="358.2"/>
    <n v="1.58"/>
    <x v="1"/>
  </r>
  <r>
    <n v="760"/>
    <n v="3.22"/>
    <x v="1"/>
  </r>
  <r>
    <n v="13"/>
    <n v="0.06"/>
    <x v="1"/>
  </r>
  <r>
    <n v="13"/>
    <n v="0.06"/>
    <x v="1"/>
  </r>
  <r>
    <n v="507.8"/>
    <n v="2.65"/>
    <x v="1"/>
  </r>
  <r>
    <n v="12.6"/>
    <n v="0.06"/>
    <x v="1"/>
  </r>
  <r>
    <n v="13.8"/>
    <n v="0.06"/>
    <x v="1"/>
  </r>
  <r>
    <n v="13.3"/>
    <n v="0.06"/>
    <x v="1"/>
  </r>
  <r>
    <n v="89.7"/>
    <n v="0.46"/>
    <x v="1"/>
  </r>
  <r>
    <n v="11.6"/>
    <n v="0.06"/>
    <x v="1"/>
  </r>
  <r>
    <n v="10.8"/>
    <n v="0.06"/>
    <x v="1"/>
  </r>
  <r>
    <n v="779.6"/>
    <n v="4.43"/>
    <x v="1"/>
  </r>
  <r>
    <n v="1642"/>
    <n v="9.4"/>
    <x v="1"/>
  </r>
  <r>
    <n v="9.3000000000000007"/>
    <n v="0.06"/>
    <x v="1"/>
  </r>
  <r>
    <n v="8.8000000000000007"/>
    <n v="0.06"/>
    <x v="1"/>
  </r>
  <r>
    <n v="9.5"/>
    <n v="0.06"/>
    <x v="1"/>
  </r>
  <r>
    <n v="8.1"/>
    <n v="0.06"/>
    <x v="1"/>
  </r>
  <r>
    <n v="7.3"/>
    <n v="0.06"/>
    <x v="1"/>
  </r>
  <r>
    <n v="-1411.5"/>
    <n v="-11.04"/>
    <x v="1"/>
  </r>
  <r>
    <n v="-633.70000000000005"/>
    <n v="-5.0599999999999996"/>
    <x v="1"/>
  </r>
  <r>
    <n v="9.1999999999999993"/>
    <n v="0.06"/>
    <x v="1"/>
  </r>
  <r>
    <n v="-807.6"/>
    <n v="-5.18"/>
    <x v="1"/>
  </r>
  <r>
    <n v="10.7"/>
    <n v="0.06"/>
    <x v="1"/>
  </r>
  <r>
    <n v="11.7"/>
    <n v="0.06"/>
    <x v="1"/>
  </r>
  <r>
    <n v="12"/>
    <n v="0.06"/>
    <x v="1"/>
  </r>
  <r>
    <n v="-961.8"/>
    <n v="-6.34"/>
    <x v="1"/>
  </r>
</pivotCacheRecords>
</file>

<file path=xl/pivotCache/pivotCacheRecords1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">
  <r>
    <n v="-6"/>
    <n v="-0.11"/>
    <x v="0"/>
  </r>
  <r>
    <n v="-5.2"/>
    <n v="-0.11"/>
    <x v="0"/>
  </r>
  <r>
    <n v="-5.0999999999999996"/>
    <n v="-0.11"/>
    <x v="0"/>
  </r>
  <r>
    <n v="-5.2"/>
    <n v="-0.11"/>
    <x v="0"/>
  </r>
  <r>
    <n v="-6.1"/>
    <n v="-0.12"/>
    <x v="0"/>
  </r>
  <r>
    <n v="-6.7"/>
    <n v="-0.11"/>
    <x v="0"/>
  </r>
  <r>
    <n v="109.8"/>
    <n v="1.72"/>
    <x v="0"/>
  </r>
  <r>
    <n v="59.8"/>
    <n v="0.93"/>
    <x v="0"/>
  </r>
  <r>
    <n v="-6.6"/>
    <n v="-0.11"/>
    <x v="0"/>
  </r>
  <r>
    <n v="244.1"/>
    <n v="4.21"/>
    <x v="1"/>
  </r>
  <r>
    <n v="-257.10000000000002"/>
    <n v="-4.0199999999999996"/>
    <x v="1"/>
  </r>
  <r>
    <n v="159.69999999999999"/>
    <n v="2.2799999999999998"/>
    <x v="1"/>
  </r>
  <r>
    <n v="759.6"/>
    <n v="10.41"/>
    <x v="1"/>
  </r>
  <r>
    <n v="492.6"/>
    <n v="6.57"/>
    <x v="1"/>
  </r>
  <r>
    <n v="-7.1"/>
    <n v="-0.11"/>
    <x v="1"/>
  </r>
  <r>
    <n v="-7.5"/>
    <n v="-0.11"/>
    <x v="1"/>
  </r>
  <r>
    <n v="527.5"/>
    <n v="8.51"/>
    <x v="1"/>
  </r>
  <r>
    <n v="-6.8"/>
    <n v="-0.11"/>
    <x v="1"/>
  </r>
  <r>
    <n v="-7.1"/>
    <n v="-0.11"/>
    <x v="1"/>
  </r>
  <r>
    <n v="-6.8"/>
    <n v="-0.11"/>
    <x v="1"/>
  </r>
  <r>
    <n v="94.7"/>
    <n v="1.69"/>
    <x v="1"/>
  </r>
  <r>
    <n v="-5.3"/>
    <n v="-0.1"/>
    <x v="1"/>
  </r>
  <r>
    <n v="-5.3"/>
    <n v="-0.11"/>
    <x v="1"/>
  </r>
  <r>
    <n v="227.9"/>
    <n v="4.5599999999999996"/>
    <x v="1"/>
  </r>
  <r>
    <n v="578.9"/>
    <n v="11.81"/>
    <x v="1"/>
  </r>
  <r>
    <n v="-704.6"/>
    <n v="-17.190000000000001"/>
    <x v="1"/>
  </r>
  <r>
    <n v="-4.0999999999999996"/>
    <n v="-0.11"/>
    <x v="1"/>
  </r>
  <r>
    <n v="-104.5"/>
    <n v="-2.5499999999999998"/>
    <x v="1"/>
  </r>
  <r>
    <n v="-3.1"/>
    <n v="-0.09"/>
    <x v="1"/>
  </r>
  <r>
    <n v="-3"/>
    <n v="-0.09"/>
    <x v="1"/>
  </r>
  <r>
    <n v="-553.70000000000005"/>
    <n v="-16.29"/>
    <x v="1"/>
  </r>
  <r>
    <n v="-829.6"/>
    <n v="-23.7"/>
    <x v="1"/>
  </r>
  <r>
    <n v="-129"/>
    <n v="-3.15"/>
    <x v="1"/>
  </r>
  <r>
    <n v="-655.8"/>
    <n v="-15.25"/>
    <x v="1"/>
  </r>
  <r>
    <n v="-5.6"/>
    <n v="-0.12"/>
    <x v="1"/>
  </r>
  <r>
    <n v="194.4"/>
    <n v="3.53"/>
    <x v="1"/>
  </r>
  <r>
    <n v="43.4"/>
    <n v="0.75"/>
    <x v="1"/>
  </r>
  <r>
    <n v="-155.4"/>
    <n v="-3.17"/>
    <x v="1"/>
  </r>
</pivotCacheRecords>
</file>

<file path=xl/pivotCache/pivotCacheRecords16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">
  <r>
    <n v="-8.8000000000000007"/>
    <n v="-0.05"/>
    <x v="0"/>
  </r>
  <r>
    <n v="1057.8"/>
    <n v="6.06"/>
    <x v="0"/>
  </r>
  <r>
    <n v="-8.4"/>
    <n v="-0.05"/>
    <x v="0"/>
  </r>
  <r>
    <n v="-8.5"/>
    <n v="-0.05"/>
    <x v="0"/>
  </r>
  <r>
    <n v="-7.4"/>
    <n v="-0.04"/>
    <x v="0"/>
  </r>
  <r>
    <n v="-9.6999999999999993"/>
    <n v="-0.05"/>
    <x v="0"/>
  </r>
  <r>
    <n v="225.6"/>
    <n v="1.08"/>
    <x v="0"/>
  </r>
  <r>
    <n v="502.2"/>
    <n v="2.4300000000000002"/>
    <x v="0"/>
  </r>
  <r>
    <n v="-9"/>
    <n v="-0.05"/>
    <x v="0"/>
  </r>
  <r>
    <n v="-9"/>
    <n v="-0.05"/>
    <x v="1"/>
  </r>
  <r>
    <n v="-9.6"/>
    <n v="-0.05"/>
    <x v="1"/>
  </r>
  <r>
    <n v="963.8"/>
    <n v="4.3600000000000003"/>
    <x v="1"/>
  </r>
  <r>
    <n v="636.9"/>
    <n v="2.8"/>
    <x v="1"/>
  </r>
  <r>
    <n v="1903.1"/>
    <n v="8.06"/>
    <x v="1"/>
  </r>
  <r>
    <n v="-9.8000000000000007"/>
    <n v="-0.05"/>
    <x v="1"/>
  </r>
  <r>
    <n v="-9.4"/>
    <n v="-0.05"/>
    <x v="1"/>
  </r>
  <r>
    <n v="-9.4"/>
    <n v="-0.05"/>
    <x v="1"/>
  </r>
  <r>
    <n v="-10"/>
    <n v="-0.05"/>
    <x v="1"/>
  </r>
  <r>
    <n v="-10.3"/>
    <n v="-0.05"/>
    <x v="1"/>
  </r>
  <r>
    <n v="-9.5"/>
    <n v="-0.04"/>
    <x v="1"/>
  </r>
  <r>
    <n v="-9.4"/>
    <n v="-0.05"/>
    <x v="1"/>
  </r>
  <r>
    <n v="-9.9"/>
    <n v="-0.05"/>
    <x v="1"/>
  </r>
  <r>
    <n v="1.2"/>
    <n v="0.01"/>
    <x v="1"/>
  </r>
  <r>
    <n v="60.3"/>
    <n v="0.34"/>
    <x v="1"/>
  </r>
  <r>
    <n v="1362.4"/>
    <n v="7.8"/>
    <x v="1"/>
  </r>
  <r>
    <n v="-936.2"/>
    <n v="-6.05"/>
    <x v="1"/>
  </r>
  <r>
    <n v="-7.6"/>
    <n v="-0.05"/>
    <x v="1"/>
  </r>
  <r>
    <n v="-7.5"/>
    <n v="-0.05"/>
    <x v="1"/>
  </r>
  <r>
    <n v="-6.3"/>
    <n v="-0.05"/>
    <x v="1"/>
  </r>
  <r>
    <n v="-6.1"/>
    <n v="-0.05"/>
    <x v="1"/>
  </r>
  <r>
    <n v="-1713.4"/>
    <n v="-13.4"/>
    <x v="1"/>
  </r>
  <r>
    <n v="-1930.9"/>
    <n v="-15.42"/>
    <x v="1"/>
  </r>
  <r>
    <n v="-7.8"/>
    <n v="-0.05"/>
    <x v="1"/>
  </r>
  <r>
    <n v="-1916.2"/>
    <n v="-12.29"/>
    <x v="1"/>
  </r>
  <r>
    <n v="-7.9"/>
    <n v="-0.05"/>
    <x v="1"/>
  </r>
  <r>
    <n v="-9.1"/>
    <n v="-0.05"/>
    <x v="1"/>
  </r>
  <r>
    <n v="-9.3000000000000007"/>
    <n v="-0.05"/>
    <x v="1"/>
  </r>
  <r>
    <n v="-7.2"/>
    <n v="-0.05"/>
    <x v="1"/>
  </r>
</pivotCacheRecords>
</file>

<file path=xl/pivotCache/pivotCacheRecords17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">
  <r>
    <n v="-30.2"/>
    <n v="-0.54"/>
    <x v="0"/>
  </r>
  <r>
    <n v="199.8"/>
    <n v="4.08"/>
    <x v="0"/>
  </r>
  <r>
    <n v="-25.9"/>
    <n v="-0.54"/>
    <x v="0"/>
  </r>
  <r>
    <n v="-26.4"/>
    <n v="-0.54"/>
    <x v="0"/>
  </r>
  <r>
    <n v="-28.6"/>
    <n v="-0.54"/>
    <x v="0"/>
  </r>
  <r>
    <n v="-34"/>
    <n v="-0.54"/>
    <x v="0"/>
  </r>
  <r>
    <n v="619"/>
    <n v="9.67"/>
    <x v="0"/>
  </r>
  <r>
    <n v="116.3"/>
    <n v="1.82"/>
    <x v="0"/>
  </r>
  <r>
    <n v="-33.5"/>
    <n v="-0.54"/>
    <x v="0"/>
  </r>
  <r>
    <n v="-6.2"/>
    <n v="-0.11"/>
    <x v="1"/>
  </r>
  <r>
    <n v="216.8"/>
    <n v="3.39"/>
    <x v="1"/>
  </r>
  <r>
    <n v="490.1"/>
    <n v="7"/>
    <x v="1"/>
  </r>
  <r>
    <n v="563.79999999999995"/>
    <n v="7.72"/>
    <x v="1"/>
  </r>
  <r>
    <n v="763.8"/>
    <n v="10.18"/>
    <x v="1"/>
  </r>
  <r>
    <n v="-36.200000000000003"/>
    <n v="-0.54"/>
    <x v="1"/>
  </r>
  <r>
    <n v="-35.6"/>
    <n v="-0.54"/>
    <x v="1"/>
  </r>
  <r>
    <n v="419"/>
    <n v="6.76"/>
    <x v="1"/>
  </r>
  <r>
    <n v="593.79999999999995"/>
    <n v="9.2799999999999994"/>
    <x v="1"/>
  </r>
  <r>
    <n v="39.200000000000003"/>
    <n v="0.59"/>
    <x v="1"/>
  </r>
  <r>
    <n v="-34.5"/>
    <n v="-0.54"/>
    <x v="1"/>
  </r>
  <r>
    <n v="-30.2"/>
    <n v="-0.54"/>
    <x v="1"/>
  </r>
  <r>
    <n v="-29.7"/>
    <n v="-0.54"/>
    <x v="1"/>
  </r>
  <r>
    <n v="-27"/>
    <n v="-0.54"/>
    <x v="1"/>
  </r>
  <r>
    <n v="174.1"/>
    <n v="3.48"/>
    <x v="1"/>
  </r>
  <r>
    <n v="476.3"/>
    <n v="9.7200000000000006"/>
    <x v="1"/>
  </r>
  <r>
    <n v="-575.1"/>
    <n v="-14.03"/>
    <x v="1"/>
  </r>
  <r>
    <n v="-423.2"/>
    <n v="-10.85"/>
    <x v="1"/>
  </r>
  <r>
    <n v="-348.9"/>
    <n v="-8.51"/>
    <x v="1"/>
  </r>
  <r>
    <n v="-18.399999999999999"/>
    <n v="-0.54"/>
    <x v="1"/>
  </r>
  <r>
    <n v="-244"/>
    <n v="-7.39"/>
    <x v="1"/>
  </r>
  <r>
    <n v="-445.6"/>
    <n v="-13.11"/>
    <x v="1"/>
  </r>
  <r>
    <n v="-559.29999999999995"/>
    <n v="-15.98"/>
    <x v="1"/>
  </r>
  <r>
    <n v="-22.1"/>
    <n v="-0.54"/>
    <x v="1"/>
  </r>
  <r>
    <n v="-651.6"/>
    <n v="-15.15"/>
    <x v="1"/>
  </r>
  <r>
    <n v="-566.29999999999995"/>
    <n v="-11.8"/>
    <x v="1"/>
  </r>
  <r>
    <n v="20.6"/>
    <n v="0.37"/>
    <x v="1"/>
  </r>
  <r>
    <n v="-31.3"/>
    <n v="-0.54"/>
    <x v="1"/>
  </r>
  <r>
    <n v="-428.6"/>
    <n v="-8.75"/>
    <x v="1"/>
  </r>
</pivotCacheRecords>
</file>

<file path=xl/pivotCache/pivotCacheRecords18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">
  <r>
    <n v="6363"/>
    <n v="21.94"/>
    <x v="0"/>
  </r>
  <r>
    <n v="1134.7"/>
    <n v="4.93"/>
    <x v="0"/>
  </r>
  <r>
    <n v="1620.2"/>
    <n v="6.75"/>
    <x v="0"/>
  </r>
  <r>
    <n v="-3093.6"/>
    <n v="-17.190000000000001"/>
    <x v="0"/>
  </r>
  <r>
    <n v="-2633.7"/>
    <n v="-23.94"/>
    <x v="0"/>
  </r>
  <r>
    <n v="1819.5"/>
    <n v="7"/>
    <x v="0"/>
  </r>
  <r>
    <n v="-3006.7"/>
    <n v="-20.04"/>
    <x v="0"/>
  </r>
  <r>
    <n v="681.5"/>
    <n v="5.68"/>
    <x v="0"/>
  </r>
  <r>
    <n v="-1318.5"/>
    <n v="-13.19"/>
    <x v="0"/>
  </r>
  <r>
    <n v="6591.2"/>
    <n v="21.97"/>
    <x v="1"/>
  </r>
  <r>
    <n v="5906.4"/>
    <n v="21.88"/>
    <x v="1"/>
  </r>
  <r>
    <n v="5649.2"/>
    <n v="20.92"/>
    <x v="1"/>
  </r>
  <r>
    <n v="-550.20000000000005"/>
    <n v="-2.9"/>
    <x v="1"/>
  </r>
  <r>
    <n v="-7093.6"/>
    <n v="-50.67"/>
    <x v="1"/>
  </r>
  <r>
    <n v="-781.8"/>
    <n v="-2.9"/>
    <x v="1"/>
  </r>
  <r>
    <n v="-1318.5"/>
    <n v="-13.19"/>
    <x v="1"/>
  </r>
  <r>
    <n v="-6807.4"/>
    <n v="-52.36"/>
    <x v="1"/>
  </r>
  <r>
    <n v="-4264"/>
    <n v="-30.46"/>
    <x v="1"/>
  </r>
  <r>
    <n v="-9807.4"/>
    <n v="-98.07"/>
    <x v="1"/>
  </r>
  <r>
    <n v="-1781.8"/>
    <n v="-6.85"/>
    <x v="1"/>
  </r>
  <r>
    <n v="-5977.8"/>
    <n v="-54.34"/>
    <x v="1"/>
  </r>
  <r>
    <n v="7105.7"/>
    <n v="23.69"/>
    <x v="1"/>
  </r>
  <r>
    <n v="-3894.3"/>
    <n v="-20.5"/>
    <x v="1"/>
  </r>
  <r>
    <n v="5163.6000000000004"/>
    <n v="19.86"/>
    <x v="1"/>
  </r>
  <r>
    <n v="2964.3"/>
    <n v="13.47"/>
    <x v="1"/>
  </r>
  <r>
    <n v="1305.0999999999999"/>
    <n v="5.0199999999999996"/>
    <x v="1"/>
  </r>
  <r>
    <n v="4478.8"/>
    <n v="19.47"/>
    <x v="1"/>
  </r>
  <r>
    <n v="-1064.5999999999999"/>
    <n v="-5.6"/>
    <x v="1"/>
  </r>
  <r>
    <n v="-694.9"/>
    <n v="-2.9"/>
    <x v="1"/>
  </r>
  <r>
    <n v="-5006.7"/>
    <n v="-38.51"/>
    <x v="1"/>
  </r>
  <r>
    <n v="3363"/>
    <n v="12.93"/>
    <x v="1"/>
  </r>
  <r>
    <n v="6105.7"/>
    <n v="21.05"/>
    <x v="1"/>
  </r>
  <r>
    <n v="-749.5"/>
    <n v="-4.41"/>
    <x v="1"/>
  </r>
  <r>
    <n v="880.8"/>
    <n v="6.29"/>
    <x v="1"/>
  </r>
  <r>
    <n v="-7379.8"/>
    <n v="-49.2"/>
    <x v="1"/>
  </r>
  <r>
    <n v="-1862"/>
    <n v="-16.93"/>
    <x v="1"/>
  </r>
  <r>
    <n v="2105.6999999999998"/>
    <n v="8.42"/>
    <x v="1"/>
  </r>
  <r>
    <n v="5848.5"/>
    <n v="20.170000000000002"/>
    <x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">
  <r>
    <x v="0"/>
  </r>
  <r>
    <x v="1"/>
  </r>
  <r>
    <x v="0"/>
  </r>
  <r>
    <x v="0"/>
  </r>
  <r>
    <x v="0"/>
  </r>
  <r>
    <x v="0"/>
  </r>
  <r>
    <x v="2"/>
  </r>
  <r>
    <x v="3"/>
  </r>
  <r>
    <x v="0"/>
  </r>
  <r>
    <x v="4"/>
  </r>
  <r>
    <x v="5"/>
  </r>
  <r>
    <x v="6"/>
  </r>
  <r>
    <x v="7"/>
  </r>
  <r>
    <x v="8"/>
  </r>
  <r>
    <x v="0"/>
  </r>
  <r>
    <x v="0"/>
  </r>
  <r>
    <x v="9"/>
  </r>
  <r>
    <x v="10"/>
  </r>
  <r>
    <x v="11"/>
  </r>
  <r>
    <x v="0"/>
  </r>
  <r>
    <x v="0"/>
  </r>
  <r>
    <x v="0"/>
  </r>
  <r>
    <x v="0"/>
  </r>
  <r>
    <x v="12"/>
  </r>
  <r>
    <x v="13"/>
  </r>
  <r>
    <x v="14"/>
  </r>
  <r>
    <x v="15"/>
  </r>
  <r>
    <x v="16"/>
  </r>
  <r>
    <x v="0"/>
  </r>
  <r>
    <x v="17"/>
  </r>
  <r>
    <x v="18"/>
  </r>
  <r>
    <x v="19"/>
  </r>
  <r>
    <x v="0"/>
  </r>
  <r>
    <x v="20"/>
  </r>
  <r>
    <x v="21"/>
  </r>
  <r>
    <x v="22"/>
  </r>
  <r>
    <x v="0"/>
  </r>
  <r>
    <x v="23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2"/>
  </r>
  <r>
    <x v="8"/>
  </r>
  <r>
    <x v="14"/>
  </r>
  <r>
    <x v="15"/>
  </r>
  <r>
    <x v="16"/>
  </r>
  <r>
    <x v="17"/>
  </r>
  <r>
    <x v="18"/>
  </r>
  <r>
    <x v="19"/>
  </r>
  <r>
    <x v="20"/>
  </r>
  <r>
    <x v="21"/>
  </r>
  <r>
    <x v="22"/>
  </r>
  <r>
    <x v="23"/>
  </r>
  <r>
    <x v="24"/>
  </r>
  <r>
    <x v="25"/>
  </r>
  <r>
    <x v="12"/>
  </r>
  <r>
    <x v="26"/>
  </r>
  <r>
    <x v="27"/>
  </r>
  <r>
    <x v="28"/>
  </r>
  <r>
    <x v="29"/>
  </r>
  <r>
    <x v="30"/>
  </r>
  <r>
    <x v="31"/>
  </r>
  <r>
    <x v="32"/>
  </r>
  <r>
    <x v="33"/>
  </r>
  <r>
    <x v="34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0"/>
  </r>
  <r>
    <x v="2"/>
  </r>
  <r>
    <x v="3"/>
  </r>
  <r>
    <x v="0"/>
  </r>
  <r>
    <x v="0"/>
  </r>
  <r>
    <x v="4"/>
  </r>
  <r>
    <x v="0"/>
  </r>
  <r>
    <x v="0"/>
  </r>
  <r>
    <x v="0"/>
  </r>
  <r>
    <x v="5"/>
  </r>
  <r>
    <x v="0"/>
  </r>
  <r>
    <x v="0"/>
  </r>
  <r>
    <x v="6"/>
  </r>
  <r>
    <x v="7"/>
  </r>
  <r>
    <x v="0"/>
  </r>
  <r>
    <x v="0"/>
  </r>
  <r>
    <x v="0"/>
  </r>
  <r>
    <x v="0"/>
  </r>
  <r>
    <x v="0"/>
  </r>
  <r>
    <x v="8"/>
  </r>
  <r>
    <x v="9"/>
  </r>
  <r>
    <x v="0"/>
  </r>
  <r>
    <x v="10"/>
  </r>
  <r>
    <x v="0"/>
  </r>
  <r>
    <x v="0"/>
  </r>
  <r>
    <x v="0"/>
  </r>
  <r>
    <x v="11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2"/>
  </r>
  <r>
    <x v="12"/>
  </r>
  <r>
    <x v="14"/>
  </r>
  <r>
    <x v="15"/>
  </r>
  <r>
    <x v="16"/>
  </r>
  <r>
    <x v="17"/>
  </r>
  <r>
    <x v="18"/>
  </r>
  <r>
    <x v="19"/>
  </r>
  <r>
    <x v="20"/>
  </r>
  <r>
    <x v="21"/>
  </r>
  <r>
    <x v="22"/>
  </r>
  <r>
    <x v="23"/>
  </r>
  <r>
    <x v="24"/>
  </r>
  <r>
    <x v="25"/>
  </r>
  <r>
    <x v="12"/>
  </r>
  <r>
    <x v="26"/>
  </r>
  <r>
    <x v="23"/>
  </r>
  <r>
    <x v="27"/>
  </r>
  <r>
    <x v="28"/>
  </r>
  <r>
    <x v="29"/>
  </r>
  <r>
    <x v="8"/>
  </r>
  <r>
    <x v="30"/>
  </r>
  <r>
    <x v="31"/>
  </r>
  <r>
    <x v="32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">
  <r>
    <x v="0"/>
  </r>
  <r>
    <x v="0"/>
  </r>
  <r>
    <x v="0"/>
  </r>
  <r>
    <x v="0"/>
  </r>
  <r>
    <x v="1"/>
  </r>
  <r>
    <x v="0"/>
  </r>
  <r>
    <x v="2"/>
  </r>
  <r>
    <x v="3"/>
  </r>
  <r>
    <x v="0"/>
  </r>
  <r>
    <x v="4"/>
  </r>
  <r>
    <x v="5"/>
  </r>
  <r>
    <x v="6"/>
  </r>
  <r>
    <x v="7"/>
  </r>
  <r>
    <x v="8"/>
  </r>
  <r>
    <x v="0"/>
  </r>
  <r>
    <x v="0"/>
  </r>
  <r>
    <x v="9"/>
  </r>
  <r>
    <x v="0"/>
  </r>
  <r>
    <x v="0"/>
  </r>
  <r>
    <x v="0"/>
  </r>
  <r>
    <x v="10"/>
  </r>
  <r>
    <x v="11"/>
  </r>
  <r>
    <x v="0"/>
  </r>
  <r>
    <x v="12"/>
  </r>
  <r>
    <x v="13"/>
  </r>
  <r>
    <x v="14"/>
  </r>
  <r>
    <x v="0"/>
  </r>
  <r>
    <x v="15"/>
  </r>
  <r>
    <x v="16"/>
  </r>
  <r>
    <x v="16"/>
  </r>
  <r>
    <x v="17"/>
  </r>
  <r>
    <x v="18"/>
  </r>
  <r>
    <x v="19"/>
  </r>
  <r>
    <x v="20"/>
  </r>
  <r>
    <x v="1"/>
  </r>
  <r>
    <x v="21"/>
  </r>
  <r>
    <x v="22"/>
  </r>
  <r>
    <x v="23"/>
  </r>
</pivotCacheRecords>
</file>

<file path=xl/pivotCache/pivotCacheRecords7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">
  <r>
    <n v="0.06"/>
    <x v="0"/>
  </r>
  <r>
    <n v="0.06"/>
    <x v="0"/>
  </r>
  <r>
    <n v="0.06"/>
    <x v="0"/>
  </r>
  <r>
    <n v="0.06"/>
    <x v="0"/>
  </r>
  <r>
    <n v="0.06"/>
    <x v="0"/>
  </r>
  <r>
    <n v="0.06"/>
    <x v="0"/>
  </r>
  <r>
    <n v="0.06"/>
    <x v="0"/>
  </r>
  <r>
    <n v="0.06"/>
    <x v="0"/>
  </r>
  <r>
    <n v="0.06"/>
    <x v="0"/>
  </r>
  <r>
    <n v="0.06"/>
    <x v="1"/>
  </r>
  <r>
    <n v="-3.16"/>
    <x v="1"/>
  </r>
  <r>
    <n v="0.06"/>
    <x v="1"/>
  </r>
  <r>
    <n v="1.58"/>
    <x v="1"/>
  </r>
  <r>
    <n v="3.22"/>
    <x v="1"/>
  </r>
  <r>
    <n v="0.06"/>
    <x v="1"/>
  </r>
  <r>
    <n v="0.06"/>
    <x v="1"/>
  </r>
  <r>
    <n v="2.65"/>
    <x v="1"/>
  </r>
  <r>
    <n v="0.06"/>
    <x v="1"/>
  </r>
  <r>
    <n v="0.06"/>
    <x v="1"/>
  </r>
  <r>
    <n v="0.06"/>
    <x v="1"/>
  </r>
  <r>
    <n v="0.46"/>
    <x v="1"/>
  </r>
  <r>
    <n v="0.06"/>
    <x v="1"/>
  </r>
  <r>
    <n v="0.06"/>
    <x v="1"/>
  </r>
  <r>
    <n v="4.43"/>
    <x v="1"/>
  </r>
  <r>
    <n v="9.4"/>
    <x v="1"/>
  </r>
  <r>
    <n v="0.06"/>
    <x v="1"/>
  </r>
  <r>
    <n v="0.06"/>
    <x v="1"/>
  </r>
  <r>
    <n v="0.06"/>
    <x v="1"/>
  </r>
  <r>
    <n v="0.06"/>
    <x v="1"/>
  </r>
  <r>
    <n v="0.06"/>
    <x v="1"/>
  </r>
  <r>
    <n v="-11.04"/>
    <x v="1"/>
  </r>
  <r>
    <n v="-5.0599999999999996"/>
    <x v="1"/>
  </r>
  <r>
    <n v="0.06"/>
    <x v="1"/>
  </r>
  <r>
    <n v="-5.18"/>
    <x v="1"/>
  </r>
  <r>
    <n v="0.06"/>
    <x v="1"/>
  </r>
  <r>
    <n v="0.06"/>
    <x v="1"/>
  </r>
  <r>
    <n v="0.06"/>
    <x v="1"/>
  </r>
  <r>
    <n v="-6.34"/>
    <x v="1"/>
  </r>
</pivotCacheRecords>
</file>

<file path=xl/pivotCache/pivotCacheRecords8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">
  <r>
    <n v="-0.11"/>
    <x v="0"/>
  </r>
  <r>
    <n v="-0.11"/>
    <x v="0"/>
  </r>
  <r>
    <n v="-0.11"/>
    <x v="0"/>
  </r>
  <r>
    <n v="-0.11"/>
    <x v="0"/>
  </r>
  <r>
    <n v="-0.12"/>
    <x v="0"/>
  </r>
  <r>
    <n v="-0.11"/>
    <x v="0"/>
  </r>
  <r>
    <n v="1.72"/>
    <x v="0"/>
  </r>
  <r>
    <n v="0.93"/>
    <x v="0"/>
  </r>
  <r>
    <n v="-0.11"/>
    <x v="0"/>
  </r>
  <r>
    <n v="4.21"/>
    <x v="1"/>
  </r>
  <r>
    <n v="-4.0199999999999996"/>
    <x v="1"/>
  </r>
  <r>
    <n v="2.2799999999999998"/>
    <x v="1"/>
  </r>
  <r>
    <n v="10.41"/>
    <x v="1"/>
  </r>
  <r>
    <n v="6.57"/>
    <x v="1"/>
  </r>
  <r>
    <n v="-0.11"/>
    <x v="1"/>
  </r>
  <r>
    <n v="-0.11"/>
    <x v="1"/>
  </r>
  <r>
    <n v="8.51"/>
    <x v="1"/>
  </r>
  <r>
    <n v="-0.11"/>
    <x v="1"/>
  </r>
  <r>
    <n v="-0.11"/>
    <x v="1"/>
  </r>
  <r>
    <n v="-0.11"/>
    <x v="1"/>
  </r>
  <r>
    <n v="1.69"/>
    <x v="1"/>
  </r>
  <r>
    <n v="-0.1"/>
    <x v="1"/>
  </r>
  <r>
    <n v="-0.11"/>
    <x v="1"/>
  </r>
  <r>
    <n v="4.5599999999999996"/>
    <x v="1"/>
  </r>
  <r>
    <n v="11.81"/>
    <x v="1"/>
  </r>
  <r>
    <n v="-17.190000000000001"/>
    <x v="1"/>
  </r>
  <r>
    <n v="-0.11"/>
    <x v="1"/>
  </r>
  <r>
    <n v="-2.5499999999999998"/>
    <x v="1"/>
  </r>
  <r>
    <n v="-0.09"/>
    <x v="1"/>
  </r>
  <r>
    <n v="-0.09"/>
    <x v="1"/>
  </r>
  <r>
    <n v="-16.29"/>
    <x v="1"/>
  </r>
  <r>
    <n v="-23.7"/>
    <x v="1"/>
  </r>
  <r>
    <n v="-3.15"/>
    <x v="1"/>
  </r>
  <r>
    <n v="-15.25"/>
    <x v="1"/>
  </r>
  <r>
    <n v="-0.12"/>
    <x v="1"/>
  </r>
  <r>
    <n v="3.53"/>
    <x v="1"/>
  </r>
  <r>
    <n v="0.75"/>
    <x v="1"/>
  </r>
  <r>
    <n v="-3.17"/>
    <x v="1"/>
  </r>
</pivotCacheRecords>
</file>

<file path=xl/pivotCache/pivotCacheRecords9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">
  <r>
    <n v="17.899999999999999"/>
    <x v="0"/>
  </r>
  <r>
    <n v="5.48"/>
    <x v="0"/>
  </r>
  <r>
    <n v="7.26"/>
    <x v="0"/>
  </r>
  <r>
    <n v="-0.65"/>
    <x v="0"/>
  </r>
  <r>
    <n v="-31.76"/>
    <x v="0"/>
  </r>
  <r>
    <n v="4.4400000000000004"/>
    <x v="0"/>
  </r>
  <r>
    <n v="-24.23"/>
    <x v="0"/>
  </r>
  <r>
    <n v="0.79"/>
    <x v="0"/>
  </r>
  <r>
    <n v="-34.58"/>
    <x v="0"/>
  </r>
  <r>
    <n v="24.08"/>
    <x v="1"/>
  </r>
  <r>
    <n v="21.4"/>
    <x v="1"/>
  </r>
  <r>
    <n v="23.32"/>
    <x v="1"/>
  </r>
  <r>
    <n v="-3.52"/>
    <x v="1"/>
  </r>
  <r>
    <n v="-44.19"/>
    <x v="1"/>
  </r>
  <r>
    <n v="-3.52"/>
    <x v="1"/>
  </r>
  <r>
    <n v="-3.52"/>
    <x v="1"/>
  </r>
  <r>
    <n v="-39.36"/>
    <x v="1"/>
  </r>
  <r>
    <n v="-29.4"/>
    <x v="1"/>
  </r>
  <r>
    <n v="-96.69"/>
    <x v="1"/>
  </r>
  <r>
    <n v="-5.51"/>
    <x v="1"/>
  </r>
  <r>
    <n v="-59.99"/>
    <x v="1"/>
  </r>
  <r>
    <n v="25.81"/>
    <x v="1"/>
  </r>
  <r>
    <n v="-11.7"/>
    <x v="1"/>
  </r>
  <r>
    <n v="20.37"/>
    <x v="1"/>
  </r>
  <r>
    <n v="5.89"/>
    <x v="1"/>
  </r>
  <r>
    <n v="12.4"/>
    <x v="1"/>
  </r>
  <r>
    <n v="21.23"/>
    <x v="1"/>
  </r>
  <r>
    <n v="-8.9700000000000006"/>
    <x v="1"/>
  </r>
  <r>
    <n v="-3.52"/>
    <x v="1"/>
  </r>
  <r>
    <n v="-43.34"/>
    <x v="1"/>
  </r>
  <r>
    <n v="12.4"/>
    <x v="1"/>
  </r>
  <r>
    <n v="23.25"/>
    <x v="1"/>
  </r>
  <r>
    <n v="-21.79"/>
    <x v="1"/>
  </r>
  <r>
    <n v="-7.22"/>
    <x v="1"/>
  </r>
  <r>
    <n v="-34.58"/>
    <x v="1"/>
  </r>
  <r>
    <n v="-12.93"/>
    <x v="1"/>
  </r>
  <r>
    <n v="6.83"/>
    <x v="1"/>
  </r>
  <r>
    <n v="16.1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6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4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5.xml"/></Relationships>
</file>

<file path=xl/pivotTables/_rels/pivotTable1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8.xml"/></Relationships>
</file>

<file path=xl/pivotTables/_rels/pivotTable1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1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3.xml"/></Relationships>
</file>

<file path=xl/pivotTables/_rels/pivotTable1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9.xml"/></Relationships>
</file>

<file path=xl/pivotTables/_rels/pivotTable1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0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7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8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2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B4BD514-1EB4-4DAC-8E1E-719F6FC983BF}" name="Kimutatás10" cacheId="15" applyNumberFormats="0" applyBorderFormats="0" applyFontFormats="0" applyPatternFormats="0" applyAlignmentFormats="0" applyWidthHeightFormats="1" dataCaption="Értékek" updatedVersion="8" minRefreshableVersion="3" useAutoFormatting="1" itemPrintTitles="1" createdVersion="8" indent="0" outline="1" outlineData="1" multipleFieldFilters="0">
  <location ref="R152:W155" firstHeaderRow="0" firstDataRow="1" firstDataCol="1"/>
  <pivotFields count="3">
    <pivotField dataField="1" showAll="0"/>
    <pivotField showAll="0"/>
    <pivotField axis="axisRow" showAll="0">
      <items count="3">
        <item x="0"/>
        <item x="1"/>
        <item t="default"/>
      </items>
    </pivotField>
  </pivotFields>
  <rowFields count="1">
    <field x="2"/>
  </rowFields>
  <rowItems count="3">
    <i>
      <x/>
    </i>
    <i>
      <x v="1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Átlag / diff" fld="0" subtotal="average" baseField="0" baseItem="0"/>
    <dataField name="Maximum / diff4" fld="0" subtotal="max" baseField="0" baseItem="0"/>
    <dataField name="Minimum / diff3" fld="0" subtotal="min" baseField="0" baseItem="0"/>
    <dataField name="Szórás / diff5" fld="0" subtotal="stdDev" baseField="2" baseItem="0"/>
    <dataField name="Mennyiség / diff2" fld="0" subtotal="count" baseField="0" baseItem="0"/>
  </dataFields>
  <formats count="1">
    <format dxfId="2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4FFDE49-D7DB-481F-B55D-275CC338FC17}" name="Kimutatás1" cacheId="6" applyNumberFormats="0" applyBorderFormats="0" applyFontFormats="0" applyPatternFormats="0" applyAlignmentFormats="0" applyWidthHeightFormats="1" dataCaption="Értékek" updatedVersion="8" minRefreshableVersion="3" useAutoFormatting="1" itemPrintTitles="1" createdVersion="8" indent="0" outline="1" outlineData="1" multipleFieldFilters="0">
  <location ref="T143:Y146" firstHeaderRow="0" firstDataRow="1" firstDataCol="1"/>
  <pivotFields count="2">
    <pivotField dataField="1" showAll="0"/>
    <pivotField axis="axisRow" showAll="0">
      <items count="3">
        <item x="0"/>
        <item x="1"/>
        <item t="default"/>
      </items>
    </pivotField>
  </pivotFields>
  <rowFields count="1">
    <field x="1"/>
  </rowFields>
  <rowItems count="3">
    <i>
      <x/>
    </i>
    <i>
      <x v="1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Átlag / rel. diff" fld="0" subtotal="average" baseField="0" baseItem="0" numFmtId="2"/>
    <dataField name="Maximum / rel. diff" fld="0" subtotal="max" baseField="0" baseItem="0"/>
    <dataField name="Minimum / rel. diff" fld="0" subtotal="min" baseField="0" baseItem="0"/>
    <dataField name="Szórás / rel. diff" fld="0" subtotal="stdDev" baseField="1" baseItem="0"/>
    <dataField name="Mennyiség / rel. diff" fld="0" subtotal="count" baseField="1" baseItem="0"/>
  </dataFields>
  <formats count="1">
    <format dxfId="8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16B7625-5294-4738-B368-F181E422506E}" name="Kimutatás5" cacheId="3" applyNumberFormats="0" applyBorderFormats="0" applyFontFormats="0" applyPatternFormats="0" applyAlignmentFormats="0" applyWidthHeightFormats="1" dataCaption="Értékek" updatedVersion="8" minRefreshableVersion="3" useAutoFormatting="1" itemPrintTitles="1" createdVersion="8" indent="0" outline="1" outlineData="1" multipleFieldFilters="0">
  <location ref="T127:U140" firstHeaderRow="1" firstDataRow="1" firstDataCol="1"/>
  <pivotFields count="1">
    <pivotField axis="axisRow" dataField="1" showAll="0">
      <items count="13">
        <item x="8"/>
        <item x="11"/>
        <item x="10"/>
        <item x="9"/>
        <item x="1"/>
        <item x="0"/>
        <item x="5"/>
        <item x="2"/>
        <item x="4"/>
        <item x="3"/>
        <item x="6"/>
        <item x="7"/>
        <item t="default"/>
      </items>
    </pivotField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Mennyiség / Delta/Tény" fld="0" subtotal="count" baseField="0" baseItem="0"/>
  </dataFields>
  <formats count="2">
    <format dxfId="10">
      <pivotArea collapsedLevelsAreSubtotals="1" fieldPosition="0">
        <references count="1">
          <reference field="0" count="2">
            <x v="5"/>
            <x v="6"/>
          </reference>
        </references>
      </pivotArea>
    </format>
    <format dxfId="9">
      <pivotArea dataOnly="0" labelOnly="1" fieldPosition="0">
        <references count="1">
          <reference field="0" count="2">
            <x v="5"/>
            <x v="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E9ED5DE-E7BF-4878-8D65-6361D8E6DAB8}" name="Kimutatás8" cacheId="13" applyNumberFormats="0" applyBorderFormats="0" applyFontFormats="0" applyPatternFormats="0" applyAlignmentFormats="0" applyWidthHeightFormats="1" dataCaption="Értékek" updatedVersion="8" minRefreshableVersion="3" useAutoFormatting="1" itemPrintTitles="1" createdVersion="8" indent="0" outline="1" outlineData="1" multipleFieldFilters="0">
  <location ref="T149:Y152" firstHeaderRow="0" firstDataRow="1" firstDataCol="1"/>
  <pivotFields count="3">
    <pivotField dataField="1" showAll="0"/>
    <pivotField showAll="0"/>
    <pivotField axis="axisRow" showAll="0">
      <items count="3">
        <item x="0"/>
        <item x="1"/>
        <item t="default"/>
      </items>
    </pivotField>
  </pivotFields>
  <rowFields count="1">
    <field x="2"/>
  </rowFields>
  <rowItems count="3">
    <i>
      <x/>
    </i>
    <i>
      <x v="1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Átlag / diff" fld="0" subtotal="average" baseField="0" baseItem="0"/>
    <dataField name="Maximum / diff4" fld="0" subtotal="max" baseField="0" baseItem="0"/>
    <dataField name="Minimum / diff3" fld="0" subtotal="min" baseField="0" baseItem="0"/>
    <dataField name="Szórás / diff5" fld="0" subtotal="stdDev" baseField="2" baseItem="0"/>
    <dataField name="Mennyiség / diff2" fld="0" subtotal="count" baseField="0" baseItem="0"/>
  </dataFields>
  <formats count="1">
    <format dxfId="1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CAF0E26-B996-41F9-89CF-11E536F274E5}" name="Kimutatás9" cacheId="14" applyNumberFormats="0" applyBorderFormats="0" applyFontFormats="0" applyPatternFormats="0" applyAlignmentFormats="0" applyWidthHeightFormats="1" dataCaption="Értékek" updatedVersion="8" minRefreshableVersion="3" useAutoFormatting="1" itemPrintTitles="1" createdVersion="8" indent="0" outline="1" outlineData="1" multipleFieldFilters="0">
  <location ref="T162:Y165" firstHeaderRow="0" firstDataRow="1" firstDataCol="1"/>
  <pivotFields count="3">
    <pivotField dataField="1" showAll="0"/>
    <pivotField showAll="0"/>
    <pivotField axis="axisRow" showAll="0">
      <items count="3">
        <item x="0"/>
        <item x="1"/>
        <item t="default"/>
      </items>
    </pivotField>
  </pivotFields>
  <rowFields count="1">
    <field x="2"/>
  </rowFields>
  <rowItems count="3">
    <i>
      <x/>
    </i>
    <i>
      <x v="1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Átlag / diff" fld="0" subtotal="average" baseField="0" baseItem="0"/>
    <dataField name="Maximum / diff4" fld="0" subtotal="max" baseField="0" baseItem="0"/>
    <dataField name="Minimum / diff3" fld="0" subtotal="min" baseField="0" baseItem="0"/>
    <dataField name="Szórás / diff5" fld="0" subtotal="stdDev" baseField="2" baseItem="0"/>
    <dataField name="Mennyiség / diff2" fld="0" subtotal="count" baseField="0" baseItem="0"/>
  </dataFields>
  <formats count="1">
    <format dxfId="4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31137F0-3F4C-45BD-B25E-D6C3F11F3F2C}" name="Kimutatás2" cacheId="7" applyNumberFormats="0" applyBorderFormats="0" applyFontFormats="0" applyPatternFormats="0" applyAlignmentFormats="0" applyWidthHeightFormats="1" dataCaption="Értékek" updatedVersion="8" minRefreshableVersion="3" useAutoFormatting="1" itemPrintTitles="1" createdVersion="8" indent="0" outline="1" outlineData="1" multipleFieldFilters="0">
  <location ref="T156:Y159" firstHeaderRow="0" firstDataRow="1" firstDataCol="1"/>
  <pivotFields count="2">
    <pivotField dataField="1" showAll="0"/>
    <pivotField axis="axisRow" showAll="0">
      <items count="3">
        <item x="0"/>
        <item x="1"/>
        <item t="default"/>
      </items>
    </pivotField>
  </pivotFields>
  <rowFields count="1">
    <field x="1"/>
  </rowFields>
  <rowItems count="3">
    <i>
      <x/>
    </i>
    <i>
      <x v="1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Átlag / rel. diff" fld="0" subtotal="average" baseField="0" baseItem="0"/>
    <dataField name="Maximum / rel. diff" fld="0" subtotal="max" baseField="0" baseItem="0"/>
    <dataField name="Minimum / rel. diff2" fld="0" subtotal="min" baseField="0" baseItem="0"/>
    <dataField name="Szórás / rel. diff4" fld="0" subtotal="stdDev" baseField="1" baseItem="0"/>
    <dataField name="Mennyiség / rel. diff3" fld="0" subtotal="count" baseField="0" baseItem="0"/>
  </dataFields>
  <formats count="1">
    <format dxfId="5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1F2BAAB-A936-415F-BFF2-5458087169FB}" name="Kimutatás7" cacheId="5" applyNumberFormats="0" applyBorderFormats="0" applyFontFormats="0" applyPatternFormats="0" applyAlignmentFormats="0" applyWidthHeightFormats="1" dataCaption="Értékek" updatedVersion="8" minRefreshableVersion="3" useAutoFormatting="1" itemPrintTitles="1" createdVersion="8" indent="0" outline="1" outlineData="1" multipleFieldFilters="0">
  <location ref="T127:U152" firstHeaderRow="1" firstDataRow="1" firstDataCol="1"/>
  <pivotFields count="1">
    <pivotField axis="axisRow" dataField="1" showAll="0">
      <items count="25">
        <item x="18"/>
        <item x="14"/>
        <item x="17"/>
        <item x="20"/>
        <item x="5"/>
        <item x="23"/>
        <item x="19"/>
        <item x="15"/>
        <item x="1"/>
        <item x="0"/>
        <item x="11"/>
        <item x="16"/>
        <item x="22"/>
        <item x="3"/>
        <item x="10"/>
        <item x="2"/>
        <item x="6"/>
        <item x="21"/>
        <item x="4"/>
        <item x="12"/>
        <item x="8"/>
        <item x="9"/>
        <item x="7"/>
        <item x="13"/>
        <item t="default"/>
      </items>
    </pivotField>
  </pivotFields>
  <rowFields count="1">
    <field x="0"/>
  </rowFields>
  <rowItems count="2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rowItems>
  <colItems count="1">
    <i/>
  </colItems>
  <dataFields count="1">
    <dataField name="Mennyiség / rel. diff" fld="0" subtotal="count" baseField="0" baseItem="0"/>
  </dataFields>
  <formats count="2">
    <format dxfId="7">
      <pivotArea collapsedLevelsAreSubtotals="1" fieldPosition="0">
        <references count="1">
          <reference field="0" count="6">
            <x v="8"/>
            <x v="9"/>
            <x v="10"/>
            <x v="11"/>
            <x v="12"/>
            <x v="13"/>
          </reference>
        </references>
      </pivotArea>
    </format>
    <format dxfId="6">
      <pivotArea dataOnly="0" labelOnly="1" fieldPosition="0">
        <references count="1">
          <reference field="0" count="6">
            <x v="8"/>
            <x v="9"/>
            <x v="10"/>
            <x v="11"/>
            <x v="12"/>
            <x v="1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F7BE3E0-62DC-4417-91EF-6410E9F215BA}" name="Kimutatás7" cacheId="12" applyNumberFormats="0" applyBorderFormats="0" applyFontFormats="0" applyPatternFormats="0" applyAlignmentFormats="0" applyWidthHeightFormats="1" dataCaption="Értékek" updatedVersion="8" minRefreshableVersion="3" useAutoFormatting="1" itemPrintTitles="1" createdVersion="8" indent="0" outline="1" outlineData="1" multipleFieldFilters="0">
  <location ref="T170:Y173" firstHeaderRow="0" firstDataRow="1" firstDataCol="1"/>
  <pivotFields count="3">
    <pivotField dataField="1" showAll="0"/>
    <pivotField showAll="0"/>
    <pivotField axis="axisRow" showAll="0">
      <items count="3">
        <item x="0"/>
        <item x="1"/>
        <item t="default"/>
      </items>
    </pivotField>
  </pivotFields>
  <rowFields count="1">
    <field x="2"/>
  </rowFields>
  <rowItems count="3">
    <i>
      <x/>
    </i>
    <i>
      <x v="1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Átlag / diff" fld="0" subtotal="average" baseField="0" baseItem="0"/>
    <dataField name="Maximum / diff4" fld="0" subtotal="max" baseField="0" baseItem="0"/>
    <dataField name="Minimum / diff3" fld="0" subtotal="min" baseField="0" baseItem="0"/>
    <dataField name="Szórás / diff5" fld="0" subtotal="stdDev" baseField="2" baseItem="0"/>
    <dataField name="Mennyiség / diff2" fld="0" subtotal="count" baseField="0" baseItem="0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CD2B5B5-B6AA-432A-A8BD-52FA68072163}" name="Kimutatás3" cacheId="8" applyNumberFormats="0" applyBorderFormats="0" applyFontFormats="0" applyPatternFormats="0" applyAlignmentFormats="0" applyWidthHeightFormats="1" dataCaption="Értékek" updatedVersion="8" minRefreshableVersion="3" useAutoFormatting="1" itemPrintTitles="1" createdVersion="8" indent="0" outline="1" outlineData="1" multipleFieldFilters="0">
  <location ref="T164:Y167" firstHeaderRow="0" firstDataRow="1" firstDataCol="1"/>
  <pivotFields count="2">
    <pivotField dataField="1" showAll="0"/>
    <pivotField axis="axisRow" showAll="0">
      <items count="3">
        <item x="0"/>
        <item x="1"/>
        <item t="default"/>
      </items>
    </pivotField>
  </pivotFields>
  <rowFields count="1">
    <field x="1"/>
  </rowFields>
  <rowItems count="3">
    <i>
      <x/>
    </i>
    <i>
      <x v="1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Átlag / rel. diff" fld="0" subtotal="average" baseField="0" baseItem="0"/>
    <dataField name="Maximum / rel. diff4" fld="0" subtotal="max" baseField="0" baseItem="0"/>
    <dataField name="Minimum / rel. diff2" fld="0" subtotal="min" baseField="0" baseItem="0"/>
    <dataField name="Szórás / rel. diff5" fld="0" subtotal="stdDev" baseField="1" baseItem="0"/>
    <dataField name="Mennyiség / rel. diff3" fld="0" subtotal="count" baseField="0" baseItem="0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BC4EE4A-4478-46A9-8310-10266D764288}" name="Kimutatás6" cacheId="4" applyNumberFormats="0" applyBorderFormats="0" applyFontFormats="0" applyPatternFormats="0" applyAlignmentFormats="0" applyWidthHeightFormats="1" dataCaption="Értékek" updatedVersion="8" minRefreshableVersion="3" useAutoFormatting="1" itemPrintTitles="1" createdVersion="8" indent="0" outline="1" outlineData="1" multipleFieldFilters="0">
  <location ref="T127:U161" firstHeaderRow="1" firstDataRow="1" firstDataCol="1"/>
  <pivotFields count="1">
    <pivotField axis="axisRow" dataField="1" showAll="0">
      <items count="34">
        <item x="16"/>
        <item x="18"/>
        <item x="13"/>
        <item x="26"/>
        <item x="14"/>
        <item x="8"/>
        <item x="4"/>
        <item x="15"/>
        <item x="6"/>
        <item x="28"/>
        <item x="30"/>
        <item x="20"/>
        <item x="25"/>
        <item x="29"/>
        <item x="17"/>
        <item x="12"/>
        <item x="3"/>
        <item x="7"/>
        <item x="5"/>
        <item x="1"/>
        <item x="22"/>
        <item x="31"/>
        <item x="2"/>
        <item x="23"/>
        <item x="32"/>
        <item x="0"/>
        <item x="21"/>
        <item x="24"/>
        <item x="10"/>
        <item x="27"/>
        <item x="11"/>
        <item x="9"/>
        <item x="19"/>
        <item t="default"/>
      </items>
    </pivotField>
  </pivotFields>
  <rowFields count="1">
    <field x="0"/>
  </rowFields>
  <row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 t="grand">
      <x/>
    </i>
  </rowItems>
  <colItems count="1">
    <i/>
  </colItems>
  <dataFields count="1">
    <dataField name="Mennyiség / rel. diff" fld="0" subtotal="count" baseField="0" baseItem="0"/>
  </dataFields>
  <formats count="2">
    <format dxfId="3">
      <pivotArea dataOnly="0" fieldPosition="0">
        <references count="1">
          <reference field="0" count="2">
            <x v="16"/>
            <x v="17"/>
          </reference>
        </references>
      </pivotArea>
    </format>
    <format dxfId="2">
      <pivotArea dataOnly="0" fieldPosition="0">
        <references count="1">
          <reference field="0" count="2">
            <x v="16"/>
            <x v="17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B6BBE13-C9BC-419E-9234-35EF01F766D3}" name="Kimutatás4" cacheId="9" applyNumberFormats="0" applyBorderFormats="0" applyFontFormats="0" applyPatternFormats="0" applyAlignmentFormats="0" applyWidthHeightFormats="1" dataCaption="Értékek" updatedVersion="8" minRefreshableVersion="3" useAutoFormatting="1" itemPrintTitles="1" createdVersion="8" indent="0" outline="1" outlineData="1" multipleFieldFilters="0">
  <location ref="R146:W149" firstHeaderRow="0" firstDataRow="1" firstDataCol="1"/>
  <pivotFields count="2">
    <pivotField dataField="1" showAll="0">
      <items count="16">
        <item x="13"/>
        <item x="12"/>
        <item x="14"/>
        <item x="11"/>
        <item x="0"/>
        <item x="2"/>
        <item x="8"/>
        <item x="9"/>
        <item x="3"/>
        <item x="4"/>
        <item x="6"/>
        <item x="5"/>
        <item x="1"/>
        <item x="10"/>
        <item x="7"/>
        <item t="default"/>
      </items>
    </pivotField>
    <pivotField axis="axisRow" showAll="0">
      <items count="3">
        <item x="0"/>
        <item x="1"/>
        <item t="default"/>
      </items>
    </pivotField>
  </pivotFields>
  <rowFields count="1">
    <field x="1"/>
  </rowFields>
  <rowItems count="3">
    <i>
      <x/>
    </i>
    <i>
      <x v="1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Átlag / rel. diff" fld="0" subtotal="average" baseField="0" baseItem="0"/>
    <dataField name="Maximum / rel. diff5" fld="0" subtotal="max" baseField="0" baseItem="0"/>
    <dataField name="Minimum / rel. diff4" fld="0" subtotal="min" baseField="0" baseItem="0"/>
    <dataField name="Szórás / rel. diff3" fld="0" subtotal="stdDev" baseField="1" baseItem="0"/>
    <dataField name="Mennyiség / rel. diff2" fld="0" subtotal="count" baseField="0" baseItem="0"/>
  </dataFields>
  <formats count="1">
    <format dxfId="2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2300335-9087-4A9D-A2D9-37213FB2619F}" name="Kimutatás1" cacheId="0" applyNumberFormats="0" applyBorderFormats="0" applyFontFormats="0" applyPatternFormats="0" applyAlignmentFormats="0" applyWidthHeightFormats="1" dataCaption="Értékek" updatedVersion="8" minRefreshableVersion="3" useAutoFormatting="1" itemPrintTitles="1" createdVersion="8" indent="0" outline="1" outlineData="1" multipleFieldFilters="0">
  <location ref="R127:S143" firstHeaderRow="1" firstDataRow="1" firstDataCol="1"/>
  <pivotFields count="1">
    <pivotField axis="axisRow" dataField="1" showAll="0">
      <items count="16">
        <item x="13"/>
        <item x="12"/>
        <item x="14"/>
        <item x="11"/>
        <item x="0"/>
        <item x="2"/>
        <item x="8"/>
        <item x="9"/>
        <item x="3"/>
        <item x="4"/>
        <item x="6"/>
        <item x="5"/>
        <item x="1"/>
        <item x="10"/>
        <item x="7"/>
        <item t="default"/>
      </items>
    </pivotField>
  </pivotFields>
  <rowFields count="1">
    <field x="0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dataFields count="1">
    <dataField name="Mennyiség / Delta/Tény" fld="0" subtotal="count" baseField="0" baseItem="0"/>
  </dataFields>
  <formats count="1">
    <format dxfId="24">
      <pivotArea collapsedLevelsAreSubtotals="1" fieldPosition="0">
        <references count="1">
          <reference field="0" count="4">
            <x v="4"/>
            <x v="5"/>
            <x v="6"/>
            <x v="7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DC7A96C-F205-4D6D-B2EF-6FBB0F082C3F}" name="Kimutatás3" cacheId="1" applyNumberFormats="0" applyBorderFormats="0" applyFontFormats="0" applyPatternFormats="0" applyAlignmentFormats="0" applyWidthHeightFormats="1" dataCaption="Értékek" updatedVersion="8" minRefreshableVersion="3" useAutoFormatting="1" itemPrintTitles="1" createdVersion="8" indent="0" outline="1" outlineData="1" multipleFieldFilters="0">
  <location ref="R127:S152" firstHeaderRow="1" firstDataRow="1" firstDataCol="1"/>
  <pivotFields count="1">
    <pivotField axis="axisRow" dataField="1" showAll="0">
      <items count="25">
        <item x="19"/>
        <item x="20"/>
        <item x="14"/>
        <item x="18"/>
        <item x="21"/>
        <item x="15"/>
        <item x="23"/>
        <item x="16"/>
        <item x="17"/>
        <item x="0"/>
        <item x="4"/>
        <item x="22"/>
        <item x="11"/>
        <item x="3"/>
        <item x="5"/>
        <item x="12"/>
        <item x="1"/>
        <item x="9"/>
        <item x="6"/>
        <item x="7"/>
        <item x="10"/>
        <item x="2"/>
        <item x="13"/>
        <item x="8"/>
        <item t="default"/>
      </items>
    </pivotField>
  </pivotFields>
  <rowFields count="1">
    <field x="0"/>
  </rowFields>
  <rowItems count="2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rowItems>
  <colItems count="1">
    <i/>
  </colItems>
  <dataFields count="1">
    <dataField name="Mennyiség / Delta/Tény" fld="0" subtotal="count" baseField="0" baseItem="0"/>
  </dataFields>
  <formats count="4">
    <format dxfId="19">
      <pivotArea collapsedLevelsAreSubtotals="1" fieldPosition="0">
        <references count="1">
          <reference field="0" count="4">
            <x v="9"/>
            <x v="10"/>
            <x v="11"/>
            <x v="12"/>
          </reference>
        </references>
      </pivotArea>
    </format>
    <format dxfId="18">
      <pivotArea dataOnly="0" labelOnly="1" fieldPosition="0">
        <references count="1">
          <reference field="0" count="4">
            <x v="9"/>
            <x v="10"/>
            <x v="11"/>
            <x v="12"/>
          </reference>
        </references>
      </pivotArea>
    </format>
    <format dxfId="17">
      <pivotArea collapsedLevelsAreSubtotals="1" fieldPosition="0">
        <references count="1">
          <reference field="0" count="4">
            <x v="9"/>
            <x v="10"/>
            <x v="11"/>
            <x v="12"/>
          </reference>
        </references>
      </pivotArea>
    </format>
    <format dxfId="16">
      <pivotArea dataOnly="0" labelOnly="1" fieldPosition="0">
        <references count="1">
          <reference field="0" count="4">
            <x v="9"/>
            <x v="10"/>
            <x v="11"/>
            <x v="1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22139BF-73C1-4F54-82B0-1093CFB67027}" name="Kimutatás11" cacheId="16" applyNumberFormats="0" applyBorderFormats="0" applyFontFormats="0" applyPatternFormats="0" applyAlignmentFormats="0" applyWidthHeightFormats="1" dataCaption="Értékek" updatedVersion="8" minRefreshableVersion="3" useAutoFormatting="1" itemPrintTitles="1" createdVersion="8" indent="0" outline="1" outlineData="1" multipleFieldFilters="0">
  <location ref="R161:W164" firstHeaderRow="0" firstDataRow="1" firstDataCol="1"/>
  <pivotFields count="3">
    <pivotField dataField="1" showAll="0"/>
    <pivotField showAll="0"/>
    <pivotField axis="axisRow" showAll="0">
      <items count="3">
        <item x="0"/>
        <item x="1"/>
        <item t="default"/>
      </items>
    </pivotField>
  </pivotFields>
  <rowFields count="1">
    <field x="2"/>
  </rowFields>
  <rowItems count="3">
    <i>
      <x/>
    </i>
    <i>
      <x v="1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Átlag / diff" fld="0" subtotal="average" baseField="0" baseItem="0"/>
    <dataField name="Maximum / diff4" fld="0" subtotal="max" baseField="0" baseItem="0"/>
    <dataField name="Minimum / diff3" fld="0" subtotal="min" baseField="0" baseItem="0"/>
    <dataField name="Szórás / diff5" fld="0" subtotal="stdDev" baseField="2" baseItem="0"/>
    <dataField name="Mennyiség / diff2" fld="0" subtotal="count" baseField="0" baseItem="0"/>
  </dataFields>
  <formats count="1">
    <format dxfId="2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4974B3B-5F44-4FA2-BDE4-8B254157D4F6}" name="Kimutatás5" cacheId="10" applyNumberFormats="0" applyBorderFormats="0" applyFontFormats="0" applyPatternFormats="0" applyAlignmentFormats="0" applyWidthHeightFormats="1" dataCaption="Értékek" updatedVersion="8" minRefreshableVersion="3" useAutoFormatting="1" itemPrintTitles="1" createdVersion="8" indent="0" outline="1" outlineData="1" multipleFieldFilters="0">
  <location ref="R155:W158" firstHeaderRow="0" firstDataRow="1" firstDataCol="1"/>
  <pivotFields count="2">
    <pivotField dataField="1" showAll="0"/>
    <pivotField axis="axisRow" showAll="0">
      <items count="3">
        <item x="0"/>
        <item x="1"/>
        <item t="default"/>
      </items>
    </pivotField>
  </pivotFields>
  <rowFields count="1">
    <field x="1"/>
  </rowFields>
  <rowItems count="3">
    <i>
      <x/>
    </i>
    <i>
      <x v="1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Átlag / rel. diff" fld="0" subtotal="average" baseField="0" baseItem="0"/>
    <dataField name="Maximum / rel. diff5" fld="0" subtotal="max" baseField="0" baseItem="0"/>
    <dataField name="Minimum / rel. diff4" fld="0" subtotal="min" baseField="0" baseItem="0"/>
    <dataField name="Szórás / rel. diff3" fld="0" subtotal="stdDev" baseField="1" baseItem="0"/>
    <dataField name="Mennyiség / rel. diff2" fld="0" subtotal="count" baseField="0" baseItem="0"/>
  </dataFields>
  <formats count="1">
    <format dxfId="2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B70C52D-5205-47FB-9739-C8B4DD050005}" name="Kimutatás12" cacheId="17" applyNumberFormats="0" applyBorderFormats="0" applyFontFormats="0" applyPatternFormats="0" applyAlignmentFormats="0" applyWidthHeightFormats="1" dataCaption="Értékek" updatedVersion="8" minRefreshableVersion="3" useAutoFormatting="1" itemPrintTitles="1" createdVersion="8" indent="0" outline="1" outlineData="1" multipleFieldFilters="0">
  <location ref="R172:W175" firstHeaderRow="0" firstDataRow="1" firstDataCol="1"/>
  <pivotFields count="3">
    <pivotField dataField="1" showAll="0"/>
    <pivotField showAll="0"/>
    <pivotField axis="axisRow" showAll="0">
      <items count="3">
        <item x="0"/>
        <item x="1"/>
        <item t="default"/>
      </items>
    </pivotField>
  </pivotFields>
  <rowFields count="1">
    <field x="2"/>
  </rowFields>
  <rowItems count="3">
    <i>
      <x/>
    </i>
    <i>
      <x v="1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Átlag / diff" fld="0" subtotal="average" baseField="0" baseItem="0"/>
    <dataField name="Maximum / diff4" fld="0" subtotal="max" baseField="0" baseItem="0"/>
    <dataField name="Minimum / diff3" fld="0" subtotal="min" baseField="0" baseItem="0"/>
    <dataField name="Szórás / diff5" fld="0" subtotal="stdDev" baseField="2" baseItem="0"/>
    <dataField name="Mennyiség / diff2" fld="0" subtotal="count" baseField="0" baseItem="0"/>
  </dataFields>
  <formats count="1">
    <format dxfId="1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E996669-C1B7-404C-9CB6-E732DF6EACDA}" name="Kimutatás6" cacheId="11" applyNumberFormats="0" applyBorderFormats="0" applyFontFormats="0" applyPatternFormats="0" applyAlignmentFormats="0" applyWidthHeightFormats="1" dataCaption="Értékek" updatedVersion="8" minRefreshableVersion="3" useAutoFormatting="1" itemPrintTitles="1" createdVersion="8" indent="0" outline="1" outlineData="1" multipleFieldFilters="0">
  <location ref="R166:W169" firstHeaderRow="0" firstDataRow="1" firstDataCol="1"/>
  <pivotFields count="2">
    <pivotField dataField="1" showAll="0"/>
    <pivotField axis="axisRow" dataField="1" showAll="0">
      <items count="3">
        <item x="0"/>
        <item x="1"/>
        <item t="default"/>
      </items>
    </pivotField>
  </pivotFields>
  <rowFields count="1">
    <field x="1"/>
  </rowFields>
  <rowItems count="3">
    <i>
      <x/>
    </i>
    <i>
      <x v="1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Átlag / rel. diff" fld="0" subtotal="average" baseField="0" baseItem="0"/>
    <dataField name="Maximum / type" fld="1" subtotal="max" baseField="0" baseItem="0"/>
    <dataField name="Minimum / rel. diff4" fld="0" subtotal="min" baseField="0" baseItem="0"/>
    <dataField name="Szórás / rel. diff3" fld="0" subtotal="stdDev" baseField="1" baseItem="0"/>
    <dataField name="Mennyiség / rel. diff2" fld="0" subtotal="count" baseField="0" baseItem="0"/>
  </dataFields>
  <formats count="1">
    <format dxfId="1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441C22C-1252-4095-8ACC-D70BAB6EDFA5}" name="Kimutatás4" cacheId="2" applyNumberFormats="0" applyBorderFormats="0" applyFontFormats="0" applyPatternFormats="0" applyAlignmentFormats="0" applyWidthHeightFormats="1" dataCaption="Értékek" updatedVersion="8" minRefreshableVersion="3" useAutoFormatting="1" itemPrintTitles="1" createdVersion="8" indent="0" outline="1" outlineData="1" multipleFieldFilters="0">
  <location ref="R127:S163" firstHeaderRow="1" firstDataRow="1" firstDataCol="1"/>
  <pivotFields count="1">
    <pivotField axis="axisRow" dataField="1" showAll="0">
      <items count="36">
        <item x="16"/>
        <item x="18"/>
        <item x="14"/>
        <item x="13"/>
        <item x="31"/>
        <item x="26"/>
        <item x="15"/>
        <item x="4"/>
        <item x="20"/>
        <item x="6"/>
        <item x="3"/>
        <item x="32"/>
        <item x="8"/>
        <item x="17"/>
        <item x="25"/>
        <item x="29"/>
        <item x="12"/>
        <item x="1"/>
        <item x="23"/>
        <item x="7"/>
        <item x="30"/>
        <item x="2"/>
        <item x="5"/>
        <item x="33"/>
        <item x="27"/>
        <item x="22"/>
        <item x="24"/>
        <item x="21"/>
        <item x="34"/>
        <item x="11"/>
        <item x="28"/>
        <item x="10"/>
        <item x="0"/>
        <item x="9"/>
        <item x="19"/>
        <item t="default"/>
      </items>
    </pivotField>
  </pivotFields>
  <rowFields count="1">
    <field x="0"/>
  </rowFields>
  <rowItems count="3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 t="grand">
      <x/>
    </i>
  </rowItems>
  <colItems count="1">
    <i/>
  </colItems>
  <dataFields count="1">
    <dataField name="Mennyiség / Delta/Tény" fld="0" subtotal="count" baseField="0" baseItem="0"/>
  </dataFields>
  <formats count="2">
    <format dxfId="15">
      <pivotArea collapsedLevelsAreSubtotals="1" fieldPosition="0">
        <references count="1">
          <reference field="0" count="2">
            <x v="16"/>
            <x v="17"/>
          </reference>
        </references>
      </pivotArea>
    </format>
    <format dxfId="14">
      <pivotArea dataOnly="0" labelOnly="1" fieldPosition="0">
        <references count="1">
          <reference field="0" count="2">
            <x v="16"/>
            <x v="17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18.xml"/><Relationship Id="rId2" Type="http://schemas.openxmlformats.org/officeDocument/2006/relationships/pivotTable" Target="../pivotTables/pivotTable17.xml"/><Relationship Id="rId1" Type="http://schemas.openxmlformats.org/officeDocument/2006/relationships/pivotTable" Target="../pivotTables/pivotTable16.xml"/><Relationship Id="rId5" Type="http://schemas.openxmlformats.org/officeDocument/2006/relationships/drawing" Target="../drawings/drawing8.xml"/><Relationship Id="rId4" Type="http://schemas.openxmlformats.org/officeDocument/2006/relationships/hyperlink" Target="https://miau.my-x.hu/myx-free/coco/test/927573420250220130156.html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hyperlink" Target="https://miau.my-x.hu/myx-free/coco/test/619449320250220133234.html" TargetMode="External"/><Relationship Id="rId1" Type="http://schemas.openxmlformats.org/officeDocument/2006/relationships/hyperlink" Target="https://miau.my-x.hu/myx-free/coco/test/340884120250220133145.html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s://miau.my-x.hu/myx-free/coco/test/390646620250307104937.html" TargetMode="External"/><Relationship Id="rId2" Type="http://schemas.openxmlformats.org/officeDocument/2006/relationships/hyperlink" Target="https://miau.my-x.hu/myx-free/coco/test/653265220250307104829.html" TargetMode="External"/><Relationship Id="rId1" Type="http://schemas.openxmlformats.org/officeDocument/2006/relationships/hyperlink" Target="https://miau.my-x.hu/myx-free/coco/test/523736520250307104523.html" TargetMode="External"/><Relationship Id="rId5" Type="http://schemas.openxmlformats.org/officeDocument/2006/relationships/drawing" Target="../drawings/drawing10.xml"/><Relationship Id="rId4" Type="http://schemas.openxmlformats.org/officeDocument/2006/relationships/hyperlink" Target="https://miau.my-x.hu/myx-free/coco/test/547935520250307105035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miau.my-x.hu/myx-free/coco/test/300473320250307111108.html" TargetMode="External"/><Relationship Id="rId2" Type="http://schemas.openxmlformats.org/officeDocument/2006/relationships/hyperlink" Target="https://miau.my-x.hu/myx-free/coco/test/283093220250307110623.html" TargetMode="External"/><Relationship Id="rId1" Type="http://schemas.openxmlformats.org/officeDocument/2006/relationships/hyperlink" Target="https://miau.my-x.hu/myx-free/coco/test/128177120250307110401.html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drawing" Target="../drawings/drawing3.xml"/><Relationship Id="rId4" Type="http://schemas.openxmlformats.org/officeDocument/2006/relationships/hyperlink" Target="https://miau.my-x.hu/myx-free/coco/test/942650720250220124138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6.xml"/><Relationship Id="rId2" Type="http://schemas.openxmlformats.org/officeDocument/2006/relationships/pivotTable" Target="../pivotTables/pivotTable5.xml"/><Relationship Id="rId1" Type="http://schemas.openxmlformats.org/officeDocument/2006/relationships/pivotTable" Target="../pivotTables/pivotTable4.xml"/><Relationship Id="rId5" Type="http://schemas.openxmlformats.org/officeDocument/2006/relationships/drawing" Target="../drawings/drawing4.xml"/><Relationship Id="rId4" Type="http://schemas.openxmlformats.org/officeDocument/2006/relationships/hyperlink" Target="https://miau.my-x.hu/myx-free/coco/test/705521220250220124311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9.xml"/><Relationship Id="rId2" Type="http://schemas.openxmlformats.org/officeDocument/2006/relationships/pivotTable" Target="../pivotTables/pivotTable8.xml"/><Relationship Id="rId1" Type="http://schemas.openxmlformats.org/officeDocument/2006/relationships/pivotTable" Target="../pivotTables/pivotTable7.xml"/><Relationship Id="rId5" Type="http://schemas.openxmlformats.org/officeDocument/2006/relationships/drawing" Target="../drawings/drawing5.xml"/><Relationship Id="rId4" Type="http://schemas.openxmlformats.org/officeDocument/2006/relationships/hyperlink" Target="https://miau.my-x.hu/myx-free/coco/test/388218020250220124400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12.xml"/><Relationship Id="rId2" Type="http://schemas.openxmlformats.org/officeDocument/2006/relationships/pivotTable" Target="../pivotTables/pivotTable11.xml"/><Relationship Id="rId1" Type="http://schemas.openxmlformats.org/officeDocument/2006/relationships/pivotTable" Target="../pivotTables/pivotTable10.xml"/><Relationship Id="rId5" Type="http://schemas.openxmlformats.org/officeDocument/2006/relationships/drawing" Target="../drawings/drawing6.xml"/><Relationship Id="rId4" Type="http://schemas.openxmlformats.org/officeDocument/2006/relationships/hyperlink" Target="https://miau.my-x.hu/myx-free/coco/test/692459020250220125355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15.xml"/><Relationship Id="rId2" Type="http://schemas.openxmlformats.org/officeDocument/2006/relationships/pivotTable" Target="../pivotTables/pivotTable14.xml"/><Relationship Id="rId1" Type="http://schemas.openxmlformats.org/officeDocument/2006/relationships/pivotTable" Target="../pivotTables/pivotTable13.xml"/><Relationship Id="rId5" Type="http://schemas.openxmlformats.org/officeDocument/2006/relationships/drawing" Target="../drawings/drawing7.xml"/><Relationship Id="rId4" Type="http://schemas.openxmlformats.org/officeDocument/2006/relationships/hyperlink" Target="https://miau.my-x.hu/myx-free/coco/test/45235742025022012591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E1BF3-E9E4-48C0-8E94-0D5EAD3FECD8}">
  <dimension ref="A1:BI42"/>
  <sheetViews>
    <sheetView tabSelected="1" zoomScale="55" workbookViewId="0"/>
  </sheetViews>
  <sheetFormatPr defaultRowHeight="14.4" x14ac:dyDescent="0.3"/>
  <cols>
    <col min="1" max="1" width="5" bestFit="1" customWidth="1"/>
    <col min="2" max="2" width="6.33203125" bestFit="1" customWidth="1"/>
    <col min="3" max="3" width="8.21875" bestFit="1" customWidth="1"/>
    <col min="4" max="5" width="6.21875" bestFit="1" customWidth="1"/>
    <col min="6" max="8" width="19.109375" bestFit="1" customWidth="1"/>
    <col min="10" max="10" width="4.33203125" bestFit="1" customWidth="1"/>
    <col min="11" max="11" width="3.33203125" bestFit="1" customWidth="1"/>
    <col min="12" max="12" width="5.33203125" bestFit="1" customWidth="1"/>
    <col min="13" max="14" width="3.33203125" bestFit="1" customWidth="1"/>
    <col min="15" max="15" width="4.33203125" bestFit="1" customWidth="1"/>
    <col min="16" max="16" width="3.33203125" bestFit="1" customWidth="1"/>
    <col min="17" max="17" width="5.33203125" customWidth="1"/>
    <col min="18" max="18" width="3.33203125" bestFit="1" customWidth="1"/>
    <col min="19" max="19" width="4.109375" bestFit="1" customWidth="1"/>
    <col min="20" max="20" width="4.33203125" bestFit="1" customWidth="1"/>
    <col min="21" max="21" width="4.109375" bestFit="1" customWidth="1"/>
    <col min="22" max="22" width="5.33203125" bestFit="1" customWidth="1"/>
    <col min="23" max="24" width="4.109375" bestFit="1" customWidth="1"/>
    <col min="25" max="25" width="3.33203125" bestFit="1" customWidth="1"/>
    <col min="26" max="26" width="3.109375" bestFit="1" customWidth="1"/>
    <col min="27" max="27" width="3.33203125" bestFit="1" customWidth="1"/>
    <col min="29" max="37" width="3.33203125" bestFit="1" customWidth="1"/>
    <col min="38" max="43" width="4.109375" bestFit="1" customWidth="1"/>
    <col min="44" max="58" width="6" bestFit="1" customWidth="1"/>
    <col min="59" max="59" width="6.33203125" bestFit="1" customWidth="1"/>
    <col min="60" max="60" width="5.33203125" bestFit="1" customWidth="1"/>
    <col min="61" max="61" width="6.33203125" bestFit="1" customWidth="1"/>
  </cols>
  <sheetData>
    <row r="1" spans="1:61" ht="81" customHeight="1" x14ac:dyDescent="0.3">
      <c r="F1" s="61" t="s">
        <v>539</v>
      </c>
      <c r="G1" s="61"/>
      <c r="H1" s="61"/>
    </row>
    <row r="2" spans="1:61" x14ac:dyDescent="0.3">
      <c r="A2" s="62" t="s">
        <v>540</v>
      </c>
      <c r="B2" s="62"/>
      <c r="C2" s="62"/>
      <c r="D2" s="62"/>
      <c r="E2" s="62"/>
      <c r="F2" s="29" t="s">
        <v>16</v>
      </c>
      <c r="G2" s="41" t="s">
        <v>17</v>
      </c>
      <c r="H2" s="21" t="s">
        <v>18</v>
      </c>
    </row>
    <row r="3" spans="1:61" x14ac:dyDescent="0.3">
      <c r="A3" t="s">
        <v>4</v>
      </c>
      <c r="B3" t="s">
        <v>2</v>
      </c>
      <c r="C3" t="s">
        <v>6</v>
      </c>
      <c r="D3" t="s">
        <v>8</v>
      </c>
      <c r="E3" t="s">
        <v>10</v>
      </c>
      <c r="F3" t="s">
        <v>11</v>
      </c>
      <c r="G3" t="s">
        <v>11</v>
      </c>
      <c r="H3" t="s">
        <v>11</v>
      </c>
      <c r="AR3" t="s">
        <v>431</v>
      </c>
      <c r="AS3" t="s">
        <v>431</v>
      </c>
      <c r="AT3" t="s">
        <v>431</v>
      </c>
      <c r="AU3" t="s">
        <v>431</v>
      </c>
      <c r="AV3" t="s">
        <v>431</v>
      </c>
      <c r="AW3" t="s">
        <v>431</v>
      </c>
      <c r="AX3" t="s">
        <v>431</v>
      </c>
      <c r="AY3" t="s">
        <v>431</v>
      </c>
      <c r="AZ3" t="s">
        <v>431</v>
      </c>
      <c r="BA3" t="s">
        <v>431</v>
      </c>
      <c r="BB3" t="s">
        <v>431</v>
      </c>
      <c r="BC3" t="s">
        <v>431</v>
      </c>
      <c r="BD3" t="s">
        <v>431</v>
      </c>
      <c r="BE3" t="s">
        <v>431</v>
      </c>
      <c r="BF3" t="s">
        <v>431</v>
      </c>
    </row>
    <row r="4" spans="1:61" x14ac:dyDescent="0.3">
      <c r="A4" t="s">
        <v>3</v>
      </c>
      <c r="B4" t="s">
        <v>1</v>
      </c>
      <c r="C4" t="s">
        <v>5</v>
      </c>
      <c r="D4" t="s">
        <v>7</v>
      </c>
      <c r="E4" t="s">
        <v>7</v>
      </c>
      <c r="F4" s="4" t="s">
        <v>541</v>
      </c>
      <c r="G4" s="4" t="s">
        <v>541</v>
      </c>
      <c r="H4" s="4" t="s">
        <v>541</v>
      </c>
      <c r="J4" s="4" t="s">
        <v>20</v>
      </c>
      <c r="K4" s="4" t="s">
        <v>21</v>
      </c>
      <c r="L4" s="4" t="s">
        <v>22</v>
      </c>
      <c r="M4" s="4" t="s">
        <v>23</v>
      </c>
      <c r="N4" s="4" t="s">
        <v>24</v>
      </c>
      <c r="O4" s="4" t="s">
        <v>266</v>
      </c>
      <c r="P4" s="4" t="s">
        <v>542</v>
      </c>
      <c r="Q4" s="4" t="s">
        <v>543</v>
      </c>
      <c r="R4" s="4" t="s">
        <v>544</v>
      </c>
      <c r="S4" s="4" t="s">
        <v>545</v>
      </c>
      <c r="T4" s="4" t="s">
        <v>546</v>
      </c>
      <c r="U4" s="4" t="s">
        <v>547</v>
      </c>
      <c r="V4" s="4" t="s">
        <v>548</v>
      </c>
      <c r="W4" s="4" t="s">
        <v>549</v>
      </c>
      <c r="X4" s="4" t="s">
        <v>550</v>
      </c>
      <c r="Y4" s="63" t="s">
        <v>25</v>
      </c>
      <c r="Z4" s="64" t="s">
        <v>26</v>
      </c>
      <c r="AA4" s="65" t="s">
        <v>27</v>
      </c>
      <c r="AC4" t="str">
        <f>J4</f>
        <v>x1</v>
      </c>
      <c r="AD4" t="str">
        <f t="shared" ref="AD4:AQ4" si="0">K4</f>
        <v>x2</v>
      </c>
      <c r="AE4" t="str">
        <f t="shared" si="0"/>
        <v>x3</v>
      </c>
      <c r="AF4" t="str">
        <f t="shared" si="0"/>
        <v>x4</v>
      </c>
      <c r="AG4" t="str">
        <f t="shared" si="0"/>
        <v>x5</v>
      </c>
      <c r="AH4" t="str">
        <f t="shared" si="0"/>
        <v>x6</v>
      </c>
      <c r="AI4" t="str">
        <f t="shared" si="0"/>
        <v>x7</v>
      </c>
      <c r="AJ4" t="str">
        <f t="shared" si="0"/>
        <v>x8</v>
      </c>
      <c r="AK4" t="str">
        <f t="shared" si="0"/>
        <v>x9</v>
      </c>
      <c r="AL4" t="str">
        <f t="shared" si="0"/>
        <v>x10</v>
      </c>
      <c r="AM4" t="str">
        <f t="shared" si="0"/>
        <v>x11</v>
      </c>
      <c r="AN4" t="str">
        <f t="shared" si="0"/>
        <v>x12</v>
      </c>
      <c r="AO4" t="str">
        <f t="shared" si="0"/>
        <v>x13</v>
      </c>
      <c r="AP4" t="str">
        <f t="shared" si="0"/>
        <v>x14</v>
      </c>
      <c r="AQ4" t="str">
        <f t="shared" si="0"/>
        <v>x15</v>
      </c>
      <c r="AR4" t="str">
        <f>AC4</f>
        <v>x1</v>
      </c>
      <c r="AS4" t="str">
        <f t="shared" ref="AS4:BF4" si="1">AD4</f>
        <v>x2</v>
      </c>
      <c r="AT4" t="str">
        <f t="shared" si="1"/>
        <v>x3</v>
      </c>
      <c r="AU4" t="str">
        <f t="shared" si="1"/>
        <v>x4</v>
      </c>
      <c r="AV4" t="str">
        <f t="shared" si="1"/>
        <v>x5</v>
      </c>
      <c r="AW4" t="str">
        <f t="shared" si="1"/>
        <v>x6</v>
      </c>
      <c r="AX4" t="str">
        <f t="shared" si="1"/>
        <v>x7</v>
      </c>
      <c r="AY4" t="str">
        <f t="shared" si="1"/>
        <v>x8</v>
      </c>
      <c r="AZ4" t="str">
        <f t="shared" si="1"/>
        <v>x9</v>
      </c>
      <c r="BA4" t="str">
        <f t="shared" si="1"/>
        <v>x10</v>
      </c>
      <c r="BB4" t="str">
        <f t="shared" si="1"/>
        <v>x11</v>
      </c>
      <c r="BC4" t="str">
        <f t="shared" si="1"/>
        <v>x12</v>
      </c>
      <c r="BD4" t="str">
        <f t="shared" si="1"/>
        <v>x13</v>
      </c>
      <c r="BE4" t="str">
        <f t="shared" si="1"/>
        <v>x14</v>
      </c>
      <c r="BF4" t="str">
        <f t="shared" si="1"/>
        <v>x15</v>
      </c>
      <c r="BG4" s="63" t="s">
        <v>25</v>
      </c>
      <c r="BH4" s="64" t="s">
        <v>26</v>
      </c>
      <c r="BI4" s="65" t="s">
        <v>27</v>
      </c>
    </row>
    <row r="5" spans="1:61" x14ac:dyDescent="0.3">
      <c r="A5">
        <v>242</v>
      </c>
      <c r="B5">
        <v>1</v>
      </c>
      <c r="C5" s="2">
        <v>2083.8888888888887</v>
      </c>
      <c r="D5">
        <v>31</v>
      </c>
      <c r="E5" s="1">
        <v>8.6111111111111107</v>
      </c>
      <c r="F5" s="3">
        <v>14.088956865653197</v>
      </c>
      <c r="G5" s="3">
        <v>4.4000000000000004</v>
      </c>
      <c r="H5" s="3">
        <v>29</v>
      </c>
      <c r="P5" s="2"/>
    </row>
    <row r="6" spans="1:61" x14ac:dyDescent="0.3">
      <c r="A6">
        <v>178</v>
      </c>
      <c r="B6">
        <v>10</v>
      </c>
      <c r="C6" s="2">
        <v>1038.3333333333333</v>
      </c>
      <c r="D6">
        <v>21</v>
      </c>
      <c r="E6" s="1">
        <v>5.833333333333333</v>
      </c>
      <c r="F6" s="3">
        <v>15.747413351695888</v>
      </c>
      <c r="G6" s="3">
        <v>4.5</v>
      </c>
      <c r="H6" s="3">
        <v>18</v>
      </c>
      <c r="P6" s="2"/>
    </row>
    <row r="7" spans="1:61" x14ac:dyDescent="0.3">
      <c r="A7">
        <v>152</v>
      </c>
      <c r="B7">
        <v>3</v>
      </c>
      <c r="C7" s="2">
        <v>1182.2222222222222</v>
      </c>
      <c r="D7">
        <v>28</v>
      </c>
      <c r="E7" s="1">
        <v>7.7777777777777777</v>
      </c>
      <c r="F7" s="3">
        <v>15.152175256457792</v>
      </c>
      <c r="G7" s="3">
        <v>4.4000000000000004</v>
      </c>
      <c r="H7" s="3">
        <v>22</v>
      </c>
      <c r="J7" s="2">
        <f>A5</f>
        <v>242</v>
      </c>
      <c r="K7" s="2">
        <f t="shared" ref="K7:N22" si="2">B5</f>
        <v>1</v>
      </c>
      <c r="L7" s="2">
        <f t="shared" si="2"/>
        <v>2083.8888888888887</v>
      </c>
      <c r="M7" s="2">
        <f t="shared" si="2"/>
        <v>31</v>
      </c>
      <c r="N7" s="2">
        <f t="shared" si="2"/>
        <v>8.6111111111111107</v>
      </c>
      <c r="O7" s="2">
        <f>A6</f>
        <v>178</v>
      </c>
      <c r="P7" s="2">
        <f t="shared" ref="P7:S22" si="3">B6</f>
        <v>10</v>
      </c>
      <c r="Q7" s="2">
        <f t="shared" si="3"/>
        <v>1038.3333333333333</v>
      </c>
      <c r="R7" s="2">
        <f t="shared" si="3"/>
        <v>21</v>
      </c>
      <c r="S7" s="2">
        <f t="shared" si="3"/>
        <v>5.833333333333333</v>
      </c>
      <c r="T7" s="2">
        <f>A7</f>
        <v>152</v>
      </c>
      <c r="U7" s="2">
        <f t="shared" ref="U7:Y22" si="4">B7</f>
        <v>3</v>
      </c>
      <c r="V7" s="2">
        <f t="shared" si="4"/>
        <v>1182.2222222222222</v>
      </c>
      <c r="W7" s="2">
        <f t="shared" si="4"/>
        <v>28</v>
      </c>
      <c r="X7" s="2">
        <f t="shared" si="4"/>
        <v>7.7777777777777777</v>
      </c>
      <c r="Y7" s="2">
        <f>F7</f>
        <v>15.152175256457792</v>
      </c>
      <c r="Z7" s="2">
        <f t="shared" ref="Z7:AA22" si="5">G7</f>
        <v>4.4000000000000004</v>
      </c>
      <c r="AA7" s="2">
        <f t="shared" si="5"/>
        <v>22</v>
      </c>
      <c r="AC7" s="2">
        <f>RANK(J7,J$7:J$42,0)</f>
        <v>8</v>
      </c>
      <c r="AD7" s="2">
        <f t="shared" ref="AD7:AD42" si="6">RANK(K7,K$7:K$42,0)</f>
        <v>30</v>
      </c>
      <c r="AE7" s="2">
        <f t="shared" ref="AE7:AE42" si="7">RANK(L7,L$7:L$42,0)</f>
        <v>7</v>
      </c>
      <c r="AF7" s="2">
        <f t="shared" ref="AF7:AF42" si="8">RANK(M7,M$7:M$42,0)</f>
        <v>13</v>
      </c>
      <c r="AG7" s="2">
        <f t="shared" ref="AG7:AG42" si="9">RANK(N7,N$7:N$42,0)</f>
        <v>13</v>
      </c>
      <c r="AH7" s="2">
        <f t="shared" ref="AH7:AH42" si="10">RANK(O7,O$7:O$42,0)</f>
        <v>19</v>
      </c>
      <c r="AI7" s="2">
        <f t="shared" ref="AI7:AI42" si="11">RANK(P7,P$7:P$42,0)</f>
        <v>1</v>
      </c>
      <c r="AJ7" s="2">
        <f t="shared" ref="AJ7:AJ42" si="12">RANK(Q7,Q$7:Q$42,0)</f>
        <v>28</v>
      </c>
      <c r="AK7" s="2">
        <f t="shared" ref="AK7:AK42" si="13">RANK(R7,R$7:R$42,0)</f>
        <v>31</v>
      </c>
      <c r="AL7" s="2">
        <f t="shared" ref="AL7:AL42" si="14">RANK(S7,S$7:S$42,0)</f>
        <v>31</v>
      </c>
      <c r="AM7" s="2">
        <f t="shared" ref="AM7:AM42" si="15">RANK(T7,T$7:T$42,0)</f>
        <v>23</v>
      </c>
      <c r="AN7" s="2">
        <f t="shared" ref="AN7:AN42" si="16">RANK(U7,U$7:U$42,0)</f>
        <v>23</v>
      </c>
      <c r="AO7" s="2">
        <f t="shared" ref="AO7:AO42" si="17">RANK(V7,V$7:V$42,0)</f>
        <v>25</v>
      </c>
      <c r="AP7" s="2">
        <f t="shared" ref="AP7:AP42" si="18">RANK(W7,W$7:W$42,0)</f>
        <v>20</v>
      </c>
      <c r="AQ7" s="2">
        <f t="shared" ref="AQ7:AQ42" si="19">RANK(X7,X$7:X$42,0)</f>
        <v>20</v>
      </c>
      <c r="AR7" s="2">
        <f>37-AC7</f>
        <v>29</v>
      </c>
      <c r="AS7" s="2">
        <f t="shared" ref="AS7:AS42" si="20">37-AD7</f>
        <v>7</v>
      </c>
      <c r="AT7" s="2">
        <f t="shared" ref="AT7:AT42" si="21">37-AE7</f>
        <v>30</v>
      </c>
      <c r="AU7" s="2">
        <f t="shared" ref="AU7:AU42" si="22">37-AF7</f>
        <v>24</v>
      </c>
      <c r="AV7" s="2">
        <f t="shared" ref="AV7:AV42" si="23">37-AG7</f>
        <v>24</v>
      </c>
      <c r="AW7" s="2">
        <f t="shared" ref="AW7:AW42" si="24">37-AH7</f>
        <v>18</v>
      </c>
      <c r="AX7" s="2">
        <f t="shared" ref="AX7:AX42" si="25">37-AI7</f>
        <v>36</v>
      </c>
      <c r="AY7" s="2">
        <f t="shared" ref="AY7:AY42" si="26">37-AJ7</f>
        <v>9</v>
      </c>
      <c r="AZ7" s="2">
        <f t="shared" ref="AZ7:AZ42" si="27">37-AK7</f>
        <v>6</v>
      </c>
      <c r="BA7" s="2">
        <f t="shared" ref="BA7:BA42" si="28">37-AL7</f>
        <v>6</v>
      </c>
      <c r="BB7" s="2">
        <f t="shared" ref="BB7:BB42" si="29">37-AM7</f>
        <v>14</v>
      </c>
      <c r="BC7" s="2">
        <f t="shared" ref="BC7:BC42" si="30">37-AN7</f>
        <v>14</v>
      </c>
      <c r="BD7" s="2">
        <f t="shared" ref="BD7:BD42" si="31">37-AO7</f>
        <v>12</v>
      </c>
      <c r="BE7" s="2">
        <f t="shared" ref="BE7:BE42" si="32">37-AP7</f>
        <v>17</v>
      </c>
      <c r="BF7" s="2">
        <f t="shared" ref="BF7:BF42" si="33">37-AQ7</f>
        <v>17</v>
      </c>
      <c r="BG7" s="2">
        <f>Y7*1000</f>
        <v>15152.175256457791</v>
      </c>
      <c r="BH7" s="2">
        <f>Z7*1000</f>
        <v>4400</v>
      </c>
      <c r="BI7" s="2">
        <f>AA7*1000</f>
        <v>22000</v>
      </c>
    </row>
    <row r="8" spans="1:61" x14ac:dyDescent="0.3">
      <c r="A8">
        <v>287</v>
      </c>
      <c r="B8">
        <v>9</v>
      </c>
      <c r="C8" s="2">
        <v>2391.666666666667</v>
      </c>
      <c r="D8">
        <v>30</v>
      </c>
      <c r="E8" s="1">
        <v>8.3333333333333339</v>
      </c>
      <c r="F8" s="3">
        <v>16.068841923124459</v>
      </c>
      <c r="G8" s="3">
        <v>4.8</v>
      </c>
      <c r="H8" s="3">
        <v>28</v>
      </c>
      <c r="J8" s="2">
        <f t="shared" ref="J8:N23" si="34">A6</f>
        <v>178</v>
      </c>
      <c r="K8" s="2">
        <f t="shared" si="2"/>
        <v>10</v>
      </c>
      <c r="L8" s="2">
        <f t="shared" si="2"/>
        <v>1038.3333333333333</v>
      </c>
      <c r="M8" s="2">
        <f t="shared" si="2"/>
        <v>21</v>
      </c>
      <c r="N8" s="2">
        <f t="shared" si="2"/>
        <v>5.833333333333333</v>
      </c>
      <c r="O8" s="2">
        <f t="shared" ref="O8:S42" si="35">A7</f>
        <v>152</v>
      </c>
      <c r="P8" s="2">
        <f t="shared" si="3"/>
        <v>3</v>
      </c>
      <c r="Q8" s="2">
        <f t="shared" si="3"/>
        <v>1182.2222222222222</v>
      </c>
      <c r="R8" s="2">
        <f t="shared" si="3"/>
        <v>28</v>
      </c>
      <c r="S8" s="2">
        <f t="shared" si="3"/>
        <v>7.7777777777777777</v>
      </c>
      <c r="T8" s="2">
        <f t="shared" ref="T8:AA42" si="36">A8</f>
        <v>287</v>
      </c>
      <c r="U8" s="2">
        <f t="shared" si="4"/>
        <v>9</v>
      </c>
      <c r="V8" s="2">
        <f t="shared" si="4"/>
        <v>2391.666666666667</v>
      </c>
      <c r="W8" s="2">
        <f t="shared" si="4"/>
        <v>30</v>
      </c>
      <c r="X8" s="2">
        <f t="shared" si="4"/>
        <v>8.3333333333333339</v>
      </c>
      <c r="Y8" s="2">
        <f t="shared" si="4"/>
        <v>16.068841923124459</v>
      </c>
      <c r="Z8" s="2">
        <f t="shared" si="5"/>
        <v>4.8</v>
      </c>
      <c r="AA8" s="2">
        <f t="shared" si="5"/>
        <v>28</v>
      </c>
      <c r="AC8" s="2">
        <f t="shared" ref="AC8:AC42" si="37">RANK(J8,J$7:J$42,0)</f>
        <v>20</v>
      </c>
      <c r="AD8" s="2">
        <f t="shared" si="6"/>
        <v>1</v>
      </c>
      <c r="AE8" s="2">
        <f t="shared" si="7"/>
        <v>28</v>
      </c>
      <c r="AF8" s="2">
        <f t="shared" si="8"/>
        <v>31</v>
      </c>
      <c r="AG8" s="2">
        <f t="shared" si="9"/>
        <v>31</v>
      </c>
      <c r="AH8" s="2">
        <f t="shared" si="10"/>
        <v>23</v>
      </c>
      <c r="AI8" s="2">
        <f t="shared" si="11"/>
        <v>23</v>
      </c>
      <c r="AJ8" s="2">
        <f t="shared" si="12"/>
        <v>24</v>
      </c>
      <c r="AK8" s="2">
        <f t="shared" si="13"/>
        <v>19</v>
      </c>
      <c r="AL8" s="2">
        <f t="shared" si="14"/>
        <v>19</v>
      </c>
      <c r="AM8" s="2">
        <f t="shared" si="15"/>
        <v>1</v>
      </c>
      <c r="AN8" s="2">
        <f t="shared" si="16"/>
        <v>4</v>
      </c>
      <c r="AO8" s="2">
        <f t="shared" si="17"/>
        <v>4</v>
      </c>
      <c r="AP8" s="2">
        <f t="shared" si="18"/>
        <v>18</v>
      </c>
      <c r="AQ8" s="2">
        <f t="shared" si="19"/>
        <v>18</v>
      </c>
      <c r="AR8" s="2">
        <f t="shared" ref="AR8:AR42" si="38">37-AC8</f>
        <v>17</v>
      </c>
      <c r="AS8" s="2">
        <f t="shared" si="20"/>
        <v>36</v>
      </c>
      <c r="AT8" s="2">
        <f t="shared" si="21"/>
        <v>9</v>
      </c>
      <c r="AU8" s="2">
        <f t="shared" si="22"/>
        <v>6</v>
      </c>
      <c r="AV8" s="2">
        <f t="shared" si="23"/>
        <v>6</v>
      </c>
      <c r="AW8" s="2">
        <f t="shared" si="24"/>
        <v>14</v>
      </c>
      <c r="AX8" s="2">
        <f t="shared" si="25"/>
        <v>14</v>
      </c>
      <c r="AY8" s="2">
        <f t="shared" si="26"/>
        <v>13</v>
      </c>
      <c r="AZ8" s="2">
        <f t="shared" si="27"/>
        <v>18</v>
      </c>
      <c r="BA8" s="2">
        <f t="shared" si="28"/>
        <v>18</v>
      </c>
      <c r="BB8" s="2">
        <f t="shared" si="29"/>
        <v>36</v>
      </c>
      <c r="BC8" s="2">
        <f t="shared" si="30"/>
        <v>33</v>
      </c>
      <c r="BD8" s="2">
        <f t="shared" si="31"/>
        <v>33</v>
      </c>
      <c r="BE8" s="2">
        <f t="shared" si="32"/>
        <v>19</v>
      </c>
      <c r="BF8" s="2">
        <f t="shared" si="33"/>
        <v>19</v>
      </c>
      <c r="BG8" s="2">
        <f>Y8*1000</f>
        <v>16068.841923124459</v>
      </c>
      <c r="BH8" s="2">
        <f>Z8*1000</f>
        <v>4800</v>
      </c>
      <c r="BI8" s="2">
        <f>AA8*1000</f>
        <v>28000</v>
      </c>
    </row>
    <row r="9" spans="1:61" x14ac:dyDescent="0.3">
      <c r="A9">
        <v>188</v>
      </c>
      <c r="B9">
        <v>0</v>
      </c>
      <c r="C9" s="2">
        <v>2088.8888888888887</v>
      </c>
      <c r="D9">
        <v>40</v>
      </c>
      <c r="E9" s="1">
        <v>11.111111111111111</v>
      </c>
      <c r="F9" s="3">
        <v>16.068841923124459</v>
      </c>
      <c r="G9" s="3">
        <v>4.8</v>
      </c>
      <c r="H9" s="3">
        <v>17</v>
      </c>
      <c r="J9" s="2">
        <f t="shared" si="34"/>
        <v>152</v>
      </c>
      <c r="K9" s="2">
        <f t="shared" si="2"/>
        <v>3</v>
      </c>
      <c r="L9" s="2">
        <f t="shared" si="2"/>
        <v>1182.2222222222222</v>
      </c>
      <c r="M9" s="2">
        <f t="shared" si="2"/>
        <v>28</v>
      </c>
      <c r="N9" s="2">
        <f t="shared" si="2"/>
        <v>7.7777777777777777</v>
      </c>
      <c r="O9" s="2">
        <f t="shared" si="35"/>
        <v>287</v>
      </c>
      <c r="P9" s="2">
        <f t="shared" si="3"/>
        <v>9</v>
      </c>
      <c r="Q9" s="2">
        <f t="shared" si="3"/>
        <v>2391.666666666667</v>
      </c>
      <c r="R9" s="2">
        <f t="shared" si="3"/>
        <v>30</v>
      </c>
      <c r="S9" s="2">
        <f t="shared" si="3"/>
        <v>8.3333333333333339</v>
      </c>
      <c r="T9" s="2">
        <f t="shared" si="36"/>
        <v>188</v>
      </c>
      <c r="U9" s="2">
        <f t="shared" si="4"/>
        <v>0</v>
      </c>
      <c r="V9" s="2">
        <f t="shared" si="4"/>
        <v>2088.8888888888887</v>
      </c>
      <c r="W9" s="2">
        <f t="shared" si="4"/>
        <v>40</v>
      </c>
      <c r="X9" s="2">
        <f t="shared" si="4"/>
        <v>11.111111111111111</v>
      </c>
      <c r="Y9" s="2">
        <f t="shared" si="4"/>
        <v>16.068841923124459</v>
      </c>
      <c r="Z9" s="2">
        <f t="shared" si="5"/>
        <v>4.8</v>
      </c>
      <c r="AA9" s="2">
        <f t="shared" si="5"/>
        <v>17</v>
      </c>
      <c r="AC9" s="2">
        <f t="shared" si="37"/>
        <v>23</v>
      </c>
      <c r="AD9" s="2">
        <f t="shared" si="6"/>
        <v>22</v>
      </c>
      <c r="AE9" s="2">
        <f t="shared" si="7"/>
        <v>24</v>
      </c>
      <c r="AF9" s="2">
        <f t="shared" si="8"/>
        <v>19</v>
      </c>
      <c r="AG9" s="2">
        <f t="shared" si="9"/>
        <v>19</v>
      </c>
      <c r="AH9" s="2">
        <f t="shared" si="10"/>
        <v>1</v>
      </c>
      <c r="AI9" s="2">
        <f t="shared" si="11"/>
        <v>5</v>
      </c>
      <c r="AJ9" s="2">
        <f t="shared" si="12"/>
        <v>4</v>
      </c>
      <c r="AK9" s="2">
        <f t="shared" si="13"/>
        <v>17</v>
      </c>
      <c r="AL9" s="2">
        <f t="shared" si="14"/>
        <v>17</v>
      </c>
      <c r="AM9" s="2">
        <f t="shared" si="15"/>
        <v>17</v>
      </c>
      <c r="AN9" s="2">
        <f t="shared" si="16"/>
        <v>34</v>
      </c>
      <c r="AO9" s="2">
        <f t="shared" si="17"/>
        <v>6</v>
      </c>
      <c r="AP9" s="2">
        <f t="shared" si="18"/>
        <v>1</v>
      </c>
      <c r="AQ9" s="2">
        <f t="shared" si="19"/>
        <v>1</v>
      </c>
      <c r="AR9" s="2">
        <f t="shared" si="38"/>
        <v>14</v>
      </c>
      <c r="AS9" s="2">
        <f t="shared" si="20"/>
        <v>15</v>
      </c>
      <c r="AT9" s="2">
        <f t="shared" si="21"/>
        <v>13</v>
      </c>
      <c r="AU9" s="2">
        <f t="shared" si="22"/>
        <v>18</v>
      </c>
      <c r="AV9" s="2">
        <f t="shared" si="23"/>
        <v>18</v>
      </c>
      <c r="AW9" s="2">
        <f t="shared" si="24"/>
        <v>36</v>
      </c>
      <c r="AX9" s="2">
        <f t="shared" si="25"/>
        <v>32</v>
      </c>
      <c r="AY9" s="2">
        <f t="shared" si="26"/>
        <v>33</v>
      </c>
      <c r="AZ9" s="2">
        <f t="shared" si="27"/>
        <v>20</v>
      </c>
      <c r="BA9" s="2">
        <f t="shared" si="28"/>
        <v>20</v>
      </c>
      <c r="BB9" s="2">
        <f t="shared" si="29"/>
        <v>20</v>
      </c>
      <c r="BC9" s="2">
        <f t="shared" si="30"/>
        <v>3</v>
      </c>
      <c r="BD9" s="2">
        <f t="shared" si="31"/>
        <v>31</v>
      </c>
      <c r="BE9" s="2">
        <f t="shared" si="32"/>
        <v>36</v>
      </c>
      <c r="BF9" s="2">
        <f t="shared" si="33"/>
        <v>36</v>
      </c>
      <c r="BG9" s="2">
        <f>Y9*1000</f>
        <v>16068.841923124459</v>
      </c>
      <c r="BH9" s="2">
        <f>Z9*1000</f>
        <v>4800</v>
      </c>
      <c r="BI9" s="2">
        <f>AA9*1000</f>
        <v>17000</v>
      </c>
    </row>
    <row r="10" spans="1:61" x14ac:dyDescent="0.3">
      <c r="A10">
        <v>109</v>
      </c>
      <c r="B10">
        <v>7</v>
      </c>
      <c r="C10" s="2">
        <v>756.94444444444446</v>
      </c>
      <c r="D10">
        <v>25</v>
      </c>
      <c r="E10" s="1">
        <v>6.9444444444444446</v>
      </c>
      <c r="F10" s="3">
        <v>16.091064145346682</v>
      </c>
      <c r="G10" s="3">
        <v>4.5</v>
      </c>
      <c r="H10" s="3">
        <v>22</v>
      </c>
      <c r="J10" s="2">
        <f t="shared" si="34"/>
        <v>287</v>
      </c>
      <c r="K10" s="2">
        <f t="shared" si="2"/>
        <v>9</v>
      </c>
      <c r="L10" s="2">
        <f t="shared" si="2"/>
        <v>2391.666666666667</v>
      </c>
      <c r="M10" s="2">
        <f t="shared" si="2"/>
        <v>30</v>
      </c>
      <c r="N10" s="2">
        <f t="shared" si="2"/>
        <v>8.3333333333333339</v>
      </c>
      <c r="O10" s="2">
        <f t="shared" si="35"/>
        <v>188</v>
      </c>
      <c r="P10" s="2">
        <f t="shared" si="3"/>
        <v>0</v>
      </c>
      <c r="Q10" s="2">
        <f t="shared" si="3"/>
        <v>2088.8888888888887</v>
      </c>
      <c r="R10" s="2">
        <f t="shared" si="3"/>
        <v>40</v>
      </c>
      <c r="S10" s="2">
        <f t="shared" si="3"/>
        <v>11.111111111111111</v>
      </c>
      <c r="T10" s="2">
        <f t="shared" si="36"/>
        <v>109</v>
      </c>
      <c r="U10" s="2">
        <f t="shared" si="4"/>
        <v>7</v>
      </c>
      <c r="V10" s="2">
        <f t="shared" si="4"/>
        <v>756.94444444444446</v>
      </c>
      <c r="W10" s="2">
        <f t="shared" si="4"/>
        <v>25</v>
      </c>
      <c r="X10" s="2">
        <f t="shared" si="4"/>
        <v>6.9444444444444446</v>
      </c>
      <c r="Y10" s="2">
        <f t="shared" si="4"/>
        <v>16.091064145346682</v>
      </c>
      <c r="Z10" s="2">
        <f t="shared" si="5"/>
        <v>4.5</v>
      </c>
      <c r="AA10" s="2">
        <f t="shared" si="5"/>
        <v>22</v>
      </c>
      <c r="AC10" s="2">
        <f t="shared" si="37"/>
        <v>1</v>
      </c>
      <c r="AD10" s="2">
        <f t="shared" si="6"/>
        <v>4</v>
      </c>
      <c r="AE10" s="2">
        <f t="shared" si="7"/>
        <v>4</v>
      </c>
      <c r="AF10" s="2">
        <f t="shared" si="8"/>
        <v>17</v>
      </c>
      <c r="AG10" s="2">
        <f t="shared" si="9"/>
        <v>17</v>
      </c>
      <c r="AH10" s="2">
        <f t="shared" si="10"/>
        <v>16</v>
      </c>
      <c r="AI10" s="2">
        <f t="shared" si="11"/>
        <v>34</v>
      </c>
      <c r="AJ10" s="2">
        <f t="shared" si="12"/>
        <v>6</v>
      </c>
      <c r="AK10" s="2">
        <f t="shared" si="13"/>
        <v>1</v>
      </c>
      <c r="AL10" s="2">
        <f t="shared" si="14"/>
        <v>1</v>
      </c>
      <c r="AM10" s="2">
        <f t="shared" si="15"/>
        <v>34</v>
      </c>
      <c r="AN10" s="2">
        <f t="shared" si="16"/>
        <v>11</v>
      </c>
      <c r="AO10" s="2">
        <f t="shared" si="17"/>
        <v>36</v>
      </c>
      <c r="AP10" s="2">
        <f t="shared" si="18"/>
        <v>24</v>
      </c>
      <c r="AQ10" s="2">
        <f t="shared" si="19"/>
        <v>24</v>
      </c>
      <c r="AR10" s="2">
        <f t="shared" si="38"/>
        <v>36</v>
      </c>
      <c r="AS10" s="2">
        <f t="shared" si="20"/>
        <v>33</v>
      </c>
      <c r="AT10" s="2">
        <f t="shared" si="21"/>
        <v>33</v>
      </c>
      <c r="AU10" s="2">
        <f t="shared" si="22"/>
        <v>20</v>
      </c>
      <c r="AV10" s="2">
        <f t="shared" si="23"/>
        <v>20</v>
      </c>
      <c r="AW10" s="2">
        <f t="shared" si="24"/>
        <v>21</v>
      </c>
      <c r="AX10" s="2">
        <f t="shared" si="25"/>
        <v>3</v>
      </c>
      <c r="AY10" s="2">
        <f t="shared" si="26"/>
        <v>31</v>
      </c>
      <c r="AZ10" s="2">
        <f t="shared" si="27"/>
        <v>36</v>
      </c>
      <c r="BA10" s="2">
        <f t="shared" si="28"/>
        <v>36</v>
      </c>
      <c r="BB10" s="2">
        <f t="shared" si="29"/>
        <v>3</v>
      </c>
      <c r="BC10" s="2">
        <f t="shared" si="30"/>
        <v>26</v>
      </c>
      <c r="BD10" s="2">
        <f t="shared" si="31"/>
        <v>1</v>
      </c>
      <c r="BE10" s="2">
        <f t="shared" si="32"/>
        <v>13</v>
      </c>
      <c r="BF10" s="2">
        <f t="shared" si="33"/>
        <v>13</v>
      </c>
      <c r="BG10" s="2">
        <f>Y10*1000</f>
        <v>16091.064145346681</v>
      </c>
      <c r="BH10" s="2">
        <f>Z10*1000</f>
        <v>4500</v>
      </c>
      <c r="BI10" s="2">
        <f>AA10*1000</f>
        <v>22000</v>
      </c>
    </row>
    <row r="11" spans="1:61" x14ac:dyDescent="0.3">
      <c r="A11">
        <v>145</v>
      </c>
      <c r="B11">
        <v>7</v>
      </c>
      <c r="C11" s="2">
        <v>845.83333333333326</v>
      </c>
      <c r="D11">
        <v>21</v>
      </c>
      <c r="E11" s="1">
        <v>5.833333333333333</v>
      </c>
      <c r="F11" s="3">
        <v>19.079569892473121</v>
      </c>
      <c r="G11" s="3">
        <v>5.0999999999999996</v>
      </c>
      <c r="H11" s="3">
        <v>22</v>
      </c>
      <c r="J11" s="2">
        <f t="shared" si="34"/>
        <v>188</v>
      </c>
      <c r="K11" s="2">
        <f t="shared" si="2"/>
        <v>0</v>
      </c>
      <c r="L11" s="2">
        <f t="shared" si="2"/>
        <v>2088.8888888888887</v>
      </c>
      <c r="M11" s="2">
        <f t="shared" si="2"/>
        <v>40</v>
      </c>
      <c r="N11" s="2">
        <f t="shared" si="2"/>
        <v>11.111111111111111</v>
      </c>
      <c r="O11" s="2">
        <f t="shared" si="35"/>
        <v>109</v>
      </c>
      <c r="P11" s="2">
        <f t="shared" si="3"/>
        <v>7</v>
      </c>
      <c r="Q11" s="2">
        <f t="shared" si="3"/>
        <v>756.94444444444446</v>
      </c>
      <c r="R11" s="2">
        <f t="shared" si="3"/>
        <v>25</v>
      </c>
      <c r="S11" s="2">
        <f t="shared" si="3"/>
        <v>6.9444444444444446</v>
      </c>
      <c r="T11" s="2">
        <f t="shared" si="36"/>
        <v>145</v>
      </c>
      <c r="U11" s="2">
        <f t="shared" si="4"/>
        <v>7</v>
      </c>
      <c r="V11" s="2">
        <f t="shared" si="4"/>
        <v>845.83333333333326</v>
      </c>
      <c r="W11" s="2">
        <f t="shared" si="4"/>
        <v>21</v>
      </c>
      <c r="X11" s="2">
        <f t="shared" si="4"/>
        <v>5.833333333333333</v>
      </c>
      <c r="Y11" s="2">
        <f t="shared" si="4"/>
        <v>19.079569892473121</v>
      </c>
      <c r="Z11" s="2">
        <f t="shared" si="5"/>
        <v>5.0999999999999996</v>
      </c>
      <c r="AA11" s="2">
        <f t="shared" si="5"/>
        <v>22</v>
      </c>
      <c r="AC11" s="2">
        <f t="shared" si="37"/>
        <v>17</v>
      </c>
      <c r="AD11" s="2">
        <f t="shared" si="6"/>
        <v>34</v>
      </c>
      <c r="AE11" s="2">
        <f t="shared" si="7"/>
        <v>6</v>
      </c>
      <c r="AF11" s="2">
        <f t="shared" si="8"/>
        <v>1</v>
      </c>
      <c r="AG11" s="2">
        <f t="shared" si="9"/>
        <v>1</v>
      </c>
      <c r="AH11" s="2">
        <f t="shared" si="10"/>
        <v>34</v>
      </c>
      <c r="AI11" s="2">
        <f t="shared" si="11"/>
        <v>12</v>
      </c>
      <c r="AJ11" s="2">
        <f t="shared" si="12"/>
        <v>36</v>
      </c>
      <c r="AK11" s="2">
        <f t="shared" si="13"/>
        <v>23</v>
      </c>
      <c r="AL11" s="2">
        <f t="shared" si="14"/>
        <v>23</v>
      </c>
      <c r="AM11" s="2">
        <f t="shared" si="15"/>
        <v>26</v>
      </c>
      <c r="AN11" s="2">
        <f t="shared" si="16"/>
        <v>11</v>
      </c>
      <c r="AO11" s="2">
        <f t="shared" si="17"/>
        <v>34</v>
      </c>
      <c r="AP11" s="2">
        <f t="shared" si="18"/>
        <v>32</v>
      </c>
      <c r="AQ11" s="2">
        <f t="shared" si="19"/>
        <v>32</v>
      </c>
      <c r="AR11" s="2">
        <f t="shared" si="38"/>
        <v>20</v>
      </c>
      <c r="AS11" s="2">
        <f t="shared" si="20"/>
        <v>3</v>
      </c>
      <c r="AT11" s="2">
        <f t="shared" si="21"/>
        <v>31</v>
      </c>
      <c r="AU11" s="2">
        <f t="shared" si="22"/>
        <v>36</v>
      </c>
      <c r="AV11" s="2">
        <f t="shared" si="23"/>
        <v>36</v>
      </c>
      <c r="AW11" s="2">
        <f t="shared" si="24"/>
        <v>3</v>
      </c>
      <c r="AX11" s="2">
        <f t="shared" si="25"/>
        <v>25</v>
      </c>
      <c r="AY11" s="2">
        <f t="shared" si="26"/>
        <v>1</v>
      </c>
      <c r="AZ11" s="2">
        <f t="shared" si="27"/>
        <v>14</v>
      </c>
      <c r="BA11" s="2">
        <f t="shared" si="28"/>
        <v>14</v>
      </c>
      <c r="BB11" s="2">
        <f t="shared" si="29"/>
        <v>11</v>
      </c>
      <c r="BC11" s="2">
        <f t="shared" si="30"/>
        <v>26</v>
      </c>
      <c r="BD11" s="2">
        <f t="shared" si="31"/>
        <v>3</v>
      </c>
      <c r="BE11" s="2">
        <f t="shared" si="32"/>
        <v>5</v>
      </c>
      <c r="BF11" s="2">
        <f t="shared" si="33"/>
        <v>5</v>
      </c>
      <c r="BG11" s="2">
        <f>Y11*1000</f>
        <v>19079.569892473122</v>
      </c>
      <c r="BH11" s="2">
        <f>Z11*1000</f>
        <v>5100</v>
      </c>
      <c r="BI11" s="2">
        <f>AA11*1000</f>
        <v>22000</v>
      </c>
    </row>
    <row r="12" spans="1:61" x14ac:dyDescent="0.3">
      <c r="A12">
        <v>225</v>
      </c>
      <c r="B12">
        <v>5</v>
      </c>
      <c r="C12" s="2">
        <v>1312.5</v>
      </c>
      <c r="D12">
        <v>21</v>
      </c>
      <c r="E12" s="1">
        <v>5.833333333333333</v>
      </c>
      <c r="F12" s="3">
        <v>20.17019969278034</v>
      </c>
      <c r="G12" s="3">
        <v>5.2</v>
      </c>
      <c r="H12" s="3">
        <v>21</v>
      </c>
      <c r="J12" s="2">
        <f t="shared" si="34"/>
        <v>109</v>
      </c>
      <c r="K12" s="2">
        <f t="shared" si="2"/>
        <v>7</v>
      </c>
      <c r="L12" s="2">
        <f t="shared" si="2"/>
        <v>756.94444444444446</v>
      </c>
      <c r="M12" s="2">
        <f t="shared" si="2"/>
        <v>25</v>
      </c>
      <c r="N12" s="2">
        <f t="shared" si="2"/>
        <v>6.9444444444444446</v>
      </c>
      <c r="O12" s="2">
        <f t="shared" si="35"/>
        <v>145</v>
      </c>
      <c r="P12" s="2">
        <f t="shared" si="3"/>
        <v>7</v>
      </c>
      <c r="Q12" s="2">
        <f t="shared" si="3"/>
        <v>845.83333333333326</v>
      </c>
      <c r="R12" s="2">
        <f t="shared" si="3"/>
        <v>21</v>
      </c>
      <c r="S12" s="2">
        <f t="shared" si="3"/>
        <v>5.833333333333333</v>
      </c>
      <c r="T12" s="2">
        <f t="shared" si="36"/>
        <v>225</v>
      </c>
      <c r="U12" s="2">
        <f t="shared" si="4"/>
        <v>5</v>
      </c>
      <c r="V12" s="2">
        <f t="shared" si="4"/>
        <v>1312.5</v>
      </c>
      <c r="W12" s="2">
        <f t="shared" si="4"/>
        <v>21</v>
      </c>
      <c r="X12" s="2">
        <f t="shared" si="4"/>
        <v>5.833333333333333</v>
      </c>
      <c r="Y12" s="2">
        <f t="shared" si="4"/>
        <v>20.17019969278034</v>
      </c>
      <c r="Z12" s="2">
        <f t="shared" si="5"/>
        <v>5.2</v>
      </c>
      <c r="AA12" s="2">
        <f t="shared" si="5"/>
        <v>21</v>
      </c>
      <c r="AC12" s="2">
        <f t="shared" si="37"/>
        <v>34</v>
      </c>
      <c r="AD12" s="2">
        <f t="shared" si="6"/>
        <v>11</v>
      </c>
      <c r="AE12" s="2">
        <f t="shared" si="7"/>
        <v>36</v>
      </c>
      <c r="AF12" s="2">
        <f t="shared" si="8"/>
        <v>23</v>
      </c>
      <c r="AG12" s="2">
        <f t="shared" si="9"/>
        <v>23</v>
      </c>
      <c r="AH12" s="2">
        <f t="shared" si="10"/>
        <v>26</v>
      </c>
      <c r="AI12" s="2">
        <f t="shared" si="11"/>
        <v>12</v>
      </c>
      <c r="AJ12" s="2">
        <f t="shared" si="12"/>
        <v>34</v>
      </c>
      <c r="AK12" s="2">
        <f t="shared" si="13"/>
        <v>31</v>
      </c>
      <c r="AL12" s="2">
        <f t="shared" si="14"/>
        <v>31</v>
      </c>
      <c r="AM12" s="2">
        <f t="shared" si="15"/>
        <v>11</v>
      </c>
      <c r="AN12" s="2">
        <f t="shared" si="16"/>
        <v>21</v>
      </c>
      <c r="AO12" s="2">
        <f t="shared" si="17"/>
        <v>22</v>
      </c>
      <c r="AP12" s="2">
        <f t="shared" si="18"/>
        <v>32</v>
      </c>
      <c r="AQ12" s="2">
        <f t="shared" si="19"/>
        <v>32</v>
      </c>
      <c r="AR12" s="2">
        <f t="shared" si="38"/>
        <v>3</v>
      </c>
      <c r="AS12" s="2">
        <f t="shared" si="20"/>
        <v>26</v>
      </c>
      <c r="AT12" s="2">
        <f t="shared" si="21"/>
        <v>1</v>
      </c>
      <c r="AU12" s="2">
        <f t="shared" si="22"/>
        <v>14</v>
      </c>
      <c r="AV12" s="2">
        <f t="shared" si="23"/>
        <v>14</v>
      </c>
      <c r="AW12" s="2">
        <f t="shared" si="24"/>
        <v>11</v>
      </c>
      <c r="AX12" s="2">
        <f t="shared" si="25"/>
        <v>25</v>
      </c>
      <c r="AY12" s="2">
        <f t="shared" si="26"/>
        <v>3</v>
      </c>
      <c r="AZ12" s="2">
        <f t="shared" si="27"/>
        <v>6</v>
      </c>
      <c r="BA12" s="2">
        <f t="shared" si="28"/>
        <v>6</v>
      </c>
      <c r="BB12" s="2">
        <f t="shared" si="29"/>
        <v>26</v>
      </c>
      <c r="BC12" s="2">
        <f t="shared" si="30"/>
        <v>16</v>
      </c>
      <c r="BD12" s="2">
        <f t="shared" si="31"/>
        <v>15</v>
      </c>
      <c r="BE12" s="2">
        <f t="shared" si="32"/>
        <v>5</v>
      </c>
      <c r="BF12" s="2">
        <f t="shared" si="33"/>
        <v>5</v>
      </c>
      <c r="BG12" s="2">
        <f>Y12*1000</f>
        <v>20170.199692780341</v>
      </c>
      <c r="BH12" s="2">
        <f>Z12*1000</f>
        <v>5200</v>
      </c>
      <c r="BI12" s="2">
        <f>AA12*1000</f>
        <v>21000</v>
      </c>
    </row>
    <row r="13" spans="1:61" x14ac:dyDescent="0.3">
      <c r="A13">
        <v>242</v>
      </c>
      <c r="B13">
        <v>10</v>
      </c>
      <c r="C13" s="2">
        <v>2487.2222222222222</v>
      </c>
      <c r="D13">
        <v>37</v>
      </c>
      <c r="E13" s="1">
        <v>10.277777777777777</v>
      </c>
      <c r="F13" s="3">
        <v>22.872902395483045</v>
      </c>
      <c r="G13" s="3">
        <v>6.2</v>
      </c>
      <c r="H13" s="3">
        <v>15</v>
      </c>
      <c r="J13" s="2">
        <f t="shared" si="34"/>
        <v>145</v>
      </c>
      <c r="K13" s="2">
        <f t="shared" si="2"/>
        <v>7</v>
      </c>
      <c r="L13" s="2">
        <f t="shared" si="2"/>
        <v>845.83333333333326</v>
      </c>
      <c r="M13" s="2">
        <f t="shared" si="2"/>
        <v>21</v>
      </c>
      <c r="N13" s="2">
        <f t="shared" si="2"/>
        <v>5.833333333333333</v>
      </c>
      <c r="O13" s="2">
        <f t="shared" si="35"/>
        <v>225</v>
      </c>
      <c r="P13" s="2">
        <f t="shared" si="3"/>
        <v>5</v>
      </c>
      <c r="Q13" s="2">
        <f t="shared" si="3"/>
        <v>1312.5</v>
      </c>
      <c r="R13" s="2">
        <f t="shared" si="3"/>
        <v>21</v>
      </c>
      <c r="S13" s="2">
        <f t="shared" si="3"/>
        <v>5.833333333333333</v>
      </c>
      <c r="T13" s="2">
        <f t="shared" si="36"/>
        <v>242</v>
      </c>
      <c r="U13" s="2">
        <f t="shared" si="4"/>
        <v>10</v>
      </c>
      <c r="V13" s="2">
        <f t="shared" si="4"/>
        <v>2487.2222222222222</v>
      </c>
      <c r="W13" s="2">
        <f t="shared" si="4"/>
        <v>37</v>
      </c>
      <c r="X13" s="2">
        <f t="shared" si="4"/>
        <v>10.277777777777777</v>
      </c>
      <c r="Y13" s="2">
        <f t="shared" si="4"/>
        <v>22.872902395483045</v>
      </c>
      <c r="Z13" s="2">
        <f t="shared" si="5"/>
        <v>6.2</v>
      </c>
      <c r="AA13" s="2">
        <f t="shared" si="5"/>
        <v>15</v>
      </c>
      <c r="AC13" s="2">
        <f t="shared" si="37"/>
        <v>26</v>
      </c>
      <c r="AD13" s="2">
        <f t="shared" si="6"/>
        <v>11</v>
      </c>
      <c r="AE13" s="2">
        <f t="shared" si="7"/>
        <v>34</v>
      </c>
      <c r="AF13" s="2">
        <f t="shared" si="8"/>
        <v>31</v>
      </c>
      <c r="AG13" s="2">
        <f t="shared" si="9"/>
        <v>31</v>
      </c>
      <c r="AH13" s="2">
        <f t="shared" si="10"/>
        <v>11</v>
      </c>
      <c r="AI13" s="2">
        <f t="shared" si="11"/>
        <v>21</v>
      </c>
      <c r="AJ13" s="2">
        <f t="shared" si="12"/>
        <v>21</v>
      </c>
      <c r="AK13" s="2">
        <f t="shared" si="13"/>
        <v>31</v>
      </c>
      <c r="AL13" s="2">
        <f t="shared" si="14"/>
        <v>31</v>
      </c>
      <c r="AM13" s="2">
        <f t="shared" si="15"/>
        <v>8</v>
      </c>
      <c r="AN13" s="2">
        <f t="shared" si="16"/>
        <v>1</v>
      </c>
      <c r="AO13" s="2">
        <f t="shared" si="17"/>
        <v>3</v>
      </c>
      <c r="AP13" s="2">
        <f t="shared" si="18"/>
        <v>4</v>
      </c>
      <c r="AQ13" s="2">
        <f t="shared" si="19"/>
        <v>4</v>
      </c>
      <c r="AR13" s="2">
        <f t="shared" si="38"/>
        <v>11</v>
      </c>
      <c r="AS13" s="2">
        <f t="shared" si="20"/>
        <v>26</v>
      </c>
      <c r="AT13" s="2">
        <f t="shared" si="21"/>
        <v>3</v>
      </c>
      <c r="AU13" s="2">
        <f t="shared" si="22"/>
        <v>6</v>
      </c>
      <c r="AV13" s="2">
        <f t="shared" si="23"/>
        <v>6</v>
      </c>
      <c r="AW13" s="2">
        <f t="shared" si="24"/>
        <v>26</v>
      </c>
      <c r="AX13" s="2">
        <f t="shared" si="25"/>
        <v>16</v>
      </c>
      <c r="AY13" s="2">
        <f t="shared" si="26"/>
        <v>16</v>
      </c>
      <c r="AZ13" s="2">
        <f t="shared" si="27"/>
        <v>6</v>
      </c>
      <c r="BA13" s="2">
        <f t="shared" si="28"/>
        <v>6</v>
      </c>
      <c r="BB13" s="2">
        <f t="shared" si="29"/>
        <v>29</v>
      </c>
      <c r="BC13" s="2">
        <f t="shared" si="30"/>
        <v>36</v>
      </c>
      <c r="BD13" s="2">
        <f t="shared" si="31"/>
        <v>34</v>
      </c>
      <c r="BE13" s="2">
        <f t="shared" si="32"/>
        <v>33</v>
      </c>
      <c r="BF13" s="2">
        <f t="shared" si="33"/>
        <v>33</v>
      </c>
      <c r="BG13" s="2">
        <f>Y13*1000</f>
        <v>22872.902395483045</v>
      </c>
      <c r="BH13" s="2">
        <f>Z13*1000</f>
        <v>6200</v>
      </c>
      <c r="BI13" s="2">
        <f>AA13*1000</f>
        <v>15000</v>
      </c>
    </row>
    <row r="14" spans="1:61" x14ac:dyDescent="0.3">
      <c r="A14">
        <v>196</v>
      </c>
      <c r="B14">
        <v>2</v>
      </c>
      <c r="C14" s="2">
        <v>1361.1111111111111</v>
      </c>
      <c r="D14">
        <v>25</v>
      </c>
      <c r="E14" s="1">
        <v>6.9444444444444446</v>
      </c>
      <c r="F14" s="3">
        <v>21.172902395483042</v>
      </c>
      <c r="G14" s="3">
        <v>5.4</v>
      </c>
      <c r="H14" s="3">
        <v>25</v>
      </c>
      <c r="J14" s="2">
        <f t="shared" si="34"/>
        <v>225</v>
      </c>
      <c r="K14" s="2">
        <f t="shared" si="2"/>
        <v>5</v>
      </c>
      <c r="L14" s="2">
        <f t="shared" si="2"/>
        <v>1312.5</v>
      </c>
      <c r="M14" s="2">
        <f t="shared" si="2"/>
        <v>21</v>
      </c>
      <c r="N14" s="2">
        <f t="shared" si="2"/>
        <v>5.833333333333333</v>
      </c>
      <c r="O14" s="2">
        <f t="shared" si="35"/>
        <v>242</v>
      </c>
      <c r="P14" s="2">
        <f t="shared" si="3"/>
        <v>10</v>
      </c>
      <c r="Q14" s="2">
        <f t="shared" si="3"/>
        <v>2487.2222222222222</v>
      </c>
      <c r="R14" s="2">
        <f t="shared" si="3"/>
        <v>37</v>
      </c>
      <c r="S14" s="2">
        <f t="shared" si="3"/>
        <v>10.277777777777777</v>
      </c>
      <c r="T14" s="2">
        <f t="shared" si="36"/>
        <v>196</v>
      </c>
      <c r="U14" s="2">
        <f t="shared" si="4"/>
        <v>2</v>
      </c>
      <c r="V14" s="2">
        <f t="shared" si="4"/>
        <v>1361.1111111111111</v>
      </c>
      <c r="W14" s="2">
        <f t="shared" si="4"/>
        <v>25</v>
      </c>
      <c r="X14" s="2">
        <f t="shared" si="4"/>
        <v>6.9444444444444446</v>
      </c>
      <c r="Y14" s="2">
        <f t="shared" si="4"/>
        <v>21.172902395483042</v>
      </c>
      <c r="Z14" s="2">
        <f t="shared" si="5"/>
        <v>5.4</v>
      </c>
      <c r="AA14" s="2">
        <f t="shared" si="5"/>
        <v>25</v>
      </c>
      <c r="AC14" s="2">
        <f t="shared" si="37"/>
        <v>12</v>
      </c>
      <c r="AD14" s="2">
        <f t="shared" si="6"/>
        <v>20</v>
      </c>
      <c r="AE14" s="2">
        <f t="shared" si="7"/>
        <v>21</v>
      </c>
      <c r="AF14" s="2">
        <f t="shared" si="8"/>
        <v>31</v>
      </c>
      <c r="AG14" s="2">
        <f t="shared" si="9"/>
        <v>31</v>
      </c>
      <c r="AH14" s="2">
        <f t="shared" si="10"/>
        <v>8</v>
      </c>
      <c r="AI14" s="2">
        <f t="shared" si="11"/>
        <v>1</v>
      </c>
      <c r="AJ14" s="2">
        <f t="shared" si="12"/>
        <v>3</v>
      </c>
      <c r="AK14" s="2">
        <f t="shared" si="13"/>
        <v>4</v>
      </c>
      <c r="AL14" s="2">
        <f t="shared" si="14"/>
        <v>4</v>
      </c>
      <c r="AM14" s="2">
        <f t="shared" si="15"/>
        <v>16</v>
      </c>
      <c r="AN14" s="2">
        <f t="shared" si="16"/>
        <v>26</v>
      </c>
      <c r="AO14" s="2">
        <f t="shared" si="17"/>
        <v>19</v>
      </c>
      <c r="AP14" s="2">
        <f t="shared" si="18"/>
        <v>24</v>
      </c>
      <c r="AQ14" s="2">
        <f t="shared" si="19"/>
        <v>24</v>
      </c>
      <c r="AR14" s="2">
        <f t="shared" si="38"/>
        <v>25</v>
      </c>
      <c r="AS14" s="2">
        <f t="shared" si="20"/>
        <v>17</v>
      </c>
      <c r="AT14" s="2">
        <f t="shared" si="21"/>
        <v>16</v>
      </c>
      <c r="AU14" s="2">
        <f t="shared" si="22"/>
        <v>6</v>
      </c>
      <c r="AV14" s="2">
        <f t="shared" si="23"/>
        <v>6</v>
      </c>
      <c r="AW14" s="2">
        <f t="shared" si="24"/>
        <v>29</v>
      </c>
      <c r="AX14" s="2">
        <f t="shared" si="25"/>
        <v>36</v>
      </c>
      <c r="AY14" s="2">
        <f t="shared" si="26"/>
        <v>34</v>
      </c>
      <c r="AZ14" s="2">
        <f t="shared" si="27"/>
        <v>33</v>
      </c>
      <c r="BA14" s="2">
        <f t="shared" si="28"/>
        <v>33</v>
      </c>
      <c r="BB14" s="2">
        <f t="shared" si="29"/>
        <v>21</v>
      </c>
      <c r="BC14" s="2">
        <f t="shared" si="30"/>
        <v>11</v>
      </c>
      <c r="BD14" s="2">
        <f t="shared" si="31"/>
        <v>18</v>
      </c>
      <c r="BE14" s="2">
        <f t="shared" si="32"/>
        <v>13</v>
      </c>
      <c r="BF14" s="2">
        <f t="shared" si="33"/>
        <v>13</v>
      </c>
      <c r="BG14" s="2">
        <f>Y14*1000</f>
        <v>21172.902395483041</v>
      </c>
      <c r="BH14" s="2">
        <f>Z14*1000</f>
        <v>5400</v>
      </c>
      <c r="BI14" s="2">
        <f>AA14*1000</f>
        <v>25000</v>
      </c>
    </row>
    <row r="15" spans="1:61" x14ac:dyDescent="0.3">
      <c r="A15">
        <v>171</v>
      </c>
      <c r="B15">
        <v>3</v>
      </c>
      <c r="C15" s="2">
        <v>1140</v>
      </c>
      <c r="D15">
        <v>24</v>
      </c>
      <c r="E15" s="1">
        <v>6.6666666666666661</v>
      </c>
      <c r="F15" s="3">
        <v>22.100321750321751</v>
      </c>
      <c r="G15" s="3">
        <v>5.6</v>
      </c>
      <c r="H15" s="3">
        <v>29</v>
      </c>
      <c r="J15" s="2">
        <f t="shared" si="34"/>
        <v>242</v>
      </c>
      <c r="K15" s="2">
        <f t="shared" si="2"/>
        <v>10</v>
      </c>
      <c r="L15" s="2">
        <f t="shared" si="2"/>
        <v>2487.2222222222222</v>
      </c>
      <c r="M15" s="2">
        <f t="shared" si="2"/>
        <v>37</v>
      </c>
      <c r="N15" s="2">
        <f t="shared" si="2"/>
        <v>10.277777777777777</v>
      </c>
      <c r="O15" s="2">
        <f t="shared" si="35"/>
        <v>196</v>
      </c>
      <c r="P15" s="2">
        <f t="shared" si="3"/>
        <v>2</v>
      </c>
      <c r="Q15" s="2">
        <f t="shared" si="3"/>
        <v>1361.1111111111111</v>
      </c>
      <c r="R15" s="2">
        <f t="shared" si="3"/>
        <v>25</v>
      </c>
      <c r="S15" s="2">
        <f t="shared" si="3"/>
        <v>6.9444444444444446</v>
      </c>
      <c r="T15" s="2">
        <f t="shared" si="36"/>
        <v>171</v>
      </c>
      <c r="U15" s="2">
        <f t="shared" si="4"/>
        <v>3</v>
      </c>
      <c r="V15" s="2">
        <f t="shared" si="4"/>
        <v>1140</v>
      </c>
      <c r="W15" s="2">
        <f t="shared" si="4"/>
        <v>24</v>
      </c>
      <c r="X15" s="2">
        <f t="shared" si="4"/>
        <v>6.6666666666666661</v>
      </c>
      <c r="Y15" s="2">
        <f t="shared" si="4"/>
        <v>22.100321750321751</v>
      </c>
      <c r="Z15" s="2">
        <f t="shared" si="5"/>
        <v>5.6</v>
      </c>
      <c r="AA15" s="2">
        <f t="shared" si="5"/>
        <v>29</v>
      </c>
      <c r="AC15" s="2">
        <f t="shared" si="37"/>
        <v>8</v>
      </c>
      <c r="AD15" s="2">
        <f t="shared" si="6"/>
        <v>1</v>
      </c>
      <c r="AE15" s="2">
        <f t="shared" si="7"/>
        <v>3</v>
      </c>
      <c r="AF15" s="2">
        <f t="shared" si="8"/>
        <v>4</v>
      </c>
      <c r="AG15" s="2">
        <f t="shared" si="9"/>
        <v>4</v>
      </c>
      <c r="AH15" s="2">
        <f t="shared" si="10"/>
        <v>15</v>
      </c>
      <c r="AI15" s="2">
        <f t="shared" si="11"/>
        <v>26</v>
      </c>
      <c r="AJ15" s="2">
        <f t="shared" si="12"/>
        <v>18</v>
      </c>
      <c r="AK15" s="2">
        <f t="shared" si="13"/>
        <v>23</v>
      </c>
      <c r="AL15" s="2">
        <f t="shared" si="14"/>
        <v>23</v>
      </c>
      <c r="AM15" s="2">
        <f t="shared" si="15"/>
        <v>21</v>
      </c>
      <c r="AN15" s="2">
        <f t="shared" si="16"/>
        <v>23</v>
      </c>
      <c r="AO15" s="2">
        <f t="shared" si="17"/>
        <v>26</v>
      </c>
      <c r="AP15" s="2">
        <f t="shared" si="18"/>
        <v>29</v>
      </c>
      <c r="AQ15" s="2">
        <f t="shared" si="19"/>
        <v>29</v>
      </c>
      <c r="AR15" s="2">
        <f t="shared" si="38"/>
        <v>29</v>
      </c>
      <c r="AS15" s="2">
        <f t="shared" si="20"/>
        <v>36</v>
      </c>
      <c r="AT15" s="2">
        <f t="shared" si="21"/>
        <v>34</v>
      </c>
      <c r="AU15" s="2">
        <f t="shared" si="22"/>
        <v>33</v>
      </c>
      <c r="AV15" s="2">
        <f t="shared" si="23"/>
        <v>33</v>
      </c>
      <c r="AW15" s="2">
        <f t="shared" si="24"/>
        <v>22</v>
      </c>
      <c r="AX15" s="2">
        <f t="shared" si="25"/>
        <v>11</v>
      </c>
      <c r="AY15" s="2">
        <f t="shared" si="26"/>
        <v>19</v>
      </c>
      <c r="AZ15" s="2">
        <f t="shared" si="27"/>
        <v>14</v>
      </c>
      <c r="BA15" s="2">
        <f t="shared" si="28"/>
        <v>14</v>
      </c>
      <c r="BB15" s="2">
        <f t="shared" si="29"/>
        <v>16</v>
      </c>
      <c r="BC15" s="2">
        <f t="shared" si="30"/>
        <v>14</v>
      </c>
      <c r="BD15" s="2">
        <f t="shared" si="31"/>
        <v>11</v>
      </c>
      <c r="BE15" s="2">
        <f t="shared" si="32"/>
        <v>8</v>
      </c>
      <c r="BF15" s="2">
        <f t="shared" si="33"/>
        <v>8</v>
      </c>
      <c r="BG15" s="2">
        <f>Y15*1000</f>
        <v>22100.321750321749</v>
      </c>
      <c r="BH15" s="2">
        <f>Z15*1000</f>
        <v>5600</v>
      </c>
      <c r="BI15" s="2">
        <f>AA15*1000</f>
        <v>29000</v>
      </c>
    </row>
    <row r="16" spans="1:61" x14ac:dyDescent="0.3">
      <c r="A16">
        <v>132</v>
      </c>
      <c r="B16">
        <v>1</v>
      </c>
      <c r="C16" s="2">
        <v>1210</v>
      </c>
      <c r="D16">
        <v>33</v>
      </c>
      <c r="E16" s="1">
        <v>9.1666666666666661</v>
      </c>
      <c r="F16" s="3">
        <v>17.641447291447292</v>
      </c>
      <c r="G16" s="3">
        <v>4.7</v>
      </c>
      <c r="H16" s="3">
        <v>22</v>
      </c>
      <c r="J16" s="2">
        <f t="shared" si="34"/>
        <v>196</v>
      </c>
      <c r="K16" s="2">
        <f t="shared" si="2"/>
        <v>2</v>
      </c>
      <c r="L16" s="2">
        <f t="shared" si="2"/>
        <v>1361.1111111111111</v>
      </c>
      <c r="M16" s="2">
        <f t="shared" si="2"/>
        <v>25</v>
      </c>
      <c r="N16" s="2">
        <f t="shared" si="2"/>
        <v>6.9444444444444446</v>
      </c>
      <c r="O16" s="2">
        <f t="shared" si="35"/>
        <v>171</v>
      </c>
      <c r="P16" s="2">
        <f t="shared" si="3"/>
        <v>3</v>
      </c>
      <c r="Q16" s="2">
        <f t="shared" si="3"/>
        <v>1140</v>
      </c>
      <c r="R16" s="2">
        <f t="shared" si="3"/>
        <v>24</v>
      </c>
      <c r="S16" s="2">
        <f t="shared" si="3"/>
        <v>6.6666666666666661</v>
      </c>
      <c r="T16" s="2">
        <f t="shared" si="36"/>
        <v>132</v>
      </c>
      <c r="U16" s="2">
        <f t="shared" si="4"/>
        <v>1</v>
      </c>
      <c r="V16" s="2">
        <f t="shared" si="4"/>
        <v>1210</v>
      </c>
      <c r="W16" s="2">
        <f t="shared" si="4"/>
        <v>33</v>
      </c>
      <c r="X16" s="2">
        <f t="shared" si="4"/>
        <v>9.1666666666666661</v>
      </c>
      <c r="Y16" s="2">
        <f t="shared" si="4"/>
        <v>17.641447291447292</v>
      </c>
      <c r="Z16" s="2">
        <f t="shared" si="5"/>
        <v>4.7</v>
      </c>
      <c r="AA16" s="2">
        <f t="shared" si="5"/>
        <v>22</v>
      </c>
      <c r="AC16" s="2">
        <f t="shared" si="37"/>
        <v>16</v>
      </c>
      <c r="AD16" s="2">
        <f t="shared" si="6"/>
        <v>25</v>
      </c>
      <c r="AE16" s="2">
        <f t="shared" si="7"/>
        <v>19</v>
      </c>
      <c r="AF16" s="2">
        <f t="shared" si="8"/>
        <v>23</v>
      </c>
      <c r="AG16" s="2">
        <f t="shared" si="9"/>
        <v>23</v>
      </c>
      <c r="AH16" s="2">
        <f t="shared" si="10"/>
        <v>21</v>
      </c>
      <c r="AI16" s="2">
        <f t="shared" si="11"/>
        <v>23</v>
      </c>
      <c r="AJ16" s="2">
        <f t="shared" si="12"/>
        <v>25</v>
      </c>
      <c r="AK16" s="2">
        <f t="shared" si="13"/>
        <v>28</v>
      </c>
      <c r="AL16" s="2">
        <f t="shared" si="14"/>
        <v>28</v>
      </c>
      <c r="AM16" s="2">
        <f t="shared" si="15"/>
        <v>30</v>
      </c>
      <c r="AN16" s="2">
        <f t="shared" si="16"/>
        <v>31</v>
      </c>
      <c r="AO16" s="2">
        <f t="shared" si="17"/>
        <v>24</v>
      </c>
      <c r="AP16" s="2">
        <f t="shared" si="18"/>
        <v>11</v>
      </c>
      <c r="AQ16" s="2">
        <f t="shared" si="19"/>
        <v>11</v>
      </c>
      <c r="AR16" s="2">
        <f t="shared" si="38"/>
        <v>21</v>
      </c>
      <c r="AS16" s="2">
        <f t="shared" si="20"/>
        <v>12</v>
      </c>
      <c r="AT16" s="2">
        <f t="shared" si="21"/>
        <v>18</v>
      </c>
      <c r="AU16" s="2">
        <f t="shared" si="22"/>
        <v>14</v>
      </c>
      <c r="AV16" s="2">
        <f t="shared" si="23"/>
        <v>14</v>
      </c>
      <c r="AW16" s="2">
        <f t="shared" si="24"/>
        <v>16</v>
      </c>
      <c r="AX16" s="2">
        <f t="shared" si="25"/>
        <v>14</v>
      </c>
      <c r="AY16" s="2">
        <f t="shared" si="26"/>
        <v>12</v>
      </c>
      <c r="AZ16" s="2">
        <f t="shared" si="27"/>
        <v>9</v>
      </c>
      <c r="BA16" s="2">
        <f t="shared" si="28"/>
        <v>9</v>
      </c>
      <c r="BB16" s="2">
        <f t="shared" si="29"/>
        <v>7</v>
      </c>
      <c r="BC16" s="2">
        <f t="shared" si="30"/>
        <v>6</v>
      </c>
      <c r="BD16" s="2">
        <f t="shared" si="31"/>
        <v>13</v>
      </c>
      <c r="BE16" s="2">
        <f t="shared" si="32"/>
        <v>26</v>
      </c>
      <c r="BF16" s="2">
        <f t="shared" si="33"/>
        <v>26</v>
      </c>
      <c r="BG16" s="2">
        <f>Y16*1000</f>
        <v>17641.447291447294</v>
      </c>
      <c r="BH16" s="2">
        <f>Z16*1000</f>
        <v>4700</v>
      </c>
      <c r="BI16" s="2">
        <f>AA16*1000</f>
        <v>22000</v>
      </c>
    </row>
    <row r="17" spans="1:61" x14ac:dyDescent="0.3">
      <c r="A17">
        <v>246</v>
      </c>
      <c r="B17">
        <v>3</v>
      </c>
      <c r="C17" s="2">
        <v>2255</v>
      </c>
      <c r="D17">
        <v>33</v>
      </c>
      <c r="E17" s="1">
        <v>9.1666666666666661</v>
      </c>
      <c r="F17" s="3">
        <v>17.47910962910963</v>
      </c>
      <c r="G17" s="3">
        <v>4.7</v>
      </c>
      <c r="H17" s="3">
        <v>22</v>
      </c>
      <c r="J17" s="2">
        <f t="shared" si="34"/>
        <v>171</v>
      </c>
      <c r="K17" s="2">
        <f t="shared" si="2"/>
        <v>3</v>
      </c>
      <c r="L17" s="2">
        <f t="shared" si="2"/>
        <v>1140</v>
      </c>
      <c r="M17" s="2">
        <f t="shared" si="2"/>
        <v>24</v>
      </c>
      <c r="N17" s="2">
        <f t="shared" si="2"/>
        <v>6.6666666666666661</v>
      </c>
      <c r="O17" s="2">
        <f t="shared" si="35"/>
        <v>132</v>
      </c>
      <c r="P17" s="2">
        <f t="shared" si="3"/>
        <v>1</v>
      </c>
      <c r="Q17" s="2">
        <f t="shared" si="3"/>
        <v>1210</v>
      </c>
      <c r="R17" s="2">
        <f t="shared" si="3"/>
        <v>33</v>
      </c>
      <c r="S17" s="2">
        <f t="shared" si="3"/>
        <v>9.1666666666666661</v>
      </c>
      <c r="T17" s="2">
        <f t="shared" si="36"/>
        <v>246</v>
      </c>
      <c r="U17" s="2">
        <f t="shared" si="4"/>
        <v>3</v>
      </c>
      <c r="V17" s="2">
        <f t="shared" si="4"/>
        <v>2255</v>
      </c>
      <c r="W17" s="2">
        <f t="shared" si="4"/>
        <v>33</v>
      </c>
      <c r="X17" s="2">
        <f t="shared" si="4"/>
        <v>9.1666666666666661</v>
      </c>
      <c r="Y17" s="2">
        <f t="shared" si="4"/>
        <v>17.47910962910963</v>
      </c>
      <c r="Z17" s="2">
        <f t="shared" si="5"/>
        <v>4.7</v>
      </c>
      <c r="AA17" s="2">
        <f t="shared" si="5"/>
        <v>22</v>
      </c>
      <c r="AC17" s="2">
        <f t="shared" si="37"/>
        <v>22</v>
      </c>
      <c r="AD17" s="2">
        <f t="shared" si="6"/>
        <v>22</v>
      </c>
      <c r="AE17" s="2">
        <f t="shared" si="7"/>
        <v>25</v>
      </c>
      <c r="AF17" s="2">
        <f t="shared" si="8"/>
        <v>28</v>
      </c>
      <c r="AG17" s="2">
        <f t="shared" si="9"/>
        <v>28</v>
      </c>
      <c r="AH17" s="2">
        <f t="shared" si="10"/>
        <v>30</v>
      </c>
      <c r="AI17" s="2">
        <f t="shared" si="11"/>
        <v>31</v>
      </c>
      <c r="AJ17" s="2">
        <f t="shared" si="12"/>
        <v>23</v>
      </c>
      <c r="AK17" s="2">
        <f t="shared" si="13"/>
        <v>10</v>
      </c>
      <c r="AL17" s="2">
        <f t="shared" si="14"/>
        <v>10</v>
      </c>
      <c r="AM17" s="2">
        <f t="shared" si="15"/>
        <v>7</v>
      </c>
      <c r="AN17" s="2">
        <f t="shared" si="16"/>
        <v>23</v>
      </c>
      <c r="AO17" s="2">
        <f t="shared" si="17"/>
        <v>5</v>
      </c>
      <c r="AP17" s="2">
        <f t="shared" si="18"/>
        <v>11</v>
      </c>
      <c r="AQ17" s="2">
        <f t="shared" si="19"/>
        <v>11</v>
      </c>
      <c r="AR17" s="2">
        <f t="shared" si="38"/>
        <v>15</v>
      </c>
      <c r="AS17" s="2">
        <f t="shared" si="20"/>
        <v>15</v>
      </c>
      <c r="AT17" s="2">
        <f t="shared" si="21"/>
        <v>12</v>
      </c>
      <c r="AU17" s="2">
        <f t="shared" si="22"/>
        <v>9</v>
      </c>
      <c r="AV17" s="2">
        <f t="shared" si="23"/>
        <v>9</v>
      </c>
      <c r="AW17" s="2">
        <f t="shared" si="24"/>
        <v>7</v>
      </c>
      <c r="AX17" s="2">
        <f t="shared" si="25"/>
        <v>6</v>
      </c>
      <c r="AY17" s="2">
        <f t="shared" si="26"/>
        <v>14</v>
      </c>
      <c r="AZ17" s="2">
        <f t="shared" si="27"/>
        <v>27</v>
      </c>
      <c r="BA17" s="2">
        <f t="shared" si="28"/>
        <v>27</v>
      </c>
      <c r="BB17" s="2">
        <f t="shared" si="29"/>
        <v>30</v>
      </c>
      <c r="BC17" s="2">
        <f t="shared" si="30"/>
        <v>14</v>
      </c>
      <c r="BD17" s="2">
        <f t="shared" si="31"/>
        <v>32</v>
      </c>
      <c r="BE17" s="2">
        <f t="shared" si="32"/>
        <v>26</v>
      </c>
      <c r="BF17" s="2">
        <f t="shared" si="33"/>
        <v>26</v>
      </c>
      <c r="BG17" s="2">
        <f>Y17*1000</f>
        <v>17479.109629109629</v>
      </c>
      <c r="BH17" s="2">
        <f>Z17*1000</f>
        <v>4700</v>
      </c>
      <c r="BI17" s="2">
        <f>AA17*1000</f>
        <v>22000</v>
      </c>
    </row>
    <row r="18" spans="1:61" x14ac:dyDescent="0.3">
      <c r="A18">
        <v>149</v>
      </c>
      <c r="B18">
        <v>5</v>
      </c>
      <c r="C18" s="2">
        <v>869.16666666666663</v>
      </c>
      <c r="D18">
        <v>21</v>
      </c>
      <c r="E18" s="1">
        <v>5.833333333333333</v>
      </c>
      <c r="F18" s="3">
        <v>16.860062010062013</v>
      </c>
      <c r="G18" s="3">
        <v>4.3</v>
      </c>
      <c r="H18" s="3">
        <v>17</v>
      </c>
      <c r="J18" s="2">
        <f t="shared" si="34"/>
        <v>132</v>
      </c>
      <c r="K18" s="2">
        <f t="shared" si="2"/>
        <v>1</v>
      </c>
      <c r="L18" s="2">
        <f t="shared" si="2"/>
        <v>1210</v>
      </c>
      <c r="M18" s="2">
        <f t="shared" si="2"/>
        <v>33</v>
      </c>
      <c r="N18" s="2">
        <f t="shared" si="2"/>
        <v>9.1666666666666661</v>
      </c>
      <c r="O18" s="2">
        <f t="shared" si="35"/>
        <v>246</v>
      </c>
      <c r="P18" s="2">
        <f t="shared" si="3"/>
        <v>3</v>
      </c>
      <c r="Q18" s="2">
        <f t="shared" si="3"/>
        <v>2255</v>
      </c>
      <c r="R18" s="2">
        <f t="shared" si="3"/>
        <v>33</v>
      </c>
      <c r="S18" s="2">
        <f t="shared" si="3"/>
        <v>9.1666666666666661</v>
      </c>
      <c r="T18" s="2">
        <f t="shared" si="36"/>
        <v>149</v>
      </c>
      <c r="U18" s="2">
        <f t="shared" si="4"/>
        <v>5</v>
      </c>
      <c r="V18" s="2">
        <f t="shared" si="4"/>
        <v>869.16666666666663</v>
      </c>
      <c r="W18" s="2">
        <f t="shared" si="4"/>
        <v>21</v>
      </c>
      <c r="X18" s="2">
        <f t="shared" si="4"/>
        <v>5.833333333333333</v>
      </c>
      <c r="Y18" s="2">
        <f t="shared" si="4"/>
        <v>16.860062010062013</v>
      </c>
      <c r="Z18" s="2">
        <f t="shared" si="5"/>
        <v>4.3</v>
      </c>
      <c r="AA18" s="2">
        <f t="shared" si="5"/>
        <v>17</v>
      </c>
      <c r="AC18" s="2">
        <f t="shared" si="37"/>
        <v>30</v>
      </c>
      <c r="AD18" s="2">
        <f t="shared" si="6"/>
        <v>30</v>
      </c>
      <c r="AE18" s="2">
        <f t="shared" si="7"/>
        <v>23</v>
      </c>
      <c r="AF18" s="2">
        <f t="shared" si="8"/>
        <v>10</v>
      </c>
      <c r="AG18" s="2">
        <f t="shared" si="9"/>
        <v>10</v>
      </c>
      <c r="AH18" s="2">
        <f t="shared" si="10"/>
        <v>7</v>
      </c>
      <c r="AI18" s="2">
        <f t="shared" si="11"/>
        <v>23</v>
      </c>
      <c r="AJ18" s="2">
        <f t="shared" si="12"/>
        <v>5</v>
      </c>
      <c r="AK18" s="2">
        <f t="shared" si="13"/>
        <v>10</v>
      </c>
      <c r="AL18" s="2">
        <f t="shared" si="14"/>
        <v>10</v>
      </c>
      <c r="AM18" s="2">
        <f t="shared" si="15"/>
        <v>25</v>
      </c>
      <c r="AN18" s="2">
        <f t="shared" si="16"/>
        <v>21</v>
      </c>
      <c r="AO18" s="2">
        <f t="shared" si="17"/>
        <v>33</v>
      </c>
      <c r="AP18" s="2">
        <f t="shared" si="18"/>
        <v>32</v>
      </c>
      <c r="AQ18" s="2">
        <f t="shared" si="19"/>
        <v>32</v>
      </c>
      <c r="AR18" s="2">
        <f t="shared" si="38"/>
        <v>7</v>
      </c>
      <c r="AS18" s="2">
        <f t="shared" si="20"/>
        <v>7</v>
      </c>
      <c r="AT18" s="2">
        <f t="shared" si="21"/>
        <v>14</v>
      </c>
      <c r="AU18" s="2">
        <f t="shared" si="22"/>
        <v>27</v>
      </c>
      <c r="AV18" s="2">
        <f t="shared" si="23"/>
        <v>27</v>
      </c>
      <c r="AW18" s="2">
        <f t="shared" si="24"/>
        <v>30</v>
      </c>
      <c r="AX18" s="2">
        <f t="shared" si="25"/>
        <v>14</v>
      </c>
      <c r="AY18" s="2">
        <f t="shared" si="26"/>
        <v>32</v>
      </c>
      <c r="AZ18" s="2">
        <f t="shared" si="27"/>
        <v>27</v>
      </c>
      <c r="BA18" s="2">
        <f t="shared" si="28"/>
        <v>27</v>
      </c>
      <c r="BB18" s="2">
        <f t="shared" si="29"/>
        <v>12</v>
      </c>
      <c r="BC18" s="2">
        <f t="shared" si="30"/>
        <v>16</v>
      </c>
      <c r="BD18" s="2">
        <f t="shared" si="31"/>
        <v>4</v>
      </c>
      <c r="BE18" s="2">
        <f t="shared" si="32"/>
        <v>5</v>
      </c>
      <c r="BF18" s="2">
        <f t="shared" si="33"/>
        <v>5</v>
      </c>
      <c r="BG18" s="2">
        <f>Y18*1000</f>
        <v>16860.062010062014</v>
      </c>
      <c r="BH18" s="2">
        <f>Z18*1000</f>
        <v>4300</v>
      </c>
      <c r="BI18" s="2">
        <f>AA18*1000</f>
        <v>17000</v>
      </c>
    </row>
    <row r="19" spans="1:61" x14ac:dyDescent="0.3">
      <c r="A19">
        <v>200</v>
      </c>
      <c r="B19">
        <v>9</v>
      </c>
      <c r="C19" s="2">
        <v>1722.2222222222222</v>
      </c>
      <c r="D19">
        <v>31</v>
      </c>
      <c r="E19" s="1">
        <v>8.6111111111111107</v>
      </c>
      <c r="F19" s="3">
        <v>19.763287816513625</v>
      </c>
      <c r="G19" s="3">
        <v>5.2</v>
      </c>
      <c r="H19" s="3">
        <v>13</v>
      </c>
      <c r="J19" s="2">
        <f t="shared" si="34"/>
        <v>246</v>
      </c>
      <c r="K19" s="2">
        <f t="shared" si="2"/>
        <v>3</v>
      </c>
      <c r="L19" s="2">
        <f t="shared" si="2"/>
        <v>2255</v>
      </c>
      <c r="M19" s="2">
        <f t="shared" si="2"/>
        <v>33</v>
      </c>
      <c r="N19" s="2">
        <f t="shared" si="2"/>
        <v>9.1666666666666661</v>
      </c>
      <c r="O19" s="2">
        <f t="shared" si="35"/>
        <v>149</v>
      </c>
      <c r="P19" s="2">
        <f t="shared" si="3"/>
        <v>5</v>
      </c>
      <c r="Q19" s="2">
        <f t="shared" si="3"/>
        <v>869.16666666666663</v>
      </c>
      <c r="R19" s="2">
        <f t="shared" si="3"/>
        <v>21</v>
      </c>
      <c r="S19" s="2">
        <f t="shared" si="3"/>
        <v>5.833333333333333</v>
      </c>
      <c r="T19" s="2">
        <f t="shared" si="36"/>
        <v>200</v>
      </c>
      <c r="U19" s="2">
        <f t="shared" si="4"/>
        <v>9</v>
      </c>
      <c r="V19" s="2">
        <f t="shared" si="4"/>
        <v>1722.2222222222222</v>
      </c>
      <c r="W19" s="2">
        <f t="shared" si="4"/>
        <v>31</v>
      </c>
      <c r="X19" s="2">
        <f t="shared" si="4"/>
        <v>8.6111111111111107</v>
      </c>
      <c r="Y19" s="2">
        <f t="shared" si="4"/>
        <v>19.763287816513625</v>
      </c>
      <c r="Z19" s="2">
        <f t="shared" si="5"/>
        <v>5.2</v>
      </c>
      <c r="AA19" s="2">
        <f t="shared" si="5"/>
        <v>13</v>
      </c>
      <c r="AC19" s="2">
        <f t="shared" si="37"/>
        <v>7</v>
      </c>
      <c r="AD19" s="2">
        <f t="shared" si="6"/>
        <v>22</v>
      </c>
      <c r="AE19" s="2">
        <f t="shared" si="7"/>
        <v>5</v>
      </c>
      <c r="AF19" s="2">
        <f t="shared" si="8"/>
        <v>10</v>
      </c>
      <c r="AG19" s="2">
        <f t="shared" si="9"/>
        <v>10</v>
      </c>
      <c r="AH19" s="2">
        <f t="shared" si="10"/>
        <v>25</v>
      </c>
      <c r="AI19" s="2">
        <f t="shared" si="11"/>
        <v>21</v>
      </c>
      <c r="AJ19" s="2">
        <f t="shared" si="12"/>
        <v>33</v>
      </c>
      <c r="AK19" s="2">
        <f t="shared" si="13"/>
        <v>31</v>
      </c>
      <c r="AL19" s="2">
        <f t="shared" si="14"/>
        <v>31</v>
      </c>
      <c r="AM19" s="2">
        <f t="shared" si="15"/>
        <v>14</v>
      </c>
      <c r="AN19" s="2">
        <f t="shared" si="16"/>
        <v>4</v>
      </c>
      <c r="AO19" s="2">
        <f t="shared" si="17"/>
        <v>13</v>
      </c>
      <c r="AP19" s="2">
        <f t="shared" si="18"/>
        <v>14</v>
      </c>
      <c r="AQ19" s="2">
        <f t="shared" si="19"/>
        <v>14</v>
      </c>
      <c r="AR19" s="2">
        <f t="shared" si="38"/>
        <v>30</v>
      </c>
      <c r="AS19" s="2">
        <f t="shared" si="20"/>
        <v>15</v>
      </c>
      <c r="AT19" s="2">
        <f t="shared" si="21"/>
        <v>32</v>
      </c>
      <c r="AU19" s="2">
        <f t="shared" si="22"/>
        <v>27</v>
      </c>
      <c r="AV19" s="2">
        <f t="shared" si="23"/>
        <v>27</v>
      </c>
      <c r="AW19" s="2">
        <f t="shared" si="24"/>
        <v>12</v>
      </c>
      <c r="AX19" s="2">
        <f t="shared" si="25"/>
        <v>16</v>
      </c>
      <c r="AY19" s="2">
        <f t="shared" si="26"/>
        <v>4</v>
      </c>
      <c r="AZ19" s="2">
        <f t="shared" si="27"/>
        <v>6</v>
      </c>
      <c r="BA19" s="2">
        <f t="shared" si="28"/>
        <v>6</v>
      </c>
      <c r="BB19" s="2">
        <f t="shared" si="29"/>
        <v>23</v>
      </c>
      <c r="BC19" s="2">
        <f t="shared" si="30"/>
        <v>33</v>
      </c>
      <c r="BD19" s="2">
        <f t="shared" si="31"/>
        <v>24</v>
      </c>
      <c r="BE19" s="2">
        <f t="shared" si="32"/>
        <v>23</v>
      </c>
      <c r="BF19" s="2">
        <f t="shared" si="33"/>
        <v>23</v>
      </c>
      <c r="BG19" s="2">
        <f>Y19*1000</f>
        <v>19763.287816513624</v>
      </c>
      <c r="BH19" s="2">
        <f>Z19*1000</f>
        <v>5200</v>
      </c>
      <c r="BI19" s="2">
        <f>AA19*1000</f>
        <v>13000</v>
      </c>
    </row>
    <row r="20" spans="1:61" x14ac:dyDescent="0.3">
      <c r="A20">
        <v>269</v>
      </c>
      <c r="B20">
        <v>6</v>
      </c>
      <c r="C20" s="2">
        <v>1643.8888888888887</v>
      </c>
      <c r="D20">
        <v>22</v>
      </c>
      <c r="E20" s="1">
        <v>6.1111111111111107</v>
      </c>
      <c r="F20" s="3">
        <v>19.690560543786354</v>
      </c>
      <c r="G20" s="3">
        <v>5.0999999999999996</v>
      </c>
      <c r="H20" s="3">
        <v>26</v>
      </c>
      <c r="J20" s="2">
        <f t="shared" si="34"/>
        <v>149</v>
      </c>
      <c r="K20" s="2">
        <f t="shared" si="2"/>
        <v>5</v>
      </c>
      <c r="L20" s="2">
        <f t="shared" si="2"/>
        <v>869.16666666666663</v>
      </c>
      <c r="M20" s="2">
        <f t="shared" si="2"/>
        <v>21</v>
      </c>
      <c r="N20" s="2">
        <f t="shared" si="2"/>
        <v>5.833333333333333</v>
      </c>
      <c r="O20" s="2">
        <f t="shared" si="35"/>
        <v>200</v>
      </c>
      <c r="P20" s="2">
        <f t="shared" si="3"/>
        <v>9</v>
      </c>
      <c r="Q20" s="2">
        <f t="shared" si="3"/>
        <v>1722.2222222222222</v>
      </c>
      <c r="R20" s="2">
        <f t="shared" si="3"/>
        <v>31</v>
      </c>
      <c r="S20" s="2">
        <f t="shared" si="3"/>
        <v>8.6111111111111107</v>
      </c>
      <c r="T20" s="2">
        <f t="shared" si="36"/>
        <v>269</v>
      </c>
      <c r="U20" s="2">
        <f t="shared" si="4"/>
        <v>6</v>
      </c>
      <c r="V20" s="2">
        <f t="shared" si="4"/>
        <v>1643.8888888888887</v>
      </c>
      <c r="W20" s="2">
        <f t="shared" si="4"/>
        <v>22</v>
      </c>
      <c r="X20" s="2">
        <f t="shared" si="4"/>
        <v>6.1111111111111107</v>
      </c>
      <c r="Y20" s="2">
        <f t="shared" si="4"/>
        <v>19.690560543786354</v>
      </c>
      <c r="Z20" s="2">
        <f t="shared" si="5"/>
        <v>5.0999999999999996</v>
      </c>
      <c r="AA20" s="2">
        <f t="shared" si="5"/>
        <v>26</v>
      </c>
      <c r="AC20" s="2">
        <f t="shared" si="37"/>
        <v>25</v>
      </c>
      <c r="AD20" s="2">
        <f t="shared" si="6"/>
        <v>20</v>
      </c>
      <c r="AE20" s="2">
        <f t="shared" si="7"/>
        <v>33</v>
      </c>
      <c r="AF20" s="2">
        <f t="shared" si="8"/>
        <v>31</v>
      </c>
      <c r="AG20" s="2">
        <f t="shared" si="9"/>
        <v>31</v>
      </c>
      <c r="AH20" s="2">
        <f t="shared" si="10"/>
        <v>13</v>
      </c>
      <c r="AI20" s="2">
        <f t="shared" si="11"/>
        <v>5</v>
      </c>
      <c r="AJ20" s="2">
        <f t="shared" si="12"/>
        <v>12</v>
      </c>
      <c r="AK20" s="2">
        <f t="shared" si="13"/>
        <v>13</v>
      </c>
      <c r="AL20" s="2">
        <f t="shared" si="14"/>
        <v>13</v>
      </c>
      <c r="AM20" s="2">
        <f t="shared" si="15"/>
        <v>2</v>
      </c>
      <c r="AN20" s="2">
        <f t="shared" si="16"/>
        <v>16</v>
      </c>
      <c r="AO20" s="2">
        <f t="shared" si="17"/>
        <v>14</v>
      </c>
      <c r="AP20" s="2">
        <f t="shared" si="18"/>
        <v>30</v>
      </c>
      <c r="AQ20" s="2">
        <f t="shared" si="19"/>
        <v>30</v>
      </c>
      <c r="AR20" s="2">
        <f t="shared" si="38"/>
        <v>12</v>
      </c>
      <c r="AS20" s="2">
        <f t="shared" si="20"/>
        <v>17</v>
      </c>
      <c r="AT20" s="2">
        <f t="shared" si="21"/>
        <v>4</v>
      </c>
      <c r="AU20" s="2">
        <f t="shared" si="22"/>
        <v>6</v>
      </c>
      <c r="AV20" s="2">
        <f t="shared" si="23"/>
        <v>6</v>
      </c>
      <c r="AW20" s="2">
        <f t="shared" si="24"/>
        <v>24</v>
      </c>
      <c r="AX20" s="2">
        <f t="shared" si="25"/>
        <v>32</v>
      </c>
      <c r="AY20" s="2">
        <f t="shared" si="26"/>
        <v>25</v>
      </c>
      <c r="AZ20" s="2">
        <f t="shared" si="27"/>
        <v>24</v>
      </c>
      <c r="BA20" s="2">
        <f t="shared" si="28"/>
        <v>24</v>
      </c>
      <c r="BB20" s="2">
        <f t="shared" si="29"/>
        <v>35</v>
      </c>
      <c r="BC20" s="2">
        <f t="shared" si="30"/>
        <v>21</v>
      </c>
      <c r="BD20" s="2">
        <f t="shared" si="31"/>
        <v>23</v>
      </c>
      <c r="BE20" s="2">
        <f t="shared" si="32"/>
        <v>7</v>
      </c>
      <c r="BF20" s="2">
        <f t="shared" si="33"/>
        <v>7</v>
      </c>
      <c r="BG20" s="2">
        <f>Y20*1000</f>
        <v>19690.560543786356</v>
      </c>
      <c r="BH20" s="2">
        <f>Z20*1000</f>
        <v>5100</v>
      </c>
      <c r="BI20" s="2">
        <f>AA20*1000</f>
        <v>26000</v>
      </c>
    </row>
    <row r="21" spans="1:61" x14ac:dyDescent="0.3">
      <c r="A21">
        <v>207</v>
      </c>
      <c r="B21">
        <v>1</v>
      </c>
      <c r="C21" s="2">
        <v>1437.5</v>
      </c>
      <c r="D21">
        <v>25</v>
      </c>
      <c r="E21" s="1">
        <v>6.9444444444444446</v>
      </c>
      <c r="F21" s="3">
        <v>16.757227210453017</v>
      </c>
      <c r="G21" s="3">
        <v>4.5</v>
      </c>
      <c r="H21" s="3">
        <v>22</v>
      </c>
      <c r="J21" s="2">
        <f t="shared" si="34"/>
        <v>200</v>
      </c>
      <c r="K21" s="2">
        <f t="shared" si="2"/>
        <v>9</v>
      </c>
      <c r="L21" s="2">
        <f t="shared" si="2"/>
        <v>1722.2222222222222</v>
      </c>
      <c r="M21" s="2">
        <f t="shared" si="2"/>
        <v>31</v>
      </c>
      <c r="N21" s="2">
        <f t="shared" si="2"/>
        <v>8.6111111111111107</v>
      </c>
      <c r="O21" s="2">
        <f t="shared" si="35"/>
        <v>269</v>
      </c>
      <c r="P21" s="2">
        <f t="shared" si="3"/>
        <v>6</v>
      </c>
      <c r="Q21" s="2">
        <f t="shared" si="3"/>
        <v>1643.8888888888887</v>
      </c>
      <c r="R21" s="2">
        <f t="shared" si="3"/>
        <v>22</v>
      </c>
      <c r="S21" s="2">
        <f t="shared" si="3"/>
        <v>6.1111111111111107</v>
      </c>
      <c r="T21" s="2">
        <f t="shared" si="36"/>
        <v>207</v>
      </c>
      <c r="U21" s="2">
        <f t="shared" si="4"/>
        <v>1</v>
      </c>
      <c r="V21" s="2">
        <f t="shared" si="4"/>
        <v>1437.5</v>
      </c>
      <c r="W21" s="2">
        <f t="shared" si="4"/>
        <v>25</v>
      </c>
      <c r="X21" s="2">
        <f t="shared" si="4"/>
        <v>6.9444444444444446</v>
      </c>
      <c r="Y21" s="2">
        <f t="shared" si="4"/>
        <v>16.757227210453017</v>
      </c>
      <c r="Z21" s="2">
        <f t="shared" si="5"/>
        <v>4.5</v>
      </c>
      <c r="AA21" s="2">
        <f t="shared" si="5"/>
        <v>22</v>
      </c>
      <c r="AC21" s="2">
        <f t="shared" si="37"/>
        <v>14</v>
      </c>
      <c r="AD21" s="2">
        <f t="shared" si="6"/>
        <v>4</v>
      </c>
      <c r="AE21" s="2">
        <f t="shared" si="7"/>
        <v>13</v>
      </c>
      <c r="AF21" s="2">
        <f t="shared" si="8"/>
        <v>13</v>
      </c>
      <c r="AG21" s="2">
        <f t="shared" si="9"/>
        <v>13</v>
      </c>
      <c r="AH21" s="2">
        <f t="shared" si="10"/>
        <v>2</v>
      </c>
      <c r="AI21" s="2">
        <f t="shared" si="11"/>
        <v>16</v>
      </c>
      <c r="AJ21" s="2">
        <f t="shared" si="12"/>
        <v>13</v>
      </c>
      <c r="AK21" s="2">
        <f t="shared" si="13"/>
        <v>29</v>
      </c>
      <c r="AL21" s="2">
        <f t="shared" si="14"/>
        <v>29</v>
      </c>
      <c r="AM21" s="2">
        <f t="shared" si="15"/>
        <v>12</v>
      </c>
      <c r="AN21" s="2">
        <f t="shared" si="16"/>
        <v>31</v>
      </c>
      <c r="AO21" s="2">
        <f t="shared" si="17"/>
        <v>16</v>
      </c>
      <c r="AP21" s="2">
        <f t="shared" si="18"/>
        <v>24</v>
      </c>
      <c r="AQ21" s="2">
        <f t="shared" si="19"/>
        <v>24</v>
      </c>
      <c r="AR21" s="2">
        <f t="shared" si="38"/>
        <v>23</v>
      </c>
      <c r="AS21" s="2">
        <f t="shared" si="20"/>
        <v>33</v>
      </c>
      <c r="AT21" s="2">
        <f t="shared" si="21"/>
        <v>24</v>
      </c>
      <c r="AU21" s="2">
        <f t="shared" si="22"/>
        <v>24</v>
      </c>
      <c r="AV21" s="2">
        <f t="shared" si="23"/>
        <v>24</v>
      </c>
      <c r="AW21" s="2">
        <f t="shared" si="24"/>
        <v>35</v>
      </c>
      <c r="AX21" s="2">
        <f t="shared" si="25"/>
        <v>21</v>
      </c>
      <c r="AY21" s="2">
        <f t="shared" si="26"/>
        <v>24</v>
      </c>
      <c r="AZ21" s="2">
        <f t="shared" si="27"/>
        <v>8</v>
      </c>
      <c r="BA21" s="2">
        <f t="shared" si="28"/>
        <v>8</v>
      </c>
      <c r="BB21" s="2">
        <f t="shared" si="29"/>
        <v>25</v>
      </c>
      <c r="BC21" s="2">
        <f t="shared" si="30"/>
        <v>6</v>
      </c>
      <c r="BD21" s="2">
        <f t="shared" si="31"/>
        <v>21</v>
      </c>
      <c r="BE21" s="2">
        <f t="shared" si="32"/>
        <v>13</v>
      </c>
      <c r="BF21" s="2">
        <f t="shared" si="33"/>
        <v>13</v>
      </c>
      <c r="BG21" s="2">
        <f>Y21*1000</f>
        <v>16757.227210453017</v>
      </c>
      <c r="BH21" s="2">
        <f>Z21*1000</f>
        <v>4500</v>
      </c>
      <c r="BI21" s="2">
        <f>AA21*1000</f>
        <v>22000</v>
      </c>
    </row>
    <row r="22" spans="1:61" x14ac:dyDescent="0.3">
      <c r="A22">
        <v>105</v>
      </c>
      <c r="B22">
        <v>0</v>
      </c>
      <c r="C22" s="2">
        <v>816.66666666666663</v>
      </c>
      <c r="D22">
        <v>28</v>
      </c>
      <c r="E22" s="1">
        <v>7.7777777777777777</v>
      </c>
      <c r="F22" s="3">
        <v>14.376274829500636</v>
      </c>
      <c r="G22" s="3">
        <v>4</v>
      </c>
      <c r="H22" s="3">
        <v>15</v>
      </c>
      <c r="J22" s="2">
        <f t="shared" si="34"/>
        <v>269</v>
      </c>
      <c r="K22" s="2">
        <f t="shared" si="2"/>
        <v>6</v>
      </c>
      <c r="L22" s="2">
        <f t="shared" si="2"/>
        <v>1643.8888888888887</v>
      </c>
      <c r="M22" s="2">
        <f t="shared" si="2"/>
        <v>22</v>
      </c>
      <c r="N22" s="2">
        <f t="shared" si="2"/>
        <v>6.1111111111111107</v>
      </c>
      <c r="O22" s="2">
        <f t="shared" si="35"/>
        <v>207</v>
      </c>
      <c r="P22" s="2">
        <f t="shared" si="3"/>
        <v>1</v>
      </c>
      <c r="Q22" s="2">
        <f t="shared" si="3"/>
        <v>1437.5</v>
      </c>
      <c r="R22" s="2">
        <f t="shared" si="3"/>
        <v>25</v>
      </c>
      <c r="S22" s="2">
        <f t="shared" si="3"/>
        <v>6.9444444444444446</v>
      </c>
      <c r="T22" s="2">
        <f t="shared" si="36"/>
        <v>105</v>
      </c>
      <c r="U22" s="2">
        <f t="shared" si="4"/>
        <v>0</v>
      </c>
      <c r="V22" s="2">
        <f t="shared" si="4"/>
        <v>816.66666666666663</v>
      </c>
      <c r="W22" s="2">
        <f t="shared" si="4"/>
        <v>28</v>
      </c>
      <c r="X22" s="2">
        <f t="shared" si="4"/>
        <v>7.7777777777777777</v>
      </c>
      <c r="Y22" s="2">
        <f t="shared" si="4"/>
        <v>14.376274829500636</v>
      </c>
      <c r="Z22" s="2">
        <f t="shared" si="5"/>
        <v>4</v>
      </c>
      <c r="AA22" s="2">
        <f t="shared" si="5"/>
        <v>15</v>
      </c>
      <c r="AC22" s="2">
        <f t="shared" si="37"/>
        <v>2</v>
      </c>
      <c r="AD22" s="2">
        <f t="shared" si="6"/>
        <v>15</v>
      </c>
      <c r="AE22" s="2">
        <f t="shared" si="7"/>
        <v>14</v>
      </c>
      <c r="AF22" s="2">
        <f t="shared" si="8"/>
        <v>29</v>
      </c>
      <c r="AG22" s="2">
        <f t="shared" si="9"/>
        <v>29</v>
      </c>
      <c r="AH22" s="2">
        <f t="shared" si="10"/>
        <v>12</v>
      </c>
      <c r="AI22" s="2">
        <f t="shared" si="11"/>
        <v>31</v>
      </c>
      <c r="AJ22" s="2">
        <f t="shared" si="12"/>
        <v>15</v>
      </c>
      <c r="AK22" s="2">
        <f t="shared" si="13"/>
        <v>23</v>
      </c>
      <c r="AL22" s="2">
        <f t="shared" si="14"/>
        <v>23</v>
      </c>
      <c r="AM22" s="2">
        <f t="shared" si="15"/>
        <v>36</v>
      </c>
      <c r="AN22" s="2">
        <f t="shared" si="16"/>
        <v>34</v>
      </c>
      <c r="AO22" s="2">
        <f t="shared" si="17"/>
        <v>35</v>
      </c>
      <c r="AP22" s="2">
        <f t="shared" si="18"/>
        <v>20</v>
      </c>
      <c r="AQ22" s="2">
        <f t="shared" si="19"/>
        <v>20</v>
      </c>
      <c r="AR22" s="2">
        <f t="shared" si="38"/>
        <v>35</v>
      </c>
      <c r="AS22" s="2">
        <f t="shared" si="20"/>
        <v>22</v>
      </c>
      <c r="AT22" s="2">
        <f t="shared" si="21"/>
        <v>23</v>
      </c>
      <c r="AU22" s="2">
        <f t="shared" si="22"/>
        <v>8</v>
      </c>
      <c r="AV22" s="2">
        <f t="shared" si="23"/>
        <v>8</v>
      </c>
      <c r="AW22" s="2">
        <f t="shared" si="24"/>
        <v>25</v>
      </c>
      <c r="AX22" s="2">
        <f t="shared" si="25"/>
        <v>6</v>
      </c>
      <c r="AY22" s="2">
        <f t="shared" si="26"/>
        <v>22</v>
      </c>
      <c r="AZ22" s="2">
        <f t="shared" si="27"/>
        <v>14</v>
      </c>
      <c r="BA22" s="2">
        <f t="shared" si="28"/>
        <v>14</v>
      </c>
      <c r="BB22" s="2">
        <f t="shared" si="29"/>
        <v>1</v>
      </c>
      <c r="BC22" s="2">
        <f t="shared" si="30"/>
        <v>3</v>
      </c>
      <c r="BD22" s="2">
        <f t="shared" si="31"/>
        <v>2</v>
      </c>
      <c r="BE22" s="2">
        <f t="shared" si="32"/>
        <v>17</v>
      </c>
      <c r="BF22" s="2">
        <f t="shared" si="33"/>
        <v>17</v>
      </c>
      <c r="BG22" s="2">
        <f>Y22*1000</f>
        <v>14376.274829500635</v>
      </c>
      <c r="BH22" s="2">
        <f>Z22*1000</f>
        <v>4000</v>
      </c>
      <c r="BI22" s="2">
        <f>AA22*1000</f>
        <v>15000</v>
      </c>
    </row>
    <row r="23" spans="1:61" x14ac:dyDescent="0.3">
      <c r="A23">
        <v>137</v>
      </c>
      <c r="B23">
        <v>8</v>
      </c>
      <c r="C23" s="2">
        <v>1370</v>
      </c>
      <c r="D23">
        <v>36</v>
      </c>
      <c r="E23" s="1">
        <v>10</v>
      </c>
      <c r="F23" s="3">
        <v>13.895794349020155</v>
      </c>
      <c r="G23" s="3">
        <v>3.8</v>
      </c>
      <c r="H23" s="3">
        <v>21</v>
      </c>
      <c r="J23" s="2">
        <f t="shared" si="34"/>
        <v>207</v>
      </c>
      <c r="K23" s="2">
        <f t="shared" si="34"/>
        <v>1</v>
      </c>
      <c r="L23" s="2">
        <f t="shared" si="34"/>
        <v>1437.5</v>
      </c>
      <c r="M23" s="2">
        <f t="shared" si="34"/>
        <v>25</v>
      </c>
      <c r="N23" s="2">
        <f t="shared" si="34"/>
        <v>6.9444444444444446</v>
      </c>
      <c r="O23" s="2">
        <f t="shared" si="35"/>
        <v>105</v>
      </c>
      <c r="P23" s="2">
        <f t="shared" si="35"/>
        <v>0</v>
      </c>
      <c r="Q23" s="2">
        <f t="shared" si="35"/>
        <v>816.66666666666663</v>
      </c>
      <c r="R23" s="2">
        <f t="shared" si="35"/>
        <v>28</v>
      </c>
      <c r="S23" s="2">
        <f t="shared" si="35"/>
        <v>7.7777777777777777</v>
      </c>
      <c r="T23" s="2">
        <f t="shared" si="36"/>
        <v>137</v>
      </c>
      <c r="U23" s="2">
        <f t="shared" si="36"/>
        <v>8</v>
      </c>
      <c r="V23" s="2">
        <f t="shared" si="36"/>
        <v>1370</v>
      </c>
      <c r="W23" s="2">
        <f t="shared" si="36"/>
        <v>36</v>
      </c>
      <c r="X23" s="2">
        <f t="shared" si="36"/>
        <v>10</v>
      </c>
      <c r="Y23" s="2">
        <f t="shared" si="36"/>
        <v>13.895794349020155</v>
      </c>
      <c r="Z23" s="2">
        <f t="shared" si="36"/>
        <v>3.8</v>
      </c>
      <c r="AA23" s="2">
        <f t="shared" si="36"/>
        <v>21</v>
      </c>
      <c r="AC23" s="2">
        <f t="shared" si="37"/>
        <v>13</v>
      </c>
      <c r="AD23" s="2">
        <f t="shared" si="6"/>
        <v>30</v>
      </c>
      <c r="AE23" s="2">
        <f t="shared" si="7"/>
        <v>16</v>
      </c>
      <c r="AF23" s="2">
        <f t="shared" si="8"/>
        <v>23</v>
      </c>
      <c r="AG23" s="2">
        <f t="shared" si="9"/>
        <v>23</v>
      </c>
      <c r="AH23" s="2">
        <f t="shared" si="10"/>
        <v>36</v>
      </c>
      <c r="AI23" s="2">
        <f t="shared" si="11"/>
        <v>34</v>
      </c>
      <c r="AJ23" s="2">
        <f t="shared" si="12"/>
        <v>35</v>
      </c>
      <c r="AK23" s="2">
        <f t="shared" si="13"/>
        <v>19</v>
      </c>
      <c r="AL23" s="2">
        <f t="shared" si="14"/>
        <v>19</v>
      </c>
      <c r="AM23" s="2">
        <f t="shared" si="15"/>
        <v>28</v>
      </c>
      <c r="AN23" s="2">
        <f t="shared" si="16"/>
        <v>9</v>
      </c>
      <c r="AO23" s="2">
        <f t="shared" si="17"/>
        <v>18</v>
      </c>
      <c r="AP23" s="2">
        <f t="shared" si="18"/>
        <v>5</v>
      </c>
      <c r="AQ23" s="2">
        <f t="shared" si="19"/>
        <v>5</v>
      </c>
      <c r="AR23" s="2">
        <f t="shared" si="38"/>
        <v>24</v>
      </c>
      <c r="AS23" s="2">
        <f t="shared" si="20"/>
        <v>7</v>
      </c>
      <c r="AT23" s="2">
        <f t="shared" si="21"/>
        <v>21</v>
      </c>
      <c r="AU23" s="2">
        <f t="shared" si="22"/>
        <v>14</v>
      </c>
      <c r="AV23" s="2">
        <f t="shared" si="23"/>
        <v>14</v>
      </c>
      <c r="AW23" s="2">
        <f t="shared" si="24"/>
        <v>1</v>
      </c>
      <c r="AX23" s="2">
        <f t="shared" si="25"/>
        <v>3</v>
      </c>
      <c r="AY23" s="2">
        <f t="shared" si="26"/>
        <v>2</v>
      </c>
      <c r="AZ23" s="2">
        <f t="shared" si="27"/>
        <v>18</v>
      </c>
      <c r="BA23" s="2">
        <f t="shared" si="28"/>
        <v>18</v>
      </c>
      <c r="BB23" s="2">
        <f t="shared" si="29"/>
        <v>9</v>
      </c>
      <c r="BC23" s="2">
        <f t="shared" si="30"/>
        <v>28</v>
      </c>
      <c r="BD23" s="2">
        <f t="shared" si="31"/>
        <v>19</v>
      </c>
      <c r="BE23" s="2">
        <f t="shared" si="32"/>
        <v>32</v>
      </c>
      <c r="BF23" s="2">
        <f t="shared" si="33"/>
        <v>32</v>
      </c>
      <c r="BG23" s="2">
        <f>Y23*1000</f>
        <v>13895.794349020156</v>
      </c>
      <c r="BH23" s="2">
        <f>Z23*1000</f>
        <v>3800</v>
      </c>
      <c r="BI23" s="2">
        <f>AA23*1000</f>
        <v>21000</v>
      </c>
    </row>
    <row r="24" spans="1:61" x14ac:dyDescent="0.3">
      <c r="A24">
        <v>254</v>
      </c>
      <c r="B24">
        <v>2</v>
      </c>
      <c r="C24" s="2">
        <v>1763.8888888888889</v>
      </c>
      <c r="D24">
        <v>25</v>
      </c>
      <c r="E24" s="1">
        <v>6.9444444444444446</v>
      </c>
      <c r="F24" s="3">
        <v>13.895794349020155</v>
      </c>
      <c r="G24" s="3">
        <v>3.8</v>
      </c>
      <c r="H24" s="3">
        <v>26</v>
      </c>
      <c r="J24" s="2">
        <f t="shared" ref="J24:N39" si="39">A22</f>
        <v>105</v>
      </c>
      <c r="K24" s="2">
        <f t="shared" si="39"/>
        <v>0</v>
      </c>
      <c r="L24" s="2">
        <f t="shared" si="39"/>
        <v>816.66666666666663</v>
      </c>
      <c r="M24" s="2">
        <f t="shared" si="39"/>
        <v>28</v>
      </c>
      <c r="N24" s="2">
        <f t="shared" si="39"/>
        <v>7.7777777777777777</v>
      </c>
      <c r="O24" s="2">
        <f t="shared" si="35"/>
        <v>137</v>
      </c>
      <c r="P24" s="2">
        <f t="shared" si="35"/>
        <v>8</v>
      </c>
      <c r="Q24" s="2">
        <f t="shared" si="35"/>
        <v>1370</v>
      </c>
      <c r="R24" s="2">
        <f t="shared" si="35"/>
        <v>36</v>
      </c>
      <c r="S24" s="2">
        <f t="shared" si="35"/>
        <v>10</v>
      </c>
      <c r="T24" s="2">
        <f t="shared" si="36"/>
        <v>254</v>
      </c>
      <c r="U24" s="2">
        <f t="shared" si="36"/>
        <v>2</v>
      </c>
      <c r="V24" s="2">
        <f t="shared" si="36"/>
        <v>1763.8888888888889</v>
      </c>
      <c r="W24" s="2">
        <f t="shared" si="36"/>
        <v>25</v>
      </c>
      <c r="X24" s="2">
        <f t="shared" si="36"/>
        <v>6.9444444444444446</v>
      </c>
      <c r="Y24" s="2">
        <f t="shared" si="36"/>
        <v>13.895794349020155</v>
      </c>
      <c r="Z24" s="2">
        <f t="shared" si="36"/>
        <v>3.8</v>
      </c>
      <c r="AA24" s="2">
        <f t="shared" si="36"/>
        <v>26</v>
      </c>
      <c r="AC24" s="2">
        <f t="shared" si="37"/>
        <v>36</v>
      </c>
      <c r="AD24" s="2">
        <f t="shared" si="6"/>
        <v>34</v>
      </c>
      <c r="AE24" s="2">
        <f t="shared" si="7"/>
        <v>35</v>
      </c>
      <c r="AF24" s="2">
        <f t="shared" si="8"/>
        <v>19</v>
      </c>
      <c r="AG24" s="2">
        <f t="shared" si="9"/>
        <v>19</v>
      </c>
      <c r="AH24" s="2">
        <f t="shared" si="10"/>
        <v>28</v>
      </c>
      <c r="AI24" s="2">
        <f t="shared" si="11"/>
        <v>10</v>
      </c>
      <c r="AJ24" s="2">
        <f t="shared" si="12"/>
        <v>17</v>
      </c>
      <c r="AK24" s="2">
        <f t="shared" si="13"/>
        <v>5</v>
      </c>
      <c r="AL24" s="2">
        <f t="shared" si="14"/>
        <v>5</v>
      </c>
      <c r="AM24" s="2">
        <f t="shared" si="15"/>
        <v>5</v>
      </c>
      <c r="AN24" s="2">
        <f t="shared" si="16"/>
        <v>26</v>
      </c>
      <c r="AO24" s="2">
        <f t="shared" si="17"/>
        <v>11</v>
      </c>
      <c r="AP24" s="2">
        <f t="shared" si="18"/>
        <v>24</v>
      </c>
      <c r="AQ24" s="2">
        <f t="shared" si="19"/>
        <v>24</v>
      </c>
      <c r="AR24" s="2">
        <f t="shared" si="38"/>
        <v>1</v>
      </c>
      <c r="AS24" s="2">
        <f t="shared" si="20"/>
        <v>3</v>
      </c>
      <c r="AT24" s="2">
        <f t="shared" si="21"/>
        <v>2</v>
      </c>
      <c r="AU24" s="2">
        <f t="shared" si="22"/>
        <v>18</v>
      </c>
      <c r="AV24" s="2">
        <f t="shared" si="23"/>
        <v>18</v>
      </c>
      <c r="AW24" s="2">
        <f t="shared" si="24"/>
        <v>9</v>
      </c>
      <c r="AX24" s="2">
        <f t="shared" si="25"/>
        <v>27</v>
      </c>
      <c r="AY24" s="2">
        <f t="shared" si="26"/>
        <v>20</v>
      </c>
      <c r="AZ24" s="2">
        <f t="shared" si="27"/>
        <v>32</v>
      </c>
      <c r="BA24" s="2">
        <f t="shared" si="28"/>
        <v>32</v>
      </c>
      <c r="BB24" s="2">
        <f t="shared" si="29"/>
        <v>32</v>
      </c>
      <c r="BC24" s="2">
        <f t="shared" si="30"/>
        <v>11</v>
      </c>
      <c r="BD24" s="2">
        <f t="shared" si="31"/>
        <v>26</v>
      </c>
      <c r="BE24" s="2">
        <f t="shared" si="32"/>
        <v>13</v>
      </c>
      <c r="BF24" s="2">
        <f t="shared" si="33"/>
        <v>13</v>
      </c>
      <c r="BG24" s="2">
        <f>Y24*1000</f>
        <v>13895.794349020156</v>
      </c>
      <c r="BH24" s="2">
        <f>Z24*1000</f>
        <v>3800</v>
      </c>
      <c r="BI24" s="2">
        <f>AA24*1000</f>
        <v>26000</v>
      </c>
    </row>
    <row r="25" spans="1:61" x14ac:dyDescent="0.3">
      <c r="A25">
        <v>137</v>
      </c>
      <c r="B25">
        <v>6</v>
      </c>
      <c r="C25" s="2">
        <v>989.44444444444446</v>
      </c>
      <c r="D25">
        <v>26</v>
      </c>
      <c r="E25" s="1">
        <v>7.2222222222222223</v>
      </c>
      <c r="F25" s="3">
        <v>14.953486656712462</v>
      </c>
      <c r="G25" s="3">
        <v>4.0999999999999996</v>
      </c>
      <c r="H25" s="3">
        <v>12</v>
      </c>
      <c r="J25" s="2">
        <f t="shared" si="39"/>
        <v>137</v>
      </c>
      <c r="K25" s="2">
        <f t="shared" si="39"/>
        <v>8</v>
      </c>
      <c r="L25" s="2">
        <f t="shared" si="39"/>
        <v>1370</v>
      </c>
      <c r="M25" s="2">
        <f t="shared" si="39"/>
        <v>36</v>
      </c>
      <c r="N25" s="2">
        <f t="shared" si="39"/>
        <v>10</v>
      </c>
      <c r="O25" s="2">
        <f t="shared" si="35"/>
        <v>254</v>
      </c>
      <c r="P25" s="2">
        <f t="shared" si="35"/>
        <v>2</v>
      </c>
      <c r="Q25" s="2">
        <f t="shared" si="35"/>
        <v>1763.8888888888889</v>
      </c>
      <c r="R25" s="2">
        <f t="shared" si="35"/>
        <v>25</v>
      </c>
      <c r="S25" s="2">
        <f t="shared" si="35"/>
        <v>6.9444444444444446</v>
      </c>
      <c r="T25" s="2">
        <f t="shared" si="36"/>
        <v>137</v>
      </c>
      <c r="U25" s="2">
        <f t="shared" si="36"/>
        <v>6</v>
      </c>
      <c r="V25" s="2">
        <f t="shared" si="36"/>
        <v>989.44444444444446</v>
      </c>
      <c r="W25" s="2">
        <f t="shared" si="36"/>
        <v>26</v>
      </c>
      <c r="X25" s="2">
        <f t="shared" si="36"/>
        <v>7.2222222222222223</v>
      </c>
      <c r="Y25" s="2">
        <f t="shared" si="36"/>
        <v>14.953486656712462</v>
      </c>
      <c r="Z25" s="2">
        <f t="shared" si="36"/>
        <v>4.0999999999999996</v>
      </c>
      <c r="AA25" s="2">
        <f t="shared" si="36"/>
        <v>12</v>
      </c>
      <c r="AC25" s="2">
        <f t="shared" si="37"/>
        <v>28</v>
      </c>
      <c r="AD25" s="2">
        <f t="shared" si="6"/>
        <v>9</v>
      </c>
      <c r="AE25" s="2">
        <f t="shared" si="7"/>
        <v>18</v>
      </c>
      <c r="AF25" s="2">
        <f t="shared" si="8"/>
        <v>5</v>
      </c>
      <c r="AG25" s="2">
        <f t="shared" si="9"/>
        <v>5</v>
      </c>
      <c r="AH25" s="2">
        <f t="shared" si="10"/>
        <v>5</v>
      </c>
      <c r="AI25" s="2">
        <f t="shared" si="11"/>
        <v>26</v>
      </c>
      <c r="AJ25" s="2">
        <f t="shared" si="12"/>
        <v>10</v>
      </c>
      <c r="AK25" s="2">
        <f t="shared" si="13"/>
        <v>23</v>
      </c>
      <c r="AL25" s="2">
        <f t="shared" si="14"/>
        <v>23</v>
      </c>
      <c r="AM25" s="2">
        <f t="shared" si="15"/>
        <v>28</v>
      </c>
      <c r="AN25" s="2">
        <f t="shared" si="16"/>
        <v>16</v>
      </c>
      <c r="AO25" s="2">
        <f t="shared" si="17"/>
        <v>30</v>
      </c>
      <c r="AP25" s="2">
        <f t="shared" si="18"/>
        <v>23</v>
      </c>
      <c r="AQ25" s="2">
        <f t="shared" si="19"/>
        <v>23</v>
      </c>
      <c r="AR25" s="2">
        <f t="shared" si="38"/>
        <v>9</v>
      </c>
      <c r="AS25" s="2">
        <f t="shared" si="20"/>
        <v>28</v>
      </c>
      <c r="AT25" s="2">
        <f t="shared" si="21"/>
        <v>19</v>
      </c>
      <c r="AU25" s="2">
        <f t="shared" si="22"/>
        <v>32</v>
      </c>
      <c r="AV25" s="2">
        <f t="shared" si="23"/>
        <v>32</v>
      </c>
      <c r="AW25" s="2">
        <f t="shared" si="24"/>
        <v>32</v>
      </c>
      <c r="AX25" s="2">
        <f t="shared" si="25"/>
        <v>11</v>
      </c>
      <c r="AY25" s="2">
        <f t="shared" si="26"/>
        <v>27</v>
      </c>
      <c r="AZ25" s="2">
        <f t="shared" si="27"/>
        <v>14</v>
      </c>
      <c r="BA25" s="2">
        <f t="shared" si="28"/>
        <v>14</v>
      </c>
      <c r="BB25" s="2">
        <f t="shared" si="29"/>
        <v>9</v>
      </c>
      <c r="BC25" s="2">
        <f t="shared" si="30"/>
        <v>21</v>
      </c>
      <c r="BD25" s="2">
        <f t="shared" si="31"/>
        <v>7</v>
      </c>
      <c r="BE25" s="2">
        <f t="shared" si="32"/>
        <v>14</v>
      </c>
      <c r="BF25" s="2">
        <f t="shared" si="33"/>
        <v>14</v>
      </c>
      <c r="BG25" s="2">
        <f>Y25*1000</f>
        <v>14953.486656712463</v>
      </c>
      <c r="BH25" s="2">
        <f>Z25*1000</f>
        <v>4100</v>
      </c>
      <c r="BI25" s="2">
        <f>AA25*1000</f>
        <v>12000</v>
      </c>
    </row>
    <row r="26" spans="1:61" x14ac:dyDescent="0.3">
      <c r="A26">
        <v>106</v>
      </c>
      <c r="B26">
        <v>0</v>
      </c>
      <c r="C26" s="2">
        <v>912.77777777777771</v>
      </c>
      <c r="D26">
        <v>31</v>
      </c>
      <c r="E26" s="1">
        <v>8.6111111111111107</v>
      </c>
      <c r="F26" s="3">
        <v>14.650456353682159</v>
      </c>
      <c r="G26" s="3">
        <v>4</v>
      </c>
      <c r="H26" s="3">
        <v>11</v>
      </c>
      <c r="J26" s="2">
        <f t="shared" si="39"/>
        <v>254</v>
      </c>
      <c r="K26" s="2">
        <f t="shared" si="39"/>
        <v>2</v>
      </c>
      <c r="L26" s="2">
        <f t="shared" si="39"/>
        <v>1763.8888888888889</v>
      </c>
      <c r="M26" s="2">
        <f t="shared" si="39"/>
        <v>25</v>
      </c>
      <c r="N26" s="2">
        <f t="shared" si="39"/>
        <v>6.9444444444444446</v>
      </c>
      <c r="O26" s="2">
        <f t="shared" si="35"/>
        <v>137</v>
      </c>
      <c r="P26" s="2">
        <f t="shared" si="35"/>
        <v>6</v>
      </c>
      <c r="Q26" s="2">
        <f t="shared" si="35"/>
        <v>989.44444444444446</v>
      </c>
      <c r="R26" s="2">
        <f t="shared" si="35"/>
        <v>26</v>
      </c>
      <c r="S26" s="2">
        <f t="shared" si="35"/>
        <v>7.2222222222222223</v>
      </c>
      <c r="T26" s="2">
        <f t="shared" si="36"/>
        <v>106</v>
      </c>
      <c r="U26" s="2">
        <f t="shared" si="36"/>
        <v>0</v>
      </c>
      <c r="V26" s="2">
        <f t="shared" si="36"/>
        <v>912.77777777777771</v>
      </c>
      <c r="W26" s="2">
        <f t="shared" si="36"/>
        <v>31</v>
      </c>
      <c r="X26" s="2">
        <f t="shared" si="36"/>
        <v>8.6111111111111107</v>
      </c>
      <c r="Y26" s="2">
        <f t="shared" si="36"/>
        <v>14.650456353682159</v>
      </c>
      <c r="Z26" s="2">
        <f t="shared" si="36"/>
        <v>4</v>
      </c>
      <c r="AA26" s="2">
        <f t="shared" si="36"/>
        <v>11</v>
      </c>
      <c r="AC26" s="2">
        <f t="shared" si="37"/>
        <v>5</v>
      </c>
      <c r="AD26" s="2">
        <f t="shared" si="6"/>
        <v>25</v>
      </c>
      <c r="AE26" s="2">
        <f t="shared" si="7"/>
        <v>11</v>
      </c>
      <c r="AF26" s="2">
        <f t="shared" si="8"/>
        <v>23</v>
      </c>
      <c r="AG26" s="2">
        <f t="shared" si="9"/>
        <v>23</v>
      </c>
      <c r="AH26" s="2">
        <f t="shared" si="10"/>
        <v>28</v>
      </c>
      <c r="AI26" s="2">
        <f t="shared" si="11"/>
        <v>16</v>
      </c>
      <c r="AJ26" s="2">
        <f t="shared" si="12"/>
        <v>30</v>
      </c>
      <c r="AK26" s="2">
        <f t="shared" si="13"/>
        <v>22</v>
      </c>
      <c r="AL26" s="2">
        <f t="shared" si="14"/>
        <v>22</v>
      </c>
      <c r="AM26" s="2">
        <f t="shared" si="15"/>
        <v>35</v>
      </c>
      <c r="AN26" s="2">
        <f t="shared" si="16"/>
        <v>34</v>
      </c>
      <c r="AO26" s="2">
        <f t="shared" si="17"/>
        <v>31</v>
      </c>
      <c r="AP26" s="2">
        <f t="shared" si="18"/>
        <v>14</v>
      </c>
      <c r="AQ26" s="2">
        <f t="shared" si="19"/>
        <v>14</v>
      </c>
      <c r="AR26" s="2">
        <f t="shared" si="38"/>
        <v>32</v>
      </c>
      <c r="AS26" s="2">
        <f t="shared" si="20"/>
        <v>12</v>
      </c>
      <c r="AT26" s="2">
        <f t="shared" si="21"/>
        <v>26</v>
      </c>
      <c r="AU26" s="2">
        <f t="shared" si="22"/>
        <v>14</v>
      </c>
      <c r="AV26" s="2">
        <f t="shared" si="23"/>
        <v>14</v>
      </c>
      <c r="AW26" s="2">
        <f t="shared" si="24"/>
        <v>9</v>
      </c>
      <c r="AX26" s="2">
        <f t="shared" si="25"/>
        <v>21</v>
      </c>
      <c r="AY26" s="2">
        <f t="shared" si="26"/>
        <v>7</v>
      </c>
      <c r="AZ26" s="2">
        <f t="shared" si="27"/>
        <v>15</v>
      </c>
      <c r="BA26" s="2">
        <f t="shared" si="28"/>
        <v>15</v>
      </c>
      <c r="BB26" s="2">
        <f t="shared" si="29"/>
        <v>2</v>
      </c>
      <c r="BC26" s="2">
        <f t="shared" si="30"/>
        <v>3</v>
      </c>
      <c r="BD26" s="2">
        <f t="shared" si="31"/>
        <v>6</v>
      </c>
      <c r="BE26" s="2">
        <f t="shared" si="32"/>
        <v>23</v>
      </c>
      <c r="BF26" s="2">
        <f t="shared" si="33"/>
        <v>23</v>
      </c>
      <c r="BG26" s="2">
        <f>Y26*1000</f>
        <v>14650.456353682159</v>
      </c>
      <c r="BH26" s="2">
        <f>Z26*1000</f>
        <v>4000</v>
      </c>
      <c r="BI26" s="2">
        <f>AA26*1000</f>
        <v>11000</v>
      </c>
    </row>
    <row r="27" spans="1:61" x14ac:dyDescent="0.3">
      <c r="A27">
        <v>141</v>
      </c>
      <c r="B27">
        <v>2</v>
      </c>
      <c r="C27" s="2">
        <v>1410</v>
      </c>
      <c r="D27">
        <v>36</v>
      </c>
      <c r="E27" s="1">
        <v>10</v>
      </c>
      <c r="F27" s="3">
        <v>14.296921000146805</v>
      </c>
      <c r="G27" s="3">
        <v>3.9</v>
      </c>
      <c r="H27" s="3">
        <v>19</v>
      </c>
      <c r="J27" s="2">
        <f t="shared" si="39"/>
        <v>137</v>
      </c>
      <c r="K27" s="2">
        <f t="shared" si="39"/>
        <v>6</v>
      </c>
      <c r="L27" s="2">
        <f t="shared" si="39"/>
        <v>989.44444444444446</v>
      </c>
      <c r="M27" s="2">
        <f t="shared" si="39"/>
        <v>26</v>
      </c>
      <c r="N27" s="2">
        <f t="shared" si="39"/>
        <v>7.2222222222222223</v>
      </c>
      <c r="O27" s="2">
        <f t="shared" si="35"/>
        <v>106</v>
      </c>
      <c r="P27" s="2">
        <f t="shared" si="35"/>
        <v>0</v>
      </c>
      <c r="Q27" s="2">
        <f t="shared" si="35"/>
        <v>912.77777777777771</v>
      </c>
      <c r="R27" s="2">
        <f t="shared" si="35"/>
        <v>31</v>
      </c>
      <c r="S27" s="2">
        <f t="shared" si="35"/>
        <v>8.6111111111111107</v>
      </c>
      <c r="T27" s="2">
        <f t="shared" si="36"/>
        <v>141</v>
      </c>
      <c r="U27" s="2">
        <f t="shared" si="36"/>
        <v>2</v>
      </c>
      <c r="V27" s="2">
        <f t="shared" si="36"/>
        <v>1410</v>
      </c>
      <c r="W27" s="2">
        <f t="shared" si="36"/>
        <v>36</v>
      </c>
      <c r="X27" s="2">
        <f t="shared" si="36"/>
        <v>10</v>
      </c>
      <c r="Y27" s="2">
        <f t="shared" si="36"/>
        <v>14.296921000146805</v>
      </c>
      <c r="Z27" s="2">
        <f t="shared" si="36"/>
        <v>3.9</v>
      </c>
      <c r="AA27" s="2">
        <f t="shared" si="36"/>
        <v>19</v>
      </c>
      <c r="AC27" s="2">
        <f t="shared" si="37"/>
        <v>28</v>
      </c>
      <c r="AD27" s="2">
        <f t="shared" si="6"/>
        <v>15</v>
      </c>
      <c r="AE27" s="2">
        <f t="shared" si="7"/>
        <v>30</v>
      </c>
      <c r="AF27" s="2">
        <f t="shared" si="8"/>
        <v>22</v>
      </c>
      <c r="AG27" s="2">
        <f t="shared" si="9"/>
        <v>22</v>
      </c>
      <c r="AH27" s="2">
        <f t="shared" si="10"/>
        <v>35</v>
      </c>
      <c r="AI27" s="2">
        <f t="shared" si="11"/>
        <v>34</v>
      </c>
      <c r="AJ27" s="2">
        <f t="shared" si="12"/>
        <v>31</v>
      </c>
      <c r="AK27" s="2">
        <f t="shared" si="13"/>
        <v>13</v>
      </c>
      <c r="AL27" s="2">
        <f t="shared" si="14"/>
        <v>13</v>
      </c>
      <c r="AM27" s="2">
        <f t="shared" si="15"/>
        <v>27</v>
      </c>
      <c r="AN27" s="2">
        <f t="shared" si="16"/>
        <v>26</v>
      </c>
      <c r="AO27" s="2">
        <f t="shared" si="17"/>
        <v>17</v>
      </c>
      <c r="AP27" s="2">
        <f t="shared" si="18"/>
        <v>5</v>
      </c>
      <c r="AQ27" s="2">
        <f t="shared" si="19"/>
        <v>5</v>
      </c>
      <c r="AR27" s="2">
        <f t="shared" si="38"/>
        <v>9</v>
      </c>
      <c r="AS27" s="2">
        <f t="shared" si="20"/>
        <v>22</v>
      </c>
      <c r="AT27" s="2">
        <f t="shared" si="21"/>
        <v>7</v>
      </c>
      <c r="AU27" s="2">
        <f t="shared" si="22"/>
        <v>15</v>
      </c>
      <c r="AV27" s="2">
        <f t="shared" si="23"/>
        <v>15</v>
      </c>
      <c r="AW27" s="2">
        <f t="shared" si="24"/>
        <v>2</v>
      </c>
      <c r="AX27" s="2">
        <f t="shared" si="25"/>
        <v>3</v>
      </c>
      <c r="AY27" s="2">
        <f t="shared" si="26"/>
        <v>6</v>
      </c>
      <c r="AZ27" s="2">
        <f t="shared" si="27"/>
        <v>24</v>
      </c>
      <c r="BA27" s="2">
        <f t="shared" si="28"/>
        <v>24</v>
      </c>
      <c r="BB27" s="2">
        <f t="shared" si="29"/>
        <v>10</v>
      </c>
      <c r="BC27" s="2">
        <f t="shared" si="30"/>
        <v>11</v>
      </c>
      <c r="BD27" s="2">
        <f t="shared" si="31"/>
        <v>20</v>
      </c>
      <c r="BE27" s="2">
        <f t="shared" si="32"/>
        <v>32</v>
      </c>
      <c r="BF27" s="2">
        <f t="shared" si="33"/>
        <v>32</v>
      </c>
      <c r="BG27" s="2">
        <f>Y27*1000</f>
        <v>14296.921000146805</v>
      </c>
      <c r="BH27" s="2">
        <f>Z27*1000</f>
        <v>3900</v>
      </c>
      <c r="BI27" s="2">
        <f>AA27*1000</f>
        <v>19000</v>
      </c>
    </row>
    <row r="28" spans="1:61" x14ac:dyDescent="0.3">
      <c r="A28">
        <v>186</v>
      </c>
      <c r="B28">
        <v>9</v>
      </c>
      <c r="C28" s="2">
        <v>1601.6666666666665</v>
      </c>
      <c r="D28">
        <v>31</v>
      </c>
      <c r="E28" s="1">
        <v>8.6111111111111107</v>
      </c>
      <c r="F28" s="3">
        <v>14.819194425646037</v>
      </c>
      <c r="G28" s="3">
        <v>4.3</v>
      </c>
      <c r="H28" s="3">
        <v>15</v>
      </c>
      <c r="J28" s="2">
        <f t="shared" si="39"/>
        <v>106</v>
      </c>
      <c r="K28" s="2">
        <f t="shared" si="39"/>
        <v>0</v>
      </c>
      <c r="L28" s="2">
        <f t="shared" si="39"/>
        <v>912.77777777777771</v>
      </c>
      <c r="M28" s="2">
        <f t="shared" si="39"/>
        <v>31</v>
      </c>
      <c r="N28" s="2">
        <f t="shared" si="39"/>
        <v>8.6111111111111107</v>
      </c>
      <c r="O28" s="2">
        <f t="shared" si="35"/>
        <v>141</v>
      </c>
      <c r="P28" s="2">
        <f t="shared" si="35"/>
        <v>2</v>
      </c>
      <c r="Q28" s="2">
        <f t="shared" si="35"/>
        <v>1410</v>
      </c>
      <c r="R28" s="2">
        <f t="shared" si="35"/>
        <v>36</v>
      </c>
      <c r="S28" s="2">
        <f t="shared" si="35"/>
        <v>10</v>
      </c>
      <c r="T28" s="2">
        <f t="shared" si="36"/>
        <v>186</v>
      </c>
      <c r="U28" s="2">
        <f t="shared" si="36"/>
        <v>9</v>
      </c>
      <c r="V28" s="2">
        <f t="shared" si="36"/>
        <v>1601.6666666666665</v>
      </c>
      <c r="W28" s="2">
        <f t="shared" si="36"/>
        <v>31</v>
      </c>
      <c r="X28" s="2">
        <f t="shared" si="36"/>
        <v>8.6111111111111107</v>
      </c>
      <c r="Y28" s="2">
        <f t="shared" si="36"/>
        <v>14.819194425646037</v>
      </c>
      <c r="Z28" s="2">
        <f t="shared" si="36"/>
        <v>4.3</v>
      </c>
      <c r="AA28" s="2">
        <f t="shared" si="36"/>
        <v>15</v>
      </c>
      <c r="AC28" s="2">
        <f t="shared" si="37"/>
        <v>35</v>
      </c>
      <c r="AD28" s="2">
        <f t="shared" si="6"/>
        <v>34</v>
      </c>
      <c r="AE28" s="2">
        <f t="shared" si="7"/>
        <v>31</v>
      </c>
      <c r="AF28" s="2">
        <f t="shared" si="8"/>
        <v>13</v>
      </c>
      <c r="AG28" s="2">
        <f t="shared" si="9"/>
        <v>13</v>
      </c>
      <c r="AH28" s="2">
        <f t="shared" si="10"/>
        <v>27</v>
      </c>
      <c r="AI28" s="2">
        <f t="shared" si="11"/>
        <v>26</v>
      </c>
      <c r="AJ28" s="2">
        <f t="shared" si="12"/>
        <v>16</v>
      </c>
      <c r="AK28" s="2">
        <f t="shared" si="13"/>
        <v>5</v>
      </c>
      <c r="AL28" s="2">
        <f t="shared" si="14"/>
        <v>5</v>
      </c>
      <c r="AM28" s="2">
        <f t="shared" si="15"/>
        <v>18</v>
      </c>
      <c r="AN28" s="2">
        <f t="shared" si="16"/>
        <v>4</v>
      </c>
      <c r="AO28" s="2">
        <f t="shared" si="17"/>
        <v>15</v>
      </c>
      <c r="AP28" s="2">
        <f t="shared" si="18"/>
        <v>14</v>
      </c>
      <c r="AQ28" s="2">
        <f t="shared" si="19"/>
        <v>14</v>
      </c>
      <c r="AR28" s="2">
        <f t="shared" si="38"/>
        <v>2</v>
      </c>
      <c r="AS28" s="2">
        <f t="shared" si="20"/>
        <v>3</v>
      </c>
      <c r="AT28" s="2">
        <f t="shared" si="21"/>
        <v>6</v>
      </c>
      <c r="AU28" s="2">
        <f t="shared" si="22"/>
        <v>24</v>
      </c>
      <c r="AV28" s="2">
        <f t="shared" si="23"/>
        <v>24</v>
      </c>
      <c r="AW28" s="2">
        <f t="shared" si="24"/>
        <v>10</v>
      </c>
      <c r="AX28" s="2">
        <f t="shared" si="25"/>
        <v>11</v>
      </c>
      <c r="AY28" s="2">
        <f t="shared" si="26"/>
        <v>21</v>
      </c>
      <c r="AZ28" s="2">
        <f t="shared" si="27"/>
        <v>32</v>
      </c>
      <c r="BA28" s="2">
        <f t="shared" si="28"/>
        <v>32</v>
      </c>
      <c r="BB28" s="2">
        <f t="shared" si="29"/>
        <v>19</v>
      </c>
      <c r="BC28" s="2">
        <f t="shared" si="30"/>
        <v>33</v>
      </c>
      <c r="BD28" s="2">
        <f t="shared" si="31"/>
        <v>22</v>
      </c>
      <c r="BE28" s="2">
        <f t="shared" si="32"/>
        <v>23</v>
      </c>
      <c r="BF28" s="2">
        <f t="shared" si="33"/>
        <v>23</v>
      </c>
      <c r="BG28" s="2">
        <f>Y28*1000</f>
        <v>14819.194425646037</v>
      </c>
      <c r="BH28" s="2">
        <f>Z28*1000</f>
        <v>4300</v>
      </c>
      <c r="BI28" s="2">
        <f>AA28*1000</f>
        <v>15000</v>
      </c>
    </row>
    <row r="29" spans="1:61" x14ac:dyDescent="0.3">
      <c r="A29">
        <v>177</v>
      </c>
      <c r="B29">
        <v>9</v>
      </c>
      <c r="C29" s="2">
        <v>1868.3333333333333</v>
      </c>
      <c r="D29">
        <v>38</v>
      </c>
      <c r="E29" s="1">
        <v>10.555555555555555</v>
      </c>
      <c r="F29" s="3">
        <v>14.284389671826005</v>
      </c>
      <c r="G29" s="3">
        <v>4.3</v>
      </c>
      <c r="H29" s="3">
        <v>29</v>
      </c>
      <c r="J29" s="2">
        <f t="shared" si="39"/>
        <v>141</v>
      </c>
      <c r="K29" s="2">
        <f t="shared" si="39"/>
        <v>2</v>
      </c>
      <c r="L29" s="2">
        <f t="shared" si="39"/>
        <v>1410</v>
      </c>
      <c r="M29" s="2">
        <f t="shared" si="39"/>
        <v>36</v>
      </c>
      <c r="N29" s="2">
        <f t="shared" si="39"/>
        <v>10</v>
      </c>
      <c r="O29" s="2">
        <f t="shared" si="35"/>
        <v>186</v>
      </c>
      <c r="P29" s="2">
        <f t="shared" si="35"/>
        <v>9</v>
      </c>
      <c r="Q29" s="2">
        <f t="shared" si="35"/>
        <v>1601.6666666666665</v>
      </c>
      <c r="R29" s="2">
        <f t="shared" si="35"/>
        <v>31</v>
      </c>
      <c r="S29" s="2">
        <f t="shared" si="35"/>
        <v>8.6111111111111107</v>
      </c>
      <c r="T29" s="2">
        <f t="shared" si="36"/>
        <v>177</v>
      </c>
      <c r="U29" s="2">
        <f t="shared" si="36"/>
        <v>9</v>
      </c>
      <c r="V29" s="2">
        <f t="shared" si="36"/>
        <v>1868.3333333333333</v>
      </c>
      <c r="W29" s="2">
        <f t="shared" si="36"/>
        <v>38</v>
      </c>
      <c r="X29" s="2">
        <f t="shared" si="36"/>
        <v>10.555555555555555</v>
      </c>
      <c r="Y29" s="2">
        <f t="shared" si="36"/>
        <v>14.284389671826005</v>
      </c>
      <c r="Z29" s="2">
        <f t="shared" si="36"/>
        <v>4.3</v>
      </c>
      <c r="AA29" s="2">
        <f t="shared" si="36"/>
        <v>29</v>
      </c>
      <c r="AC29" s="2">
        <f t="shared" si="37"/>
        <v>27</v>
      </c>
      <c r="AD29" s="2">
        <f t="shared" si="6"/>
        <v>25</v>
      </c>
      <c r="AE29" s="2">
        <f t="shared" si="7"/>
        <v>17</v>
      </c>
      <c r="AF29" s="2">
        <f t="shared" si="8"/>
        <v>5</v>
      </c>
      <c r="AG29" s="2">
        <f t="shared" si="9"/>
        <v>5</v>
      </c>
      <c r="AH29" s="2">
        <f t="shared" si="10"/>
        <v>17</v>
      </c>
      <c r="AI29" s="2">
        <f t="shared" si="11"/>
        <v>5</v>
      </c>
      <c r="AJ29" s="2">
        <f t="shared" si="12"/>
        <v>14</v>
      </c>
      <c r="AK29" s="2">
        <f t="shared" si="13"/>
        <v>13</v>
      </c>
      <c r="AL29" s="2">
        <f t="shared" si="14"/>
        <v>13</v>
      </c>
      <c r="AM29" s="2">
        <f t="shared" si="15"/>
        <v>20</v>
      </c>
      <c r="AN29" s="2">
        <f t="shared" si="16"/>
        <v>4</v>
      </c>
      <c r="AO29" s="2">
        <f t="shared" si="17"/>
        <v>9</v>
      </c>
      <c r="AP29" s="2">
        <f t="shared" si="18"/>
        <v>3</v>
      </c>
      <c r="AQ29" s="2">
        <f t="shared" si="19"/>
        <v>3</v>
      </c>
      <c r="AR29" s="2">
        <f t="shared" si="38"/>
        <v>10</v>
      </c>
      <c r="AS29" s="2">
        <f t="shared" si="20"/>
        <v>12</v>
      </c>
      <c r="AT29" s="2">
        <f t="shared" si="21"/>
        <v>20</v>
      </c>
      <c r="AU29" s="2">
        <f t="shared" si="22"/>
        <v>32</v>
      </c>
      <c r="AV29" s="2">
        <f t="shared" si="23"/>
        <v>32</v>
      </c>
      <c r="AW29" s="2">
        <f t="shared" si="24"/>
        <v>20</v>
      </c>
      <c r="AX29" s="2">
        <f t="shared" si="25"/>
        <v>32</v>
      </c>
      <c r="AY29" s="2">
        <f t="shared" si="26"/>
        <v>23</v>
      </c>
      <c r="AZ29" s="2">
        <f t="shared" si="27"/>
        <v>24</v>
      </c>
      <c r="BA29" s="2">
        <f t="shared" si="28"/>
        <v>24</v>
      </c>
      <c r="BB29" s="2">
        <f t="shared" si="29"/>
        <v>17</v>
      </c>
      <c r="BC29" s="2">
        <f t="shared" si="30"/>
        <v>33</v>
      </c>
      <c r="BD29" s="2">
        <f t="shared" si="31"/>
        <v>28</v>
      </c>
      <c r="BE29" s="2">
        <f t="shared" si="32"/>
        <v>34</v>
      </c>
      <c r="BF29" s="2">
        <f t="shared" si="33"/>
        <v>34</v>
      </c>
      <c r="BG29" s="2">
        <f>Y29*1000</f>
        <v>14284.389671826006</v>
      </c>
      <c r="BH29" s="2">
        <f>Z29*1000</f>
        <v>4300</v>
      </c>
      <c r="BI29" s="2">
        <f>AA29*1000</f>
        <v>29000</v>
      </c>
    </row>
    <row r="30" spans="1:61" x14ac:dyDescent="0.3">
      <c r="A30">
        <v>124</v>
      </c>
      <c r="B30">
        <v>6</v>
      </c>
      <c r="C30" s="2">
        <v>1136.6666666666665</v>
      </c>
      <c r="D30">
        <v>33</v>
      </c>
      <c r="E30" s="1">
        <v>9.1666666666666661</v>
      </c>
      <c r="F30" s="3">
        <v>13.375298762735095</v>
      </c>
      <c r="G30" s="3">
        <v>4.3</v>
      </c>
      <c r="H30" s="3">
        <v>20</v>
      </c>
      <c r="J30" s="2">
        <f t="shared" si="39"/>
        <v>186</v>
      </c>
      <c r="K30" s="2">
        <f t="shared" si="39"/>
        <v>9</v>
      </c>
      <c r="L30" s="2">
        <f t="shared" si="39"/>
        <v>1601.6666666666665</v>
      </c>
      <c r="M30" s="2">
        <f t="shared" si="39"/>
        <v>31</v>
      </c>
      <c r="N30" s="2">
        <f t="shared" si="39"/>
        <v>8.6111111111111107</v>
      </c>
      <c r="O30" s="2">
        <f t="shared" si="35"/>
        <v>177</v>
      </c>
      <c r="P30" s="2">
        <f t="shared" si="35"/>
        <v>9</v>
      </c>
      <c r="Q30" s="2">
        <f t="shared" si="35"/>
        <v>1868.3333333333333</v>
      </c>
      <c r="R30" s="2">
        <f t="shared" si="35"/>
        <v>38</v>
      </c>
      <c r="S30" s="2">
        <f t="shared" si="35"/>
        <v>10.555555555555555</v>
      </c>
      <c r="T30" s="2">
        <f t="shared" si="36"/>
        <v>124</v>
      </c>
      <c r="U30" s="2">
        <f t="shared" si="36"/>
        <v>6</v>
      </c>
      <c r="V30" s="2">
        <f t="shared" si="36"/>
        <v>1136.6666666666665</v>
      </c>
      <c r="W30" s="2">
        <f t="shared" si="36"/>
        <v>33</v>
      </c>
      <c r="X30" s="2">
        <f t="shared" si="36"/>
        <v>9.1666666666666661</v>
      </c>
      <c r="Y30" s="2">
        <f t="shared" si="36"/>
        <v>13.375298762735095</v>
      </c>
      <c r="Z30" s="2">
        <f t="shared" si="36"/>
        <v>4.3</v>
      </c>
      <c r="AA30" s="2">
        <f t="shared" si="36"/>
        <v>20</v>
      </c>
      <c r="AC30" s="2">
        <f t="shared" si="37"/>
        <v>18</v>
      </c>
      <c r="AD30" s="2">
        <f t="shared" si="6"/>
        <v>4</v>
      </c>
      <c r="AE30" s="2">
        <f t="shared" si="7"/>
        <v>15</v>
      </c>
      <c r="AF30" s="2">
        <f t="shared" si="8"/>
        <v>13</v>
      </c>
      <c r="AG30" s="2">
        <f t="shared" si="9"/>
        <v>13</v>
      </c>
      <c r="AH30" s="2">
        <f t="shared" si="10"/>
        <v>20</v>
      </c>
      <c r="AI30" s="2">
        <f t="shared" si="11"/>
        <v>5</v>
      </c>
      <c r="AJ30" s="2">
        <f t="shared" si="12"/>
        <v>8</v>
      </c>
      <c r="AK30" s="2">
        <f t="shared" si="13"/>
        <v>3</v>
      </c>
      <c r="AL30" s="2">
        <f t="shared" si="14"/>
        <v>3</v>
      </c>
      <c r="AM30" s="2">
        <f t="shared" si="15"/>
        <v>31</v>
      </c>
      <c r="AN30" s="2">
        <f t="shared" si="16"/>
        <v>16</v>
      </c>
      <c r="AO30" s="2">
        <f t="shared" si="17"/>
        <v>27</v>
      </c>
      <c r="AP30" s="2">
        <f t="shared" si="18"/>
        <v>11</v>
      </c>
      <c r="AQ30" s="2">
        <f t="shared" si="19"/>
        <v>11</v>
      </c>
      <c r="AR30" s="2">
        <f t="shared" si="38"/>
        <v>19</v>
      </c>
      <c r="AS30" s="2">
        <f t="shared" si="20"/>
        <v>33</v>
      </c>
      <c r="AT30" s="2">
        <f t="shared" si="21"/>
        <v>22</v>
      </c>
      <c r="AU30" s="2">
        <f t="shared" si="22"/>
        <v>24</v>
      </c>
      <c r="AV30" s="2">
        <f t="shared" si="23"/>
        <v>24</v>
      </c>
      <c r="AW30" s="2">
        <f t="shared" si="24"/>
        <v>17</v>
      </c>
      <c r="AX30" s="2">
        <f t="shared" si="25"/>
        <v>32</v>
      </c>
      <c r="AY30" s="2">
        <f t="shared" si="26"/>
        <v>29</v>
      </c>
      <c r="AZ30" s="2">
        <f t="shared" si="27"/>
        <v>34</v>
      </c>
      <c r="BA30" s="2">
        <f t="shared" si="28"/>
        <v>34</v>
      </c>
      <c r="BB30" s="2">
        <f t="shared" si="29"/>
        <v>6</v>
      </c>
      <c r="BC30" s="2">
        <f t="shared" si="30"/>
        <v>21</v>
      </c>
      <c r="BD30" s="2">
        <f t="shared" si="31"/>
        <v>10</v>
      </c>
      <c r="BE30" s="2">
        <f t="shared" si="32"/>
        <v>26</v>
      </c>
      <c r="BF30" s="2">
        <f t="shared" si="33"/>
        <v>26</v>
      </c>
      <c r="BG30" s="2">
        <f>Y30*1000</f>
        <v>13375.298762735096</v>
      </c>
      <c r="BH30" s="2">
        <f>Z30*1000</f>
        <v>4300</v>
      </c>
      <c r="BI30" s="2">
        <f>AA30*1000</f>
        <v>20000</v>
      </c>
    </row>
    <row r="31" spans="1:61" x14ac:dyDescent="0.3">
      <c r="A31">
        <v>262</v>
      </c>
      <c r="B31">
        <v>1</v>
      </c>
      <c r="C31" s="2">
        <v>2620</v>
      </c>
      <c r="D31">
        <v>36</v>
      </c>
      <c r="E31" s="1">
        <v>10</v>
      </c>
      <c r="F31" s="3">
        <v>13.253076540512874</v>
      </c>
      <c r="G31" s="3">
        <v>4.3</v>
      </c>
      <c r="H31" s="3">
        <v>23</v>
      </c>
      <c r="J31" s="2">
        <f t="shared" si="39"/>
        <v>177</v>
      </c>
      <c r="K31" s="2">
        <f t="shared" si="39"/>
        <v>9</v>
      </c>
      <c r="L31" s="2">
        <f t="shared" si="39"/>
        <v>1868.3333333333333</v>
      </c>
      <c r="M31" s="2">
        <f t="shared" si="39"/>
        <v>38</v>
      </c>
      <c r="N31" s="2">
        <f t="shared" si="39"/>
        <v>10.555555555555555</v>
      </c>
      <c r="O31" s="2">
        <f t="shared" si="35"/>
        <v>124</v>
      </c>
      <c r="P31" s="2">
        <f t="shared" si="35"/>
        <v>6</v>
      </c>
      <c r="Q31" s="2">
        <f t="shared" si="35"/>
        <v>1136.6666666666665</v>
      </c>
      <c r="R31" s="2">
        <f t="shared" si="35"/>
        <v>33</v>
      </c>
      <c r="S31" s="2">
        <f t="shared" si="35"/>
        <v>9.1666666666666661</v>
      </c>
      <c r="T31" s="2">
        <f t="shared" si="36"/>
        <v>262</v>
      </c>
      <c r="U31" s="2">
        <f t="shared" si="36"/>
        <v>1</v>
      </c>
      <c r="V31" s="2">
        <f t="shared" si="36"/>
        <v>2620</v>
      </c>
      <c r="W31" s="2">
        <f t="shared" si="36"/>
        <v>36</v>
      </c>
      <c r="X31" s="2">
        <f t="shared" si="36"/>
        <v>10</v>
      </c>
      <c r="Y31" s="2">
        <f t="shared" si="36"/>
        <v>13.253076540512874</v>
      </c>
      <c r="Z31" s="2">
        <f t="shared" si="36"/>
        <v>4.3</v>
      </c>
      <c r="AA31" s="2">
        <f t="shared" si="36"/>
        <v>23</v>
      </c>
      <c r="AC31" s="2">
        <f t="shared" si="37"/>
        <v>21</v>
      </c>
      <c r="AD31" s="2">
        <f t="shared" si="6"/>
        <v>4</v>
      </c>
      <c r="AE31" s="2">
        <f t="shared" si="7"/>
        <v>9</v>
      </c>
      <c r="AF31" s="2">
        <f t="shared" si="8"/>
        <v>3</v>
      </c>
      <c r="AG31" s="2">
        <f t="shared" si="9"/>
        <v>3</v>
      </c>
      <c r="AH31" s="2">
        <f t="shared" si="10"/>
        <v>31</v>
      </c>
      <c r="AI31" s="2">
        <f t="shared" si="11"/>
        <v>16</v>
      </c>
      <c r="AJ31" s="2">
        <f t="shared" si="12"/>
        <v>26</v>
      </c>
      <c r="AK31" s="2">
        <f t="shared" si="13"/>
        <v>10</v>
      </c>
      <c r="AL31" s="2">
        <f t="shared" si="14"/>
        <v>10</v>
      </c>
      <c r="AM31" s="2">
        <f t="shared" si="15"/>
        <v>4</v>
      </c>
      <c r="AN31" s="2">
        <f t="shared" si="16"/>
        <v>31</v>
      </c>
      <c r="AO31" s="2">
        <f t="shared" si="17"/>
        <v>2</v>
      </c>
      <c r="AP31" s="2">
        <f t="shared" si="18"/>
        <v>5</v>
      </c>
      <c r="AQ31" s="2">
        <f t="shared" si="19"/>
        <v>5</v>
      </c>
      <c r="AR31" s="2">
        <f t="shared" si="38"/>
        <v>16</v>
      </c>
      <c r="AS31" s="2">
        <f t="shared" si="20"/>
        <v>33</v>
      </c>
      <c r="AT31" s="2">
        <f t="shared" si="21"/>
        <v>28</v>
      </c>
      <c r="AU31" s="2">
        <f t="shared" si="22"/>
        <v>34</v>
      </c>
      <c r="AV31" s="2">
        <f t="shared" si="23"/>
        <v>34</v>
      </c>
      <c r="AW31" s="2">
        <f t="shared" si="24"/>
        <v>6</v>
      </c>
      <c r="AX31" s="2">
        <f t="shared" si="25"/>
        <v>21</v>
      </c>
      <c r="AY31" s="2">
        <f t="shared" si="26"/>
        <v>11</v>
      </c>
      <c r="AZ31" s="2">
        <f t="shared" si="27"/>
        <v>27</v>
      </c>
      <c r="BA31" s="2">
        <f t="shared" si="28"/>
        <v>27</v>
      </c>
      <c r="BB31" s="2">
        <f t="shared" si="29"/>
        <v>33</v>
      </c>
      <c r="BC31" s="2">
        <f t="shared" si="30"/>
        <v>6</v>
      </c>
      <c r="BD31" s="2">
        <f t="shared" si="31"/>
        <v>35</v>
      </c>
      <c r="BE31" s="2">
        <f t="shared" si="32"/>
        <v>32</v>
      </c>
      <c r="BF31" s="2">
        <f t="shared" si="33"/>
        <v>32</v>
      </c>
      <c r="BG31" s="2">
        <f>Y31*1000</f>
        <v>13253.076540512873</v>
      </c>
      <c r="BH31" s="2">
        <f>Z31*1000</f>
        <v>4300</v>
      </c>
      <c r="BI31" s="2">
        <f>AA31*1000</f>
        <v>23000</v>
      </c>
    </row>
    <row r="32" spans="1:61" x14ac:dyDescent="0.3">
      <c r="A32">
        <v>123</v>
      </c>
      <c r="B32">
        <v>2</v>
      </c>
      <c r="C32" s="2">
        <v>990.83333333333326</v>
      </c>
      <c r="D32">
        <v>29</v>
      </c>
      <c r="E32" s="1">
        <v>8.0555555555555554</v>
      </c>
      <c r="F32" s="3">
        <v>13.942731712926667</v>
      </c>
      <c r="G32" s="3">
        <v>4.5</v>
      </c>
      <c r="H32" s="3">
        <v>11</v>
      </c>
      <c r="J32" s="2">
        <f t="shared" si="39"/>
        <v>124</v>
      </c>
      <c r="K32" s="2">
        <f t="shared" si="39"/>
        <v>6</v>
      </c>
      <c r="L32" s="2">
        <f t="shared" si="39"/>
        <v>1136.6666666666665</v>
      </c>
      <c r="M32" s="2">
        <f t="shared" si="39"/>
        <v>33</v>
      </c>
      <c r="N32" s="2">
        <f t="shared" si="39"/>
        <v>9.1666666666666661</v>
      </c>
      <c r="O32" s="2">
        <f t="shared" si="35"/>
        <v>262</v>
      </c>
      <c r="P32" s="2">
        <f t="shared" si="35"/>
        <v>1</v>
      </c>
      <c r="Q32" s="2">
        <f t="shared" si="35"/>
        <v>2620</v>
      </c>
      <c r="R32" s="2">
        <f t="shared" si="35"/>
        <v>36</v>
      </c>
      <c r="S32" s="2">
        <f t="shared" si="35"/>
        <v>10</v>
      </c>
      <c r="T32" s="2">
        <f t="shared" si="36"/>
        <v>123</v>
      </c>
      <c r="U32" s="2">
        <f t="shared" si="36"/>
        <v>2</v>
      </c>
      <c r="V32" s="2">
        <f t="shared" si="36"/>
        <v>990.83333333333326</v>
      </c>
      <c r="W32" s="2">
        <f t="shared" si="36"/>
        <v>29</v>
      </c>
      <c r="X32" s="2">
        <f t="shared" si="36"/>
        <v>8.0555555555555554</v>
      </c>
      <c r="Y32" s="2">
        <f t="shared" si="36"/>
        <v>13.942731712926667</v>
      </c>
      <c r="Z32" s="2">
        <f t="shared" si="36"/>
        <v>4.5</v>
      </c>
      <c r="AA32" s="2">
        <f t="shared" si="36"/>
        <v>11</v>
      </c>
      <c r="AC32" s="2">
        <f t="shared" si="37"/>
        <v>31</v>
      </c>
      <c r="AD32" s="2">
        <f t="shared" si="6"/>
        <v>15</v>
      </c>
      <c r="AE32" s="2">
        <f t="shared" si="7"/>
        <v>26</v>
      </c>
      <c r="AF32" s="2">
        <f t="shared" si="8"/>
        <v>10</v>
      </c>
      <c r="AG32" s="2">
        <f t="shared" si="9"/>
        <v>10</v>
      </c>
      <c r="AH32" s="2">
        <f t="shared" si="10"/>
        <v>4</v>
      </c>
      <c r="AI32" s="2">
        <f t="shared" si="11"/>
        <v>31</v>
      </c>
      <c r="AJ32" s="2">
        <f t="shared" si="12"/>
        <v>2</v>
      </c>
      <c r="AK32" s="2">
        <f t="shared" si="13"/>
        <v>5</v>
      </c>
      <c r="AL32" s="2">
        <f t="shared" si="14"/>
        <v>5</v>
      </c>
      <c r="AM32" s="2">
        <f t="shared" si="15"/>
        <v>32</v>
      </c>
      <c r="AN32" s="2">
        <f t="shared" si="16"/>
        <v>26</v>
      </c>
      <c r="AO32" s="2">
        <f t="shared" si="17"/>
        <v>29</v>
      </c>
      <c r="AP32" s="2">
        <f t="shared" si="18"/>
        <v>19</v>
      </c>
      <c r="AQ32" s="2">
        <f t="shared" si="19"/>
        <v>19</v>
      </c>
      <c r="AR32" s="2">
        <f t="shared" si="38"/>
        <v>6</v>
      </c>
      <c r="AS32" s="2">
        <f t="shared" si="20"/>
        <v>22</v>
      </c>
      <c r="AT32" s="2">
        <f t="shared" si="21"/>
        <v>11</v>
      </c>
      <c r="AU32" s="2">
        <f t="shared" si="22"/>
        <v>27</v>
      </c>
      <c r="AV32" s="2">
        <f t="shared" si="23"/>
        <v>27</v>
      </c>
      <c r="AW32" s="2">
        <f t="shared" si="24"/>
        <v>33</v>
      </c>
      <c r="AX32" s="2">
        <f t="shared" si="25"/>
        <v>6</v>
      </c>
      <c r="AY32" s="2">
        <f t="shared" si="26"/>
        <v>35</v>
      </c>
      <c r="AZ32" s="2">
        <f t="shared" si="27"/>
        <v>32</v>
      </c>
      <c r="BA32" s="2">
        <f t="shared" si="28"/>
        <v>32</v>
      </c>
      <c r="BB32" s="2">
        <f t="shared" si="29"/>
        <v>5</v>
      </c>
      <c r="BC32" s="2">
        <f t="shared" si="30"/>
        <v>11</v>
      </c>
      <c r="BD32" s="2">
        <f t="shared" si="31"/>
        <v>8</v>
      </c>
      <c r="BE32" s="2">
        <f t="shared" si="32"/>
        <v>18</v>
      </c>
      <c r="BF32" s="2">
        <f t="shared" si="33"/>
        <v>18</v>
      </c>
      <c r="BG32" s="2">
        <f>Y32*1000</f>
        <v>13942.731712926667</v>
      </c>
      <c r="BH32" s="2">
        <f>Z32*1000</f>
        <v>4500</v>
      </c>
      <c r="BI32" s="2">
        <f>AA32*1000</f>
        <v>11000</v>
      </c>
    </row>
    <row r="33" spans="1:61" x14ac:dyDescent="0.3">
      <c r="A33">
        <v>152</v>
      </c>
      <c r="B33">
        <v>7</v>
      </c>
      <c r="C33" s="2">
        <v>886.66666666666663</v>
      </c>
      <c r="D33">
        <v>21</v>
      </c>
      <c r="E33" s="1">
        <v>5.833333333333333</v>
      </c>
      <c r="F33" s="3">
        <v>15.053842824037778</v>
      </c>
      <c r="G33" s="3">
        <v>4.4000000000000004</v>
      </c>
      <c r="H33" s="3">
        <v>24</v>
      </c>
      <c r="J33" s="2">
        <f t="shared" si="39"/>
        <v>262</v>
      </c>
      <c r="K33" s="2">
        <f t="shared" si="39"/>
        <v>1</v>
      </c>
      <c r="L33" s="2">
        <f t="shared" si="39"/>
        <v>2620</v>
      </c>
      <c r="M33" s="2">
        <f t="shared" si="39"/>
        <v>36</v>
      </c>
      <c r="N33" s="2">
        <f t="shared" si="39"/>
        <v>10</v>
      </c>
      <c r="O33" s="2">
        <f t="shared" si="35"/>
        <v>123</v>
      </c>
      <c r="P33" s="2">
        <f t="shared" si="35"/>
        <v>2</v>
      </c>
      <c r="Q33" s="2">
        <f t="shared" si="35"/>
        <v>990.83333333333326</v>
      </c>
      <c r="R33" s="2">
        <f t="shared" si="35"/>
        <v>29</v>
      </c>
      <c r="S33" s="2">
        <f t="shared" si="35"/>
        <v>8.0555555555555554</v>
      </c>
      <c r="T33" s="2">
        <f t="shared" si="36"/>
        <v>152</v>
      </c>
      <c r="U33" s="2">
        <f t="shared" si="36"/>
        <v>7</v>
      </c>
      <c r="V33" s="2">
        <f t="shared" si="36"/>
        <v>886.66666666666663</v>
      </c>
      <c r="W33" s="2">
        <f t="shared" si="36"/>
        <v>21</v>
      </c>
      <c r="X33" s="2">
        <f t="shared" si="36"/>
        <v>5.833333333333333</v>
      </c>
      <c r="Y33" s="2">
        <f t="shared" si="36"/>
        <v>15.053842824037778</v>
      </c>
      <c r="Z33" s="2">
        <f t="shared" si="36"/>
        <v>4.4000000000000004</v>
      </c>
      <c r="AA33" s="2">
        <f t="shared" si="36"/>
        <v>24</v>
      </c>
      <c r="AC33" s="2">
        <f t="shared" si="37"/>
        <v>4</v>
      </c>
      <c r="AD33" s="2">
        <f t="shared" si="6"/>
        <v>30</v>
      </c>
      <c r="AE33" s="2">
        <f t="shared" si="7"/>
        <v>2</v>
      </c>
      <c r="AF33" s="2">
        <f t="shared" si="8"/>
        <v>5</v>
      </c>
      <c r="AG33" s="2">
        <f t="shared" si="9"/>
        <v>5</v>
      </c>
      <c r="AH33" s="2">
        <f t="shared" si="10"/>
        <v>32</v>
      </c>
      <c r="AI33" s="2">
        <f t="shared" si="11"/>
        <v>26</v>
      </c>
      <c r="AJ33" s="2">
        <f t="shared" si="12"/>
        <v>29</v>
      </c>
      <c r="AK33" s="2">
        <f t="shared" si="13"/>
        <v>18</v>
      </c>
      <c r="AL33" s="2">
        <f t="shared" si="14"/>
        <v>18</v>
      </c>
      <c r="AM33" s="2">
        <f t="shared" si="15"/>
        <v>23</v>
      </c>
      <c r="AN33" s="2">
        <f t="shared" si="16"/>
        <v>11</v>
      </c>
      <c r="AO33" s="2">
        <f t="shared" si="17"/>
        <v>32</v>
      </c>
      <c r="AP33" s="2">
        <f t="shared" si="18"/>
        <v>32</v>
      </c>
      <c r="AQ33" s="2">
        <f t="shared" si="19"/>
        <v>32</v>
      </c>
      <c r="AR33" s="2">
        <f t="shared" si="38"/>
        <v>33</v>
      </c>
      <c r="AS33" s="2">
        <f t="shared" si="20"/>
        <v>7</v>
      </c>
      <c r="AT33" s="2">
        <f t="shared" si="21"/>
        <v>35</v>
      </c>
      <c r="AU33" s="2">
        <f t="shared" si="22"/>
        <v>32</v>
      </c>
      <c r="AV33" s="2">
        <f t="shared" si="23"/>
        <v>32</v>
      </c>
      <c r="AW33" s="2">
        <f t="shared" si="24"/>
        <v>5</v>
      </c>
      <c r="AX33" s="2">
        <f t="shared" si="25"/>
        <v>11</v>
      </c>
      <c r="AY33" s="2">
        <f t="shared" si="26"/>
        <v>8</v>
      </c>
      <c r="AZ33" s="2">
        <f t="shared" si="27"/>
        <v>19</v>
      </c>
      <c r="BA33" s="2">
        <f t="shared" si="28"/>
        <v>19</v>
      </c>
      <c r="BB33" s="2">
        <f t="shared" si="29"/>
        <v>14</v>
      </c>
      <c r="BC33" s="2">
        <f t="shared" si="30"/>
        <v>26</v>
      </c>
      <c r="BD33" s="2">
        <f t="shared" si="31"/>
        <v>5</v>
      </c>
      <c r="BE33" s="2">
        <f t="shared" si="32"/>
        <v>5</v>
      </c>
      <c r="BF33" s="2">
        <f t="shared" si="33"/>
        <v>5</v>
      </c>
      <c r="BG33" s="2">
        <f>Y33*1000</f>
        <v>15053.842824037778</v>
      </c>
      <c r="BH33" s="2">
        <f>Z33*1000</f>
        <v>4400</v>
      </c>
      <c r="BI33" s="2">
        <f>AA33*1000</f>
        <v>24000</v>
      </c>
    </row>
    <row r="34" spans="1:61" x14ac:dyDescent="0.3">
      <c r="A34">
        <v>230</v>
      </c>
      <c r="B34">
        <v>10</v>
      </c>
      <c r="C34" s="2">
        <v>1277.7777777777778</v>
      </c>
      <c r="D34">
        <v>20</v>
      </c>
      <c r="E34" s="1">
        <v>5.5555555555555554</v>
      </c>
      <c r="F34" s="3">
        <v>19.253842824037779</v>
      </c>
      <c r="G34" s="3">
        <v>5.2</v>
      </c>
      <c r="H34" s="3">
        <v>19</v>
      </c>
      <c r="J34" s="2">
        <f t="shared" si="39"/>
        <v>123</v>
      </c>
      <c r="K34" s="2">
        <f t="shared" si="39"/>
        <v>2</v>
      </c>
      <c r="L34" s="2">
        <f t="shared" si="39"/>
        <v>990.83333333333326</v>
      </c>
      <c r="M34" s="2">
        <f t="shared" si="39"/>
        <v>29</v>
      </c>
      <c r="N34" s="2">
        <f t="shared" si="39"/>
        <v>8.0555555555555554</v>
      </c>
      <c r="O34" s="2">
        <f t="shared" si="35"/>
        <v>152</v>
      </c>
      <c r="P34" s="2">
        <f t="shared" si="35"/>
        <v>7</v>
      </c>
      <c r="Q34" s="2">
        <f t="shared" si="35"/>
        <v>886.66666666666663</v>
      </c>
      <c r="R34" s="2">
        <f t="shared" si="35"/>
        <v>21</v>
      </c>
      <c r="S34" s="2">
        <f t="shared" si="35"/>
        <v>5.833333333333333</v>
      </c>
      <c r="T34" s="2">
        <f t="shared" si="36"/>
        <v>230</v>
      </c>
      <c r="U34" s="2">
        <f t="shared" si="36"/>
        <v>10</v>
      </c>
      <c r="V34" s="2">
        <f t="shared" si="36"/>
        <v>1277.7777777777778</v>
      </c>
      <c r="W34" s="2">
        <f t="shared" si="36"/>
        <v>20</v>
      </c>
      <c r="X34" s="2">
        <f t="shared" si="36"/>
        <v>5.5555555555555554</v>
      </c>
      <c r="Y34" s="2">
        <f t="shared" si="36"/>
        <v>19.253842824037779</v>
      </c>
      <c r="Z34" s="2">
        <f t="shared" si="36"/>
        <v>5.2</v>
      </c>
      <c r="AA34" s="2">
        <f t="shared" si="36"/>
        <v>19</v>
      </c>
      <c r="AC34" s="2">
        <f t="shared" si="37"/>
        <v>32</v>
      </c>
      <c r="AD34" s="2">
        <f t="shared" si="6"/>
        <v>25</v>
      </c>
      <c r="AE34" s="2">
        <f t="shared" si="7"/>
        <v>29</v>
      </c>
      <c r="AF34" s="2">
        <f t="shared" si="8"/>
        <v>18</v>
      </c>
      <c r="AG34" s="2">
        <f t="shared" si="9"/>
        <v>18</v>
      </c>
      <c r="AH34" s="2">
        <f t="shared" si="10"/>
        <v>23</v>
      </c>
      <c r="AI34" s="2">
        <f t="shared" si="11"/>
        <v>12</v>
      </c>
      <c r="AJ34" s="2">
        <f t="shared" si="12"/>
        <v>32</v>
      </c>
      <c r="AK34" s="2">
        <f t="shared" si="13"/>
        <v>31</v>
      </c>
      <c r="AL34" s="2">
        <f t="shared" si="14"/>
        <v>31</v>
      </c>
      <c r="AM34" s="2">
        <f t="shared" si="15"/>
        <v>10</v>
      </c>
      <c r="AN34" s="2">
        <f t="shared" si="16"/>
        <v>1</v>
      </c>
      <c r="AO34" s="2">
        <f t="shared" si="17"/>
        <v>23</v>
      </c>
      <c r="AP34" s="2">
        <f t="shared" si="18"/>
        <v>36</v>
      </c>
      <c r="AQ34" s="2">
        <f t="shared" si="19"/>
        <v>36</v>
      </c>
      <c r="AR34" s="2">
        <f t="shared" si="38"/>
        <v>5</v>
      </c>
      <c r="AS34" s="2">
        <f t="shared" si="20"/>
        <v>12</v>
      </c>
      <c r="AT34" s="2">
        <f t="shared" si="21"/>
        <v>8</v>
      </c>
      <c r="AU34" s="2">
        <f t="shared" si="22"/>
        <v>19</v>
      </c>
      <c r="AV34" s="2">
        <f t="shared" si="23"/>
        <v>19</v>
      </c>
      <c r="AW34" s="2">
        <f t="shared" si="24"/>
        <v>14</v>
      </c>
      <c r="AX34" s="2">
        <f t="shared" si="25"/>
        <v>25</v>
      </c>
      <c r="AY34" s="2">
        <f t="shared" si="26"/>
        <v>5</v>
      </c>
      <c r="AZ34" s="2">
        <f t="shared" si="27"/>
        <v>6</v>
      </c>
      <c r="BA34" s="2">
        <f t="shared" si="28"/>
        <v>6</v>
      </c>
      <c r="BB34" s="2">
        <f t="shared" si="29"/>
        <v>27</v>
      </c>
      <c r="BC34" s="2">
        <f t="shared" si="30"/>
        <v>36</v>
      </c>
      <c r="BD34" s="2">
        <f t="shared" si="31"/>
        <v>14</v>
      </c>
      <c r="BE34" s="2">
        <f t="shared" si="32"/>
        <v>1</v>
      </c>
      <c r="BF34" s="2">
        <f t="shared" si="33"/>
        <v>1</v>
      </c>
      <c r="BG34" s="2">
        <f>Y34*1000</f>
        <v>19253.84282403778</v>
      </c>
      <c r="BH34" s="2">
        <f>Z34*1000</f>
        <v>5200</v>
      </c>
      <c r="BI34" s="2">
        <f>AA34*1000</f>
        <v>19000</v>
      </c>
    </row>
    <row r="35" spans="1:61" x14ac:dyDescent="0.3">
      <c r="A35">
        <v>122</v>
      </c>
      <c r="B35">
        <v>9</v>
      </c>
      <c r="C35" s="2">
        <v>1355.5555555555554</v>
      </c>
      <c r="D35">
        <v>40</v>
      </c>
      <c r="E35" s="1">
        <v>11.111111111111111</v>
      </c>
      <c r="F35" s="3">
        <v>19.196150516345472</v>
      </c>
      <c r="G35" s="3">
        <v>5.5</v>
      </c>
      <c r="H35" s="3">
        <v>25</v>
      </c>
      <c r="J35" s="2">
        <f t="shared" si="39"/>
        <v>152</v>
      </c>
      <c r="K35" s="2">
        <f t="shared" si="39"/>
        <v>7</v>
      </c>
      <c r="L35" s="2">
        <f t="shared" si="39"/>
        <v>886.66666666666663</v>
      </c>
      <c r="M35" s="2">
        <f t="shared" si="39"/>
        <v>21</v>
      </c>
      <c r="N35" s="2">
        <f t="shared" si="39"/>
        <v>5.833333333333333</v>
      </c>
      <c r="O35" s="2">
        <f t="shared" si="35"/>
        <v>230</v>
      </c>
      <c r="P35" s="2">
        <f t="shared" si="35"/>
        <v>10</v>
      </c>
      <c r="Q35" s="2">
        <f t="shared" si="35"/>
        <v>1277.7777777777778</v>
      </c>
      <c r="R35" s="2">
        <f t="shared" si="35"/>
        <v>20</v>
      </c>
      <c r="S35" s="2">
        <f t="shared" si="35"/>
        <v>5.5555555555555554</v>
      </c>
      <c r="T35" s="2">
        <f t="shared" si="36"/>
        <v>122</v>
      </c>
      <c r="U35" s="2">
        <f t="shared" si="36"/>
        <v>9</v>
      </c>
      <c r="V35" s="2">
        <f t="shared" si="36"/>
        <v>1355.5555555555554</v>
      </c>
      <c r="W35" s="2">
        <f t="shared" si="36"/>
        <v>40</v>
      </c>
      <c r="X35" s="2">
        <f t="shared" si="36"/>
        <v>11.111111111111111</v>
      </c>
      <c r="Y35" s="2">
        <f t="shared" si="36"/>
        <v>19.196150516345472</v>
      </c>
      <c r="Z35" s="2">
        <f t="shared" si="36"/>
        <v>5.5</v>
      </c>
      <c r="AA35" s="2">
        <f t="shared" si="36"/>
        <v>25</v>
      </c>
      <c r="AC35" s="2">
        <f t="shared" si="37"/>
        <v>23</v>
      </c>
      <c r="AD35" s="2">
        <f t="shared" si="6"/>
        <v>11</v>
      </c>
      <c r="AE35" s="2">
        <f t="shared" si="7"/>
        <v>32</v>
      </c>
      <c r="AF35" s="2">
        <f t="shared" si="8"/>
        <v>31</v>
      </c>
      <c r="AG35" s="2">
        <f t="shared" si="9"/>
        <v>31</v>
      </c>
      <c r="AH35" s="2">
        <f t="shared" si="10"/>
        <v>10</v>
      </c>
      <c r="AI35" s="2">
        <f t="shared" si="11"/>
        <v>1</v>
      </c>
      <c r="AJ35" s="2">
        <f t="shared" si="12"/>
        <v>22</v>
      </c>
      <c r="AK35" s="2">
        <f t="shared" si="13"/>
        <v>36</v>
      </c>
      <c r="AL35" s="2">
        <f t="shared" si="14"/>
        <v>36</v>
      </c>
      <c r="AM35" s="2">
        <f t="shared" si="15"/>
        <v>33</v>
      </c>
      <c r="AN35" s="2">
        <f t="shared" si="16"/>
        <v>4</v>
      </c>
      <c r="AO35" s="2">
        <f t="shared" si="17"/>
        <v>20</v>
      </c>
      <c r="AP35" s="2">
        <f t="shared" si="18"/>
        <v>1</v>
      </c>
      <c r="AQ35" s="2">
        <f t="shared" si="19"/>
        <v>1</v>
      </c>
      <c r="AR35" s="2">
        <f t="shared" si="38"/>
        <v>14</v>
      </c>
      <c r="AS35" s="2">
        <f t="shared" si="20"/>
        <v>26</v>
      </c>
      <c r="AT35" s="2">
        <f t="shared" si="21"/>
        <v>5</v>
      </c>
      <c r="AU35" s="2">
        <f t="shared" si="22"/>
        <v>6</v>
      </c>
      <c r="AV35" s="2">
        <f t="shared" si="23"/>
        <v>6</v>
      </c>
      <c r="AW35" s="2">
        <f t="shared" si="24"/>
        <v>27</v>
      </c>
      <c r="AX35" s="2">
        <f t="shared" si="25"/>
        <v>36</v>
      </c>
      <c r="AY35" s="2">
        <f t="shared" si="26"/>
        <v>15</v>
      </c>
      <c r="AZ35" s="2">
        <f t="shared" si="27"/>
        <v>1</v>
      </c>
      <c r="BA35" s="2">
        <f t="shared" si="28"/>
        <v>1</v>
      </c>
      <c r="BB35" s="2">
        <f t="shared" si="29"/>
        <v>4</v>
      </c>
      <c r="BC35" s="2">
        <f t="shared" si="30"/>
        <v>33</v>
      </c>
      <c r="BD35" s="2">
        <f t="shared" si="31"/>
        <v>17</v>
      </c>
      <c r="BE35" s="2">
        <f t="shared" si="32"/>
        <v>36</v>
      </c>
      <c r="BF35" s="2">
        <f t="shared" si="33"/>
        <v>36</v>
      </c>
      <c r="BG35" s="2">
        <f>Y35*1000</f>
        <v>19196.150516345471</v>
      </c>
      <c r="BH35" s="2">
        <f>Z35*1000</f>
        <v>5500</v>
      </c>
      <c r="BI35" s="2">
        <f>AA35*1000</f>
        <v>25000</v>
      </c>
    </row>
    <row r="36" spans="1:61" x14ac:dyDescent="0.3">
      <c r="A36">
        <v>184</v>
      </c>
      <c r="B36">
        <v>2</v>
      </c>
      <c r="C36" s="2">
        <v>1124.4444444444443</v>
      </c>
      <c r="D36">
        <v>22</v>
      </c>
      <c r="E36" s="1">
        <v>6.1111111111111107</v>
      </c>
      <c r="F36" s="3">
        <v>20.105241425436382</v>
      </c>
      <c r="G36" s="3">
        <v>5.7</v>
      </c>
      <c r="H36" s="3">
        <v>12</v>
      </c>
      <c r="J36" s="2">
        <f t="shared" si="39"/>
        <v>230</v>
      </c>
      <c r="K36" s="2">
        <f t="shared" si="39"/>
        <v>10</v>
      </c>
      <c r="L36" s="2">
        <f t="shared" si="39"/>
        <v>1277.7777777777778</v>
      </c>
      <c r="M36" s="2">
        <f t="shared" si="39"/>
        <v>20</v>
      </c>
      <c r="N36" s="2">
        <f t="shared" si="39"/>
        <v>5.5555555555555554</v>
      </c>
      <c r="O36" s="2">
        <f t="shared" si="35"/>
        <v>122</v>
      </c>
      <c r="P36" s="2">
        <f t="shared" si="35"/>
        <v>9</v>
      </c>
      <c r="Q36" s="2">
        <f t="shared" si="35"/>
        <v>1355.5555555555554</v>
      </c>
      <c r="R36" s="2">
        <f t="shared" si="35"/>
        <v>40</v>
      </c>
      <c r="S36" s="2">
        <f t="shared" si="35"/>
        <v>11.111111111111111</v>
      </c>
      <c r="T36" s="2">
        <f t="shared" si="36"/>
        <v>184</v>
      </c>
      <c r="U36" s="2">
        <f t="shared" si="36"/>
        <v>2</v>
      </c>
      <c r="V36" s="2">
        <f t="shared" si="36"/>
        <v>1124.4444444444443</v>
      </c>
      <c r="W36" s="2">
        <f t="shared" si="36"/>
        <v>22</v>
      </c>
      <c r="X36" s="2">
        <f t="shared" si="36"/>
        <v>6.1111111111111107</v>
      </c>
      <c r="Y36" s="2">
        <f t="shared" si="36"/>
        <v>20.105241425436382</v>
      </c>
      <c r="Z36" s="2">
        <f t="shared" si="36"/>
        <v>5.7</v>
      </c>
      <c r="AA36" s="2">
        <f t="shared" si="36"/>
        <v>12</v>
      </c>
      <c r="AC36" s="2">
        <f t="shared" si="37"/>
        <v>11</v>
      </c>
      <c r="AD36" s="2">
        <f t="shared" si="6"/>
        <v>1</v>
      </c>
      <c r="AE36" s="2">
        <f t="shared" si="7"/>
        <v>22</v>
      </c>
      <c r="AF36" s="2">
        <f t="shared" si="8"/>
        <v>36</v>
      </c>
      <c r="AG36" s="2">
        <f t="shared" si="9"/>
        <v>36</v>
      </c>
      <c r="AH36" s="2">
        <f t="shared" si="10"/>
        <v>33</v>
      </c>
      <c r="AI36" s="2">
        <f t="shared" si="11"/>
        <v>5</v>
      </c>
      <c r="AJ36" s="2">
        <f t="shared" si="12"/>
        <v>19</v>
      </c>
      <c r="AK36" s="2">
        <f t="shared" si="13"/>
        <v>1</v>
      </c>
      <c r="AL36" s="2">
        <f t="shared" si="14"/>
        <v>1</v>
      </c>
      <c r="AM36" s="2">
        <f t="shared" si="15"/>
        <v>19</v>
      </c>
      <c r="AN36" s="2">
        <f t="shared" si="16"/>
        <v>26</v>
      </c>
      <c r="AO36" s="2">
        <f t="shared" si="17"/>
        <v>28</v>
      </c>
      <c r="AP36" s="2">
        <f t="shared" si="18"/>
        <v>30</v>
      </c>
      <c r="AQ36" s="2">
        <f t="shared" si="19"/>
        <v>30</v>
      </c>
      <c r="AR36" s="2">
        <f t="shared" si="38"/>
        <v>26</v>
      </c>
      <c r="AS36" s="2">
        <f t="shared" si="20"/>
        <v>36</v>
      </c>
      <c r="AT36" s="2">
        <f t="shared" si="21"/>
        <v>15</v>
      </c>
      <c r="AU36" s="2">
        <f t="shared" si="22"/>
        <v>1</v>
      </c>
      <c r="AV36" s="2">
        <f t="shared" si="23"/>
        <v>1</v>
      </c>
      <c r="AW36" s="2">
        <f t="shared" si="24"/>
        <v>4</v>
      </c>
      <c r="AX36" s="2">
        <f t="shared" si="25"/>
        <v>32</v>
      </c>
      <c r="AY36" s="2">
        <f t="shared" si="26"/>
        <v>18</v>
      </c>
      <c r="AZ36" s="2">
        <f t="shared" si="27"/>
        <v>36</v>
      </c>
      <c r="BA36" s="2">
        <f t="shared" si="28"/>
        <v>36</v>
      </c>
      <c r="BB36" s="2">
        <f t="shared" si="29"/>
        <v>18</v>
      </c>
      <c r="BC36" s="2">
        <f t="shared" si="30"/>
        <v>11</v>
      </c>
      <c r="BD36" s="2">
        <f t="shared" si="31"/>
        <v>9</v>
      </c>
      <c r="BE36" s="2">
        <f t="shared" si="32"/>
        <v>7</v>
      </c>
      <c r="BF36" s="2">
        <f t="shared" si="33"/>
        <v>7</v>
      </c>
      <c r="BG36" s="2">
        <f>Y36*1000</f>
        <v>20105.241425436383</v>
      </c>
      <c r="BH36" s="2">
        <f>Z36*1000</f>
        <v>5700</v>
      </c>
      <c r="BI36" s="2">
        <f>AA36*1000</f>
        <v>12000</v>
      </c>
    </row>
    <row r="37" spans="1:61" x14ac:dyDescent="0.3">
      <c r="A37">
        <v>241</v>
      </c>
      <c r="B37">
        <v>6</v>
      </c>
      <c r="C37" s="2">
        <v>1807.5</v>
      </c>
      <c r="D37">
        <v>27</v>
      </c>
      <c r="E37" s="1">
        <v>7.5</v>
      </c>
      <c r="F37" s="3">
        <v>21.771908092103047</v>
      </c>
      <c r="G37" s="3">
        <v>6.1</v>
      </c>
      <c r="H37" s="3">
        <v>11</v>
      </c>
      <c r="J37" s="2">
        <f t="shared" si="39"/>
        <v>122</v>
      </c>
      <c r="K37" s="2">
        <f t="shared" si="39"/>
        <v>9</v>
      </c>
      <c r="L37" s="2">
        <f t="shared" si="39"/>
        <v>1355.5555555555554</v>
      </c>
      <c r="M37" s="2">
        <f t="shared" si="39"/>
        <v>40</v>
      </c>
      <c r="N37" s="2">
        <f t="shared" si="39"/>
        <v>11.111111111111111</v>
      </c>
      <c r="O37" s="2">
        <f t="shared" si="35"/>
        <v>184</v>
      </c>
      <c r="P37" s="2">
        <f t="shared" si="35"/>
        <v>2</v>
      </c>
      <c r="Q37" s="2">
        <f t="shared" si="35"/>
        <v>1124.4444444444443</v>
      </c>
      <c r="R37" s="2">
        <f t="shared" si="35"/>
        <v>22</v>
      </c>
      <c r="S37" s="2">
        <f t="shared" si="35"/>
        <v>6.1111111111111107</v>
      </c>
      <c r="T37" s="2">
        <f t="shared" si="36"/>
        <v>241</v>
      </c>
      <c r="U37" s="2">
        <f t="shared" si="36"/>
        <v>6</v>
      </c>
      <c r="V37" s="2">
        <f t="shared" si="36"/>
        <v>1807.5</v>
      </c>
      <c r="W37" s="2">
        <f t="shared" si="36"/>
        <v>27</v>
      </c>
      <c r="X37" s="2">
        <f t="shared" si="36"/>
        <v>7.5</v>
      </c>
      <c r="Y37" s="2">
        <f t="shared" si="36"/>
        <v>21.771908092103047</v>
      </c>
      <c r="Z37" s="2">
        <f t="shared" si="36"/>
        <v>6.1</v>
      </c>
      <c r="AA37" s="2">
        <f t="shared" si="36"/>
        <v>11</v>
      </c>
      <c r="AC37" s="2">
        <f t="shared" si="37"/>
        <v>33</v>
      </c>
      <c r="AD37" s="2">
        <f t="shared" si="6"/>
        <v>4</v>
      </c>
      <c r="AE37" s="2">
        <f t="shared" si="7"/>
        <v>20</v>
      </c>
      <c r="AF37" s="2">
        <f t="shared" si="8"/>
        <v>1</v>
      </c>
      <c r="AG37" s="2">
        <f t="shared" si="9"/>
        <v>1</v>
      </c>
      <c r="AH37" s="2">
        <f t="shared" si="10"/>
        <v>18</v>
      </c>
      <c r="AI37" s="2">
        <f t="shared" si="11"/>
        <v>26</v>
      </c>
      <c r="AJ37" s="2">
        <f t="shared" si="12"/>
        <v>27</v>
      </c>
      <c r="AK37" s="2">
        <f t="shared" si="13"/>
        <v>29</v>
      </c>
      <c r="AL37" s="2">
        <f t="shared" si="14"/>
        <v>29</v>
      </c>
      <c r="AM37" s="2">
        <f t="shared" si="15"/>
        <v>9</v>
      </c>
      <c r="AN37" s="2">
        <f t="shared" si="16"/>
        <v>16</v>
      </c>
      <c r="AO37" s="2">
        <f t="shared" si="17"/>
        <v>10</v>
      </c>
      <c r="AP37" s="2">
        <f t="shared" si="18"/>
        <v>22</v>
      </c>
      <c r="AQ37" s="2">
        <f t="shared" si="19"/>
        <v>22</v>
      </c>
      <c r="AR37" s="2">
        <f t="shared" si="38"/>
        <v>4</v>
      </c>
      <c r="AS37" s="2">
        <f t="shared" si="20"/>
        <v>33</v>
      </c>
      <c r="AT37" s="2">
        <f t="shared" si="21"/>
        <v>17</v>
      </c>
      <c r="AU37" s="2">
        <f t="shared" si="22"/>
        <v>36</v>
      </c>
      <c r="AV37" s="2">
        <f t="shared" si="23"/>
        <v>36</v>
      </c>
      <c r="AW37" s="2">
        <f t="shared" si="24"/>
        <v>19</v>
      </c>
      <c r="AX37" s="2">
        <f t="shared" si="25"/>
        <v>11</v>
      </c>
      <c r="AY37" s="2">
        <f t="shared" si="26"/>
        <v>10</v>
      </c>
      <c r="AZ37" s="2">
        <f t="shared" si="27"/>
        <v>8</v>
      </c>
      <c r="BA37" s="2">
        <f t="shared" si="28"/>
        <v>8</v>
      </c>
      <c r="BB37" s="2">
        <f t="shared" si="29"/>
        <v>28</v>
      </c>
      <c r="BC37" s="2">
        <f t="shared" si="30"/>
        <v>21</v>
      </c>
      <c r="BD37" s="2">
        <f t="shared" si="31"/>
        <v>27</v>
      </c>
      <c r="BE37" s="2">
        <f t="shared" si="32"/>
        <v>15</v>
      </c>
      <c r="BF37" s="2">
        <f t="shared" si="33"/>
        <v>15</v>
      </c>
      <c r="BG37" s="2">
        <f>Y37*1000</f>
        <v>21771.908092103047</v>
      </c>
      <c r="BH37" s="2">
        <f>Z37*1000</f>
        <v>6100</v>
      </c>
      <c r="BI37" s="2">
        <f>AA37*1000</f>
        <v>11000</v>
      </c>
    </row>
    <row r="38" spans="1:61" x14ac:dyDescent="0.3">
      <c r="A38">
        <v>198</v>
      </c>
      <c r="B38">
        <v>6</v>
      </c>
      <c r="C38" s="2">
        <v>1980</v>
      </c>
      <c r="D38">
        <v>36</v>
      </c>
      <c r="E38" s="1">
        <v>10</v>
      </c>
      <c r="F38" s="3">
        <v>20.535348952318099</v>
      </c>
      <c r="G38" s="3">
        <v>5.8</v>
      </c>
      <c r="H38" s="3">
        <v>14</v>
      </c>
      <c r="J38" s="2">
        <f t="shared" si="39"/>
        <v>184</v>
      </c>
      <c r="K38" s="2">
        <f t="shared" si="39"/>
        <v>2</v>
      </c>
      <c r="L38" s="2">
        <f t="shared" si="39"/>
        <v>1124.4444444444443</v>
      </c>
      <c r="M38" s="2">
        <f t="shared" si="39"/>
        <v>22</v>
      </c>
      <c r="N38" s="2">
        <f t="shared" si="39"/>
        <v>6.1111111111111107</v>
      </c>
      <c r="O38" s="2">
        <f t="shared" si="35"/>
        <v>241</v>
      </c>
      <c r="P38" s="2">
        <f t="shared" si="35"/>
        <v>6</v>
      </c>
      <c r="Q38" s="2">
        <f t="shared" si="35"/>
        <v>1807.5</v>
      </c>
      <c r="R38" s="2">
        <f t="shared" si="35"/>
        <v>27</v>
      </c>
      <c r="S38" s="2">
        <f t="shared" si="35"/>
        <v>7.5</v>
      </c>
      <c r="T38" s="2">
        <f t="shared" si="36"/>
        <v>198</v>
      </c>
      <c r="U38" s="2">
        <f t="shared" si="36"/>
        <v>6</v>
      </c>
      <c r="V38" s="2">
        <f t="shared" si="36"/>
        <v>1980</v>
      </c>
      <c r="W38" s="2">
        <f t="shared" si="36"/>
        <v>36</v>
      </c>
      <c r="X38" s="2">
        <f t="shared" si="36"/>
        <v>10</v>
      </c>
      <c r="Y38" s="2">
        <f t="shared" si="36"/>
        <v>20.535348952318099</v>
      </c>
      <c r="Z38" s="2">
        <f t="shared" si="36"/>
        <v>5.8</v>
      </c>
      <c r="AA38" s="2">
        <f t="shared" si="36"/>
        <v>14</v>
      </c>
      <c r="AC38" s="2">
        <f t="shared" si="37"/>
        <v>19</v>
      </c>
      <c r="AD38" s="2">
        <f t="shared" si="6"/>
        <v>25</v>
      </c>
      <c r="AE38" s="2">
        <f t="shared" si="7"/>
        <v>27</v>
      </c>
      <c r="AF38" s="2">
        <f t="shared" si="8"/>
        <v>29</v>
      </c>
      <c r="AG38" s="2">
        <f t="shared" si="9"/>
        <v>29</v>
      </c>
      <c r="AH38" s="2">
        <f t="shared" si="10"/>
        <v>9</v>
      </c>
      <c r="AI38" s="2">
        <f t="shared" si="11"/>
        <v>16</v>
      </c>
      <c r="AJ38" s="2">
        <f t="shared" si="12"/>
        <v>9</v>
      </c>
      <c r="AK38" s="2">
        <f t="shared" si="13"/>
        <v>21</v>
      </c>
      <c r="AL38" s="2">
        <f t="shared" si="14"/>
        <v>21</v>
      </c>
      <c r="AM38" s="2">
        <f t="shared" si="15"/>
        <v>15</v>
      </c>
      <c r="AN38" s="2">
        <f t="shared" si="16"/>
        <v>16</v>
      </c>
      <c r="AO38" s="2">
        <f t="shared" si="17"/>
        <v>7</v>
      </c>
      <c r="AP38" s="2">
        <f t="shared" si="18"/>
        <v>5</v>
      </c>
      <c r="AQ38" s="2">
        <f t="shared" si="19"/>
        <v>5</v>
      </c>
      <c r="AR38" s="2">
        <f t="shared" si="38"/>
        <v>18</v>
      </c>
      <c r="AS38" s="2">
        <f t="shared" si="20"/>
        <v>12</v>
      </c>
      <c r="AT38" s="2">
        <f t="shared" si="21"/>
        <v>10</v>
      </c>
      <c r="AU38" s="2">
        <f t="shared" si="22"/>
        <v>8</v>
      </c>
      <c r="AV38" s="2">
        <f t="shared" si="23"/>
        <v>8</v>
      </c>
      <c r="AW38" s="2">
        <f t="shared" si="24"/>
        <v>28</v>
      </c>
      <c r="AX38" s="2">
        <f t="shared" si="25"/>
        <v>21</v>
      </c>
      <c r="AY38" s="2">
        <f t="shared" si="26"/>
        <v>28</v>
      </c>
      <c r="AZ38" s="2">
        <f t="shared" si="27"/>
        <v>16</v>
      </c>
      <c r="BA38" s="2">
        <f t="shared" si="28"/>
        <v>16</v>
      </c>
      <c r="BB38" s="2">
        <f t="shared" si="29"/>
        <v>22</v>
      </c>
      <c r="BC38" s="2">
        <f t="shared" si="30"/>
        <v>21</v>
      </c>
      <c r="BD38" s="2">
        <f t="shared" si="31"/>
        <v>30</v>
      </c>
      <c r="BE38" s="2">
        <f t="shared" si="32"/>
        <v>32</v>
      </c>
      <c r="BF38" s="2">
        <f t="shared" si="33"/>
        <v>32</v>
      </c>
      <c r="BG38" s="2">
        <f>Y38*1000</f>
        <v>20535.348952318098</v>
      </c>
      <c r="BH38" s="2">
        <f>Z38*1000</f>
        <v>5800</v>
      </c>
      <c r="BI38" s="2">
        <f>AA38*1000</f>
        <v>14000</v>
      </c>
    </row>
    <row r="39" spans="1:61" x14ac:dyDescent="0.3">
      <c r="A39">
        <v>254</v>
      </c>
      <c r="B39">
        <v>8</v>
      </c>
      <c r="C39" s="2">
        <v>1763.8888888888889</v>
      </c>
      <c r="D39">
        <v>25</v>
      </c>
      <c r="E39" s="1">
        <v>6.9444444444444446</v>
      </c>
      <c r="F39" s="3">
        <v>21.366927899686523</v>
      </c>
      <c r="G39" s="3">
        <v>5.7</v>
      </c>
      <c r="H39" s="3">
        <v>11</v>
      </c>
      <c r="J39" s="2">
        <f t="shared" si="39"/>
        <v>241</v>
      </c>
      <c r="K39" s="2">
        <f t="shared" si="39"/>
        <v>6</v>
      </c>
      <c r="L39" s="2">
        <f t="shared" si="39"/>
        <v>1807.5</v>
      </c>
      <c r="M39" s="2">
        <f t="shared" si="39"/>
        <v>27</v>
      </c>
      <c r="N39" s="2">
        <f t="shared" si="39"/>
        <v>7.5</v>
      </c>
      <c r="O39" s="2">
        <f t="shared" si="35"/>
        <v>198</v>
      </c>
      <c r="P39" s="2">
        <f t="shared" si="35"/>
        <v>6</v>
      </c>
      <c r="Q39" s="2">
        <f t="shared" si="35"/>
        <v>1980</v>
      </c>
      <c r="R39" s="2">
        <f t="shared" si="35"/>
        <v>36</v>
      </c>
      <c r="S39" s="2">
        <f t="shared" si="35"/>
        <v>10</v>
      </c>
      <c r="T39" s="2">
        <f t="shared" si="36"/>
        <v>254</v>
      </c>
      <c r="U39" s="2">
        <f t="shared" si="36"/>
        <v>8</v>
      </c>
      <c r="V39" s="2">
        <f t="shared" si="36"/>
        <v>1763.8888888888889</v>
      </c>
      <c r="W39" s="2">
        <f t="shared" si="36"/>
        <v>25</v>
      </c>
      <c r="X39" s="2">
        <f t="shared" si="36"/>
        <v>6.9444444444444446</v>
      </c>
      <c r="Y39" s="2">
        <f t="shared" si="36"/>
        <v>21.366927899686523</v>
      </c>
      <c r="Z39" s="2">
        <f t="shared" si="36"/>
        <v>5.7</v>
      </c>
      <c r="AA39" s="2">
        <f t="shared" si="36"/>
        <v>11</v>
      </c>
      <c r="AC39" s="2">
        <f t="shared" si="37"/>
        <v>10</v>
      </c>
      <c r="AD39" s="2">
        <f t="shared" si="6"/>
        <v>15</v>
      </c>
      <c r="AE39" s="2">
        <f t="shared" si="7"/>
        <v>10</v>
      </c>
      <c r="AF39" s="2">
        <f t="shared" si="8"/>
        <v>21</v>
      </c>
      <c r="AG39" s="2">
        <f t="shared" si="9"/>
        <v>21</v>
      </c>
      <c r="AH39" s="2">
        <f t="shared" si="10"/>
        <v>14</v>
      </c>
      <c r="AI39" s="2">
        <f t="shared" si="11"/>
        <v>16</v>
      </c>
      <c r="AJ39" s="2">
        <f t="shared" si="12"/>
        <v>7</v>
      </c>
      <c r="AK39" s="2">
        <f t="shared" si="13"/>
        <v>5</v>
      </c>
      <c r="AL39" s="2">
        <f t="shared" si="14"/>
        <v>5</v>
      </c>
      <c r="AM39" s="2">
        <f t="shared" si="15"/>
        <v>5</v>
      </c>
      <c r="AN39" s="2">
        <f t="shared" si="16"/>
        <v>9</v>
      </c>
      <c r="AO39" s="2">
        <f t="shared" si="17"/>
        <v>11</v>
      </c>
      <c r="AP39" s="2">
        <f t="shared" si="18"/>
        <v>24</v>
      </c>
      <c r="AQ39" s="2">
        <f t="shared" si="19"/>
        <v>24</v>
      </c>
      <c r="AR39" s="2">
        <f t="shared" si="38"/>
        <v>27</v>
      </c>
      <c r="AS39" s="2">
        <f t="shared" si="20"/>
        <v>22</v>
      </c>
      <c r="AT39" s="2">
        <f t="shared" si="21"/>
        <v>27</v>
      </c>
      <c r="AU39" s="2">
        <f t="shared" si="22"/>
        <v>16</v>
      </c>
      <c r="AV39" s="2">
        <f t="shared" si="23"/>
        <v>16</v>
      </c>
      <c r="AW39" s="2">
        <f t="shared" si="24"/>
        <v>23</v>
      </c>
      <c r="AX39" s="2">
        <f t="shared" si="25"/>
        <v>21</v>
      </c>
      <c r="AY39" s="2">
        <f t="shared" si="26"/>
        <v>30</v>
      </c>
      <c r="AZ39" s="2">
        <f t="shared" si="27"/>
        <v>32</v>
      </c>
      <c r="BA39" s="2">
        <f t="shared" si="28"/>
        <v>32</v>
      </c>
      <c r="BB39" s="2">
        <f t="shared" si="29"/>
        <v>32</v>
      </c>
      <c r="BC39" s="2">
        <f t="shared" si="30"/>
        <v>28</v>
      </c>
      <c r="BD39" s="2">
        <f t="shared" si="31"/>
        <v>26</v>
      </c>
      <c r="BE39" s="2">
        <f t="shared" si="32"/>
        <v>13</v>
      </c>
      <c r="BF39" s="2">
        <f t="shared" si="33"/>
        <v>13</v>
      </c>
      <c r="BG39" s="2">
        <f>Y39*1000</f>
        <v>21366.927899686521</v>
      </c>
      <c r="BH39" s="2">
        <f>Z39*1000</f>
        <v>5700</v>
      </c>
      <c r="BI39" s="2">
        <f>AA39*1000</f>
        <v>11000</v>
      </c>
    </row>
    <row r="40" spans="1:61" x14ac:dyDescent="0.3">
      <c r="A40">
        <v>264</v>
      </c>
      <c r="B40">
        <v>7</v>
      </c>
      <c r="C40" s="2">
        <v>2640</v>
      </c>
      <c r="D40">
        <v>36</v>
      </c>
      <c r="E40" s="1">
        <v>10</v>
      </c>
      <c r="F40" s="3">
        <v>21.493190525949149</v>
      </c>
      <c r="G40" s="3">
        <v>5.8</v>
      </c>
      <c r="H40" s="3">
        <v>25</v>
      </c>
      <c r="J40" s="2">
        <f t="shared" ref="J40:N42" si="40">A38</f>
        <v>198</v>
      </c>
      <c r="K40" s="2">
        <f t="shared" si="40"/>
        <v>6</v>
      </c>
      <c r="L40" s="2">
        <f t="shared" si="40"/>
        <v>1980</v>
      </c>
      <c r="M40" s="2">
        <f t="shared" si="40"/>
        <v>36</v>
      </c>
      <c r="N40" s="2">
        <f t="shared" si="40"/>
        <v>10</v>
      </c>
      <c r="O40" s="2">
        <f t="shared" si="35"/>
        <v>254</v>
      </c>
      <c r="P40" s="2">
        <f t="shared" si="35"/>
        <v>8</v>
      </c>
      <c r="Q40" s="2">
        <f t="shared" si="35"/>
        <v>1763.8888888888889</v>
      </c>
      <c r="R40" s="2">
        <f t="shared" si="35"/>
        <v>25</v>
      </c>
      <c r="S40" s="2">
        <f t="shared" si="35"/>
        <v>6.9444444444444446</v>
      </c>
      <c r="T40" s="2">
        <f t="shared" si="36"/>
        <v>264</v>
      </c>
      <c r="U40" s="2">
        <f t="shared" si="36"/>
        <v>7</v>
      </c>
      <c r="V40" s="2">
        <f t="shared" si="36"/>
        <v>2640</v>
      </c>
      <c r="W40" s="2">
        <f t="shared" si="36"/>
        <v>36</v>
      </c>
      <c r="X40" s="2">
        <f t="shared" si="36"/>
        <v>10</v>
      </c>
      <c r="Y40" s="2">
        <f t="shared" si="36"/>
        <v>21.493190525949149</v>
      </c>
      <c r="Z40" s="2">
        <f t="shared" si="36"/>
        <v>5.8</v>
      </c>
      <c r="AA40" s="2">
        <f t="shared" si="36"/>
        <v>25</v>
      </c>
      <c r="AC40" s="2">
        <f t="shared" si="37"/>
        <v>15</v>
      </c>
      <c r="AD40" s="2">
        <f t="shared" si="6"/>
        <v>15</v>
      </c>
      <c r="AE40" s="2">
        <f t="shared" si="7"/>
        <v>8</v>
      </c>
      <c r="AF40" s="2">
        <f t="shared" si="8"/>
        <v>5</v>
      </c>
      <c r="AG40" s="2">
        <f t="shared" si="9"/>
        <v>5</v>
      </c>
      <c r="AH40" s="2">
        <f t="shared" si="10"/>
        <v>5</v>
      </c>
      <c r="AI40" s="2">
        <f t="shared" si="11"/>
        <v>10</v>
      </c>
      <c r="AJ40" s="2">
        <f t="shared" si="12"/>
        <v>10</v>
      </c>
      <c r="AK40" s="2">
        <f t="shared" si="13"/>
        <v>23</v>
      </c>
      <c r="AL40" s="2">
        <f t="shared" si="14"/>
        <v>23</v>
      </c>
      <c r="AM40" s="2">
        <f t="shared" si="15"/>
        <v>3</v>
      </c>
      <c r="AN40" s="2">
        <f t="shared" si="16"/>
        <v>11</v>
      </c>
      <c r="AO40" s="2">
        <f t="shared" si="17"/>
        <v>1</v>
      </c>
      <c r="AP40" s="2">
        <f t="shared" si="18"/>
        <v>5</v>
      </c>
      <c r="AQ40" s="2">
        <f t="shared" si="19"/>
        <v>5</v>
      </c>
      <c r="AR40" s="2">
        <f t="shared" si="38"/>
        <v>22</v>
      </c>
      <c r="AS40" s="2">
        <f t="shared" si="20"/>
        <v>22</v>
      </c>
      <c r="AT40" s="2">
        <f t="shared" si="21"/>
        <v>29</v>
      </c>
      <c r="AU40" s="2">
        <f t="shared" si="22"/>
        <v>32</v>
      </c>
      <c r="AV40" s="2">
        <f t="shared" si="23"/>
        <v>32</v>
      </c>
      <c r="AW40" s="2">
        <f t="shared" si="24"/>
        <v>32</v>
      </c>
      <c r="AX40" s="2">
        <f t="shared" si="25"/>
        <v>27</v>
      </c>
      <c r="AY40" s="2">
        <f t="shared" si="26"/>
        <v>27</v>
      </c>
      <c r="AZ40" s="2">
        <f t="shared" si="27"/>
        <v>14</v>
      </c>
      <c r="BA40" s="2">
        <f t="shared" si="28"/>
        <v>14</v>
      </c>
      <c r="BB40" s="2">
        <f t="shared" si="29"/>
        <v>34</v>
      </c>
      <c r="BC40" s="2">
        <f t="shared" si="30"/>
        <v>26</v>
      </c>
      <c r="BD40" s="2">
        <f t="shared" si="31"/>
        <v>36</v>
      </c>
      <c r="BE40" s="2">
        <f t="shared" si="32"/>
        <v>32</v>
      </c>
      <c r="BF40" s="2">
        <f t="shared" si="33"/>
        <v>32</v>
      </c>
      <c r="BG40" s="2">
        <f>Y40*1000</f>
        <v>21493.19052594915</v>
      </c>
      <c r="BH40" s="2">
        <f>Z40*1000</f>
        <v>5800</v>
      </c>
      <c r="BI40" s="2">
        <f>AA40*1000</f>
        <v>25000</v>
      </c>
    </row>
    <row r="41" spans="1:61" x14ac:dyDescent="0.3">
      <c r="A41">
        <v>156</v>
      </c>
      <c r="B41">
        <v>10</v>
      </c>
      <c r="C41" s="2">
        <v>1343.3333333333333</v>
      </c>
      <c r="D41">
        <v>31</v>
      </c>
      <c r="E41" s="1">
        <v>8.6111111111111107</v>
      </c>
      <c r="F41" s="3">
        <v>24.441219199784268</v>
      </c>
      <c r="G41" s="3">
        <v>6.7</v>
      </c>
      <c r="H41" s="3">
        <v>27</v>
      </c>
      <c r="J41" s="2">
        <f t="shared" si="40"/>
        <v>254</v>
      </c>
      <c r="K41" s="2">
        <f t="shared" si="40"/>
        <v>8</v>
      </c>
      <c r="L41" s="2">
        <f t="shared" si="40"/>
        <v>1763.8888888888889</v>
      </c>
      <c r="M41" s="2">
        <f t="shared" si="40"/>
        <v>25</v>
      </c>
      <c r="N41" s="2">
        <f t="shared" si="40"/>
        <v>6.9444444444444446</v>
      </c>
      <c r="O41" s="2">
        <f t="shared" si="35"/>
        <v>264</v>
      </c>
      <c r="P41" s="2">
        <f t="shared" si="35"/>
        <v>7</v>
      </c>
      <c r="Q41" s="2">
        <f t="shared" si="35"/>
        <v>2640</v>
      </c>
      <c r="R41" s="2">
        <f t="shared" si="35"/>
        <v>36</v>
      </c>
      <c r="S41" s="2">
        <f t="shared" si="35"/>
        <v>10</v>
      </c>
      <c r="T41" s="2">
        <f t="shared" si="36"/>
        <v>156</v>
      </c>
      <c r="U41" s="2">
        <f t="shared" si="36"/>
        <v>10</v>
      </c>
      <c r="V41" s="2">
        <f t="shared" si="36"/>
        <v>1343.3333333333333</v>
      </c>
      <c r="W41" s="2">
        <f t="shared" si="36"/>
        <v>31</v>
      </c>
      <c r="X41" s="2">
        <f t="shared" si="36"/>
        <v>8.6111111111111107</v>
      </c>
      <c r="Y41" s="2">
        <f t="shared" si="36"/>
        <v>24.441219199784268</v>
      </c>
      <c r="Z41" s="2">
        <f t="shared" si="36"/>
        <v>6.7</v>
      </c>
      <c r="AA41" s="2">
        <f t="shared" si="36"/>
        <v>27</v>
      </c>
      <c r="AC41" s="2">
        <f t="shared" si="37"/>
        <v>5</v>
      </c>
      <c r="AD41" s="2">
        <f t="shared" si="6"/>
        <v>9</v>
      </c>
      <c r="AE41" s="2">
        <f t="shared" si="7"/>
        <v>11</v>
      </c>
      <c r="AF41" s="2">
        <f t="shared" si="8"/>
        <v>23</v>
      </c>
      <c r="AG41" s="2">
        <f t="shared" si="9"/>
        <v>23</v>
      </c>
      <c r="AH41" s="2">
        <f t="shared" si="10"/>
        <v>3</v>
      </c>
      <c r="AI41" s="2">
        <f t="shared" si="11"/>
        <v>12</v>
      </c>
      <c r="AJ41" s="2">
        <f t="shared" si="12"/>
        <v>1</v>
      </c>
      <c r="AK41" s="2">
        <f t="shared" si="13"/>
        <v>5</v>
      </c>
      <c r="AL41" s="2">
        <f t="shared" si="14"/>
        <v>5</v>
      </c>
      <c r="AM41" s="2">
        <f t="shared" si="15"/>
        <v>22</v>
      </c>
      <c r="AN41" s="2">
        <f t="shared" si="16"/>
        <v>1</v>
      </c>
      <c r="AO41" s="2">
        <f t="shared" si="17"/>
        <v>21</v>
      </c>
      <c r="AP41" s="2">
        <f t="shared" si="18"/>
        <v>14</v>
      </c>
      <c r="AQ41" s="2">
        <f t="shared" si="19"/>
        <v>14</v>
      </c>
      <c r="AR41" s="2">
        <f t="shared" si="38"/>
        <v>32</v>
      </c>
      <c r="AS41" s="2">
        <f t="shared" si="20"/>
        <v>28</v>
      </c>
      <c r="AT41" s="2">
        <f t="shared" si="21"/>
        <v>26</v>
      </c>
      <c r="AU41" s="2">
        <f t="shared" si="22"/>
        <v>14</v>
      </c>
      <c r="AV41" s="2">
        <f t="shared" si="23"/>
        <v>14</v>
      </c>
      <c r="AW41" s="2">
        <f t="shared" si="24"/>
        <v>34</v>
      </c>
      <c r="AX41" s="2">
        <f t="shared" si="25"/>
        <v>25</v>
      </c>
      <c r="AY41" s="2">
        <f t="shared" si="26"/>
        <v>36</v>
      </c>
      <c r="AZ41" s="2">
        <f t="shared" si="27"/>
        <v>32</v>
      </c>
      <c r="BA41" s="2">
        <f t="shared" si="28"/>
        <v>32</v>
      </c>
      <c r="BB41" s="2">
        <f t="shared" si="29"/>
        <v>15</v>
      </c>
      <c r="BC41" s="2">
        <f t="shared" si="30"/>
        <v>36</v>
      </c>
      <c r="BD41" s="2">
        <f t="shared" si="31"/>
        <v>16</v>
      </c>
      <c r="BE41" s="2">
        <f t="shared" si="32"/>
        <v>23</v>
      </c>
      <c r="BF41" s="2">
        <f t="shared" si="33"/>
        <v>23</v>
      </c>
      <c r="BG41" s="2">
        <f>Y41*1000</f>
        <v>24441.219199784267</v>
      </c>
      <c r="BH41" s="2">
        <f>Z41*1000</f>
        <v>6700</v>
      </c>
      <c r="BI41" s="2">
        <f>AA41*1000</f>
        <v>27000</v>
      </c>
    </row>
    <row r="42" spans="1:61" x14ac:dyDescent="0.3">
      <c r="A42">
        <v>206</v>
      </c>
      <c r="B42">
        <v>7</v>
      </c>
      <c r="C42" s="2">
        <v>1945.5555555555557</v>
      </c>
      <c r="D42">
        <v>34</v>
      </c>
      <c r="E42" s="1">
        <v>9.4444444444444446</v>
      </c>
      <c r="F42" s="3">
        <v>25.810387556782239</v>
      </c>
      <c r="G42" s="3">
        <v>7.2</v>
      </c>
      <c r="H42" s="3">
        <v>21</v>
      </c>
      <c r="J42" s="2">
        <f t="shared" si="40"/>
        <v>264</v>
      </c>
      <c r="K42" s="2">
        <f t="shared" si="40"/>
        <v>7</v>
      </c>
      <c r="L42" s="2">
        <f t="shared" si="40"/>
        <v>2640</v>
      </c>
      <c r="M42" s="2">
        <f t="shared" si="40"/>
        <v>36</v>
      </c>
      <c r="N42" s="2">
        <f t="shared" si="40"/>
        <v>10</v>
      </c>
      <c r="O42" s="2">
        <f t="shared" si="35"/>
        <v>156</v>
      </c>
      <c r="P42" s="2">
        <f t="shared" si="35"/>
        <v>10</v>
      </c>
      <c r="Q42" s="2">
        <f t="shared" si="35"/>
        <v>1343.3333333333333</v>
      </c>
      <c r="R42" s="2">
        <f t="shared" si="35"/>
        <v>31</v>
      </c>
      <c r="S42" s="2">
        <f t="shared" si="35"/>
        <v>8.6111111111111107</v>
      </c>
      <c r="T42" s="2">
        <f t="shared" si="36"/>
        <v>206</v>
      </c>
      <c r="U42" s="2">
        <f t="shared" si="36"/>
        <v>7</v>
      </c>
      <c r="V42" s="2">
        <f t="shared" si="36"/>
        <v>1945.5555555555557</v>
      </c>
      <c r="W42" s="2">
        <f t="shared" si="36"/>
        <v>34</v>
      </c>
      <c r="X42" s="2">
        <f t="shared" si="36"/>
        <v>9.4444444444444446</v>
      </c>
      <c r="Y42" s="2">
        <f t="shared" si="36"/>
        <v>25.810387556782239</v>
      </c>
      <c r="Z42" s="2">
        <f t="shared" si="36"/>
        <v>7.2</v>
      </c>
      <c r="AA42" s="2">
        <f t="shared" si="36"/>
        <v>21</v>
      </c>
      <c r="AC42" s="2">
        <f t="shared" si="37"/>
        <v>3</v>
      </c>
      <c r="AD42" s="2">
        <f t="shared" si="6"/>
        <v>11</v>
      </c>
      <c r="AE42" s="2">
        <f t="shared" si="7"/>
        <v>1</v>
      </c>
      <c r="AF42" s="2">
        <f t="shared" si="8"/>
        <v>5</v>
      </c>
      <c r="AG42" s="2">
        <f t="shared" si="9"/>
        <v>5</v>
      </c>
      <c r="AH42" s="2">
        <f t="shared" si="10"/>
        <v>22</v>
      </c>
      <c r="AI42" s="2">
        <f t="shared" si="11"/>
        <v>1</v>
      </c>
      <c r="AJ42" s="2">
        <f t="shared" si="12"/>
        <v>20</v>
      </c>
      <c r="AK42" s="2">
        <f t="shared" si="13"/>
        <v>13</v>
      </c>
      <c r="AL42" s="2">
        <f t="shared" si="14"/>
        <v>13</v>
      </c>
      <c r="AM42" s="2">
        <f t="shared" si="15"/>
        <v>13</v>
      </c>
      <c r="AN42" s="2">
        <f t="shared" si="16"/>
        <v>11</v>
      </c>
      <c r="AO42" s="2">
        <f t="shared" si="17"/>
        <v>8</v>
      </c>
      <c r="AP42" s="2">
        <f t="shared" si="18"/>
        <v>10</v>
      </c>
      <c r="AQ42" s="2">
        <f t="shared" si="19"/>
        <v>10</v>
      </c>
      <c r="AR42" s="2">
        <f t="shared" si="38"/>
        <v>34</v>
      </c>
      <c r="AS42" s="2">
        <f t="shared" si="20"/>
        <v>26</v>
      </c>
      <c r="AT42" s="2">
        <f t="shared" si="21"/>
        <v>36</v>
      </c>
      <c r="AU42" s="2">
        <f t="shared" si="22"/>
        <v>32</v>
      </c>
      <c r="AV42" s="2">
        <f t="shared" si="23"/>
        <v>32</v>
      </c>
      <c r="AW42" s="2">
        <f t="shared" si="24"/>
        <v>15</v>
      </c>
      <c r="AX42" s="2">
        <f t="shared" si="25"/>
        <v>36</v>
      </c>
      <c r="AY42" s="2">
        <f t="shared" si="26"/>
        <v>17</v>
      </c>
      <c r="AZ42" s="2">
        <f t="shared" si="27"/>
        <v>24</v>
      </c>
      <c r="BA42" s="2">
        <f t="shared" si="28"/>
        <v>24</v>
      </c>
      <c r="BB42" s="2">
        <f t="shared" si="29"/>
        <v>24</v>
      </c>
      <c r="BC42" s="2">
        <f t="shared" si="30"/>
        <v>26</v>
      </c>
      <c r="BD42" s="2">
        <f t="shared" si="31"/>
        <v>29</v>
      </c>
      <c r="BE42" s="2">
        <f t="shared" si="32"/>
        <v>27</v>
      </c>
      <c r="BF42" s="2">
        <f t="shared" si="33"/>
        <v>27</v>
      </c>
      <c r="BG42" s="2">
        <f>Y42*1000</f>
        <v>25810.38755678224</v>
      </c>
      <c r="BH42" s="2">
        <f>Z42*1000</f>
        <v>7200</v>
      </c>
      <c r="BI42" s="2">
        <f>AA42*1000</f>
        <v>21000</v>
      </c>
    </row>
  </sheetData>
  <mergeCells count="2">
    <mergeCell ref="F1:H1"/>
    <mergeCell ref="A2:E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14E45-0C5A-4A2E-BC5B-2F2169C37958}">
  <dimension ref="A1:Y179"/>
  <sheetViews>
    <sheetView topLeftCell="A124" zoomScale="48" zoomScaleNormal="50" workbookViewId="0">
      <selection activeCell="U175" sqref="U175"/>
    </sheetView>
  </sheetViews>
  <sheetFormatPr defaultRowHeight="14.4" x14ac:dyDescent="0.3"/>
  <cols>
    <col min="16" max="16" width="10.109375" bestFit="1" customWidth="1"/>
    <col min="20" max="20" width="14.5546875" bestFit="1" customWidth="1"/>
    <col min="21" max="21" width="9.88671875" bestFit="1" customWidth="1"/>
    <col min="22" max="22" width="15.21875" bestFit="1" customWidth="1"/>
    <col min="23" max="23" width="15" bestFit="1" customWidth="1"/>
    <col min="24" max="24" width="12.5546875" bestFit="1" customWidth="1"/>
    <col min="25" max="25" width="16.33203125" bestFit="1" customWidth="1"/>
  </cols>
  <sheetData>
    <row r="1" spans="1:14" ht="18" x14ac:dyDescent="0.3">
      <c r="A1" s="7"/>
    </row>
    <row r="2" spans="1:14" x14ac:dyDescent="0.3">
      <c r="A2" s="8"/>
    </row>
    <row r="5" spans="1:14" ht="18" x14ac:dyDescent="0.3">
      <c r="A5" s="9" t="s">
        <v>28</v>
      </c>
      <c r="B5" s="10">
        <v>9275734</v>
      </c>
      <c r="C5" s="9" t="s">
        <v>29</v>
      </c>
      <c r="D5" s="10">
        <v>38</v>
      </c>
      <c r="E5" s="9" t="s">
        <v>30</v>
      </c>
      <c r="F5" s="10">
        <v>12</v>
      </c>
      <c r="G5" s="9" t="s">
        <v>31</v>
      </c>
      <c r="H5" s="10">
        <v>38</v>
      </c>
      <c r="I5" s="9" t="s">
        <v>32</v>
      </c>
      <c r="J5" s="10">
        <v>0</v>
      </c>
      <c r="K5" s="9" t="s">
        <v>33</v>
      </c>
      <c r="L5" s="10" t="s">
        <v>363</v>
      </c>
    </row>
    <row r="6" spans="1:14" ht="18.600000000000001" thickBot="1" x14ac:dyDescent="0.35">
      <c r="A6" s="7"/>
    </row>
    <row r="7" spans="1:14" ht="15" thickBot="1" x14ac:dyDescent="0.35">
      <c r="A7" s="11" t="s">
        <v>35</v>
      </c>
      <c r="B7" s="11" t="s">
        <v>36</v>
      </c>
      <c r="C7" s="11" t="s">
        <v>37</v>
      </c>
      <c r="D7" s="11" t="s">
        <v>38</v>
      </c>
      <c r="E7" s="11" t="s">
        <v>39</v>
      </c>
      <c r="F7" s="11" t="s">
        <v>40</v>
      </c>
      <c r="G7" s="11" t="s">
        <v>41</v>
      </c>
      <c r="H7" s="11" t="s">
        <v>42</v>
      </c>
      <c r="I7" s="11" t="s">
        <v>43</v>
      </c>
      <c r="J7" s="11" t="s">
        <v>44</v>
      </c>
      <c r="K7" s="11" t="s">
        <v>45</v>
      </c>
      <c r="L7" s="11" t="s">
        <v>268</v>
      </c>
      <c r="M7" s="11" t="s">
        <v>269</v>
      </c>
      <c r="N7" s="11" t="s">
        <v>270</v>
      </c>
    </row>
    <row r="8" spans="1:14" ht="15" thickBot="1" x14ac:dyDescent="0.35">
      <c r="A8" s="11" t="s">
        <v>47</v>
      </c>
      <c r="B8" s="12">
        <v>34</v>
      </c>
      <c r="C8" s="12">
        <v>26</v>
      </c>
      <c r="D8" s="12">
        <v>36</v>
      </c>
      <c r="E8" s="12">
        <v>33</v>
      </c>
      <c r="F8" s="12">
        <v>33</v>
      </c>
      <c r="G8" s="12">
        <v>24</v>
      </c>
      <c r="H8" s="12">
        <v>5</v>
      </c>
      <c r="I8" s="12">
        <v>13</v>
      </c>
      <c r="J8" s="12">
        <v>3</v>
      </c>
      <c r="K8" s="12">
        <v>6</v>
      </c>
      <c r="L8" s="12">
        <v>6</v>
      </c>
      <c r="M8" s="12">
        <v>15</v>
      </c>
      <c r="N8" s="12">
        <v>29000</v>
      </c>
    </row>
    <row r="9" spans="1:14" ht="15" thickBot="1" x14ac:dyDescent="0.35">
      <c r="A9" s="11" t="s">
        <v>48</v>
      </c>
      <c r="B9" s="12">
        <v>6</v>
      </c>
      <c r="C9" s="12">
        <v>28</v>
      </c>
      <c r="D9" s="12">
        <v>6</v>
      </c>
      <c r="E9" s="12">
        <v>9</v>
      </c>
      <c r="F9" s="12">
        <v>9</v>
      </c>
      <c r="G9" s="12">
        <v>29</v>
      </c>
      <c r="H9" s="12">
        <v>33</v>
      </c>
      <c r="I9" s="12">
        <v>11</v>
      </c>
      <c r="J9" s="12">
        <v>33</v>
      </c>
      <c r="K9" s="12">
        <v>30</v>
      </c>
      <c r="L9" s="12">
        <v>30</v>
      </c>
      <c r="M9" s="12">
        <v>10</v>
      </c>
      <c r="N9" s="12">
        <v>23000</v>
      </c>
    </row>
    <row r="10" spans="1:14" ht="15" thickBot="1" x14ac:dyDescent="0.35">
      <c r="A10" s="11" t="s">
        <v>49</v>
      </c>
      <c r="B10" s="12">
        <v>4</v>
      </c>
      <c r="C10" s="12">
        <v>26</v>
      </c>
      <c r="D10" s="12">
        <v>7</v>
      </c>
      <c r="E10" s="12">
        <v>14</v>
      </c>
      <c r="F10" s="12">
        <v>14</v>
      </c>
      <c r="G10" s="12">
        <v>27</v>
      </c>
      <c r="H10" s="12">
        <v>35</v>
      </c>
      <c r="I10" s="12">
        <v>13</v>
      </c>
      <c r="J10" s="12">
        <v>32</v>
      </c>
      <c r="K10" s="12">
        <v>25</v>
      </c>
      <c r="L10" s="12">
        <v>25</v>
      </c>
      <c r="M10" s="12">
        <v>12</v>
      </c>
      <c r="N10" s="12">
        <v>24000</v>
      </c>
    </row>
    <row r="11" spans="1:14" ht="15" thickBot="1" x14ac:dyDescent="0.35">
      <c r="A11" s="11" t="s">
        <v>50</v>
      </c>
      <c r="B11" s="12">
        <v>23</v>
      </c>
      <c r="C11" s="12">
        <v>18</v>
      </c>
      <c r="D11" s="12">
        <v>19</v>
      </c>
      <c r="E11" s="12">
        <v>14</v>
      </c>
      <c r="F11" s="12">
        <v>14</v>
      </c>
      <c r="G11" s="12">
        <v>19</v>
      </c>
      <c r="H11" s="12">
        <v>16</v>
      </c>
      <c r="I11" s="12">
        <v>21</v>
      </c>
      <c r="J11" s="12">
        <v>20</v>
      </c>
      <c r="K11" s="12">
        <v>25</v>
      </c>
      <c r="L11" s="12">
        <v>25</v>
      </c>
      <c r="M11" s="12">
        <v>20</v>
      </c>
      <c r="N11" s="12">
        <v>18000</v>
      </c>
    </row>
    <row r="12" spans="1:14" ht="15" thickBot="1" x14ac:dyDescent="0.35">
      <c r="A12" s="11" t="s">
        <v>51</v>
      </c>
      <c r="B12" s="12">
        <v>15</v>
      </c>
      <c r="C12" s="12">
        <v>1</v>
      </c>
      <c r="D12" s="12">
        <v>9</v>
      </c>
      <c r="E12" s="12">
        <v>8</v>
      </c>
      <c r="F12" s="12">
        <v>8</v>
      </c>
      <c r="G12" s="12">
        <v>10</v>
      </c>
      <c r="H12" s="12">
        <v>24</v>
      </c>
      <c r="I12" s="12">
        <v>38</v>
      </c>
      <c r="J12" s="12">
        <v>30</v>
      </c>
      <c r="K12" s="12">
        <v>31</v>
      </c>
      <c r="L12" s="12">
        <v>31</v>
      </c>
      <c r="M12" s="12">
        <v>29</v>
      </c>
      <c r="N12" s="12">
        <v>11000</v>
      </c>
    </row>
    <row r="13" spans="1:14" ht="15" thickBot="1" x14ac:dyDescent="0.35">
      <c r="A13" s="11" t="s">
        <v>52</v>
      </c>
      <c r="B13" s="12">
        <v>28</v>
      </c>
      <c r="C13" s="12">
        <v>1</v>
      </c>
      <c r="D13" s="12">
        <v>28</v>
      </c>
      <c r="E13" s="12">
        <v>16</v>
      </c>
      <c r="F13" s="12">
        <v>16</v>
      </c>
      <c r="G13" s="12">
        <v>3</v>
      </c>
      <c r="H13" s="12">
        <v>11</v>
      </c>
      <c r="I13" s="12">
        <v>38</v>
      </c>
      <c r="J13" s="12">
        <v>11</v>
      </c>
      <c r="K13" s="12">
        <v>23</v>
      </c>
      <c r="L13" s="12">
        <v>23</v>
      </c>
      <c r="M13" s="12">
        <v>36</v>
      </c>
      <c r="N13" s="12">
        <v>26000</v>
      </c>
    </row>
    <row r="14" spans="1:14" ht="15" thickBot="1" x14ac:dyDescent="0.35">
      <c r="A14" s="11" t="s">
        <v>53</v>
      </c>
      <c r="B14" s="12">
        <v>8</v>
      </c>
      <c r="C14" s="12">
        <v>1</v>
      </c>
      <c r="D14" s="12">
        <v>11</v>
      </c>
      <c r="E14" s="12">
        <v>24</v>
      </c>
      <c r="F14" s="12">
        <v>24</v>
      </c>
      <c r="G14" s="12">
        <v>2</v>
      </c>
      <c r="H14" s="12">
        <v>31</v>
      </c>
      <c r="I14" s="12">
        <v>38</v>
      </c>
      <c r="J14" s="12">
        <v>28</v>
      </c>
      <c r="K14" s="12">
        <v>15</v>
      </c>
      <c r="L14" s="12">
        <v>15</v>
      </c>
      <c r="M14" s="12">
        <v>37</v>
      </c>
      <c r="N14" s="12">
        <v>15000</v>
      </c>
    </row>
    <row r="15" spans="1:14" ht="15" thickBot="1" x14ac:dyDescent="0.35">
      <c r="A15" s="11" t="s">
        <v>54</v>
      </c>
      <c r="B15" s="12">
        <v>7</v>
      </c>
      <c r="C15" s="12">
        <v>18</v>
      </c>
      <c r="D15" s="12">
        <v>4</v>
      </c>
      <c r="E15" s="12">
        <v>4</v>
      </c>
      <c r="F15" s="12">
        <v>4</v>
      </c>
      <c r="G15" s="12">
        <v>22</v>
      </c>
      <c r="H15" s="12">
        <v>32</v>
      </c>
      <c r="I15" s="12">
        <v>21</v>
      </c>
      <c r="J15" s="12">
        <v>35</v>
      </c>
      <c r="K15" s="12">
        <v>35</v>
      </c>
      <c r="L15" s="12">
        <v>35</v>
      </c>
      <c r="M15" s="12">
        <v>17</v>
      </c>
      <c r="N15" s="12">
        <v>12000</v>
      </c>
    </row>
    <row r="16" spans="1:14" ht="15" thickBot="1" x14ac:dyDescent="0.35">
      <c r="A16" s="11" t="s">
        <v>55</v>
      </c>
      <c r="B16" s="12">
        <v>5</v>
      </c>
      <c r="C16" s="12">
        <v>23</v>
      </c>
      <c r="D16" s="12">
        <v>3</v>
      </c>
      <c r="E16" s="12">
        <v>1</v>
      </c>
      <c r="F16" s="12">
        <v>1</v>
      </c>
      <c r="G16" s="12">
        <v>26</v>
      </c>
      <c r="H16" s="12">
        <v>34</v>
      </c>
      <c r="I16" s="12">
        <v>16</v>
      </c>
      <c r="J16" s="12">
        <v>36</v>
      </c>
      <c r="K16" s="12">
        <v>38</v>
      </c>
      <c r="L16" s="12">
        <v>38</v>
      </c>
      <c r="M16" s="12">
        <v>13</v>
      </c>
      <c r="N16" s="12">
        <v>10000</v>
      </c>
    </row>
    <row r="17" spans="1:14" ht="15" thickBot="1" x14ac:dyDescent="0.35">
      <c r="A17" s="11" t="s">
        <v>56</v>
      </c>
      <c r="B17" s="12">
        <v>20</v>
      </c>
      <c r="C17" s="12">
        <v>23</v>
      </c>
      <c r="D17" s="12">
        <v>16</v>
      </c>
      <c r="E17" s="12">
        <v>16</v>
      </c>
      <c r="F17" s="12">
        <v>16</v>
      </c>
      <c r="G17" s="12">
        <v>25</v>
      </c>
      <c r="H17" s="12">
        <v>19</v>
      </c>
      <c r="I17" s="12">
        <v>16</v>
      </c>
      <c r="J17" s="12">
        <v>23</v>
      </c>
      <c r="K17" s="12">
        <v>23</v>
      </c>
      <c r="L17" s="12">
        <v>23</v>
      </c>
      <c r="M17" s="12">
        <v>14</v>
      </c>
      <c r="N17" s="12">
        <v>30000</v>
      </c>
    </row>
    <row r="18" spans="1:14" ht="15" thickBot="1" x14ac:dyDescent="0.35">
      <c r="A18" s="11" t="s">
        <v>57</v>
      </c>
      <c r="B18" s="12">
        <v>17</v>
      </c>
      <c r="C18" s="12">
        <v>6</v>
      </c>
      <c r="D18" s="12">
        <v>13</v>
      </c>
      <c r="E18" s="12">
        <v>16</v>
      </c>
      <c r="F18" s="12">
        <v>16</v>
      </c>
      <c r="G18" s="12">
        <v>7</v>
      </c>
      <c r="H18" s="12">
        <v>22</v>
      </c>
      <c r="I18" s="12">
        <v>33</v>
      </c>
      <c r="J18" s="12">
        <v>26</v>
      </c>
      <c r="K18" s="12">
        <v>23</v>
      </c>
      <c r="L18" s="12">
        <v>23</v>
      </c>
      <c r="M18" s="12">
        <v>32</v>
      </c>
      <c r="N18" s="12">
        <v>27000</v>
      </c>
    </row>
    <row r="19" spans="1:14" ht="15" thickBot="1" x14ac:dyDescent="0.35">
      <c r="A19" s="11" t="s">
        <v>58</v>
      </c>
      <c r="B19" s="12">
        <v>22</v>
      </c>
      <c r="C19" s="12">
        <v>8</v>
      </c>
      <c r="D19" s="12">
        <v>25</v>
      </c>
      <c r="E19" s="12">
        <v>22</v>
      </c>
      <c r="F19" s="12">
        <v>22</v>
      </c>
      <c r="G19" s="12">
        <v>8</v>
      </c>
      <c r="H19" s="12">
        <v>17</v>
      </c>
      <c r="I19" s="12">
        <v>31</v>
      </c>
      <c r="J19" s="12">
        <v>14</v>
      </c>
      <c r="K19" s="12">
        <v>17</v>
      </c>
      <c r="L19" s="12">
        <v>17</v>
      </c>
      <c r="M19" s="12">
        <v>31</v>
      </c>
      <c r="N19" s="12">
        <v>27000</v>
      </c>
    </row>
    <row r="20" spans="1:14" ht="15" thickBot="1" x14ac:dyDescent="0.35">
      <c r="A20" s="11" t="s">
        <v>59</v>
      </c>
      <c r="B20" s="12">
        <v>36</v>
      </c>
      <c r="C20" s="12">
        <v>18</v>
      </c>
      <c r="D20" s="12">
        <v>26</v>
      </c>
      <c r="E20" s="12">
        <v>4</v>
      </c>
      <c r="F20" s="12">
        <v>4</v>
      </c>
      <c r="G20" s="12">
        <v>22</v>
      </c>
      <c r="H20" s="12">
        <v>3</v>
      </c>
      <c r="I20" s="12">
        <v>21</v>
      </c>
      <c r="J20" s="12">
        <v>13</v>
      </c>
      <c r="K20" s="12">
        <v>35</v>
      </c>
      <c r="L20" s="12">
        <v>35</v>
      </c>
      <c r="M20" s="12">
        <v>17</v>
      </c>
      <c r="N20" s="12">
        <v>19000</v>
      </c>
    </row>
    <row r="21" spans="1:14" ht="15" thickBot="1" x14ac:dyDescent="0.35">
      <c r="A21" s="11" t="s">
        <v>60</v>
      </c>
      <c r="B21" s="12">
        <v>16</v>
      </c>
      <c r="C21" s="12">
        <v>8</v>
      </c>
      <c r="D21" s="12">
        <v>15</v>
      </c>
      <c r="E21" s="12">
        <v>20</v>
      </c>
      <c r="F21" s="12">
        <v>20</v>
      </c>
      <c r="G21" s="12">
        <v>9</v>
      </c>
      <c r="H21" s="12">
        <v>23</v>
      </c>
      <c r="I21" s="12">
        <v>31</v>
      </c>
      <c r="J21" s="12">
        <v>24</v>
      </c>
      <c r="K21" s="12">
        <v>19</v>
      </c>
      <c r="L21" s="12">
        <v>19</v>
      </c>
      <c r="M21" s="12">
        <v>30</v>
      </c>
      <c r="N21" s="12">
        <v>14000</v>
      </c>
    </row>
    <row r="22" spans="1:14" ht="15" thickBot="1" x14ac:dyDescent="0.35">
      <c r="A22" s="11" t="s">
        <v>61</v>
      </c>
      <c r="B22" s="12">
        <v>2</v>
      </c>
      <c r="C22" s="12">
        <v>28</v>
      </c>
      <c r="D22" s="12">
        <v>1</v>
      </c>
      <c r="E22" s="12">
        <v>1</v>
      </c>
      <c r="F22" s="12">
        <v>1</v>
      </c>
      <c r="G22" s="12">
        <v>30</v>
      </c>
      <c r="H22" s="12">
        <v>37</v>
      </c>
      <c r="I22" s="12">
        <v>11</v>
      </c>
      <c r="J22" s="12">
        <v>38</v>
      </c>
      <c r="K22" s="12">
        <v>38</v>
      </c>
      <c r="L22" s="12">
        <v>38</v>
      </c>
      <c r="M22" s="12">
        <v>9</v>
      </c>
      <c r="N22" s="12">
        <v>27000</v>
      </c>
    </row>
    <row r="23" spans="1:14" ht="15" thickBot="1" x14ac:dyDescent="0.35">
      <c r="A23" s="11" t="s">
        <v>62</v>
      </c>
      <c r="B23" s="12">
        <v>2</v>
      </c>
      <c r="C23" s="12">
        <v>6</v>
      </c>
      <c r="D23" s="12">
        <v>2</v>
      </c>
      <c r="E23" s="12">
        <v>4</v>
      </c>
      <c r="F23" s="12">
        <v>4</v>
      </c>
      <c r="G23" s="12">
        <v>15</v>
      </c>
      <c r="H23" s="12">
        <v>37</v>
      </c>
      <c r="I23" s="12">
        <v>33</v>
      </c>
      <c r="J23" s="12">
        <v>37</v>
      </c>
      <c r="K23" s="12">
        <v>35</v>
      </c>
      <c r="L23" s="12">
        <v>35</v>
      </c>
      <c r="M23" s="12">
        <v>24</v>
      </c>
      <c r="N23" s="12">
        <v>10000</v>
      </c>
    </row>
    <row r="24" spans="1:14" ht="15" thickBot="1" x14ac:dyDescent="0.35">
      <c r="A24" s="11" t="s">
        <v>63</v>
      </c>
      <c r="B24" s="12">
        <v>18</v>
      </c>
      <c r="C24" s="12">
        <v>18</v>
      </c>
      <c r="D24" s="12">
        <v>21</v>
      </c>
      <c r="E24" s="12">
        <v>25</v>
      </c>
      <c r="F24" s="12">
        <v>25</v>
      </c>
      <c r="G24" s="12">
        <v>16</v>
      </c>
      <c r="H24" s="12">
        <v>21</v>
      </c>
      <c r="I24" s="12">
        <v>21</v>
      </c>
      <c r="J24" s="12">
        <v>18</v>
      </c>
      <c r="K24" s="12">
        <v>14</v>
      </c>
      <c r="L24" s="12">
        <v>14</v>
      </c>
      <c r="M24" s="12">
        <v>23</v>
      </c>
      <c r="N24" s="12">
        <v>13000</v>
      </c>
    </row>
    <row r="25" spans="1:14" ht="15" thickBot="1" x14ac:dyDescent="0.35">
      <c r="A25" s="11" t="s">
        <v>64</v>
      </c>
      <c r="B25" s="12">
        <v>13</v>
      </c>
      <c r="C25" s="12">
        <v>8</v>
      </c>
      <c r="D25" s="12">
        <v>14</v>
      </c>
      <c r="E25" s="12">
        <v>25</v>
      </c>
      <c r="F25" s="12">
        <v>25</v>
      </c>
      <c r="G25" s="12">
        <v>5</v>
      </c>
      <c r="H25" s="12">
        <v>26</v>
      </c>
      <c r="I25" s="12">
        <v>31</v>
      </c>
      <c r="J25" s="12">
        <v>25</v>
      </c>
      <c r="K25" s="12">
        <v>14</v>
      </c>
      <c r="L25" s="12">
        <v>14</v>
      </c>
      <c r="M25" s="12">
        <v>34</v>
      </c>
      <c r="N25" s="12">
        <v>14000</v>
      </c>
    </row>
    <row r="26" spans="1:14" ht="15" thickBot="1" x14ac:dyDescent="0.35">
      <c r="A26" s="11" t="s">
        <v>65</v>
      </c>
      <c r="B26" s="12">
        <v>35</v>
      </c>
      <c r="C26" s="12">
        <v>14</v>
      </c>
      <c r="D26" s="12">
        <v>37</v>
      </c>
      <c r="E26" s="12">
        <v>33</v>
      </c>
      <c r="F26" s="12">
        <v>33</v>
      </c>
      <c r="G26" s="12">
        <v>6</v>
      </c>
      <c r="H26" s="12">
        <v>4</v>
      </c>
      <c r="I26" s="12">
        <v>25</v>
      </c>
      <c r="J26" s="12">
        <v>2</v>
      </c>
      <c r="K26" s="12">
        <v>6</v>
      </c>
      <c r="L26" s="12">
        <v>6</v>
      </c>
      <c r="M26" s="12">
        <v>33</v>
      </c>
      <c r="N26" s="12">
        <v>10000</v>
      </c>
    </row>
    <row r="27" spans="1:14" ht="15" thickBot="1" x14ac:dyDescent="0.35">
      <c r="A27" s="11" t="s">
        <v>66</v>
      </c>
      <c r="B27" s="12">
        <v>38</v>
      </c>
      <c r="C27" s="12">
        <v>31</v>
      </c>
      <c r="D27" s="12">
        <v>38</v>
      </c>
      <c r="E27" s="12">
        <v>36</v>
      </c>
      <c r="F27" s="12">
        <v>36</v>
      </c>
      <c r="G27" s="12">
        <v>31</v>
      </c>
      <c r="H27" s="12">
        <v>1</v>
      </c>
      <c r="I27" s="12">
        <v>8</v>
      </c>
      <c r="J27" s="12">
        <v>1</v>
      </c>
      <c r="K27" s="12">
        <v>3</v>
      </c>
      <c r="L27" s="12">
        <v>3</v>
      </c>
      <c r="M27" s="12">
        <v>8</v>
      </c>
      <c r="N27" s="12">
        <v>26000</v>
      </c>
    </row>
    <row r="28" spans="1:14" ht="15" thickBot="1" x14ac:dyDescent="0.35">
      <c r="A28" s="11" t="s">
        <v>67</v>
      </c>
      <c r="B28" s="12">
        <v>25</v>
      </c>
      <c r="C28" s="12">
        <v>31</v>
      </c>
      <c r="D28" s="12">
        <v>29</v>
      </c>
      <c r="E28" s="12">
        <v>22</v>
      </c>
      <c r="F28" s="12">
        <v>22</v>
      </c>
      <c r="G28" s="12">
        <v>34</v>
      </c>
      <c r="H28" s="12">
        <v>14</v>
      </c>
      <c r="I28" s="12">
        <v>8</v>
      </c>
      <c r="J28" s="12">
        <v>10</v>
      </c>
      <c r="K28" s="12">
        <v>17</v>
      </c>
      <c r="L28" s="12">
        <v>17</v>
      </c>
      <c r="M28" s="12">
        <v>5</v>
      </c>
      <c r="N28" s="12">
        <v>11000</v>
      </c>
    </row>
    <row r="29" spans="1:14" ht="15" thickBot="1" x14ac:dyDescent="0.35">
      <c r="A29" s="11" t="s">
        <v>68</v>
      </c>
      <c r="B29" s="12">
        <v>21</v>
      </c>
      <c r="C29" s="12">
        <v>14</v>
      </c>
      <c r="D29" s="12">
        <v>24</v>
      </c>
      <c r="E29" s="12">
        <v>25</v>
      </c>
      <c r="F29" s="12">
        <v>25</v>
      </c>
      <c r="G29" s="12">
        <v>11</v>
      </c>
      <c r="H29" s="12">
        <v>18</v>
      </c>
      <c r="I29" s="12">
        <v>25</v>
      </c>
      <c r="J29" s="12">
        <v>15</v>
      </c>
      <c r="K29" s="12">
        <v>14</v>
      </c>
      <c r="L29" s="12">
        <v>14</v>
      </c>
      <c r="M29" s="12">
        <v>28</v>
      </c>
      <c r="N29" s="12">
        <v>30000</v>
      </c>
    </row>
    <row r="30" spans="1:14" ht="15" thickBot="1" x14ac:dyDescent="0.35">
      <c r="A30" s="11" t="s">
        <v>69</v>
      </c>
      <c r="B30" s="12">
        <v>12</v>
      </c>
      <c r="C30" s="12">
        <v>31</v>
      </c>
      <c r="D30" s="12">
        <v>10</v>
      </c>
      <c r="E30" s="12">
        <v>16</v>
      </c>
      <c r="F30" s="12">
        <v>16</v>
      </c>
      <c r="G30" s="12">
        <v>36</v>
      </c>
      <c r="H30" s="12">
        <v>27</v>
      </c>
      <c r="I30" s="12">
        <v>8</v>
      </c>
      <c r="J30" s="12">
        <v>29</v>
      </c>
      <c r="K30" s="12">
        <v>23</v>
      </c>
      <c r="L30" s="12">
        <v>23</v>
      </c>
      <c r="M30" s="12">
        <v>3</v>
      </c>
      <c r="N30" s="12">
        <v>19000</v>
      </c>
    </row>
    <row r="31" spans="1:14" ht="15" thickBot="1" x14ac:dyDescent="0.35">
      <c r="A31" s="11" t="s">
        <v>70</v>
      </c>
      <c r="B31" s="12">
        <v>10</v>
      </c>
      <c r="C31" s="12">
        <v>8</v>
      </c>
      <c r="D31" s="12">
        <v>8</v>
      </c>
      <c r="E31" s="12">
        <v>12</v>
      </c>
      <c r="F31" s="12">
        <v>12</v>
      </c>
      <c r="G31" s="12">
        <v>13</v>
      </c>
      <c r="H31" s="12">
        <v>29</v>
      </c>
      <c r="I31" s="12">
        <v>31</v>
      </c>
      <c r="J31" s="12">
        <v>31</v>
      </c>
      <c r="K31" s="12">
        <v>27</v>
      </c>
      <c r="L31" s="12">
        <v>27</v>
      </c>
      <c r="M31" s="12">
        <v>26</v>
      </c>
      <c r="N31" s="12">
        <v>26000</v>
      </c>
    </row>
    <row r="32" spans="1:14" ht="15" thickBot="1" x14ac:dyDescent="0.35">
      <c r="A32" s="11" t="s">
        <v>71</v>
      </c>
      <c r="B32" s="12">
        <v>30</v>
      </c>
      <c r="C32" s="12">
        <v>31</v>
      </c>
      <c r="D32" s="12">
        <v>32</v>
      </c>
      <c r="E32" s="12">
        <v>29</v>
      </c>
      <c r="F32" s="12">
        <v>29</v>
      </c>
      <c r="G32" s="12">
        <v>32</v>
      </c>
      <c r="H32" s="12">
        <v>9</v>
      </c>
      <c r="I32" s="12">
        <v>8</v>
      </c>
      <c r="J32" s="12">
        <v>7</v>
      </c>
      <c r="K32" s="12">
        <v>10</v>
      </c>
      <c r="L32" s="12">
        <v>10</v>
      </c>
      <c r="M32" s="12">
        <v>7</v>
      </c>
      <c r="N32" s="12">
        <v>22000</v>
      </c>
    </row>
    <row r="33" spans="1:14" ht="15" thickBot="1" x14ac:dyDescent="0.35">
      <c r="A33" s="11" t="s">
        <v>72</v>
      </c>
      <c r="B33" s="12">
        <v>19</v>
      </c>
      <c r="C33" s="12">
        <v>31</v>
      </c>
      <c r="D33" s="12">
        <v>23</v>
      </c>
      <c r="E33" s="12">
        <v>25</v>
      </c>
      <c r="F33" s="12">
        <v>25</v>
      </c>
      <c r="G33" s="12">
        <v>33</v>
      </c>
      <c r="H33" s="12">
        <v>20</v>
      </c>
      <c r="I33" s="12">
        <v>8</v>
      </c>
      <c r="J33" s="12">
        <v>16</v>
      </c>
      <c r="K33" s="12">
        <v>14</v>
      </c>
      <c r="L33" s="12">
        <v>14</v>
      </c>
      <c r="M33" s="12">
        <v>6</v>
      </c>
      <c r="N33" s="12">
        <v>26000</v>
      </c>
    </row>
    <row r="34" spans="1:14" ht="15" thickBot="1" x14ac:dyDescent="0.35">
      <c r="A34" s="11" t="s">
        <v>73</v>
      </c>
      <c r="B34" s="12">
        <v>32</v>
      </c>
      <c r="C34" s="12">
        <v>23</v>
      </c>
      <c r="D34" s="12">
        <v>34</v>
      </c>
      <c r="E34" s="12">
        <v>29</v>
      </c>
      <c r="F34" s="12">
        <v>29</v>
      </c>
      <c r="G34" s="12">
        <v>21</v>
      </c>
      <c r="H34" s="12">
        <v>7</v>
      </c>
      <c r="I34" s="12">
        <v>16</v>
      </c>
      <c r="J34" s="12">
        <v>5</v>
      </c>
      <c r="K34" s="12">
        <v>10</v>
      </c>
      <c r="L34" s="12">
        <v>10</v>
      </c>
      <c r="M34" s="12">
        <v>18</v>
      </c>
      <c r="N34" s="12">
        <v>23000</v>
      </c>
    </row>
    <row r="35" spans="1:14" ht="15" thickBot="1" x14ac:dyDescent="0.35">
      <c r="A35" s="11" t="s">
        <v>74</v>
      </c>
      <c r="B35" s="12">
        <v>1</v>
      </c>
      <c r="C35" s="12">
        <v>1</v>
      </c>
      <c r="D35" s="12">
        <v>12</v>
      </c>
      <c r="E35" s="12">
        <v>32</v>
      </c>
      <c r="F35" s="12">
        <v>32</v>
      </c>
      <c r="G35" s="12">
        <v>1</v>
      </c>
      <c r="H35" s="12">
        <v>38</v>
      </c>
      <c r="I35" s="12">
        <v>38</v>
      </c>
      <c r="J35" s="12">
        <v>27</v>
      </c>
      <c r="K35" s="12">
        <v>7</v>
      </c>
      <c r="L35" s="12">
        <v>7</v>
      </c>
      <c r="M35" s="12">
        <v>38</v>
      </c>
      <c r="N35" s="12">
        <v>19000</v>
      </c>
    </row>
    <row r="36" spans="1:14" ht="15" thickBot="1" x14ac:dyDescent="0.35">
      <c r="A36" s="11" t="s">
        <v>75</v>
      </c>
      <c r="B36" s="12">
        <v>11</v>
      </c>
      <c r="C36" s="12">
        <v>37</v>
      </c>
      <c r="D36" s="12">
        <v>20</v>
      </c>
      <c r="E36" s="12">
        <v>38</v>
      </c>
      <c r="F36" s="12">
        <v>38</v>
      </c>
      <c r="G36" s="12">
        <v>37</v>
      </c>
      <c r="H36" s="12">
        <v>28</v>
      </c>
      <c r="I36" s="12">
        <v>2</v>
      </c>
      <c r="J36" s="12">
        <v>19</v>
      </c>
      <c r="K36" s="12">
        <v>1</v>
      </c>
      <c r="L36" s="12">
        <v>1</v>
      </c>
      <c r="M36" s="12">
        <v>2</v>
      </c>
      <c r="N36" s="12">
        <v>24000</v>
      </c>
    </row>
    <row r="37" spans="1:14" ht="15" thickBot="1" x14ac:dyDescent="0.35">
      <c r="A37" s="11" t="s">
        <v>76</v>
      </c>
      <c r="B37" s="12">
        <v>23</v>
      </c>
      <c r="C37" s="12">
        <v>37</v>
      </c>
      <c r="D37" s="12">
        <v>33</v>
      </c>
      <c r="E37" s="12">
        <v>36</v>
      </c>
      <c r="F37" s="12">
        <v>36</v>
      </c>
      <c r="G37" s="12">
        <v>37</v>
      </c>
      <c r="H37" s="12">
        <v>16</v>
      </c>
      <c r="I37" s="12">
        <v>2</v>
      </c>
      <c r="J37" s="12">
        <v>6</v>
      </c>
      <c r="K37" s="12">
        <v>3</v>
      </c>
      <c r="L37" s="12">
        <v>3</v>
      </c>
      <c r="M37" s="12">
        <v>2</v>
      </c>
      <c r="N37" s="12">
        <v>13000</v>
      </c>
    </row>
    <row r="38" spans="1:14" ht="15" thickBot="1" x14ac:dyDescent="0.35">
      <c r="A38" s="11" t="s">
        <v>77</v>
      </c>
      <c r="B38" s="12">
        <v>14</v>
      </c>
      <c r="C38" s="12">
        <v>28</v>
      </c>
      <c r="D38" s="12">
        <v>17</v>
      </c>
      <c r="E38" s="12">
        <v>29</v>
      </c>
      <c r="F38" s="12">
        <v>29</v>
      </c>
      <c r="G38" s="12">
        <v>28</v>
      </c>
      <c r="H38" s="12">
        <v>25</v>
      </c>
      <c r="I38" s="12">
        <v>11</v>
      </c>
      <c r="J38" s="12">
        <v>22</v>
      </c>
      <c r="K38" s="12">
        <v>10</v>
      </c>
      <c r="L38" s="12">
        <v>10</v>
      </c>
      <c r="M38" s="12">
        <v>11</v>
      </c>
      <c r="N38" s="12">
        <v>26000</v>
      </c>
    </row>
    <row r="39" spans="1:14" ht="15" thickBot="1" x14ac:dyDescent="0.35">
      <c r="A39" s="11" t="s">
        <v>78</v>
      </c>
      <c r="B39" s="12">
        <v>26</v>
      </c>
      <c r="C39" s="12">
        <v>8</v>
      </c>
      <c r="D39" s="12">
        <v>22</v>
      </c>
      <c r="E39" s="12">
        <v>12</v>
      </c>
      <c r="F39" s="12">
        <v>12</v>
      </c>
      <c r="G39" s="12">
        <v>13</v>
      </c>
      <c r="H39" s="12">
        <v>13</v>
      </c>
      <c r="I39" s="12">
        <v>31</v>
      </c>
      <c r="J39" s="12">
        <v>17</v>
      </c>
      <c r="K39" s="12">
        <v>27</v>
      </c>
      <c r="L39" s="12">
        <v>27</v>
      </c>
      <c r="M39" s="12">
        <v>26</v>
      </c>
      <c r="N39" s="12">
        <v>29000</v>
      </c>
    </row>
    <row r="40" spans="1:14" ht="15" thickBot="1" x14ac:dyDescent="0.35">
      <c r="A40" s="11" t="s">
        <v>79</v>
      </c>
      <c r="B40" s="12">
        <v>29</v>
      </c>
      <c r="C40" s="12">
        <v>14</v>
      </c>
      <c r="D40" s="12">
        <v>35</v>
      </c>
      <c r="E40" s="12">
        <v>35</v>
      </c>
      <c r="F40" s="12">
        <v>35</v>
      </c>
      <c r="G40" s="12">
        <v>4</v>
      </c>
      <c r="H40" s="12">
        <v>10</v>
      </c>
      <c r="I40" s="12">
        <v>25</v>
      </c>
      <c r="J40" s="12">
        <v>4</v>
      </c>
      <c r="K40" s="12">
        <v>4</v>
      </c>
      <c r="L40" s="12">
        <v>4</v>
      </c>
      <c r="M40" s="12">
        <v>35</v>
      </c>
      <c r="N40" s="12">
        <v>17000</v>
      </c>
    </row>
    <row r="41" spans="1:14" ht="15" thickBot="1" x14ac:dyDescent="0.35">
      <c r="A41" s="11" t="s">
        <v>80</v>
      </c>
      <c r="B41" s="12">
        <v>9</v>
      </c>
      <c r="C41" s="12">
        <v>1</v>
      </c>
      <c r="D41" s="12">
        <v>5</v>
      </c>
      <c r="E41" s="12">
        <v>4</v>
      </c>
      <c r="F41" s="12">
        <v>4</v>
      </c>
      <c r="G41" s="12">
        <v>12</v>
      </c>
      <c r="H41" s="12">
        <v>30</v>
      </c>
      <c r="I41" s="12">
        <v>38</v>
      </c>
      <c r="J41" s="12">
        <v>34</v>
      </c>
      <c r="K41" s="12">
        <v>35</v>
      </c>
      <c r="L41" s="12">
        <v>35</v>
      </c>
      <c r="M41" s="12">
        <v>27</v>
      </c>
      <c r="N41" s="12">
        <v>14000</v>
      </c>
    </row>
    <row r="42" spans="1:14" ht="15" thickBot="1" x14ac:dyDescent="0.35">
      <c r="A42" s="11" t="s">
        <v>81</v>
      </c>
      <c r="B42" s="12">
        <v>37</v>
      </c>
      <c r="C42" s="12">
        <v>18</v>
      </c>
      <c r="D42" s="12">
        <v>30</v>
      </c>
      <c r="E42" s="12">
        <v>9</v>
      </c>
      <c r="F42" s="12">
        <v>9</v>
      </c>
      <c r="G42" s="12">
        <v>20</v>
      </c>
      <c r="H42" s="12">
        <v>2</v>
      </c>
      <c r="I42" s="12">
        <v>21</v>
      </c>
      <c r="J42" s="12">
        <v>9</v>
      </c>
      <c r="K42" s="12">
        <v>30</v>
      </c>
      <c r="L42" s="12">
        <v>30</v>
      </c>
      <c r="M42" s="12">
        <v>19</v>
      </c>
      <c r="N42" s="12">
        <v>15000</v>
      </c>
    </row>
    <row r="43" spans="1:14" ht="15" thickBot="1" x14ac:dyDescent="0.35">
      <c r="A43" s="11" t="s">
        <v>82</v>
      </c>
      <c r="B43" s="12">
        <v>27</v>
      </c>
      <c r="C43" s="12">
        <v>8</v>
      </c>
      <c r="D43" s="12">
        <v>18</v>
      </c>
      <c r="E43" s="12">
        <v>1</v>
      </c>
      <c r="F43" s="12">
        <v>1</v>
      </c>
      <c r="G43" s="12">
        <v>18</v>
      </c>
      <c r="H43" s="12">
        <v>12</v>
      </c>
      <c r="I43" s="12">
        <v>31</v>
      </c>
      <c r="J43" s="12">
        <v>21</v>
      </c>
      <c r="K43" s="12">
        <v>38</v>
      </c>
      <c r="L43" s="12">
        <v>38</v>
      </c>
      <c r="M43" s="12">
        <v>21</v>
      </c>
      <c r="N43" s="12">
        <v>11000</v>
      </c>
    </row>
    <row r="44" spans="1:14" ht="15" thickBot="1" x14ac:dyDescent="0.35">
      <c r="A44" s="11" t="s">
        <v>83</v>
      </c>
      <c r="B44" s="12">
        <v>31</v>
      </c>
      <c r="C44" s="12">
        <v>14</v>
      </c>
      <c r="D44" s="12">
        <v>27</v>
      </c>
      <c r="E44" s="12">
        <v>11</v>
      </c>
      <c r="F44" s="12">
        <v>11</v>
      </c>
      <c r="G44" s="12">
        <v>17</v>
      </c>
      <c r="H44" s="12">
        <v>8</v>
      </c>
      <c r="I44" s="12">
        <v>25</v>
      </c>
      <c r="J44" s="12">
        <v>12</v>
      </c>
      <c r="K44" s="12">
        <v>28</v>
      </c>
      <c r="L44" s="12">
        <v>28</v>
      </c>
      <c r="M44" s="12">
        <v>22</v>
      </c>
      <c r="N44" s="12">
        <v>25000</v>
      </c>
    </row>
    <row r="45" spans="1:14" ht="15" thickBot="1" x14ac:dyDescent="0.35">
      <c r="A45" s="11" t="s">
        <v>84</v>
      </c>
      <c r="B45" s="12">
        <v>32</v>
      </c>
      <c r="C45" s="12">
        <v>31</v>
      </c>
      <c r="D45" s="12">
        <v>31</v>
      </c>
      <c r="E45" s="12">
        <v>20</v>
      </c>
      <c r="F45" s="12">
        <v>20</v>
      </c>
      <c r="G45" s="12">
        <v>35</v>
      </c>
      <c r="H45" s="12">
        <v>7</v>
      </c>
      <c r="I45" s="12">
        <v>8</v>
      </c>
      <c r="J45" s="12">
        <v>8</v>
      </c>
      <c r="K45" s="12">
        <v>19</v>
      </c>
      <c r="L45" s="12">
        <v>19</v>
      </c>
      <c r="M45" s="12">
        <v>4</v>
      </c>
      <c r="N45" s="12">
        <v>29000</v>
      </c>
    </row>
    <row r="46" spans="1:14" ht="18.600000000000001" thickBot="1" x14ac:dyDescent="0.35">
      <c r="A46" s="7"/>
    </row>
    <row r="47" spans="1:14" ht="15" thickBot="1" x14ac:dyDescent="0.35">
      <c r="A47" s="11" t="s">
        <v>85</v>
      </c>
      <c r="B47" s="11" t="s">
        <v>36</v>
      </c>
      <c r="C47" s="11" t="s">
        <v>37</v>
      </c>
      <c r="D47" s="11" t="s">
        <v>38</v>
      </c>
      <c r="E47" s="11" t="s">
        <v>39</v>
      </c>
      <c r="F47" s="11" t="s">
        <v>40</v>
      </c>
      <c r="G47" s="11" t="s">
        <v>41</v>
      </c>
      <c r="H47" s="11" t="s">
        <v>42</v>
      </c>
      <c r="I47" s="11" t="s">
        <v>43</v>
      </c>
      <c r="J47" s="11" t="s">
        <v>44</v>
      </c>
      <c r="K47" s="11" t="s">
        <v>45</v>
      </c>
      <c r="L47" s="11" t="s">
        <v>268</v>
      </c>
      <c r="M47" s="11" t="s">
        <v>269</v>
      </c>
    </row>
    <row r="48" spans="1:14" ht="15" thickBot="1" x14ac:dyDescent="0.35">
      <c r="A48" s="11" t="s">
        <v>86</v>
      </c>
      <c r="B48" s="12" t="s">
        <v>364</v>
      </c>
      <c r="C48" s="12" t="s">
        <v>100</v>
      </c>
      <c r="D48" s="12" t="s">
        <v>365</v>
      </c>
      <c r="E48" s="12" t="s">
        <v>366</v>
      </c>
      <c r="F48" s="12" t="s">
        <v>100</v>
      </c>
      <c r="G48" s="12" t="s">
        <v>367</v>
      </c>
      <c r="H48" s="12" t="s">
        <v>368</v>
      </c>
      <c r="I48" s="12" t="s">
        <v>369</v>
      </c>
      <c r="J48" s="12" t="s">
        <v>370</v>
      </c>
      <c r="K48" s="12" t="s">
        <v>371</v>
      </c>
      <c r="L48" s="12" t="s">
        <v>372</v>
      </c>
      <c r="M48" s="12" t="s">
        <v>373</v>
      </c>
    </row>
    <row r="49" spans="1:13" ht="15" thickBot="1" x14ac:dyDescent="0.35">
      <c r="A49" s="11" t="s">
        <v>97</v>
      </c>
      <c r="B49" s="12" t="s">
        <v>374</v>
      </c>
      <c r="C49" s="12" t="s">
        <v>100</v>
      </c>
      <c r="D49" s="12" t="s">
        <v>375</v>
      </c>
      <c r="E49" s="12" t="s">
        <v>366</v>
      </c>
      <c r="F49" s="12" t="s">
        <v>100</v>
      </c>
      <c r="G49" s="12" t="s">
        <v>367</v>
      </c>
      <c r="H49" s="12" t="s">
        <v>368</v>
      </c>
      <c r="I49" s="12" t="s">
        <v>369</v>
      </c>
      <c r="J49" s="12" t="s">
        <v>376</v>
      </c>
      <c r="K49" s="12" t="s">
        <v>371</v>
      </c>
      <c r="L49" s="12" t="s">
        <v>100</v>
      </c>
      <c r="M49" s="12" t="s">
        <v>373</v>
      </c>
    </row>
    <row r="50" spans="1:13" ht="15" thickBot="1" x14ac:dyDescent="0.35">
      <c r="A50" s="11" t="s">
        <v>104</v>
      </c>
      <c r="B50" s="12" t="s">
        <v>374</v>
      </c>
      <c r="C50" s="12" t="s">
        <v>100</v>
      </c>
      <c r="D50" s="12" t="s">
        <v>375</v>
      </c>
      <c r="E50" s="12" t="s">
        <v>366</v>
      </c>
      <c r="F50" s="12" t="s">
        <v>100</v>
      </c>
      <c r="G50" s="12" t="s">
        <v>367</v>
      </c>
      <c r="H50" s="12" t="s">
        <v>368</v>
      </c>
      <c r="I50" s="12" t="s">
        <v>369</v>
      </c>
      <c r="J50" s="12" t="s">
        <v>376</v>
      </c>
      <c r="K50" s="12" t="s">
        <v>371</v>
      </c>
      <c r="L50" s="12" t="s">
        <v>100</v>
      </c>
      <c r="M50" s="12" t="s">
        <v>373</v>
      </c>
    </row>
    <row r="51" spans="1:13" ht="15" thickBot="1" x14ac:dyDescent="0.35">
      <c r="A51" s="11" t="s">
        <v>107</v>
      </c>
      <c r="B51" s="12" t="s">
        <v>374</v>
      </c>
      <c r="C51" s="12" t="s">
        <v>100</v>
      </c>
      <c r="D51" s="12" t="s">
        <v>375</v>
      </c>
      <c r="E51" s="12" t="s">
        <v>366</v>
      </c>
      <c r="F51" s="12" t="s">
        <v>100</v>
      </c>
      <c r="G51" s="12" t="s">
        <v>367</v>
      </c>
      <c r="H51" s="12" t="s">
        <v>377</v>
      </c>
      <c r="I51" s="12" t="s">
        <v>369</v>
      </c>
      <c r="J51" s="12" t="s">
        <v>376</v>
      </c>
      <c r="K51" s="12" t="s">
        <v>371</v>
      </c>
      <c r="L51" s="12" t="s">
        <v>100</v>
      </c>
      <c r="M51" s="12" t="s">
        <v>373</v>
      </c>
    </row>
    <row r="52" spans="1:13" ht="15" thickBot="1" x14ac:dyDescent="0.35">
      <c r="A52" s="11" t="s">
        <v>110</v>
      </c>
      <c r="B52" s="12" t="s">
        <v>374</v>
      </c>
      <c r="C52" s="12" t="s">
        <v>100</v>
      </c>
      <c r="D52" s="12" t="s">
        <v>375</v>
      </c>
      <c r="E52" s="12" t="s">
        <v>366</v>
      </c>
      <c r="F52" s="12" t="s">
        <v>100</v>
      </c>
      <c r="G52" s="12" t="s">
        <v>378</v>
      </c>
      <c r="H52" s="12" t="s">
        <v>377</v>
      </c>
      <c r="I52" s="12" t="s">
        <v>369</v>
      </c>
      <c r="J52" s="12" t="s">
        <v>376</v>
      </c>
      <c r="K52" s="12" t="s">
        <v>379</v>
      </c>
      <c r="L52" s="12" t="s">
        <v>100</v>
      </c>
      <c r="M52" s="12" t="s">
        <v>373</v>
      </c>
    </row>
    <row r="53" spans="1:13" ht="15" thickBot="1" x14ac:dyDescent="0.35">
      <c r="A53" s="11" t="s">
        <v>113</v>
      </c>
      <c r="B53" s="12" t="s">
        <v>374</v>
      </c>
      <c r="C53" s="12" t="s">
        <v>100</v>
      </c>
      <c r="D53" s="12" t="s">
        <v>375</v>
      </c>
      <c r="E53" s="12" t="s">
        <v>366</v>
      </c>
      <c r="F53" s="12" t="s">
        <v>100</v>
      </c>
      <c r="G53" s="12" t="s">
        <v>380</v>
      </c>
      <c r="H53" s="12" t="s">
        <v>377</v>
      </c>
      <c r="I53" s="12" t="s">
        <v>369</v>
      </c>
      <c r="J53" s="12" t="s">
        <v>376</v>
      </c>
      <c r="K53" s="12" t="s">
        <v>379</v>
      </c>
      <c r="L53" s="12" t="s">
        <v>100</v>
      </c>
      <c r="M53" s="12" t="s">
        <v>373</v>
      </c>
    </row>
    <row r="54" spans="1:13" ht="15" thickBot="1" x14ac:dyDescent="0.35">
      <c r="A54" s="11" t="s">
        <v>116</v>
      </c>
      <c r="B54" s="12" t="s">
        <v>374</v>
      </c>
      <c r="C54" s="12" t="s">
        <v>100</v>
      </c>
      <c r="D54" s="12" t="s">
        <v>375</v>
      </c>
      <c r="E54" s="12" t="s">
        <v>366</v>
      </c>
      <c r="F54" s="12" t="s">
        <v>100</v>
      </c>
      <c r="G54" s="12" t="s">
        <v>380</v>
      </c>
      <c r="H54" s="12" t="s">
        <v>377</v>
      </c>
      <c r="I54" s="12" t="s">
        <v>369</v>
      </c>
      <c r="J54" s="12" t="s">
        <v>376</v>
      </c>
      <c r="K54" s="12" t="s">
        <v>379</v>
      </c>
      <c r="L54" s="12" t="s">
        <v>100</v>
      </c>
      <c r="M54" s="12" t="s">
        <v>373</v>
      </c>
    </row>
    <row r="55" spans="1:13" ht="15" thickBot="1" x14ac:dyDescent="0.35">
      <c r="A55" s="11" t="s">
        <v>118</v>
      </c>
      <c r="B55" s="12" t="s">
        <v>374</v>
      </c>
      <c r="C55" s="12" t="s">
        <v>100</v>
      </c>
      <c r="D55" s="12" t="s">
        <v>375</v>
      </c>
      <c r="E55" s="12" t="s">
        <v>366</v>
      </c>
      <c r="F55" s="12" t="s">
        <v>100</v>
      </c>
      <c r="G55" s="12" t="s">
        <v>380</v>
      </c>
      <c r="H55" s="12" t="s">
        <v>377</v>
      </c>
      <c r="I55" s="12" t="s">
        <v>369</v>
      </c>
      <c r="J55" s="12" t="s">
        <v>376</v>
      </c>
      <c r="K55" s="12" t="s">
        <v>379</v>
      </c>
      <c r="L55" s="12" t="s">
        <v>100</v>
      </c>
      <c r="M55" s="12" t="s">
        <v>373</v>
      </c>
    </row>
    <row r="56" spans="1:13" ht="15" thickBot="1" x14ac:dyDescent="0.35">
      <c r="A56" s="11" t="s">
        <v>121</v>
      </c>
      <c r="B56" s="12" t="s">
        <v>374</v>
      </c>
      <c r="C56" s="12" t="s">
        <v>100</v>
      </c>
      <c r="D56" s="12" t="s">
        <v>375</v>
      </c>
      <c r="E56" s="12" t="s">
        <v>366</v>
      </c>
      <c r="F56" s="12" t="s">
        <v>100</v>
      </c>
      <c r="G56" s="12" t="s">
        <v>380</v>
      </c>
      <c r="H56" s="12" t="s">
        <v>381</v>
      </c>
      <c r="I56" s="12" t="s">
        <v>369</v>
      </c>
      <c r="J56" s="12" t="s">
        <v>376</v>
      </c>
      <c r="K56" s="12" t="s">
        <v>379</v>
      </c>
      <c r="L56" s="12" t="s">
        <v>100</v>
      </c>
      <c r="M56" s="12" t="s">
        <v>373</v>
      </c>
    </row>
    <row r="57" spans="1:13" ht="15" thickBot="1" x14ac:dyDescent="0.35">
      <c r="A57" s="11" t="s">
        <v>123</v>
      </c>
      <c r="B57" s="12" t="s">
        <v>374</v>
      </c>
      <c r="C57" s="12" t="s">
        <v>100</v>
      </c>
      <c r="D57" s="12" t="s">
        <v>375</v>
      </c>
      <c r="E57" s="12" t="s">
        <v>366</v>
      </c>
      <c r="F57" s="12" t="s">
        <v>100</v>
      </c>
      <c r="G57" s="12" t="s">
        <v>380</v>
      </c>
      <c r="H57" s="12" t="s">
        <v>381</v>
      </c>
      <c r="I57" s="12" t="s">
        <v>369</v>
      </c>
      <c r="J57" s="12" t="s">
        <v>376</v>
      </c>
      <c r="K57" s="12" t="s">
        <v>379</v>
      </c>
      <c r="L57" s="12" t="s">
        <v>100</v>
      </c>
      <c r="M57" s="12" t="s">
        <v>373</v>
      </c>
    </row>
    <row r="58" spans="1:13" ht="15" thickBot="1" x14ac:dyDescent="0.35">
      <c r="A58" s="11" t="s">
        <v>125</v>
      </c>
      <c r="B58" s="12" t="s">
        <v>374</v>
      </c>
      <c r="C58" s="12" t="s">
        <v>100</v>
      </c>
      <c r="D58" s="12" t="s">
        <v>375</v>
      </c>
      <c r="E58" s="12" t="s">
        <v>366</v>
      </c>
      <c r="F58" s="12" t="s">
        <v>100</v>
      </c>
      <c r="G58" s="12" t="s">
        <v>380</v>
      </c>
      <c r="H58" s="12" t="s">
        <v>381</v>
      </c>
      <c r="I58" s="12" t="s">
        <v>369</v>
      </c>
      <c r="J58" s="12" t="s">
        <v>376</v>
      </c>
      <c r="K58" s="12" t="s">
        <v>379</v>
      </c>
      <c r="L58" s="12" t="s">
        <v>100</v>
      </c>
      <c r="M58" s="12" t="s">
        <v>373</v>
      </c>
    </row>
    <row r="59" spans="1:13" ht="15" thickBot="1" x14ac:dyDescent="0.35">
      <c r="A59" s="11" t="s">
        <v>126</v>
      </c>
      <c r="B59" s="12" t="s">
        <v>374</v>
      </c>
      <c r="C59" s="12" t="s">
        <v>100</v>
      </c>
      <c r="D59" s="12" t="s">
        <v>375</v>
      </c>
      <c r="E59" s="12" t="s">
        <v>366</v>
      </c>
      <c r="F59" s="12" t="s">
        <v>100</v>
      </c>
      <c r="G59" s="12" t="s">
        <v>380</v>
      </c>
      <c r="H59" s="12" t="s">
        <v>382</v>
      </c>
      <c r="I59" s="12" t="s">
        <v>369</v>
      </c>
      <c r="J59" s="12" t="s">
        <v>376</v>
      </c>
      <c r="K59" s="12" t="s">
        <v>379</v>
      </c>
      <c r="L59" s="12" t="s">
        <v>100</v>
      </c>
      <c r="M59" s="12" t="s">
        <v>373</v>
      </c>
    </row>
    <row r="60" spans="1:13" ht="15" thickBot="1" x14ac:dyDescent="0.35">
      <c r="A60" s="11" t="s">
        <v>128</v>
      </c>
      <c r="B60" s="12" t="s">
        <v>374</v>
      </c>
      <c r="C60" s="12" t="s">
        <v>100</v>
      </c>
      <c r="D60" s="12" t="s">
        <v>375</v>
      </c>
      <c r="E60" s="12" t="s">
        <v>366</v>
      </c>
      <c r="F60" s="12" t="s">
        <v>100</v>
      </c>
      <c r="G60" s="12" t="s">
        <v>380</v>
      </c>
      <c r="H60" s="12" t="s">
        <v>382</v>
      </c>
      <c r="I60" s="12" t="s">
        <v>369</v>
      </c>
      <c r="J60" s="12" t="s">
        <v>376</v>
      </c>
      <c r="K60" s="12" t="s">
        <v>379</v>
      </c>
      <c r="L60" s="12" t="s">
        <v>100</v>
      </c>
      <c r="M60" s="12" t="s">
        <v>373</v>
      </c>
    </row>
    <row r="61" spans="1:13" ht="15" thickBot="1" x14ac:dyDescent="0.35">
      <c r="A61" s="11" t="s">
        <v>130</v>
      </c>
      <c r="B61" s="12" t="s">
        <v>374</v>
      </c>
      <c r="C61" s="12" t="s">
        <v>100</v>
      </c>
      <c r="D61" s="12" t="s">
        <v>375</v>
      </c>
      <c r="E61" s="12" t="s">
        <v>366</v>
      </c>
      <c r="F61" s="12" t="s">
        <v>100</v>
      </c>
      <c r="G61" s="12" t="s">
        <v>382</v>
      </c>
      <c r="H61" s="12" t="s">
        <v>382</v>
      </c>
      <c r="I61" s="12" t="s">
        <v>100</v>
      </c>
      <c r="J61" s="12" t="s">
        <v>376</v>
      </c>
      <c r="K61" s="12" t="s">
        <v>379</v>
      </c>
      <c r="L61" s="12" t="s">
        <v>100</v>
      </c>
      <c r="M61" s="12" t="s">
        <v>373</v>
      </c>
    </row>
    <row r="62" spans="1:13" ht="15" thickBot="1" x14ac:dyDescent="0.35">
      <c r="A62" s="11" t="s">
        <v>131</v>
      </c>
      <c r="B62" s="12" t="s">
        <v>374</v>
      </c>
      <c r="C62" s="12" t="s">
        <v>100</v>
      </c>
      <c r="D62" s="12" t="s">
        <v>375</v>
      </c>
      <c r="E62" s="12" t="s">
        <v>366</v>
      </c>
      <c r="F62" s="12" t="s">
        <v>100</v>
      </c>
      <c r="G62" s="12" t="s">
        <v>382</v>
      </c>
      <c r="H62" s="12" t="s">
        <v>382</v>
      </c>
      <c r="I62" s="12" t="s">
        <v>100</v>
      </c>
      <c r="J62" s="12" t="s">
        <v>376</v>
      </c>
      <c r="K62" s="12" t="s">
        <v>379</v>
      </c>
      <c r="L62" s="12" t="s">
        <v>100</v>
      </c>
      <c r="M62" s="12" t="s">
        <v>373</v>
      </c>
    </row>
    <row r="63" spans="1:13" ht="15" thickBot="1" x14ac:dyDescent="0.35">
      <c r="A63" s="11" t="s">
        <v>133</v>
      </c>
      <c r="B63" s="12" t="s">
        <v>374</v>
      </c>
      <c r="C63" s="12" t="s">
        <v>100</v>
      </c>
      <c r="D63" s="12" t="s">
        <v>375</v>
      </c>
      <c r="E63" s="12" t="s">
        <v>366</v>
      </c>
      <c r="F63" s="12" t="s">
        <v>100</v>
      </c>
      <c r="G63" s="12" t="s">
        <v>382</v>
      </c>
      <c r="H63" s="12" t="s">
        <v>382</v>
      </c>
      <c r="I63" s="12" t="s">
        <v>100</v>
      </c>
      <c r="J63" s="12" t="s">
        <v>376</v>
      </c>
      <c r="K63" s="12" t="s">
        <v>379</v>
      </c>
      <c r="L63" s="12" t="s">
        <v>100</v>
      </c>
      <c r="M63" s="12" t="s">
        <v>383</v>
      </c>
    </row>
    <row r="64" spans="1:13" ht="15" thickBot="1" x14ac:dyDescent="0.35">
      <c r="A64" s="11" t="s">
        <v>136</v>
      </c>
      <c r="B64" s="12" t="s">
        <v>374</v>
      </c>
      <c r="C64" s="12" t="s">
        <v>100</v>
      </c>
      <c r="D64" s="12" t="s">
        <v>375</v>
      </c>
      <c r="E64" s="12" t="s">
        <v>366</v>
      </c>
      <c r="F64" s="12" t="s">
        <v>100</v>
      </c>
      <c r="G64" s="12" t="s">
        <v>382</v>
      </c>
      <c r="H64" s="12" t="s">
        <v>382</v>
      </c>
      <c r="I64" s="12" t="s">
        <v>100</v>
      </c>
      <c r="J64" s="12" t="s">
        <v>376</v>
      </c>
      <c r="K64" s="12" t="s">
        <v>379</v>
      </c>
      <c r="L64" s="12" t="s">
        <v>100</v>
      </c>
      <c r="M64" s="12" t="s">
        <v>383</v>
      </c>
    </row>
    <row r="65" spans="1:13" ht="15" thickBot="1" x14ac:dyDescent="0.35">
      <c r="A65" s="11" t="s">
        <v>139</v>
      </c>
      <c r="B65" s="12" t="s">
        <v>374</v>
      </c>
      <c r="C65" s="12" t="s">
        <v>100</v>
      </c>
      <c r="D65" s="12" t="s">
        <v>375</v>
      </c>
      <c r="E65" s="12" t="s">
        <v>366</v>
      </c>
      <c r="F65" s="12" t="s">
        <v>100</v>
      </c>
      <c r="G65" s="12" t="s">
        <v>382</v>
      </c>
      <c r="H65" s="12" t="s">
        <v>382</v>
      </c>
      <c r="I65" s="12" t="s">
        <v>100</v>
      </c>
      <c r="J65" s="12" t="s">
        <v>376</v>
      </c>
      <c r="K65" s="12" t="s">
        <v>379</v>
      </c>
      <c r="L65" s="12" t="s">
        <v>100</v>
      </c>
      <c r="M65" s="12" t="s">
        <v>374</v>
      </c>
    </row>
    <row r="66" spans="1:13" ht="15" thickBot="1" x14ac:dyDescent="0.35">
      <c r="A66" s="11" t="s">
        <v>141</v>
      </c>
      <c r="B66" s="12" t="s">
        <v>374</v>
      </c>
      <c r="C66" s="12" t="s">
        <v>100</v>
      </c>
      <c r="D66" s="12" t="s">
        <v>375</v>
      </c>
      <c r="E66" s="12" t="s">
        <v>366</v>
      </c>
      <c r="F66" s="12" t="s">
        <v>100</v>
      </c>
      <c r="G66" s="12" t="s">
        <v>382</v>
      </c>
      <c r="H66" s="12" t="s">
        <v>382</v>
      </c>
      <c r="I66" s="12" t="s">
        <v>100</v>
      </c>
      <c r="J66" s="12" t="s">
        <v>376</v>
      </c>
      <c r="K66" s="12" t="s">
        <v>379</v>
      </c>
      <c r="L66" s="12" t="s">
        <v>100</v>
      </c>
      <c r="M66" s="12" t="s">
        <v>374</v>
      </c>
    </row>
    <row r="67" spans="1:13" ht="15" thickBot="1" x14ac:dyDescent="0.35">
      <c r="A67" s="11" t="s">
        <v>143</v>
      </c>
      <c r="B67" s="12" t="s">
        <v>374</v>
      </c>
      <c r="C67" s="12" t="s">
        <v>100</v>
      </c>
      <c r="D67" s="12" t="s">
        <v>375</v>
      </c>
      <c r="E67" s="12" t="s">
        <v>366</v>
      </c>
      <c r="F67" s="12" t="s">
        <v>100</v>
      </c>
      <c r="G67" s="12" t="s">
        <v>382</v>
      </c>
      <c r="H67" s="12" t="s">
        <v>382</v>
      </c>
      <c r="I67" s="12" t="s">
        <v>100</v>
      </c>
      <c r="J67" s="12" t="s">
        <v>376</v>
      </c>
      <c r="K67" s="12" t="s">
        <v>379</v>
      </c>
      <c r="L67" s="12" t="s">
        <v>100</v>
      </c>
      <c r="M67" s="12" t="s">
        <v>374</v>
      </c>
    </row>
    <row r="68" spans="1:13" ht="15" thickBot="1" x14ac:dyDescent="0.35">
      <c r="A68" s="11" t="s">
        <v>145</v>
      </c>
      <c r="B68" s="12" t="s">
        <v>374</v>
      </c>
      <c r="C68" s="12" t="s">
        <v>100</v>
      </c>
      <c r="D68" s="12" t="s">
        <v>375</v>
      </c>
      <c r="E68" s="12" t="s">
        <v>100</v>
      </c>
      <c r="F68" s="12" t="s">
        <v>100</v>
      </c>
      <c r="G68" s="12" t="s">
        <v>382</v>
      </c>
      <c r="H68" s="12" t="s">
        <v>382</v>
      </c>
      <c r="I68" s="12" t="s">
        <v>100</v>
      </c>
      <c r="J68" s="12" t="s">
        <v>376</v>
      </c>
      <c r="K68" s="12" t="s">
        <v>379</v>
      </c>
      <c r="L68" s="12" t="s">
        <v>100</v>
      </c>
      <c r="M68" s="12" t="s">
        <v>374</v>
      </c>
    </row>
    <row r="69" spans="1:13" ht="15" thickBot="1" x14ac:dyDescent="0.35">
      <c r="A69" s="11" t="s">
        <v>146</v>
      </c>
      <c r="B69" s="12" t="s">
        <v>384</v>
      </c>
      <c r="C69" s="12" t="s">
        <v>100</v>
      </c>
      <c r="D69" s="12" t="s">
        <v>375</v>
      </c>
      <c r="E69" s="12" t="s">
        <v>100</v>
      </c>
      <c r="F69" s="12" t="s">
        <v>100</v>
      </c>
      <c r="G69" s="12" t="s">
        <v>382</v>
      </c>
      <c r="H69" s="12" t="s">
        <v>382</v>
      </c>
      <c r="I69" s="12" t="s">
        <v>100</v>
      </c>
      <c r="J69" s="12" t="s">
        <v>376</v>
      </c>
      <c r="K69" s="12" t="s">
        <v>379</v>
      </c>
      <c r="L69" s="12" t="s">
        <v>100</v>
      </c>
      <c r="M69" s="12" t="s">
        <v>374</v>
      </c>
    </row>
    <row r="70" spans="1:13" ht="15" thickBot="1" x14ac:dyDescent="0.35">
      <c r="A70" s="11" t="s">
        <v>148</v>
      </c>
      <c r="B70" s="12" t="s">
        <v>100</v>
      </c>
      <c r="C70" s="12" t="s">
        <v>100</v>
      </c>
      <c r="D70" s="12" t="s">
        <v>375</v>
      </c>
      <c r="E70" s="12" t="s">
        <v>100</v>
      </c>
      <c r="F70" s="12" t="s">
        <v>100</v>
      </c>
      <c r="G70" s="12" t="s">
        <v>382</v>
      </c>
      <c r="H70" s="12" t="s">
        <v>100</v>
      </c>
      <c r="I70" s="12" t="s">
        <v>100</v>
      </c>
      <c r="J70" s="12" t="s">
        <v>376</v>
      </c>
      <c r="K70" s="12" t="s">
        <v>379</v>
      </c>
      <c r="L70" s="12" t="s">
        <v>100</v>
      </c>
      <c r="M70" s="12" t="s">
        <v>374</v>
      </c>
    </row>
    <row r="71" spans="1:13" ht="15" thickBot="1" x14ac:dyDescent="0.35">
      <c r="A71" s="11" t="s">
        <v>149</v>
      </c>
      <c r="B71" s="12" t="s">
        <v>100</v>
      </c>
      <c r="C71" s="12" t="s">
        <v>100</v>
      </c>
      <c r="D71" s="12" t="s">
        <v>375</v>
      </c>
      <c r="E71" s="12" t="s">
        <v>100</v>
      </c>
      <c r="F71" s="12" t="s">
        <v>100</v>
      </c>
      <c r="G71" s="12" t="s">
        <v>382</v>
      </c>
      <c r="H71" s="12" t="s">
        <v>100</v>
      </c>
      <c r="I71" s="12" t="s">
        <v>100</v>
      </c>
      <c r="J71" s="12" t="s">
        <v>385</v>
      </c>
      <c r="K71" s="12" t="s">
        <v>379</v>
      </c>
      <c r="L71" s="12" t="s">
        <v>100</v>
      </c>
      <c r="M71" s="12" t="s">
        <v>374</v>
      </c>
    </row>
    <row r="72" spans="1:13" ht="15" thickBot="1" x14ac:dyDescent="0.35">
      <c r="A72" s="11" t="s">
        <v>151</v>
      </c>
      <c r="B72" s="12" t="s">
        <v>100</v>
      </c>
      <c r="C72" s="12" t="s">
        <v>100</v>
      </c>
      <c r="D72" s="12" t="s">
        <v>375</v>
      </c>
      <c r="E72" s="12" t="s">
        <v>100</v>
      </c>
      <c r="F72" s="12" t="s">
        <v>100</v>
      </c>
      <c r="G72" s="12" t="s">
        <v>382</v>
      </c>
      <c r="H72" s="12" t="s">
        <v>100</v>
      </c>
      <c r="I72" s="12" t="s">
        <v>100</v>
      </c>
      <c r="J72" s="12" t="s">
        <v>385</v>
      </c>
      <c r="K72" s="12" t="s">
        <v>379</v>
      </c>
      <c r="L72" s="12" t="s">
        <v>100</v>
      </c>
      <c r="M72" s="12" t="s">
        <v>374</v>
      </c>
    </row>
    <row r="73" spans="1:13" ht="15" thickBot="1" x14ac:dyDescent="0.35">
      <c r="A73" s="11" t="s">
        <v>154</v>
      </c>
      <c r="B73" s="12" t="s">
        <v>100</v>
      </c>
      <c r="C73" s="12" t="s">
        <v>100</v>
      </c>
      <c r="D73" s="12" t="s">
        <v>375</v>
      </c>
      <c r="E73" s="12" t="s">
        <v>100</v>
      </c>
      <c r="F73" s="12" t="s">
        <v>100</v>
      </c>
      <c r="G73" s="12" t="s">
        <v>382</v>
      </c>
      <c r="H73" s="12" t="s">
        <v>100</v>
      </c>
      <c r="I73" s="12" t="s">
        <v>100</v>
      </c>
      <c r="J73" s="12" t="s">
        <v>385</v>
      </c>
      <c r="K73" s="12" t="s">
        <v>379</v>
      </c>
      <c r="L73" s="12" t="s">
        <v>100</v>
      </c>
      <c r="M73" s="12" t="s">
        <v>374</v>
      </c>
    </row>
    <row r="74" spans="1:13" ht="15" thickBot="1" x14ac:dyDescent="0.35">
      <c r="A74" s="11" t="s">
        <v>157</v>
      </c>
      <c r="B74" s="12" t="s">
        <v>100</v>
      </c>
      <c r="C74" s="12" t="s">
        <v>100</v>
      </c>
      <c r="D74" s="12" t="s">
        <v>375</v>
      </c>
      <c r="E74" s="12" t="s">
        <v>100</v>
      </c>
      <c r="F74" s="12" t="s">
        <v>100</v>
      </c>
      <c r="G74" s="12" t="s">
        <v>382</v>
      </c>
      <c r="H74" s="12" t="s">
        <v>100</v>
      </c>
      <c r="I74" s="12" t="s">
        <v>100</v>
      </c>
      <c r="J74" s="12" t="s">
        <v>385</v>
      </c>
      <c r="K74" s="12" t="s">
        <v>379</v>
      </c>
      <c r="L74" s="12" t="s">
        <v>100</v>
      </c>
      <c r="M74" s="12" t="s">
        <v>374</v>
      </c>
    </row>
    <row r="75" spans="1:13" ht="15" thickBot="1" x14ac:dyDescent="0.35">
      <c r="A75" s="11" t="s">
        <v>158</v>
      </c>
      <c r="B75" s="12" t="s">
        <v>100</v>
      </c>
      <c r="C75" s="12" t="s">
        <v>100</v>
      </c>
      <c r="D75" s="12" t="s">
        <v>375</v>
      </c>
      <c r="E75" s="12" t="s">
        <v>100</v>
      </c>
      <c r="F75" s="12" t="s">
        <v>100</v>
      </c>
      <c r="G75" s="12" t="s">
        <v>382</v>
      </c>
      <c r="H75" s="12" t="s">
        <v>100</v>
      </c>
      <c r="I75" s="12" t="s">
        <v>100</v>
      </c>
      <c r="J75" s="12" t="s">
        <v>385</v>
      </c>
      <c r="K75" s="12" t="s">
        <v>379</v>
      </c>
      <c r="L75" s="12" t="s">
        <v>100</v>
      </c>
      <c r="M75" s="12" t="s">
        <v>374</v>
      </c>
    </row>
    <row r="76" spans="1:13" ht="15" thickBot="1" x14ac:dyDescent="0.35">
      <c r="A76" s="11" t="s">
        <v>159</v>
      </c>
      <c r="B76" s="12" t="s">
        <v>100</v>
      </c>
      <c r="C76" s="12" t="s">
        <v>100</v>
      </c>
      <c r="D76" s="12" t="s">
        <v>386</v>
      </c>
      <c r="E76" s="12" t="s">
        <v>100</v>
      </c>
      <c r="F76" s="12" t="s">
        <v>100</v>
      </c>
      <c r="G76" s="12" t="s">
        <v>382</v>
      </c>
      <c r="H76" s="12" t="s">
        <v>100</v>
      </c>
      <c r="I76" s="12" t="s">
        <v>100</v>
      </c>
      <c r="J76" s="12" t="s">
        <v>385</v>
      </c>
      <c r="K76" s="12" t="s">
        <v>387</v>
      </c>
      <c r="L76" s="12" t="s">
        <v>100</v>
      </c>
      <c r="M76" s="12" t="s">
        <v>382</v>
      </c>
    </row>
    <row r="77" spans="1:13" ht="15" thickBot="1" x14ac:dyDescent="0.35">
      <c r="A77" s="11" t="s">
        <v>161</v>
      </c>
      <c r="B77" s="12" t="s">
        <v>100</v>
      </c>
      <c r="C77" s="12" t="s">
        <v>100</v>
      </c>
      <c r="D77" s="12" t="s">
        <v>386</v>
      </c>
      <c r="E77" s="12" t="s">
        <v>100</v>
      </c>
      <c r="F77" s="12" t="s">
        <v>100</v>
      </c>
      <c r="G77" s="12" t="s">
        <v>100</v>
      </c>
      <c r="H77" s="12" t="s">
        <v>100</v>
      </c>
      <c r="I77" s="12" t="s">
        <v>100</v>
      </c>
      <c r="J77" s="12" t="s">
        <v>385</v>
      </c>
      <c r="K77" s="12" t="s">
        <v>387</v>
      </c>
      <c r="L77" s="12" t="s">
        <v>100</v>
      </c>
      <c r="M77" s="12" t="s">
        <v>382</v>
      </c>
    </row>
    <row r="78" spans="1:13" ht="15" thickBot="1" x14ac:dyDescent="0.35">
      <c r="A78" s="11" t="s">
        <v>162</v>
      </c>
      <c r="B78" s="12" t="s">
        <v>100</v>
      </c>
      <c r="C78" s="12" t="s">
        <v>100</v>
      </c>
      <c r="D78" s="12" t="s">
        <v>386</v>
      </c>
      <c r="E78" s="12" t="s">
        <v>100</v>
      </c>
      <c r="F78" s="12" t="s">
        <v>100</v>
      </c>
      <c r="G78" s="12" t="s">
        <v>100</v>
      </c>
      <c r="H78" s="12" t="s">
        <v>100</v>
      </c>
      <c r="I78" s="12" t="s">
        <v>100</v>
      </c>
      <c r="J78" s="12" t="s">
        <v>385</v>
      </c>
      <c r="K78" s="12" t="s">
        <v>100</v>
      </c>
      <c r="L78" s="12" t="s">
        <v>100</v>
      </c>
      <c r="M78" s="12" t="s">
        <v>382</v>
      </c>
    </row>
    <row r="79" spans="1:13" ht="15" thickBot="1" x14ac:dyDescent="0.35">
      <c r="A79" s="11" t="s">
        <v>164</v>
      </c>
      <c r="B79" s="12" t="s">
        <v>100</v>
      </c>
      <c r="C79" s="12" t="s">
        <v>100</v>
      </c>
      <c r="D79" s="12" t="s">
        <v>386</v>
      </c>
      <c r="E79" s="12" t="s">
        <v>100</v>
      </c>
      <c r="F79" s="12" t="s">
        <v>100</v>
      </c>
      <c r="G79" s="12" t="s">
        <v>100</v>
      </c>
      <c r="H79" s="12" t="s">
        <v>100</v>
      </c>
      <c r="I79" s="12" t="s">
        <v>100</v>
      </c>
      <c r="J79" s="12" t="s">
        <v>385</v>
      </c>
      <c r="K79" s="12" t="s">
        <v>100</v>
      </c>
      <c r="L79" s="12" t="s">
        <v>100</v>
      </c>
      <c r="M79" s="12" t="s">
        <v>382</v>
      </c>
    </row>
    <row r="80" spans="1:13" ht="15" thickBot="1" x14ac:dyDescent="0.35">
      <c r="A80" s="11" t="s">
        <v>167</v>
      </c>
      <c r="B80" s="12" t="s">
        <v>100</v>
      </c>
      <c r="C80" s="12" t="s">
        <v>100</v>
      </c>
      <c r="D80" s="12" t="s">
        <v>386</v>
      </c>
      <c r="E80" s="12" t="s">
        <v>100</v>
      </c>
      <c r="F80" s="12" t="s">
        <v>100</v>
      </c>
      <c r="G80" s="12" t="s">
        <v>100</v>
      </c>
      <c r="H80" s="12" t="s">
        <v>100</v>
      </c>
      <c r="I80" s="12" t="s">
        <v>100</v>
      </c>
      <c r="J80" s="12" t="s">
        <v>385</v>
      </c>
      <c r="K80" s="12" t="s">
        <v>100</v>
      </c>
      <c r="L80" s="12" t="s">
        <v>100</v>
      </c>
      <c r="M80" s="12" t="s">
        <v>100</v>
      </c>
    </row>
    <row r="81" spans="1:13" ht="15" thickBot="1" x14ac:dyDescent="0.35">
      <c r="A81" s="11" t="s">
        <v>168</v>
      </c>
      <c r="B81" s="12" t="s">
        <v>100</v>
      </c>
      <c r="C81" s="12" t="s">
        <v>100</v>
      </c>
      <c r="D81" s="12" t="s">
        <v>386</v>
      </c>
      <c r="E81" s="12" t="s">
        <v>100</v>
      </c>
      <c r="F81" s="12" t="s">
        <v>100</v>
      </c>
      <c r="G81" s="12" t="s">
        <v>100</v>
      </c>
      <c r="H81" s="12" t="s">
        <v>100</v>
      </c>
      <c r="I81" s="12" t="s">
        <v>100</v>
      </c>
      <c r="J81" s="12" t="s">
        <v>385</v>
      </c>
      <c r="K81" s="12" t="s">
        <v>100</v>
      </c>
      <c r="L81" s="12" t="s">
        <v>100</v>
      </c>
      <c r="M81" s="12" t="s">
        <v>100</v>
      </c>
    </row>
    <row r="82" spans="1:13" ht="15" thickBot="1" x14ac:dyDescent="0.35">
      <c r="A82" s="11" t="s">
        <v>169</v>
      </c>
      <c r="B82" s="12" t="s">
        <v>100</v>
      </c>
      <c r="C82" s="12" t="s">
        <v>100</v>
      </c>
      <c r="D82" s="12" t="s">
        <v>386</v>
      </c>
      <c r="E82" s="12" t="s">
        <v>100</v>
      </c>
      <c r="F82" s="12" t="s">
        <v>100</v>
      </c>
      <c r="G82" s="12" t="s">
        <v>100</v>
      </c>
      <c r="H82" s="12" t="s">
        <v>100</v>
      </c>
      <c r="I82" s="12" t="s">
        <v>100</v>
      </c>
      <c r="J82" s="12" t="s">
        <v>385</v>
      </c>
      <c r="K82" s="12" t="s">
        <v>100</v>
      </c>
      <c r="L82" s="12" t="s">
        <v>100</v>
      </c>
      <c r="M82" s="12" t="s">
        <v>100</v>
      </c>
    </row>
    <row r="83" spans="1:13" ht="15" thickBot="1" x14ac:dyDescent="0.35">
      <c r="A83" s="11" t="s">
        <v>170</v>
      </c>
      <c r="B83" s="12" t="s">
        <v>100</v>
      </c>
      <c r="C83" s="12" t="s">
        <v>100</v>
      </c>
      <c r="D83" s="12" t="s">
        <v>386</v>
      </c>
      <c r="E83" s="12" t="s">
        <v>100</v>
      </c>
      <c r="F83" s="12" t="s">
        <v>100</v>
      </c>
      <c r="G83" s="12" t="s">
        <v>100</v>
      </c>
      <c r="H83" s="12" t="s">
        <v>100</v>
      </c>
      <c r="I83" s="12" t="s">
        <v>100</v>
      </c>
      <c r="J83" s="12" t="s">
        <v>100</v>
      </c>
      <c r="K83" s="12" t="s">
        <v>100</v>
      </c>
      <c r="L83" s="12" t="s">
        <v>100</v>
      </c>
      <c r="M83" s="12" t="s">
        <v>100</v>
      </c>
    </row>
    <row r="84" spans="1:13" ht="15" thickBot="1" x14ac:dyDescent="0.35">
      <c r="A84" s="11" t="s">
        <v>171</v>
      </c>
      <c r="B84" s="12" t="s">
        <v>100</v>
      </c>
      <c r="C84" s="12" t="s">
        <v>100</v>
      </c>
      <c r="D84" s="12" t="s">
        <v>100</v>
      </c>
      <c r="E84" s="12" t="s">
        <v>100</v>
      </c>
      <c r="F84" s="12" t="s">
        <v>100</v>
      </c>
      <c r="G84" s="12" t="s">
        <v>100</v>
      </c>
      <c r="H84" s="12" t="s">
        <v>100</v>
      </c>
      <c r="I84" s="12" t="s">
        <v>100</v>
      </c>
      <c r="J84" s="12" t="s">
        <v>100</v>
      </c>
      <c r="K84" s="12" t="s">
        <v>100</v>
      </c>
      <c r="L84" s="12" t="s">
        <v>100</v>
      </c>
      <c r="M84" s="12" t="s">
        <v>100</v>
      </c>
    </row>
    <row r="85" spans="1:13" ht="15" thickBot="1" x14ac:dyDescent="0.35">
      <c r="A85" s="11" t="s">
        <v>172</v>
      </c>
      <c r="B85" s="12" t="s">
        <v>100</v>
      </c>
      <c r="C85" s="12" t="s">
        <v>100</v>
      </c>
      <c r="D85" s="12" t="s">
        <v>100</v>
      </c>
      <c r="E85" s="12" t="s">
        <v>100</v>
      </c>
      <c r="F85" s="12" t="s">
        <v>100</v>
      </c>
      <c r="G85" s="12" t="s">
        <v>100</v>
      </c>
      <c r="H85" s="12" t="s">
        <v>100</v>
      </c>
      <c r="I85" s="12" t="s">
        <v>100</v>
      </c>
      <c r="J85" s="12" t="s">
        <v>100</v>
      </c>
      <c r="K85" s="12" t="s">
        <v>100</v>
      </c>
      <c r="L85" s="12" t="s">
        <v>100</v>
      </c>
      <c r="M85" s="12" t="s">
        <v>100</v>
      </c>
    </row>
    <row r="86" spans="1:13" ht="18.600000000000001" thickBot="1" x14ac:dyDescent="0.35">
      <c r="A86" s="7"/>
    </row>
    <row r="87" spans="1:13" ht="15" thickBot="1" x14ac:dyDescent="0.35">
      <c r="A87" s="11" t="s">
        <v>173</v>
      </c>
      <c r="B87" s="11" t="s">
        <v>36</v>
      </c>
      <c r="C87" s="11" t="s">
        <v>37</v>
      </c>
      <c r="D87" s="11" t="s">
        <v>38</v>
      </c>
      <c r="E87" s="11" t="s">
        <v>39</v>
      </c>
      <c r="F87" s="11" t="s">
        <v>40</v>
      </c>
      <c r="G87" s="11" t="s">
        <v>41</v>
      </c>
      <c r="H87" s="11" t="s">
        <v>42</v>
      </c>
      <c r="I87" s="11" t="s">
        <v>43</v>
      </c>
      <c r="J87" s="11" t="s">
        <v>44</v>
      </c>
      <c r="K87" s="11" t="s">
        <v>45</v>
      </c>
      <c r="L87" s="11" t="s">
        <v>268</v>
      </c>
      <c r="M87" s="11" t="s">
        <v>269</v>
      </c>
    </row>
    <row r="88" spans="1:13" ht="15" thickBot="1" x14ac:dyDescent="0.35">
      <c r="A88" s="11" t="s">
        <v>86</v>
      </c>
      <c r="B88" s="12">
        <v>3623.3</v>
      </c>
      <c r="C88" s="12">
        <v>0</v>
      </c>
      <c r="D88" s="12">
        <v>17598.900000000001</v>
      </c>
      <c r="E88" s="12">
        <v>1552.8</v>
      </c>
      <c r="F88" s="12">
        <v>0</v>
      </c>
      <c r="G88" s="12">
        <v>6211.4</v>
      </c>
      <c r="H88" s="12">
        <v>7246.6</v>
      </c>
      <c r="I88" s="12">
        <v>2588.1</v>
      </c>
      <c r="J88" s="12">
        <v>6211.4</v>
      </c>
      <c r="K88" s="12">
        <v>6729</v>
      </c>
      <c r="L88" s="12">
        <v>2070.5</v>
      </c>
      <c r="M88" s="12">
        <v>4658.5</v>
      </c>
    </row>
    <row r="89" spans="1:13" ht="15" thickBot="1" x14ac:dyDescent="0.35">
      <c r="A89" s="11" t="s">
        <v>97</v>
      </c>
      <c r="B89" s="12">
        <v>1552.8</v>
      </c>
      <c r="C89" s="12">
        <v>0</v>
      </c>
      <c r="D89" s="12">
        <v>4658.5</v>
      </c>
      <c r="E89" s="12">
        <v>1552.8</v>
      </c>
      <c r="F89" s="12">
        <v>0</v>
      </c>
      <c r="G89" s="12">
        <v>6211.4</v>
      </c>
      <c r="H89" s="12">
        <v>7246.6</v>
      </c>
      <c r="I89" s="12">
        <v>2588.1</v>
      </c>
      <c r="J89" s="12">
        <v>2588.1</v>
      </c>
      <c r="K89" s="12">
        <v>6729</v>
      </c>
      <c r="L89" s="12">
        <v>0</v>
      </c>
      <c r="M89" s="12">
        <v>4658.5</v>
      </c>
    </row>
    <row r="90" spans="1:13" ht="15" thickBot="1" x14ac:dyDescent="0.35">
      <c r="A90" s="11" t="s">
        <v>104</v>
      </c>
      <c r="B90" s="12">
        <v>1552.8</v>
      </c>
      <c r="C90" s="12">
        <v>0</v>
      </c>
      <c r="D90" s="12">
        <v>4658.5</v>
      </c>
      <c r="E90" s="12">
        <v>1552.8</v>
      </c>
      <c r="F90" s="12">
        <v>0</v>
      </c>
      <c r="G90" s="12">
        <v>6211.4</v>
      </c>
      <c r="H90" s="12">
        <v>7246.6</v>
      </c>
      <c r="I90" s="12">
        <v>2588.1</v>
      </c>
      <c r="J90" s="12">
        <v>2588.1</v>
      </c>
      <c r="K90" s="12">
        <v>6729</v>
      </c>
      <c r="L90" s="12">
        <v>0</v>
      </c>
      <c r="M90" s="12">
        <v>4658.5</v>
      </c>
    </row>
    <row r="91" spans="1:13" ht="15" thickBot="1" x14ac:dyDescent="0.35">
      <c r="A91" s="11" t="s">
        <v>107</v>
      </c>
      <c r="B91" s="12">
        <v>1552.8</v>
      </c>
      <c r="C91" s="12">
        <v>0</v>
      </c>
      <c r="D91" s="12">
        <v>4658.5</v>
      </c>
      <c r="E91" s="12">
        <v>1552.8</v>
      </c>
      <c r="F91" s="12">
        <v>0</v>
      </c>
      <c r="G91" s="12">
        <v>6211.4</v>
      </c>
      <c r="H91" s="12">
        <v>6211.4</v>
      </c>
      <c r="I91" s="12">
        <v>2588.1</v>
      </c>
      <c r="J91" s="12">
        <v>2588.1</v>
      </c>
      <c r="K91" s="12">
        <v>6729</v>
      </c>
      <c r="L91" s="12">
        <v>0</v>
      </c>
      <c r="M91" s="12">
        <v>4658.5</v>
      </c>
    </row>
    <row r="92" spans="1:13" ht="15" thickBot="1" x14ac:dyDescent="0.35">
      <c r="A92" s="11" t="s">
        <v>110</v>
      </c>
      <c r="B92" s="12">
        <v>1552.8</v>
      </c>
      <c r="C92" s="12">
        <v>0</v>
      </c>
      <c r="D92" s="12">
        <v>4658.5</v>
      </c>
      <c r="E92" s="12">
        <v>1552.8</v>
      </c>
      <c r="F92" s="12">
        <v>0</v>
      </c>
      <c r="G92" s="12">
        <v>5693.8</v>
      </c>
      <c r="H92" s="12">
        <v>6211.4</v>
      </c>
      <c r="I92" s="12">
        <v>2588.1</v>
      </c>
      <c r="J92" s="12">
        <v>2588.1</v>
      </c>
      <c r="K92" s="12">
        <v>5693.8</v>
      </c>
      <c r="L92" s="12">
        <v>0</v>
      </c>
      <c r="M92" s="12">
        <v>4658.5</v>
      </c>
    </row>
    <row r="93" spans="1:13" ht="15" thickBot="1" x14ac:dyDescent="0.35">
      <c r="A93" s="11" t="s">
        <v>113</v>
      </c>
      <c r="B93" s="12">
        <v>1552.8</v>
      </c>
      <c r="C93" s="12">
        <v>0</v>
      </c>
      <c r="D93" s="12">
        <v>4658.5</v>
      </c>
      <c r="E93" s="12">
        <v>1552.8</v>
      </c>
      <c r="F93" s="12">
        <v>0</v>
      </c>
      <c r="G93" s="12">
        <v>5176.2</v>
      </c>
      <c r="H93" s="12">
        <v>6211.4</v>
      </c>
      <c r="I93" s="12">
        <v>2588.1</v>
      </c>
      <c r="J93" s="12">
        <v>2588.1</v>
      </c>
      <c r="K93" s="12">
        <v>5693.8</v>
      </c>
      <c r="L93" s="12">
        <v>0</v>
      </c>
      <c r="M93" s="12">
        <v>4658.5</v>
      </c>
    </row>
    <row r="94" spans="1:13" ht="15" thickBot="1" x14ac:dyDescent="0.35">
      <c r="A94" s="11" t="s">
        <v>116</v>
      </c>
      <c r="B94" s="12">
        <v>1552.8</v>
      </c>
      <c r="C94" s="12">
        <v>0</v>
      </c>
      <c r="D94" s="12">
        <v>4658.5</v>
      </c>
      <c r="E94" s="12">
        <v>1552.8</v>
      </c>
      <c r="F94" s="12">
        <v>0</v>
      </c>
      <c r="G94" s="12">
        <v>5176.2</v>
      </c>
      <c r="H94" s="12">
        <v>6211.4</v>
      </c>
      <c r="I94" s="12">
        <v>2588.1</v>
      </c>
      <c r="J94" s="12">
        <v>2588.1</v>
      </c>
      <c r="K94" s="12">
        <v>5693.8</v>
      </c>
      <c r="L94" s="12">
        <v>0</v>
      </c>
      <c r="M94" s="12">
        <v>4658.5</v>
      </c>
    </row>
    <row r="95" spans="1:13" ht="15" thickBot="1" x14ac:dyDescent="0.35">
      <c r="A95" s="11" t="s">
        <v>118</v>
      </c>
      <c r="B95" s="12">
        <v>1552.8</v>
      </c>
      <c r="C95" s="12">
        <v>0</v>
      </c>
      <c r="D95" s="12">
        <v>4658.5</v>
      </c>
      <c r="E95" s="12">
        <v>1552.8</v>
      </c>
      <c r="F95" s="12">
        <v>0</v>
      </c>
      <c r="G95" s="12">
        <v>5176.2</v>
      </c>
      <c r="H95" s="12">
        <v>6211.4</v>
      </c>
      <c r="I95" s="12">
        <v>2588.1</v>
      </c>
      <c r="J95" s="12">
        <v>2588.1</v>
      </c>
      <c r="K95" s="12">
        <v>5693.8</v>
      </c>
      <c r="L95" s="12">
        <v>0</v>
      </c>
      <c r="M95" s="12">
        <v>4658.5</v>
      </c>
    </row>
    <row r="96" spans="1:13" ht="15" thickBot="1" x14ac:dyDescent="0.35">
      <c r="A96" s="11" t="s">
        <v>121</v>
      </c>
      <c r="B96" s="12">
        <v>1552.8</v>
      </c>
      <c r="C96" s="12">
        <v>0</v>
      </c>
      <c r="D96" s="12">
        <v>4658.5</v>
      </c>
      <c r="E96" s="12">
        <v>1552.8</v>
      </c>
      <c r="F96" s="12">
        <v>0</v>
      </c>
      <c r="G96" s="12">
        <v>5176.2</v>
      </c>
      <c r="H96" s="12">
        <v>4140.8999999999996</v>
      </c>
      <c r="I96" s="12">
        <v>2588.1</v>
      </c>
      <c r="J96" s="12">
        <v>2588.1</v>
      </c>
      <c r="K96" s="12">
        <v>5693.8</v>
      </c>
      <c r="L96" s="12">
        <v>0</v>
      </c>
      <c r="M96" s="12">
        <v>4658.5</v>
      </c>
    </row>
    <row r="97" spans="1:13" ht="15" thickBot="1" x14ac:dyDescent="0.35">
      <c r="A97" s="11" t="s">
        <v>123</v>
      </c>
      <c r="B97" s="12">
        <v>1552.8</v>
      </c>
      <c r="C97" s="12">
        <v>0</v>
      </c>
      <c r="D97" s="12">
        <v>4658.5</v>
      </c>
      <c r="E97" s="12">
        <v>1552.8</v>
      </c>
      <c r="F97" s="12">
        <v>0</v>
      </c>
      <c r="G97" s="12">
        <v>5176.2</v>
      </c>
      <c r="H97" s="12">
        <v>4140.8999999999996</v>
      </c>
      <c r="I97" s="12">
        <v>2588.1</v>
      </c>
      <c r="J97" s="12">
        <v>2588.1</v>
      </c>
      <c r="K97" s="12">
        <v>5693.8</v>
      </c>
      <c r="L97" s="12">
        <v>0</v>
      </c>
      <c r="M97" s="12">
        <v>4658.5</v>
      </c>
    </row>
    <row r="98" spans="1:13" ht="15" thickBot="1" x14ac:dyDescent="0.35">
      <c r="A98" s="11" t="s">
        <v>125</v>
      </c>
      <c r="B98" s="12">
        <v>1552.8</v>
      </c>
      <c r="C98" s="12">
        <v>0</v>
      </c>
      <c r="D98" s="12">
        <v>4658.5</v>
      </c>
      <c r="E98" s="12">
        <v>1552.8</v>
      </c>
      <c r="F98" s="12">
        <v>0</v>
      </c>
      <c r="G98" s="12">
        <v>5176.2</v>
      </c>
      <c r="H98" s="12">
        <v>4140.8999999999996</v>
      </c>
      <c r="I98" s="12">
        <v>2588.1</v>
      </c>
      <c r="J98" s="12">
        <v>2588.1</v>
      </c>
      <c r="K98" s="12">
        <v>5693.8</v>
      </c>
      <c r="L98" s="12">
        <v>0</v>
      </c>
      <c r="M98" s="12">
        <v>4658.5</v>
      </c>
    </row>
    <row r="99" spans="1:13" ht="15" thickBot="1" x14ac:dyDescent="0.35">
      <c r="A99" s="11" t="s">
        <v>126</v>
      </c>
      <c r="B99" s="12">
        <v>1552.8</v>
      </c>
      <c r="C99" s="12">
        <v>0</v>
      </c>
      <c r="D99" s="12">
        <v>4658.5</v>
      </c>
      <c r="E99" s="12">
        <v>1552.8</v>
      </c>
      <c r="F99" s="12">
        <v>0</v>
      </c>
      <c r="G99" s="12">
        <v>5176.2</v>
      </c>
      <c r="H99" s="12">
        <v>1035.2</v>
      </c>
      <c r="I99" s="12">
        <v>2588.1</v>
      </c>
      <c r="J99" s="12">
        <v>2588.1</v>
      </c>
      <c r="K99" s="12">
        <v>5693.8</v>
      </c>
      <c r="L99" s="12">
        <v>0</v>
      </c>
      <c r="M99" s="12">
        <v>4658.5</v>
      </c>
    </row>
    <row r="100" spans="1:13" ht="15" thickBot="1" x14ac:dyDescent="0.35">
      <c r="A100" s="11" t="s">
        <v>128</v>
      </c>
      <c r="B100" s="12">
        <v>1552.8</v>
      </c>
      <c r="C100" s="12">
        <v>0</v>
      </c>
      <c r="D100" s="12">
        <v>4658.5</v>
      </c>
      <c r="E100" s="12">
        <v>1552.8</v>
      </c>
      <c r="F100" s="12">
        <v>0</v>
      </c>
      <c r="G100" s="12">
        <v>5176.2</v>
      </c>
      <c r="H100" s="12">
        <v>1035.2</v>
      </c>
      <c r="I100" s="12">
        <v>2588.1</v>
      </c>
      <c r="J100" s="12">
        <v>2588.1</v>
      </c>
      <c r="K100" s="12">
        <v>5693.8</v>
      </c>
      <c r="L100" s="12">
        <v>0</v>
      </c>
      <c r="M100" s="12">
        <v>4658.5</v>
      </c>
    </row>
    <row r="101" spans="1:13" ht="15" thickBot="1" x14ac:dyDescent="0.35">
      <c r="A101" s="11" t="s">
        <v>130</v>
      </c>
      <c r="B101" s="12">
        <v>1552.8</v>
      </c>
      <c r="C101" s="12">
        <v>0</v>
      </c>
      <c r="D101" s="12">
        <v>4658.5</v>
      </c>
      <c r="E101" s="12">
        <v>1552.8</v>
      </c>
      <c r="F101" s="12">
        <v>0</v>
      </c>
      <c r="G101" s="12">
        <v>1035.2</v>
      </c>
      <c r="H101" s="12">
        <v>1035.2</v>
      </c>
      <c r="I101" s="12">
        <v>0</v>
      </c>
      <c r="J101" s="12">
        <v>2588.1</v>
      </c>
      <c r="K101" s="12">
        <v>5693.8</v>
      </c>
      <c r="L101" s="12">
        <v>0</v>
      </c>
      <c r="M101" s="12">
        <v>4658.5</v>
      </c>
    </row>
    <row r="102" spans="1:13" ht="15" thickBot="1" x14ac:dyDescent="0.35">
      <c r="A102" s="11" t="s">
        <v>131</v>
      </c>
      <c r="B102" s="12">
        <v>1552.8</v>
      </c>
      <c r="C102" s="12">
        <v>0</v>
      </c>
      <c r="D102" s="12">
        <v>4658.5</v>
      </c>
      <c r="E102" s="12">
        <v>1552.8</v>
      </c>
      <c r="F102" s="12">
        <v>0</v>
      </c>
      <c r="G102" s="12">
        <v>1035.2</v>
      </c>
      <c r="H102" s="12">
        <v>1035.2</v>
      </c>
      <c r="I102" s="12">
        <v>0</v>
      </c>
      <c r="J102" s="12">
        <v>2588.1</v>
      </c>
      <c r="K102" s="12">
        <v>5693.8</v>
      </c>
      <c r="L102" s="12">
        <v>0</v>
      </c>
      <c r="M102" s="12">
        <v>4658.5</v>
      </c>
    </row>
    <row r="103" spans="1:13" ht="15" thickBot="1" x14ac:dyDescent="0.35">
      <c r="A103" s="11" t="s">
        <v>133</v>
      </c>
      <c r="B103" s="12">
        <v>1552.8</v>
      </c>
      <c r="C103" s="12">
        <v>0</v>
      </c>
      <c r="D103" s="12">
        <v>4658.5</v>
      </c>
      <c r="E103" s="12">
        <v>1552.8</v>
      </c>
      <c r="F103" s="12">
        <v>0</v>
      </c>
      <c r="G103" s="12">
        <v>1035.2</v>
      </c>
      <c r="H103" s="12">
        <v>1035.2</v>
      </c>
      <c r="I103" s="12">
        <v>0</v>
      </c>
      <c r="J103" s="12">
        <v>2588.1</v>
      </c>
      <c r="K103" s="12">
        <v>5693.8</v>
      </c>
      <c r="L103" s="12">
        <v>0</v>
      </c>
      <c r="M103" s="12">
        <v>2588.1</v>
      </c>
    </row>
    <row r="104" spans="1:13" ht="15" thickBot="1" x14ac:dyDescent="0.35">
      <c r="A104" s="11" t="s">
        <v>136</v>
      </c>
      <c r="B104" s="12">
        <v>1552.8</v>
      </c>
      <c r="C104" s="12">
        <v>0</v>
      </c>
      <c r="D104" s="12">
        <v>4658.5</v>
      </c>
      <c r="E104" s="12">
        <v>1552.8</v>
      </c>
      <c r="F104" s="12">
        <v>0</v>
      </c>
      <c r="G104" s="12">
        <v>1035.2</v>
      </c>
      <c r="H104" s="12">
        <v>1035.2</v>
      </c>
      <c r="I104" s="12">
        <v>0</v>
      </c>
      <c r="J104" s="12">
        <v>2588.1</v>
      </c>
      <c r="K104" s="12">
        <v>5693.8</v>
      </c>
      <c r="L104" s="12">
        <v>0</v>
      </c>
      <c r="M104" s="12">
        <v>2588.1</v>
      </c>
    </row>
    <row r="105" spans="1:13" ht="15" thickBot="1" x14ac:dyDescent="0.35">
      <c r="A105" s="11" t="s">
        <v>139</v>
      </c>
      <c r="B105" s="12">
        <v>1552.8</v>
      </c>
      <c r="C105" s="12">
        <v>0</v>
      </c>
      <c r="D105" s="12">
        <v>4658.5</v>
      </c>
      <c r="E105" s="12">
        <v>1552.8</v>
      </c>
      <c r="F105" s="12">
        <v>0</v>
      </c>
      <c r="G105" s="12">
        <v>1035.2</v>
      </c>
      <c r="H105" s="12">
        <v>1035.2</v>
      </c>
      <c r="I105" s="12">
        <v>0</v>
      </c>
      <c r="J105" s="12">
        <v>2588.1</v>
      </c>
      <c r="K105" s="12">
        <v>5693.8</v>
      </c>
      <c r="L105" s="12">
        <v>0</v>
      </c>
      <c r="M105" s="12">
        <v>1552.8</v>
      </c>
    </row>
    <row r="106" spans="1:13" ht="15" thickBot="1" x14ac:dyDescent="0.35">
      <c r="A106" s="11" t="s">
        <v>141</v>
      </c>
      <c r="B106" s="12">
        <v>1552.8</v>
      </c>
      <c r="C106" s="12">
        <v>0</v>
      </c>
      <c r="D106" s="12">
        <v>4658.5</v>
      </c>
      <c r="E106" s="12">
        <v>1552.8</v>
      </c>
      <c r="F106" s="12">
        <v>0</v>
      </c>
      <c r="G106" s="12">
        <v>1035.2</v>
      </c>
      <c r="H106" s="12">
        <v>1035.2</v>
      </c>
      <c r="I106" s="12">
        <v>0</v>
      </c>
      <c r="J106" s="12">
        <v>2588.1</v>
      </c>
      <c r="K106" s="12">
        <v>5693.8</v>
      </c>
      <c r="L106" s="12">
        <v>0</v>
      </c>
      <c r="M106" s="12">
        <v>1552.8</v>
      </c>
    </row>
    <row r="107" spans="1:13" ht="15" thickBot="1" x14ac:dyDescent="0.35">
      <c r="A107" s="11" t="s">
        <v>143</v>
      </c>
      <c r="B107" s="12">
        <v>1552.8</v>
      </c>
      <c r="C107" s="12">
        <v>0</v>
      </c>
      <c r="D107" s="12">
        <v>4658.5</v>
      </c>
      <c r="E107" s="12">
        <v>1552.8</v>
      </c>
      <c r="F107" s="12">
        <v>0</v>
      </c>
      <c r="G107" s="12">
        <v>1035.2</v>
      </c>
      <c r="H107" s="12">
        <v>1035.2</v>
      </c>
      <c r="I107" s="12">
        <v>0</v>
      </c>
      <c r="J107" s="12">
        <v>2588.1</v>
      </c>
      <c r="K107" s="12">
        <v>5693.8</v>
      </c>
      <c r="L107" s="12">
        <v>0</v>
      </c>
      <c r="M107" s="12">
        <v>1552.8</v>
      </c>
    </row>
    <row r="108" spans="1:13" ht="15" thickBot="1" x14ac:dyDescent="0.35">
      <c r="A108" s="11" t="s">
        <v>145</v>
      </c>
      <c r="B108" s="12">
        <v>1552.8</v>
      </c>
      <c r="C108" s="12">
        <v>0</v>
      </c>
      <c r="D108" s="12">
        <v>4658.5</v>
      </c>
      <c r="E108" s="12">
        <v>0</v>
      </c>
      <c r="F108" s="12">
        <v>0</v>
      </c>
      <c r="G108" s="12">
        <v>1035.2</v>
      </c>
      <c r="H108" s="12">
        <v>1035.2</v>
      </c>
      <c r="I108" s="12">
        <v>0</v>
      </c>
      <c r="J108" s="12">
        <v>2588.1</v>
      </c>
      <c r="K108" s="12">
        <v>5693.8</v>
      </c>
      <c r="L108" s="12">
        <v>0</v>
      </c>
      <c r="M108" s="12">
        <v>1552.8</v>
      </c>
    </row>
    <row r="109" spans="1:13" ht="15" thickBot="1" x14ac:dyDescent="0.35">
      <c r="A109" s="11" t="s">
        <v>146</v>
      </c>
      <c r="B109" s="12">
        <v>517.6</v>
      </c>
      <c r="C109" s="12">
        <v>0</v>
      </c>
      <c r="D109" s="12">
        <v>4658.5</v>
      </c>
      <c r="E109" s="12">
        <v>0</v>
      </c>
      <c r="F109" s="12">
        <v>0</v>
      </c>
      <c r="G109" s="12">
        <v>1035.2</v>
      </c>
      <c r="H109" s="12">
        <v>1035.2</v>
      </c>
      <c r="I109" s="12">
        <v>0</v>
      </c>
      <c r="J109" s="12">
        <v>2588.1</v>
      </c>
      <c r="K109" s="12">
        <v>5693.8</v>
      </c>
      <c r="L109" s="12">
        <v>0</v>
      </c>
      <c r="M109" s="12">
        <v>1552.8</v>
      </c>
    </row>
    <row r="110" spans="1:13" ht="15" thickBot="1" x14ac:dyDescent="0.35">
      <c r="A110" s="11" t="s">
        <v>148</v>
      </c>
      <c r="B110" s="12">
        <v>0</v>
      </c>
      <c r="C110" s="12">
        <v>0</v>
      </c>
      <c r="D110" s="12">
        <v>4658.5</v>
      </c>
      <c r="E110" s="12">
        <v>0</v>
      </c>
      <c r="F110" s="12">
        <v>0</v>
      </c>
      <c r="G110" s="12">
        <v>1035.2</v>
      </c>
      <c r="H110" s="12">
        <v>0</v>
      </c>
      <c r="I110" s="12">
        <v>0</v>
      </c>
      <c r="J110" s="12">
        <v>2588.1</v>
      </c>
      <c r="K110" s="12">
        <v>5693.8</v>
      </c>
      <c r="L110" s="12">
        <v>0</v>
      </c>
      <c r="M110" s="12">
        <v>1552.8</v>
      </c>
    </row>
    <row r="111" spans="1:13" ht="15" thickBot="1" x14ac:dyDescent="0.35">
      <c r="A111" s="11" t="s">
        <v>149</v>
      </c>
      <c r="B111" s="12">
        <v>0</v>
      </c>
      <c r="C111" s="12">
        <v>0</v>
      </c>
      <c r="D111" s="12">
        <v>4658.5</v>
      </c>
      <c r="E111" s="12">
        <v>0</v>
      </c>
      <c r="F111" s="12">
        <v>0</v>
      </c>
      <c r="G111" s="12">
        <v>1035.2</v>
      </c>
      <c r="H111" s="12">
        <v>0</v>
      </c>
      <c r="I111" s="12">
        <v>0</v>
      </c>
      <c r="J111" s="12">
        <v>517.6</v>
      </c>
      <c r="K111" s="12">
        <v>5693.8</v>
      </c>
      <c r="L111" s="12">
        <v>0</v>
      </c>
      <c r="M111" s="12">
        <v>1552.8</v>
      </c>
    </row>
    <row r="112" spans="1:13" ht="15" thickBot="1" x14ac:dyDescent="0.35">
      <c r="A112" s="11" t="s">
        <v>151</v>
      </c>
      <c r="B112" s="12">
        <v>0</v>
      </c>
      <c r="C112" s="12">
        <v>0</v>
      </c>
      <c r="D112" s="12">
        <v>4658.5</v>
      </c>
      <c r="E112" s="12">
        <v>0</v>
      </c>
      <c r="F112" s="12">
        <v>0</v>
      </c>
      <c r="G112" s="12">
        <v>1035.2</v>
      </c>
      <c r="H112" s="12">
        <v>0</v>
      </c>
      <c r="I112" s="12">
        <v>0</v>
      </c>
      <c r="J112" s="12">
        <v>517.6</v>
      </c>
      <c r="K112" s="12">
        <v>5693.8</v>
      </c>
      <c r="L112" s="12">
        <v>0</v>
      </c>
      <c r="M112" s="12">
        <v>1552.8</v>
      </c>
    </row>
    <row r="113" spans="1:22" ht="15" thickBot="1" x14ac:dyDescent="0.35">
      <c r="A113" s="11" t="s">
        <v>154</v>
      </c>
      <c r="B113" s="12">
        <v>0</v>
      </c>
      <c r="C113" s="12">
        <v>0</v>
      </c>
      <c r="D113" s="12">
        <v>4658.5</v>
      </c>
      <c r="E113" s="12">
        <v>0</v>
      </c>
      <c r="F113" s="12">
        <v>0</v>
      </c>
      <c r="G113" s="12">
        <v>1035.2</v>
      </c>
      <c r="H113" s="12">
        <v>0</v>
      </c>
      <c r="I113" s="12">
        <v>0</v>
      </c>
      <c r="J113" s="12">
        <v>517.6</v>
      </c>
      <c r="K113" s="12">
        <v>5693.8</v>
      </c>
      <c r="L113" s="12">
        <v>0</v>
      </c>
      <c r="M113" s="12">
        <v>1552.8</v>
      </c>
    </row>
    <row r="114" spans="1:22" ht="15" thickBot="1" x14ac:dyDescent="0.35">
      <c r="A114" s="11" t="s">
        <v>157</v>
      </c>
      <c r="B114" s="12">
        <v>0</v>
      </c>
      <c r="C114" s="12">
        <v>0</v>
      </c>
      <c r="D114" s="12">
        <v>4658.5</v>
      </c>
      <c r="E114" s="12">
        <v>0</v>
      </c>
      <c r="F114" s="12">
        <v>0</v>
      </c>
      <c r="G114" s="12">
        <v>1035.2</v>
      </c>
      <c r="H114" s="12">
        <v>0</v>
      </c>
      <c r="I114" s="12">
        <v>0</v>
      </c>
      <c r="J114" s="12">
        <v>517.6</v>
      </c>
      <c r="K114" s="12">
        <v>5693.8</v>
      </c>
      <c r="L114" s="12">
        <v>0</v>
      </c>
      <c r="M114" s="12">
        <v>1552.8</v>
      </c>
    </row>
    <row r="115" spans="1:22" ht="15" thickBot="1" x14ac:dyDescent="0.35">
      <c r="A115" s="11" t="s">
        <v>158</v>
      </c>
      <c r="B115" s="12">
        <v>0</v>
      </c>
      <c r="C115" s="12">
        <v>0</v>
      </c>
      <c r="D115" s="12">
        <v>4658.5</v>
      </c>
      <c r="E115" s="12">
        <v>0</v>
      </c>
      <c r="F115" s="12">
        <v>0</v>
      </c>
      <c r="G115" s="12">
        <v>1035.2</v>
      </c>
      <c r="H115" s="12">
        <v>0</v>
      </c>
      <c r="I115" s="12">
        <v>0</v>
      </c>
      <c r="J115" s="12">
        <v>517.6</v>
      </c>
      <c r="K115" s="12">
        <v>5693.8</v>
      </c>
      <c r="L115" s="12">
        <v>0</v>
      </c>
      <c r="M115" s="12">
        <v>1552.8</v>
      </c>
    </row>
    <row r="116" spans="1:22" ht="15" thickBot="1" x14ac:dyDescent="0.35">
      <c r="A116" s="11" t="s">
        <v>159</v>
      </c>
      <c r="B116" s="12">
        <v>0</v>
      </c>
      <c r="C116" s="12">
        <v>0</v>
      </c>
      <c r="D116" s="12">
        <v>1035.2</v>
      </c>
      <c r="E116" s="12">
        <v>0</v>
      </c>
      <c r="F116" s="12">
        <v>0</v>
      </c>
      <c r="G116" s="12">
        <v>1035.2</v>
      </c>
      <c r="H116" s="12">
        <v>0</v>
      </c>
      <c r="I116" s="12">
        <v>0</v>
      </c>
      <c r="J116" s="12">
        <v>517.6</v>
      </c>
      <c r="K116" s="12">
        <v>5176.2</v>
      </c>
      <c r="L116" s="12">
        <v>0</v>
      </c>
      <c r="M116" s="12">
        <v>1035.2</v>
      </c>
    </row>
    <row r="117" spans="1:22" ht="15" thickBot="1" x14ac:dyDescent="0.35">
      <c r="A117" s="11" t="s">
        <v>161</v>
      </c>
      <c r="B117" s="12">
        <v>0</v>
      </c>
      <c r="C117" s="12">
        <v>0</v>
      </c>
      <c r="D117" s="12">
        <v>1035.2</v>
      </c>
      <c r="E117" s="12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517.6</v>
      </c>
      <c r="K117" s="12">
        <v>5176.2</v>
      </c>
      <c r="L117" s="12">
        <v>0</v>
      </c>
      <c r="M117" s="12">
        <v>1035.2</v>
      </c>
    </row>
    <row r="118" spans="1:22" ht="15" thickBot="1" x14ac:dyDescent="0.35">
      <c r="A118" s="11" t="s">
        <v>162</v>
      </c>
      <c r="B118" s="12">
        <v>0</v>
      </c>
      <c r="C118" s="12">
        <v>0</v>
      </c>
      <c r="D118" s="12">
        <v>1035.2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517.6</v>
      </c>
      <c r="K118" s="12">
        <v>0</v>
      </c>
      <c r="L118" s="12">
        <v>0</v>
      </c>
      <c r="M118" s="12">
        <v>1035.2</v>
      </c>
    </row>
    <row r="119" spans="1:22" ht="15" thickBot="1" x14ac:dyDescent="0.35">
      <c r="A119" s="11" t="s">
        <v>164</v>
      </c>
      <c r="B119" s="12">
        <v>0</v>
      </c>
      <c r="C119" s="12">
        <v>0</v>
      </c>
      <c r="D119" s="12">
        <v>1035.2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517.6</v>
      </c>
      <c r="K119" s="12">
        <v>0</v>
      </c>
      <c r="L119" s="12">
        <v>0</v>
      </c>
      <c r="M119" s="12">
        <v>1035.2</v>
      </c>
    </row>
    <row r="120" spans="1:22" ht="15" thickBot="1" x14ac:dyDescent="0.35">
      <c r="A120" s="11" t="s">
        <v>167</v>
      </c>
      <c r="B120" s="12">
        <v>0</v>
      </c>
      <c r="C120" s="12">
        <v>0</v>
      </c>
      <c r="D120" s="12">
        <v>1035.2</v>
      </c>
      <c r="E120" s="12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517.6</v>
      </c>
      <c r="K120" s="12">
        <v>0</v>
      </c>
      <c r="L120" s="12">
        <v>0</v>
      </c>
      <c r="M120" s="12">
        <v>0</v>
      </c>
    </row>
    <row r="121" spans="1:22" ht="15" thickBot="1" x14ac:dyDescent="0.35">
      <c r="A121" s="11" t="s">
        <v>168</v>
      </c>
      <c r="B121" s="12">
        <v>0</v>
      </c>
      <c r="C121" s="12">
        <v>0</v>
      </c>
      <c r="D121" s="12">
        <v>1035.2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517.6</v>
      </c>
      <c r="K121" s="12">
        <v>0</v>
      </c>
      <c r="L121" s="12">
        <v>0</v>
      </c>
      <c r="M121" s="12">
        <v>0</v>
      </c>
    </row>
    <row r="122" spans="1:22" ht="15" thickBot="1" x14ac:dyDescent="0.35">
      <c r="A122" s="11" t="s">
        <v>169</v>
      </c>
      <c r="B122" s="12">
        <v>0</v>
      </c>
      <c r="C122" s="12">
        <v>0</v>
      </c>
      <c r="D122" s="12">
        <v>1035.2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517.6</v>
      </c>
      <c r="K122" s="12">
        <v>0</v>
      </c>
      <c r="L122" s="12">
        <v>0</v>
      </c>
      <c r="M122" s="12">
        <v>0</v>
      </c>
    </row>
    <row r="123" spans="1:22" ht="15" thickBot="1" x14ac:dyDescent="0.35">
      <c r="A123" s="11" t="s">
        <v>170</v>
      </c>
      <c r="B123" s="12">
        <v>0</v>
      </c>
      <c r="C123" s="12">
        <v>0</v>
      </c>
      <c r="D123" s="12">
        <v>1035.2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</row>
    <row r="124" spans="1:22" ht="15" thickBot="1" x14ac:dyDescent="0.35">
      <c r="A124" s="11" t="s">
        <v>171</v>
      </c>
      <c r="B124" s="12">
        <v>0</v>
      </c>
      <c r="C124" s="12">
        <v>0</v>
      </c>
      <c r="D124" s="12">
        <v>0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</row>
    <row r="125" spans="1:22" ht="15" thickBot="1" x14ac:dyDescent="0.35">
      <c r="A125" s="11" t="s">
        <v>172</v>
      </c>
      <c r="B125" s="12">
        <v>0</v>
      </c>
      <c r="C125" s="12">
        <v>0</v>
      </c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</row>
    <row r="126" spans="1:22" ht="18.600000000000001" thickBot="1" x14ac:dyDescent="0.35">
      <c r="A126" s="7"/>
      <c r="O126" s="22">
        <f>CORREL(O128:O165,N128:N165)</f>
        <v>0.7974326891431871</v>
      </c>
      <c r="P126" s="23">
        <f>SUMSQ(P128:P165)/COUNT(P128:P165)</f>
        <v>18578099.935789473</v>
      </c>
      <c r="U126" s="36">
        <f>COUNT(U128:U160)/38</f>
        <v>0.86842105263157898</v>
      </c>
      <c r="V126">
        <f>SUM(U144:U145)</f>
        <v>2</v>
      </c>
    </row>
    <row r="127" spans="1:22" ht="15" thickBot="1" x14ac:dyDescent="0.35">
      <c r="A127" s="11" t="s">
        <v>174</v>
      </c>
      <c r="B127" s="11" t="s">
        <v>36</v>
      </c>
      <c r="C127" s="11" t="s">
        <v>37</v>
      </c>
      <c r="D127" s="11" t="s">
        <v>38</v>
      </c>
      <c r="E127" s="11" t="s">
        <v>39</v>
      </c>
      <c r="F127" s="11" t="s">
        <v>40</v>
      </c>
      <c r="G127" s="11" t="s">
        <v>41</v>
      </c>
      <c r="H127" s="11" t="s">
        <v>42</v>
      </c>
      <c r="I127" s="11" t="s">
        <v>43</v>
      </c>
      <c r="J127" s="11" t="s">
        <v>44</v>
      </c>
      <c r="K127" s="11" t="s">
        <v>45</v>
      </c>
      <c r="L127" s="11" t="s">
        <v>268</v>
      </c>
      <c r="M127" s="11" t="s">
        <v>269</v>
      </c>
      <c r="N127" s="11" t="s">
        <v>359</v>
      </c>
      <c r="O127" s="11" t="s">
        <v>360</v>
      </c>
      <c r="P127" s="11" t="s">
        <v>362</v>
      </c>
      <c r="Q127" s="11" t="s">
        <v>361</v>
      </c>
      <c r="R127" s="50" t="s">
        <v>443</v>
      </c>
      <c r="S127" s="50"/>
      <c r="T127" s="17" t="s">
        <v>263</v>
      </c>
      <c r="U127" t="s">
        <v>389</v>
      </c>
    </row>
    <row r="128" spans="1:22" ht="15" thickBot="1" x14ac:dyDescent="0.35">
      <c r="A128" s="11" t="s">
        <v>47</v>
      </c>
      <c r="B128" s="12">
        <v>0</v>
      </c>
      <c r="C128" s="12">
        <v>0</v>
      </c>
      <c r="D128" s="12">
        <v>1035.2</v>
      </c>
      <c r="E128" s="12">
        <v>0</v>
      </c>
      <c r="F128" s="12">
        <v>0</v>
      </c>
      <c r="G128" s="12">
        <v>1035.2</v>
      </c>
      <c r="H128" s="12">
        <v>6211.4</v>
      </c>
      <c r="I128" s="12">
        <v>2588.1</v>
      </c>
      <c r="J128" s="12">
        <v>2588.1</v>
      </c>
      <c r="K128" s="12">
        <v>5693.8</v>
      </c>
      <c r="L128" s="12">
        <v>0</v>
      </c>
      <c r="M128" s="12">
        <v>4658.5</v>
      </c>
      <c r="N128" s="12">
        <v>23810.3</v>
      </c>
      <c r="O128" s="12">
        <v>29000</v>
      </c>
      <c r="P128" s="12">
        <v>5189.7</v>
      </c>
      <c r="Q128" s="12">
        <v>17.899999999999999</v>
      </c>
      <c r="R128" s="46">
        <v>0</v>
      </c>
      <c r="S128" s="46"/>
      <c r="T128" s="18">
        <v>-96.69</v>
      </c>
      <c r="U128">
        <v>1</v>
      </c>
    </row>
    <row r="129" spans="1:22" ht="15" thickBot="1" x14ac:dyDescent="0.35">
      <c r="A129" s="11" t="s">
        <v>48</v>
      </c>
      <c r="B129" s="12">
        <v>1552.8</v>
      </c>
      <c r="C129" s="12">
        <v>0</v>
      </c>
      <c r="D129" s="12">
        <v>4658.5</v>
      </c>
      <c r="E129" s="12">
        <v>1552.8</v>
      </c>
      <c r="F129" s="12">
        <v>0</v>
      </c>
      <c r="G129" s="12">
        <v>1035.2</v>
      </c>
      <c r="H129" s="12">
        <v>0</v>
      </c>
      <c r="I129" s="12">
        <v>2588.1</v>
      </c>
      <c r="J129" s="12">
        <v>517.6</v>
      </c>
      <c r="K129" s="12">
        <v>5176.2</v>
      </c>
      <c r="L129" s="12">
        <v>0</v>
      </c>
      <c r="M129" s="12">
        <v>4658.5</v>
      </c>
      <c r="N129" s="12">
        <v>21739.8</v>
      </c>
      <c r="O129" s="12">
        <v>23000</v>
      </c>
      <c r="P129" s="12">
        <v>1260.2</v>
      </c>
      <c r="Q129" s="12">
        <v>5.48</v>
      </c>
      <c r="R129" s="46">
        <v>0</v>
      </c>
      <c r="S129" s="46"/>
      <c r="T129" s="18">
        <v>-59.99</v>
      </c>
      <c r="U129">
        <v>1</v>
      </c>
    </row>
    <row r="130" spans="1:22" ht="15" thickBot="1" x14ac:dyDescent="0.35">
      <c r="A130" s="11" t="s">
        <v>49</v>
      </c>
      <c r="B130" s="12">
        <v>1552.8</v>
      </c>
      <c r="C130" s="12">
        <v>0</v>
      </c>
      <c r="D130" s="12">
        <v>4658.5</v>
      </c>
      <c r="E130" s="12">
        <v>1552.8</v>
      </c>
      <c r="F130" s="12">
        <v>0</v>
      </c>
      <c r="G130" s="12">
        <v>1035.2</v>
      </c>
      <c r="H130" s="12">
        <v>0</v>
      </c>
      <c r="I130" s="12">
        <v>2588.1</v>
      </c>
      <c r="J130" s="12">
        <v>517.6</v>
      </c>
      <c r="K130" s="12">
        <v>5693.8</v>
      </c>
      <c r="L130" s="12">
        <v>0</v>
      </c>
      <c r="M130" s="12">
        <v>4658.5</v>
      </c>
      <c r="N130" s="12">
        <v>22257.5</v>
      </c>
      <c r="O130" s="12">
        <v>24000</v>
      </c>
      <c r="P130" s="12">
        <v>1742.5</v>
      </c>
      <c r="Q130" s="12">
        <v>7.26</v>
      </c>
      <c r="R130" s="46">
        <v>0</v>
      </c>
      <c r="S130" s="46"/>
      <c r="T130" s="18">
        <v>-44.19</v>
      </c>
      <c r="U130">
        <v>1</v>
      </c>
    </row>
    <row r="131" spans="1:22" ht="15" thickBot="1" x14ac:dyDescent="0.35">
      <c r="A131" s="11" t="s">
        <v>50</v>
      </c>
      <c r="B131" s="12">
        <v>0</v>
      </c>
      <c r="C131" s="12">
        <v>0</v>
      </c>
      <c r="D131" s="12">
        <v>4658.5</v>
      </c>
      <c r="E131" s="12">
        <v>1552.8</v>
      </c>
      <c r="F131" s="12">
        <v>0</v>
      </c>
      <c r="G131" s="12">
        <v>1035.2</v>
      </c>
      <c r="H131" s="12">
        <v>1035.2</v>
      </c>
      <c r="I131" s="12">
        <v>0</v>
      </c>
      <c r="J131" s="12">
        <v>2588.1</v>
      </c>
      <c r="K131" s="12">
        <v>5693.8</v>
      </c>
      <c r="L131" s="12">
        <v>0</v>
      </c>
      <c r="M131" s="12">
        <v>1552.8</v>
      </c>
      <c r="N131" s="12">
        <v>18116.5</v>
      </c>
      <c r="O131" s="12">
        <v>18000</v>
      </c>
      <c r="P131" s="12">
        <v>-116.5</v>
      </c>
      <c r="Q131" s="12">
        <v>-0.65</v>
      </c>
      <c r="R131" s="46">
        <v>0</v>
      </c>
      <c r="S131" s="46"/>
      <c r="T131" s="18">
        <v>-43.34</v>
      </c>
      <c r="U131">
        <v>1</v>
      </c>
    </row>
    <row r="132" spans="1:22" ht="15" thickBot="1" x14ac:dyDescent="0.35">
      <c r="A132" s="11" t="s">
        <v>51</v>
      </c>
      <c r="B132" s="12">
        <v>1552.8</v>
      </c>
      <c r="C132" s="12">
        <v>0</v>
      </c>
      <c r="D132" s="12">
        <v>4658.5</v>
      </c>
      <c r="E132" s="12">
        <v>1552.8</v>
      </c>
      <c r="F132" s="12">
        <v>0</v>
      </c>
      <c r="G132" s="12">
        <v>5176.2</v>
      </c>
      <c r="H132" s="12">
        <v>0</v>
      </c>
      <c r="I132" s="12">
        <v>0</v>
      </c>
      <c r="J132" s="12">
        <v>517.6</v>
      </c>
      <c r="K132" s="12">
        <v>0</v>
      </c>
      <c r="L132" s="12">
        <v>0</v>
      </c>
      <c r="M132" s="12">
        <v>1035.2</v>
      </c>
      <c r="N132" s="12">
        <v>14493.2</v>
      </c>
      <c r="O132" s="12">
        <v>11000</v>
      </c>
      <c r="P132" s="12">
        <v>-3493.2</v>
      </c>
      <c r="Q132" s="12">
        <v>-31.76</v>
      </c>
      <c r="R132" s="46">
        <v>0</v>
      </c>
      <c r="S132" s="46"/>
      <c r="T132" s="18">
        <v>-39.36</v>
      </c>
      <c r="U132">
        <v>1</v>
      </c>
    </row>
    <row r="133" spans="1:22" ht="15" thickBot="1" x14ac:dyDescent="0.35">
      <c r="A133" s="11" t="s">
        <v>52</v>
      </c>
      <c r="B133" s="12">
        <v>0</v>
      </c>
      <c r="C133" s="12">
        <v>0</v>
      </c>
      <c r="D133" s="12">
        <v>4658.5</v>
      </c>
      <c r="E133" s="12">
        <v>1552.8</v>
      </c>
      <c r="F133" s="12">
        <v>0</v>
      </c>
      <c r="G133" s="12">
        <v>6211.4</v>
      </c>
      <c r="H133" s="12">
        <v>4140.8999999999996</v>
      </c>
      <c r="I133" s="12">
        <v>0</v>
      </c>
      <c r="J133" s="12">
        <v>2588.1</v>
      </c>
      <c r="K133" s="12">
        <v>5693.8</v>
      </c>
      <c r="L133" s="12">
        <v>0</v>
      </c>
      <c r="M133" s="12">
        <v>0</v>
      </c>
      <c r="N133" s="12">
        <v>24845.5</v>
      </c>
      <c r="O133" s="12">
        <v>26000</v>
      </c>
      <c r="P133" s="12">
        <v>1154.5</v>
      </c>
      <c r="Q133" s="12">
        <v>4.4400000000000004</v>
      </c>
      <c r="R133" s="46">
        <v>0</v>
      </c>
      <c r="S133" s="46"/>
      <c r="T133" s="18">
        <v>-34.58</v>
      </c>
      <c r="U133">
        <v>2</v>
      </c>
    </row>
    <row r="134" spans="1:22" ht="15" thickBot="1" x14ac:dyDescent="0.35">
      <c r="A134" s="11" t="s">
        <v>53</v>
      </c>
      <c r="B134" s="12">
        <v>1552.8</v>
      </c>
      <c r="C134" s="12">
        <v>0</v>
      </c>
      <c r="D134" s="12">
        <v>4658.5</v>
      </c>
      <c r="E134" s="12">
        <v>0</v>
      </c>
      <c r="F134" s="12">
        <v>0</v>
      </c>
      <c r="G134" s="12">
        <v>6211.4</v>
      </c>
      <c r="H134" s="12">
        <v>0</v>
      </c>
      <c r="I134" s="12">
        <v>0</v>
      </c>
      <c r="J134" s="12">
        <v>517.6</v>
      </c>
      <c r="K134" s="12">
        <v>5693.8</v>
      </c>
      <c r="L134" s="12">
        <v>0</v>
      </c>
      <c r="M134" s="12">
        <v>0</v>
      </c>
      <c r="N134" s="12">
        <v>18634.099999999999</v>
      </c>
      <c r="O134" s="12">
        <v>15000</v>
      </c>
      <c r="P134" s="12">
        <v>-3634.1</v>
      </c>
      <c r="Q134" s="12">
        <v>-24.23</v>
      </c>
      <c r="R134" s="46">
        <v>0</v>
      </c>
      <c r="S134" s="46"/>
      <c r="T134" s="18">
        <v>-31.76</v>
      </c>
      <c r="U134">
        <v>1</v>
      </c>
    </row>
    <row r="135" spans="1:22" ht="15" thickBot="1" x14ac:dyDescent="0.35">
      <c r="A135" s="11" t="s">
        <v>54</v>
      </c>
      <c r="B135" s="12">
        <v>1552.8</v>
      </c>
      <c r="C135" s="12">
        <v>0</v>
      </c>
      <c r="D135" s="12">
        <v>4658.5</v>
      </c>
      <c r="E135" s="12">
        <v>1552.8</v>
      </c>
      <c r="F135" s="12">
        <v>0</v>
      </c>
      <c r="G135" s="12">
        <v>1035.2</v>
      </c>
      <c r="H135" s="12">
        <v>0</v>
      </c>
      <c r="I135" s="12">
        <v>0</v>
      </c>
      <c r="J135" s="12">
        <v>517.6</v>
      </c>
      <c r="K135" s="12">
        <v>0</v>
      </c>
      <c r="L135" s="12">
        <v>0</v>
      </c>
      <c r="M135" s="12">
        <v>2588.1</v>
      </c>
      <c r="N135" s="12">
        <v>11905.1</v>
      </c>
      <c r="O135" s="12">
        <v>12000</v>
      </c>
      <c r="P135" s="12">
        <v>94.9</v>
      </c>
      <c r="Q135" s="12">
        <v>0.79</v>
      </c>
      <c r="R135" s="46">
        <v>0</v>
      </c>
      <c r="S135" s="46"/>
      <c r="T135" s="18">
        <v>-29.4</v>
      </c>
      <c r="U135">
        <v>1</v>
      </c>
    </row>
    <row r="136" spans="1:22" ht="15" thickBot="1" x14ac:dyDescent="0.35">
      <c r="A136" s="11" t="s">
        <v>55</v>
      </c>
      <c r="B136" s="12">
        <v>1552.8</v>
      </c>
      <c r="C136" s="12">
        <v>0</v>
      </c>
      <c r="D136" s="12">
        <v>4658.5</v>
      </c>
      <c r="E136" s="12">
        <v>1552.8</v>
      </c>
      <c r="F136" s="12">
        <v>0</v>
      </c>
      <c r="G136" s="12">
        <v>1035.2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4658.5</v>
      </c>
      <c r="N136" s="12">
        <v>13458</v>
      </c>
      <c r="O136" s="12">
        <v>10000</v>
      </c>
      <c r="P136" s="12">
        <v>-3458</v>
      </c>
      <c r="Q136" s="12">
        <v>-34.58</v>
      </c>
      <c r="R136" s="46">
        <v>0</v>
      </c>
      <c r="S136" s="46"/>
      <c r="T136" s="18">
        <v>-24.23</v>
      </c>
      <c r="U136">
        <v>1</v>
      </c>
    </row>
    <row r="137" spans="1:22" ht="15" thickBot="1" x14ac:dyDescent="0.35">
      <c r="A137" s="11" t="s">
        <v>56</v>
      </c>
      <c r="B137" s="12">
        <v>1552.8</v>
      </c>
      <c r="C137" s="12">
        <v>0</v>
      </c>
      <c r="D137" s="12">
        <v>4658.5</v>
      </c>
      <c r="E137" s="12">
        <v>1552.8</v>
      </c>
      <c r="F137" s="12">
        <v>0</v>
      </c>
      <c r="G137" s="12">
        <v>1035.2</v>
      </c>
      <c r="H137" s="12">
        <v>1035.2</v>
      </c>
      <c r="I137" s="12">
        <v>0</v>
      </c>
      <c r="J137" s="12">
        <v>2588.1</v>
      </c>
      <c r="K137" s="12">
        <v>5693.8</v>
      </c>
      <c r="L137" s="12">
        <v>0</v>
      </c>
      <c r="M137" s="12">
        <v>4658.5</v>
      </c>
      <c r="N137" s="12">
        <v>22775.1</v>
      </c>
      <c r="O137" s="12">
        <v>30000</v>
      </c>
      <c r="P137" s="12">
        <v>7224.9</v>
      </c>
      <c r="Q137" s="12">
        <v>24.08</v>
      </c>
      <c r="R137" s="46">
        <v>1</v>
      </c>
      <c r="S137" s="46"/>
      <c r="T137" s="18">
        <v>-21.79</v>
      </c>
      <c r="U137">
        <v>1</v>
      </c>
    </row>
    <row r="138" spans="1:22" ht="15" thickBot="1" x14ac:dyDescent="0.35">
      <c r="A138" s="11" t="s">
        <v>57</v>
      </c>
      <c r="B138" s="12">
        <v>1552.8</v>
      </c>
      <c r="C138" s="12">
        <v>0</v>
      </c>
      <c r="D138" s="12">
        <v>4658.5</v>
      </c>
      <c r="E138" s="12">
        <v>1552.8</v>
      </c>
      <c r="F138" s="12">
        <v>0</v>
      </c>
      <c r="G138" s="12">
        <v>5176.2</v>
      </c>
      <c r="H138" s="12">
        <v>1035.2</v>
      </c>
      <c r="I138" s="12">
        <v>0</v>
      </c>
      <c r="J138" s="12">
        <v>517.6</v>
      </c>
      <c r="K138" s="12">
        <v>5693.8</v>
      </c>
      <c r="L138" s="12">
        <v>0</v>
      </c>
      <c r="M138" s="12">
        <v>1035.2</v>
      </c>
      <c r="N138" s="12">
        <v>21222.2</v>
      </c>
      <c r="O138" s="12">
        <v>27000</v>
      </c>
      <c r="P138" s="12">
        <v>5777.8</v>
      </c>
      <c r="Q138" s="12">
        <v>21.4</v>
      </c>
      <c r="R138" s="46">
        <v>1</v>
      </c>
      <c r="S138" s="46"/>
      <c r="T138" s="18">
        <v>-12.93</v>
      </c>
      <c r="U138">
        <v>1</v>
      </c>
    </row>
    <row r="139" spans="1:22" ht="15" thickBot="1" x14ac:dyDescent="0.35">
      <c r="A139" s="11" t="s">
        <v>58</v>
      </c>
      <c r="B139" s="12">
        <v>517.6</v>
      </c>
      <c r="C139" s="12">
        <v>0</v>
      </c>
      <c r="D139" s="12">
        <v>4658.5</v>
      </c>
      <c r="E139" s="12">
        <v>0</v>
      </c>
      <c r="F139" s="12">
        <v>0</v>
      </c>
      <c r="G139" s="12">
        <v>5176.2</v>
      </c>
      <c r="H139" s="12">
        <v>1035.2</v>
      </c>
      <c r="I139" s="12">
        <v>0</v>
      </c>
      <c r="J139" s="12">
        <v>2588.1</v>
      </c>
      <c r="K139" s="12">
        <v>5693.8</v>
      </c>
      <c r="L139" s="12">
        <v>0</v>
      </c>
      <c r="M139" s="12">
        <v>1035.2</v>
      </c>
      <c r="N139" s="12">
        <v>20704.599999999999</v>
      </c>
      <c r="O139" s="12">
        <v>27000</v>
      </c>
      <c r="P139" s="12">
        <v>6295.4</v>
      </c>
      <c r="Q139" s="12">
        <v>23.32</v>
      </c>
      <c r="R139" s="46">
        <v>1</v>
      </c>
      <c r="S139" s="46"/>
      <c r="T139" s="18">
        <v>-11.7</v>
      </c>
      <c r="U139">
        <v>1</v>
      </c>
    </row>
    <row r="140" spans="1:22" ht="15" thickBot="1" x14ac:dyDescent="0.35">
      <c r="A140" s="11" t="s">
        <v>59</v>
      </c>
      <c r="B140" s="12">
        <v>0</v>
      </c>
      <c r="C140" s="12">
        <v>0</v>
      </c>
      <c r="D140" s="12">
        <v>4658.5</v>
      </c>
      <c r="E140" s="12">
        <v>1552.8</v>
      </c>
      <c r="F140" s="12">
        <v>0</v>
      </c>
      <c r="G140" s="12">
        <v>1035.2</v>
      </c>
      <c r="H140" s="12">
        <v>7246.6</v>
      </c>
      <c r="I140" s="12">
        <v>0</v>
      </c>
      <c r="J140" s="12">
        <v>2588.1</v>
      </c>
      <c r="K140" s="12">
        <v>0</v>
      </c>
      <c r="L140" s="12">
        <v>0</v>
      </c>
      <c r="M140" s="12">
        <v>2588.1</v>
      </c>
      <c r="N140" s="12">
        <v>19669.400000000001</v>
      </c>
      <c r="O140" s="12">
        <v>19000</v>
      </c>
      <c r="P140" s="12">
        <v>-669.4</v>
      </c>
      <c r="Q140" s="12">
        <v>-3.52</v>
      </c>
      <c r="R140" s="46">
        <v>1</v>
      </c>
      <c r="S140" s="46"/>
      <c r="T140" s="18">
        <v>-8.9700000000000006</v>
      </c>
      <c r="U140">
        <v>1</v>
      </c>
    </row>
    <row r="141" spans="1:22" ht="15" thickBot="1" x14ac:dyDescent="0.35">
      <c r="A141" s="11" t="s">
        <v>60</v>
      </c>
      <c r="B141" s="12">
        <v>1552.8</v>
      </c>
      <c r="C141" s="12">
        <v>0</v>
      </c>
      <c r="D141" s="12">
        <v>4658.5</v>
      </c>
      <c r="E141" s="12">
        <v>1552.8</v>
      </c>
      <c r="F141" s="12">
        <v>0</v>
      </c>
      <c r="G141" s="12">
        <v>5176.2</v>
      </c>
      <c r="H141" s="12">
        <v>0</v>
      </c>
      <c r="I141" s="12">
        <v>0</v>
      </c>
      <c r="J141" s="12">
        <v>517.6</v>
      </c>
      <c r="K141" s="12">
        <v>5693.8</v>
      </c>
      <c r="L141" s="12">
        <v>0</v>
      </c>
      <c r="M141" s="12">
        <v>1035.2</v>
      </c>
      <c r="N141" s="12">
        <v>20187</v>
      </c>
      <c r="O141" s="12">
        <v>14000</v>
      </c>
      <c r="P141" s="12">
        <v>-6187</v>
      </c>
      <c r="Q141" s="12">
        <v>-44.19</v>
      </c>
      <c r="R141" s="46">
        <v>1</v>
      </c>
      <c r="S141" s="46"/>
      <c r="T141" s="18">
        <v>-7.22</v>
      </c>
      <c r="U141">
        <v>1</v>
      </c>
    </row>
    <row r="142" spans="1:22" ht="15" thickBot="1" x14ac:dyDescent="0.35">
      <c r="A142" s="11" t="s">
        <v>61</v>
      </c>
      <c r="B142" s="12">
        <v>1552.8</v>
      </c>
      <c r="C142" s="12">
        <v>0</v>
      </c>
      <c r="D142" s="12">
        <v>17598.900000000001</v>
      </c>
      <c r="E142" s="12">
        <v>1552.8</v>
      </c>
      <c r="F142" s="12">
        <v>0</v>
      </c>
      <c r="G142" s="12">
        <v>0</v>
      </c>
      <c r="H142" s="12">
        <v>0</v>
      </c>
      <c r="I142" s="12">
        <v>2588.1</v>
      </c>
      <c r="J142" s="12">
        <v>0</v>
      </c>
      <c r="K142" s="12">
        <v>0</v>
      </c>
      <c r="L142" s="12">
        <v>0</v>
      </c>
      <c r="M142" s="12">
        <v>4658.5</v>
      </c>
      <c r="N142" s="12">
        <v>27951.200000000001</v>
      </c>
      <c r="O142" s="12">
        <v>27000</v>
      </c>
      <c r="P142" s="12">
        <v>-951.2</v>
      </c>
      <c r="Q142" s="12">
        <v>-3.52</v>
      </c>
      <c r="R142" s="46">
        <v>1</v>
      </c>
      <c r="S142" s="46"/>
      <c r="T142" s="18">
        <v>-5.51</v>
      </c>
      <c r="U142">
        <v>1</v>
      </c>
    </row>
    <row r="143" spans="1:22" ht="15" thickBot="1" x14ac:dyDescent="0.35">
      <c r="A143" s="11" t="s">
        <v>62</v>
      </c>
      <c r="B143" s="12">
        <v>1552.8</v>
      </c>
      <c r="C143" s="12">
        <v>0</v>
      </c>
      <c r="D143" s="12">
        <v>4658.5</v>
      </c>
      <c r="E143" s="12">
        <v>1552.8</v>
      </c>
      <c r="F143" s="12">
        <v>0</v>
      </c>
      <c r="G143" s="12">
        <v>1035.2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1552.8</v>
      </c>
      <c r="N143" s="12">
        <v>10352.299999999999</v>
      </c>
      <c r="O143" s="12">
        <v>10000</v>
      </c>
      <c r="P143" s="12">
        <v>-352.3</v>
      </c>
      <c r="Q143" s="12">
        <v>-3.52</v>
      </c>
      <c r="R143" s="46">
        <v>1</v>
      </c>
      <c r="S143" s="46"/>
      <c r="T143" s="18">
        <v>-3.52</v>
      </c>
      <c r="U143">
        <v>4</v>
      </c>
    </row>
    <row r="144" spans="1:22" ht="15" thickBot="1" x14ac:dyDescent="0.35">
      <c r="A144" s="11" t="s">
        <v>63</v>
      </c>
      <c r="B144" s="12">
        <v>1552.8</v>
      </c>
      <c r="C144" s="12">
        <v>0</v>
      </c>
      <c r="D144" s="12">
        <v>4658.5</v>
      </c>
      <c r="E144" s="12">
        <v>0</v>
      </c>
      <c r="F144" s="12">
        <v>0</v>
      </c>
      <c r="G144" s="12">
        <v>1035.2</v>
      </c>
      <c r="H144" s="12">
        <v>1035.2</v>
      </c>
      <c r="I144" s="12">
        <v>0</v>
      </c>
      <c r="J144" s="12">
        <v>2588.1</v>
      </c>
      <c r="K144" s="12">
        <v>5693.8</v>
      </c>
      <c r="L144" s="12">
        <v>0</v>
      </c>
      <c r="M144" s="12">
        <v>1552.8</v>
      </c>
      <c r="N144" s="12">
        <v>18116.5</v>
      </c>
      <c r="O144" s="12">
        <v>13000</v>
      </c>
      <c r="P144" s="12">
        <v>-5116.5</v>
      </c>
      <c r="Q144" s="12">
        <v>-39.36</v>
      </c>
      <c r="R144" s="46">
        <v>1</v>
      </c>
      <c r="S144" s="46"/>
      <c r="T144" s="40">
        <v>-0.65</v>
      </c>
      <c r="U144" s="41">
        <v>1</v>
      </c>
      <c r="V144" t="s">
        <v>358</v>
      </c>
    </row>
    <row r="145" spans="1:22" ht="15" thickBot="1" x14ac:dyDescent="0.35">
      <c r="A145" s="11" t="s">
        <v>64</v>
      </c>
      <c r="B145" s="12">
        <v>1552.8</v>
      </c>
      <c r="C145" s="12">
        <v>0</v>
      </c>
      <c r="D145" s="12">
        <v>4658.5</v>
      </c>
      <c r="E145" s="12">
        <v>0</v>
      </c>
      <c r="F145" s="12">
        <v>0</v>
      </c>
      <c r="G145" s="12">
        <v>5693.8</v>
      </c>
      <c r="H145" s="12">
        <v>0</v>
      </c>
      <c r="I145" s="12">
        <v>0</v>
      </c>
      <c r="J145" s="12">
        <v>517.6</v>
      </c>
      <c r="K145" s="12">
        <v>5693.8</v>
      </c>
      <c r="L145" s="12">
        <v>0</v>
      </c>
      <c r="M145" s="12">
        <v>0</v>
      </c>
      <c r="N145" s="12">
        <v>18116.5</v>
      </c>
      <c r="O145" s="12">
        <v>14000</v>
      </c>
      <c r="P145" s="12">
        <v>-4116.5</v>
      </c>
      <c r="Q145" s="12">
        <v>-29.4</v>
      </c>
      <c r="R145" s="46">
        <v>1</v>
      </c>
      <c r="S145" s="46"/>
      <c r="T145" s="40">
        <v>0.79</v>
      </c>
      <c r="U145" s="41">
        <v>1</v>
      </c>
      <c r="V145" t="s">
        <v>358</v>
      </c>
    </row>
    <row r="146" spans="1:22" ht="15" thickBot="1" x14ac:dyDescent="0.35">
      <c r="A146" s="11" t="s">
        <v>65</v>
      </c>
      <c r="B146" s="12">
        <v>0</v>
      </c>
      <c r="C146" s="12">
        <v>0</v>
      </c>
      <c r="D146" s="12">
        <v>0</v>
      </c>
      <c r="E146" s="12">
        <v>0</v>
      </c>
      <c r="F146" s="12">
        <v>0</v>
      </c>
      <c r="G146" s="12">
        <v>5176.2</v>
      </c>
      <c r="H146" s="12">
        <v>6211.4</v>
      </c>
      <c r="I146" s="12">
        <v>0</v>
      </c>
      <c r="J146" s="12">
        <v>2588.1</v>
      </c>
      <c r="K146" s="12">
        <v>5693.8</v>
      </c>
      <c r="L146" s="12">
        <v>0</v>
      </c>
      <c r="M146" s="12">
        <v>0</v>
      </c>
      <c r="N146" s="12">
        <v>19669.400000000001</v>
      </c>
      <c r="O146" s="12">
        <v>10000</v>
      </c>
      <c r="P146" s="12">
        <v>-9669.4</v>
      </c>
      <c r="Q146" s="12">
        <v>-96.69</v>
      </c>
      <c r="R146" s="46">
        <v>1</v>
      </c>
      <c r="S146" s="46"/>
      <c r="T146" s="18">
        <v>4.4400000000000004</v>
      </c>
      <c r="U146">
        <v>1</v>
      </c>
    </row>
    <row r="147" spans="1:22" ht="15" thickBot="1" x14ac:dyDescent="0.35">
      <c r="A147" s="11" t="s">
        <v>66</v>
      </c>
      <c r="B147" s="12">
        <v>0</v>
      </c>
      <c r="C147" s="12">
        <v>0</v>
      </c>
      <c r="D147" s="12">
        <v>0</v>
      </c>
      <c r="E147" s="12">
        <v>0</v>
      </c>
      <c r="F147" s="12">
        <v>0</v>
      </c>
      <c r="G147" s="12">
        <v>0</v>
      </c>
      <c r="H147" s="12">
        <v>7246.6</v>
      </c>
      <c r="I147" s="12">
        <v>2588.1</v>
      </c>
      <c r="J147" s="12">
        <v>6211.4</v>
      </c>
      <c r="K147" s="12">
        <v>6729</v>
      </c>
      <c r="L147" s="12">
        <v>0</v>
      </c>
      <c r="M147" s="12">
        <v>4658.5</v>
      </c>
      <c r="N147" s="12">
        <v>27433.599999999999</v>
      </c>
      <c r="O147" s="12">
        <v>26000</v>
      </c>
      <c r="P147" s="12">
        <v>-1433.6</v>
      </c>
      <c r="Q147" s="12">
        <v>-5.51</v>
      </c>
      <c r="R147" s="46">
        <v>1</v>
      </c>
      <c r="S147" s="46"/>
      <c r="T147" s="18">
        <v>5.48</v>
      </c>
      <c r="U147">
        <v>1</v>
      </c>
    </row>
    <row r="148" spans="1:22" ht="15" thickBot="1" x14ac:dyDescent="0.35">
      <c r="A148" s="11" t="s">
        <v>67</v>
      </c>
      <c r="B148" s="12">
        <v>0</v>
      </c>
      <c r="C148" s="12">
        <v>0</v>
      </c>
      <c r="D148" s="12">
        <v>1035.2</v>
      </c>
      <c r="E148" s="12">
        <v>0</v>
      </c>
      <c r="F148" s="12">
        <v>0</v>
      </c>
      <c r="G148" s="12">
        <v>0</v>
      </c>
      <c r="H148" s="12">
        <v>1035.2</v>
      </c>
      <c r="I148" s="12">
        <v>2588.1</v>
      </c>
      <c r="J148" s="12">
        <v>2588.1</v>
      </c>
      <c r="K148" s="12">
        <v>5693.8</v>
      </c>
      <c r="L148" s="12">
        <v>0</v>
      </c>
      <c r="M148" s="12">
        <v>4658.5</v>
      </c>
      <c r="N148" s="12">
        <v>17598.900000000001</v>
      </c>
      <c r="O148" s="12">
        <v>11000</v>
      </c>
      <c r="P148" s="12">
        <v>-6598.9</v>
      </c>
      <c r="Q148" s="12">
        <v>-59.99</v>
      </c>
      <c r="R148" s="46">
        <v>1</v>
      </c>
      <c r="S148" s="46"/>
      <c r="T148" s="18">
        <v>5.89</v>
      </c>
      <c r="U148">
        <v>1</v>
      </c>
    </row>
    <row r="149" spans="1:22" ht="15" thickBot="1" x14ac:dyDescent="0.35">
      <c r="A149" s="11" t="s">
        <v>68</v>
      </c>
      <c r="B149" s="12">
        <v>1552.8</v>
      </c>
      <c r="C149" s="12">
        <v>0</v>
      </c>
      <c r="D149" s="12">
        <v>4658.5</v>
      </c>
      <c r="E149" s="12">
        <v>0</v>
      </c>
      <c r="F149" s="12">
        <v>0</v>
      </c>
      <c r="G149" s="12">
        <v>5176.2</v>
      </c>
      <c r="H149" s="12">
        <v>1035.2</v>
      </c>
      <c r="I149" s="12">
        <v>0</v>
      </c>
      <c r="J149" s="12">
        <v>2588.1</v>
      </c>
      <c r="K149" s="12">
        <v>5693.8</v>
      </c>
      <c r="L149" s="12">
        <v>0</v>
      </c>
      <c r="M149" s="12">
        <v>1552.8</v>
      </c>
      <c r="N149" s="12">
        <v>22257.5</v>
      </c>
      <c r="O149" s="12">
        <v>30000</v>
      </c>
      <c r="P149" s="12">
        <v>7742.5</v>
      </c>
      <c r="Q149" s="12">
        <v>25.81</v>
      </c>
      <c r="R149" s="46">
        <v>1</v>
      </c>
      <c r="S149" s="46"/>
      <c r="T149" s="18">
        <v>6.83</v>
      </c>
      <c r="U149">
        <v>1</v>
      </c>
    </row>
    <row r="150" spans="1:22" ht="15" thickBot="1" x14ac:dyDescent="0.35">
      <c r="A150" s="11" t="s">
        <v>69</v>
      </c>
      <c r="B150" s="12">
        <v>1552.8</v>
      </c>
      <c r="C150" s="12">
        <v>0</v>
      </c>
      <c r="D150" s="12">
        <v>4658.5</v>
      </c>
      <c r="E150" s="12">
        <v>1552.8</v>
      </c>
      <c r="F150" s="12">
        <v>0</v>
      </c>
      <c r="G150" s="12">
        <v>0</v>
      </c>
      <c r="H150" s="12">
        <v>0</v>
      </c>
      <c r="I150" s="12">
        <v>2588.1</v>
      </c>
      <c r="J150" s="12">
        <v>517.6</v>
      </c>
      <c r="K150" s="12">
        <v>5693.8</v>
      </c>
      <c r="L150" s="12">
        <v>0</v>
      </c>
      <c r="M150" s="12">
        <v>4658.5</v>
      </c>
      <c r="N150" s="12">
        <v>21222.2</v>
      </c>
      <c r="O150" s="12">
        <v>19000</v>
      </c>
      <c r="P150" s="12">
        <v>-2222.1999999999998</v>
      </c>
      <c r="Q150" s="12">
        <v>-11.7</v>
      </c>
      <c r="R150" s="46">
        <v>1</v>
      </c>
      <c r="S150" s="46"/>
      <c r="T150" s="18">
        <v>7.26</v>
      </c>
      <c r="U150">
        <v>1</v>
      </c>
    </row>
    <row r="151" spans="1:22" ht="15" thickBot="1" x14ac:dyDescent="0.35">
      <c r="A151" s="11" t="s">
        <v>70</v>
      </c>
      <c r="B151" s="12">
        <v>1552.8</v>
      </c>
      <c r="C151" s="12">
        <v>0</v>
      </c>
      <c r="D151" s="12">
        <v>4658.5</v>
      </c>
      <c r="E151" s="12">
        <v>1552.8</v>
      </c>
      <c r="F151" s="12">
        <v>0</v>
      </c>
      <c r="G151" s="12">
        <v>5176.2</v>
      </c>
      <c r="H151" s="12">
        <v>0</v>
      </c>
      <c r="I151" s="12">
        <v>0</v>
      </c>
      <c r="J151" s="12">
        <v>517.6</v>
      </c>
      <c r="K151" s="12">
        <v>5693.8</v>
      </c>
      <c r="L151" s="12">
        <v>0</v>
      </c>
      <c r="M151" s="12">
        <v>1552.8</v>
      </c>
      <c r="N151" s="12">
        <v>20704.599999999999</v>
      </c>
      <c r="O151" s="12">
        <v>26000</v>
      </c>
      <c r="P151" s="12">
        <v>5295.4</v>
      </c>
      <c r="Q151" s="12">
        <v>20.37</v>
      </c>
      <c r="R151" s="46">
        <v>1</v>
      </c>
      <c r="S151" s="46"/>
      <c r="T151" s="18">
        <v>12.4</v>
      </c>
      <c r="U151">
        <v>2</v>
      </c>
    </row>
    <row r="152" spans="1:22" ht="15" thickBot="1" x14ac:dyDescent="0.35">
      <c r="A152" s="11" t="s">
        <v>71</v>
      </c>
      <c r="B152" s="12">
        <v>0</v>
      </c>
      <c r="C152" s="12">
        <v>0</v>
      </c>
      <c r="D152" s="12">
        <v>1035.2</v>
      </c>
      <c r="E152" s="12">
        <v>0</v>
      </c>
      <c r="F152" s="12">
        <v>0</v>
      </c>
      <c r="G152" s="12">
        <v>0</v>
      </c>
      <c r="H152" s="12">
        <v>4140.8999999999996</v>
      </c>
      <c r="I152" s="12">
        <v>2588.1</v>
      </c>
      <c r="J152" s="12">
        <v>2588.1</v>
      </c>
      <c r="K152" s="12">
        <v>5693.8</v>
      </c>
      <c r="L152" s="12">
        <v>0</v>
      </c>
      <c r="M152" s="12">
        <v>4658.5</v>
      </c>
      <c r="N152" s="12">
        <v>20704.599999999999</v>
      </c>
      <c r="O152" s="12">
        <v>22000</v>
      </c>
      <c r="P152" s="12">
        <v>1295.4000000000001</v>
      </c>
      <c r="Q152" s="12">
        <v>5.89</v>
      </c>
      <c r="R152" s="46">
        <v>1</v>
      </c>
      <c r="S152" s="46"/>
      <c r="T152" s="18">
        <v>16.11</v>
      </c>
      <c r="U152">
        <v>1</v>
      </c>
    </row>
    <row r="153" spans="1:22" ht="15" thickBot="1" x14ac:dyDescent="0.35">
      <c r="A153" s="11" t="s">
        <v>72</v>
      </c>
      <c r="B153" s="12">
        <v>1552.8</v>
      </c>
      <c r="C153" s="12">
        <v>0</v>
      </c>
      <c r="D153" s="12">
        <v>4658.5</v>
      </c>
      <c r="E153" s="12">
        <v>0</v>
      </c>
      <c r="F153" s="12">
        <v>0</v>
      </c>
      <c r="G153" s="12">
        <v>0</v>
      </c>
      <c r="H153" s="12">
        <v>1035.2</v>
      </c>
      <c r="I153" s="12">
        <v>2588.1</v>
      </c>
      <c r="J153" s="12">
        <v>2588.1</v>
      </c>
      <c r="K153" s="12">
        <v>5693.8</v>
      </c>
      <c r="L153" s="12">
        <v>0</v>
      </c>
      <c r="M153" s="12">
        <v>4658.5</v>
      </c>
      <c r="N153" s="12">
        <v>22775.1</v>
      </c>
      <c r="O153" s="12">
        <v>26000</v>
      </c>
      <c r="P153" s="12">
        <v>3224.9</v>
      </c>
      <c r="Q153" s="12">
        <v>12.4</v>
      </c>
      <c r="R153" s="46">
        <v>1</v>
      </c>
      <c r="S153" s="46"/>
      <c r="T153" s="18">
        <v>17.899999999999999</v>
      </c>
      <c r="U153">
        <v>1</v>
      </c>
    </row>
    <row r="154" spans="1:22" ht="15" thickBot="1" x14ac:dyDescent="0.35">
      <c r="A154" s="11" t="s">
        <v>73</v>
      </c>
      <c r="B154" s="12">
        <v>0</v>
      </c>
      <c r="C154" s="12">
        <v>0</v>
      </c>
      <c r="D154" s="12">
        <v>1035.2</v>
      </c>
      <c r="E154" s="12">
        <v>0</v>
      </c>
      <c r="F154" s="12">
        <v>0</v>
      </c>
      <c r="G154" s="12">
        <v>1035.2</v>
      </c>
      <c r="H154" s="12">
        <v>6211.4</v>
      </c>
      <c r="I154" s="12">
        <v>0</v>
      </c>
      <c r="J154" s="12">
        <v>2588.1</v>
      </c>
      <c r="K154" s="12">
        <v>5693.8</v>
      </c>
      <c r="L154" s="12">
        <v>0</v>
      </c>
      <c r="M154" s="12">
        <v>1552.8</v>
      </c>
      <c r="N154" s="12">
        <v>18116.5</v>
      </c>
      <c r="O154" s="12">
        <v>23000</v>
      </c>
      <c r="P154" s="12">
        <v>4883.5</v>
      </c>
      <c r="Q154" s="12">
        <v>21.23</v>
      </c>
      <c r="R154" s="46">
        <v>1</v>
      </c>
      <c r="S154" s="46"/>
      <c r="T154" s="18">
        <v>20.37</v>
      </c>
      <c r="U154">
        <v>1</v>
      </c>
    </row>
    <row r="155" spans="1:22" ht="15" thickBot="1" x14ac:dyDescent="0.35">
      <c r="A155" s="11" t="s">
        <v>74</v>
      </c>
      <c r="B155" s="12">
        <v>3623.3</v>
      </c>
      <c r="C155" s="12">
        <v>0</v>
      </c>
      <c r="D155" s="12">
        <v>4658.5</v>
      </c>
      <c r="E155" s="12">
        <v>0</v>
      </c>
      <c r="F155" s="12">
        <v>0</v>
      </c>
      <c r="G155" s="12">
        <v>6211.4</v>
      </c>
      <c r="H155" s="12">
        <v>0</v>
      </c>
      <c r="I155" s="12">
        <v>0</v>
      </c>
      <c r="J155" s="12">
        <v>517.6</v>
      </c>
      <c r="K155" s="12">
        <v>5693.8</v>
      </c>
      <c r="L155" s="12">
        <v>0</v>
      </c>
      <c r="M155" s="12">
        <v>0</v>
      </c>
      <c r="N155" s="12">
        <v>20704.599999999999</v>
      </c>
      <c r="O155" s="12">
        <v>19000</v>
      </c>
      <c r="P155" s="12">
        <v>-1704.6</v>
      </c>
      <c r="Q155" s="12">
        <v>-8.9700000000000006</v>
      </c>
      <c r="R155" s="46">
        <v>1</v>
      </c>
      <c r="S155" s="46"/>
      <c r="T155" s="18">
        <v>21.23</v>
      </c>
      <c r="U155">
        <v>1</v>
      </c>
    </row>
    <row r="156" spans="1:22" ht="15" thickBot="1" x14ac:dyDescent="0.35">
      <c r="A156" s="11" t="s">
        <v>75</v>
      </c>
      <c r="B156" s="12">
        <v>1552.8</v>
      </c>
      <c r="C156" s="12">
        <v>0</v>
      </c>
      <c r="D156" s="12">
        <v>4658.5</v>
      </c>
      <c r="E156" s="12">
        <v>0</v>
      </c>
      <c r="F156" s="12">
        <v>0</v>
      </c>
      <c r="G156" s="12">
        <v>0</v>
      </c>
      <c r="H156" s="12">
        <v>0</v>
      </c>
      <c r="I156" s="12">
        <v>2588.1</v>
      </c>
      <c r="J156" s="12">
        <v>2588.1</v>
      </c>
      <c r="K156" s="12">
        <v>6729</v>
      </c>
      <c r="L156" s="12">
        <v>2070.5</v>
      </c>
      <c r="M156" s="12">
        <v>4658.5</v>
      </c>
      <c r="N156" s="12">
        <v>24845.5</v>
      </c>
      <c r="O156" s="12">
        <v>24000</v>
      </c>
      <c r="P156" s="12">
        <v>-845.5</v>
      </c>
      <c r="Q156" s="12">
        <v>-3.52</v>
      </c>
      <c r="R156" s="46">
        <v>1</v>
      </c>
      <c r="S156" s="46"/>
      <c r="T156" s="18">
        <v>21.4</v>
      </c>
      <c r="U156">
        <v>1</v>
      </c>
    </row>
    <row r="157" spans="1:22" ht="15" thickBot="1" x14ac:dyDescent="0.35">
      <c r="A157" s="11" t="s">
        <v>76</v>
      </c>
      <c r="B157" s="12">
        <v>0</v>
      </c>
      <c r="C157" s="12">
        <v>0</v>
      </c>
      <c r="D157" s="12">
        <v>1035.2</v>
      </c>
      <c r="E157" s="12">
        <v>0</v>
      </c>
      <c r="F157" s="12">
        <v>0</v>
      </c>
      <c r="G157" s="12">
        <v>0</v>
      </c>
      <c r="H157" s="12">
        <v>1035.2</v>
      </c>
      <c r="I157" s="12">
        <v>2588.1</v>
      </c>
      <c r="J157" s="12">
        <v>2588.1</v>
      </c>
      <c r="K157" s="12">
        <v>6729</v>
      </c>
      <c r="L157" s="12">
        <v>0</v>
      </c>
      <c r="M157" s="12">
        <v>4658.5</v>
      </c>
      <c r="N157" s="12">
        <v>18634.099999999999</v>
      </c>
      <c r="O157" s="12">
        <v>13000</v>
      </c>
      <c r="P157" s="12">
        <v>-5634.1</v>
      </c>
      <c r="Q157" s="12">
        <v>-43.34</v>
      </c>
      <c r="R157" s="46">
        <v>1</v>
      </c>
      <c r="S157" s="46"/>
      <c r="T157" s="18">
        <v>23.25</v>
      </c>
      <c r="U157">
        <v>1</v>
      </c>
    </row>
    <row r="158" spans="1:22" ht="15" thickBot="1" x14ac:dyDescent="0.35">
      <c r="A158" s="11" t="s">
        <v>77</v>
      </c>
      <c r="B158" s="12">
        <v>1552.8</v>
      </c>
      <c r="C158" s="12">
        <v>0</v>
      </c>
      <c r="D158" s="12">
        <v>4658.5</v>
      </c>
      <c r="E158" s="12">
        <v>0</v>
      </c>
      <c r="F158" s="12">
        <v>0</v>
      </c>
      <c r="G158" s="12">
        <v>1035.2</v>
      </c>
      <c r="H158" s="12">
        <v>0</v>
      </c>
      <c r="I158" s="12">
        <v>2588.1</v>
      </c>
      <c r="J158" s="12">
        <v>2588.1</v>
      </c>
      <c r="K158" s="12">
        <v>5693.8</v>
      </c>
      <c r="L158" s="12">
        <v>0</v>
      </c>
      <c r="M158" s="12">
        <v>4658.5</v>
      </c>
      <c r="N158" s="12">
        <v>22775.1</v>
      </c>
      <c r="O158" s="12">
        <v>26000</v>
      </c>
      <c r="P158" s="12">
        <v>3224.9</v>
      </c>
      <c r="Q158" s="12">
        <v>12.4</v>
      </c>
      <c r="R158" s="46">
        <v>1</v>
      </c>
      <c r="S158" s="46"/>
      <c r="T158" s="18">
        <v>23.32</v>
      </c>
      <c r="U158">
        <v>1</v>
      </c>
    </row>
    <row r="159" spans="1:22" ht="15" thickBot="1" x14ac:dyDescent="0.35">
      <c r="A159" s="11" t="s">
        <v>78</v>
      </c>
      <c r="B159" s="12">
        <v>0</v>
      </c>
      <c r="C159" s="12">
        <v>0</v>
      </c>
      <c r="D159" s="12">
        <v>4658.5</v>
      </c>
      <c r="E159" s="12">
        <v>1552.8</v>
      </c>
      <c r="F159" s="12">
        <v>0</v>
      </c>
      <c r="G159" s="12">
        <v>5176.2</v>
      </c>
      <c r="H159" s="12">
        <v>1035.2</v>
      </c>
      <c r="I159" s="12">
        <v>0</v>
      </c>
      <c r="J159" s="12">
        <v>2588.1</v>
      </c>
      <c r="K159" s="12">
        <v>5693.8</v>
      </c>
      <c r="L159" s="12">
        <v>0</v>
      </c>
      <c r="M159" s="12">
        <v>1552.8</v>
      </c>
      <c r="N159" s="12">
        <v>22257.5</v>
      </c>
      <c r="O159" s="12">
        <v>29000</v>
      </c>
      <c r="P159" s="12">
        <v>6742.5</v>
      </c>
      <c r="Q159" s="12">
        <v>23.25</v>
      </c>
      <c r="R159" s="46">
        <v>1</v>
      </c>
      <c r="S159" s="46"/>
      <c r="T159" s="18">
        <v>24.08</v>
      </c>
      <c r="U159">
        <v>1</v>
      </c>
    </row>
    <row r="160" spans="1:22" ht="15" thickBot="1" x14ac:dyDescent="0.35">
      <c r="A160" s="11" t="s">
        <v>79</v>
      </c>
      <c r="B160" s="12">
        <v>0</v>
      </c>
      <c r="C160" s="12">
        <v>0</v>
      </c>
      <c r="D160" s="12">
        <v>1035.2</v>
      </c>
      <c r="E160" s="12">
        <v>0</v>
      </c>
      <c r="F160" s="12">
        <v>0</v>
      </c>
      <c r="G160" s="12">
        <v>6211.4</v>
      </c>
      <c r="H160" s="12">
        <v>4140.8999999999996</v>
      </c>
      <c r="I160" s="12">
        <v>0</v>
      </c>
      <c r="J160" s="12">
        <v>2588.1</v>
      </c>
      <c r="K160" s="12">
        <v>6729</v>
      </c>
      <c r="L160" s="12">
        <v>0</v>
      </c>
      <c r="M160" s="12">
        <v>0</v>
      </c>
      <c r="N160" s="12">
        <v>20704.599999999999</v>
      </c>
      <c r="O160" s="12">
        <v>17000</v>
      </c>
      <c r="P160" s="12">
        <v>-3704.6</v>
      </c>
      <c r="Q160" s="12">
        <v>-21.79</v>
      </c>
      <c r="R160" s="46">
        <v>1</v>
      </c>
      <c r="S160" s="46"/>
      <c r="T160" s="18">
        <v>25.81</v>
      </c>
      <c r="U160">
        <v>1</v>
      </c>
    </row>
    <row r="161" spans="1:25" ht="15" thickBot="1" x14ac:dyDescent="0.35">
      <c r="A161" s="11" t="s">
        <v>80</v>
      </c>
      <c r="B161" s="12">
        <v>1552.8</v>
      </c>
      <c r="C161" s="12">
        <v>0</v>
      </c>
      <c r="D161" s="12">
        <v>4658.5</v>
      </c>
      <c r="E161" s="12">
        <v>1552.8</v>
      </c>
      <c r="F161" s="12">
        <v>0</v>
      </c>
      <c r="G161" s="12">
        <v>5176.2</v>
      </c>
      <c r="H161" s="12">
        <v>0</v>
      </c>
      <c r="I161" s="12">
        <v>0</v>
      </c>
      <c r="J161" s="12">
        <v>517.6</v>
      </c>
      <c r="K161" s="12">
        <v>0</v>
      </c>
      <c r="L161" s="12">
        <v>0</v>
      </c>
      <c r="M161" s="12">
        <v>1552.8</v>
      </c>
      <c r="N161" s="12">
        <v>15010.8</v>
      </c>
      <c r="O161" s="12">
        <v>14000</v>
      </c>
      <c r="P161" s="12">
        <v>-1010.8</v>
      </c>
      <c r="Q161" s="12">
        <v>-7.22</v>
      </c>
      <c r="R161" s="46">
        <v>1</v>
      </c>
      <c r="S161" s="46"/>
      <c r="T161" s="18" t="s">
        <v>264</v>
      </c>
      <c r="U161">
        <v>38</v>
      </c>
    </row>
    <row r="162" spans="1:25" ht="15" thickBot="1" x14ac:dyDescent="0.35">
      <c r="A162" s="11" t="s">
        <v>81</v>
      </c>
      <c r="B162" s="12">
        <v>0</v>
      </c>
      <c r="C162" s="12">
        <v>0</v>
      </c>
      <c r="D162" s="12">
        <v>1035.2</v>
      </c>
      <c r="E162" s="12">
        <v>1552.8</v>
      </c>
      <c r="F162" s="12">
        <v>0</v>
      </c>
      <c r="G162" s="12">
        <v>1035.2</v>
      </c>
      <c r="H162" s="12">
        <v>7246.6</v>
      </c>
      <c r="I162" s="12">
        <v>0</v>
      </c>
      <c r="J162" s="12">
        <v>2588.1</v>
      </c>
      <c r="K162" s="12">
        <v>5176.2</v>
      </c>
      <c r="L162" s="12">
        <v>0</v>
      </c>
      <c r="M162" s="12">
        <v>1552.8</v>
      </c>
      <c r="N162" s="12">
        <v>20187</v>
      </c>
      <c r="O162" s="12">
        <v>15000</v>
      </c>
      <c r="P162" s="12">
        <v>-5187</v>
      </c>
      <c r="Q162" s="12">
        <v>-34.58</v>
      </c>
      <c r="R162" s="46">
        <v>1</v>
      </c>
      <c r="S162" s="46"/>
    </row>
    <row r="163" spans="1:25" ht="15" thickBot="1" x14ac:dyDescent="0.35">
      <c r="A163" s="11" t="s">
        <v>82</v>
      </c>
      <c r="B163" s="12">
        <v>0</v>
      </c>
      <c r="C163" s="12">
        <v>0</v>
      </c>
      <c r="D163" s="12">
        <v>4658.5</v>
      </c>
      <c r="E163" s="12">
        <v>1552.8</v>
      </c>
      <c r="F163" s="12">
        <v>0</v>
      </c>
      <c r="G163" s="12">
        <v>1035.2</v>
      </c>
      <c r="H163" s="12">
        <v>1035.2</v>
      </c>
      <c r="I163" s="12">
        <v>0</v>
      </c>
      <c r="J163" s="12">
        <v>2588.1</v>
      </c>
      <c r="K163" s="12">
        <v>0</v>
      </c>
      <c r="L163" s="12">
        <v>0</v>
      </c>
      <c r="M163" s="12">
        <v>1552.8</v>
      </c>
      <c r="N163" s="12">
        <v>12422.8</v>
      </c>
      <c r="O163" s="12">
        <v>11000</v>
      </c>
      <c r="P163" s="12">
        <v>-1422.8</v>
      </c>
      <c r="Q163" s="12">
        <v>-12.93</v>
      </c>
      <c r="R163" s="46">
        <v>1</v>
      </c>
      <c r="S163" s="46"/>
    </row>
    <row r="164" spans="1:25" ht="15" thickBot="1" x14ac:dyDescent="0.35">
      <c r="A164" s="11" t="s">
        <v>83</v>
      </c>
      <c r="B164" s="12">
        <v>0</v>
      </c>
      <c r="C164" s="12">
        <v>0</v>
      </c>
      <c r="D164" s="12">
        <v>4658.5</v>
      </c>
      <c r="E164" s="12">
        <v>1552.8</v>
      </c>
      <c r="F164" s="12">
        <v>0</v>
      </c>
      <c r="G164" s="12">
        <v>1035.2</v>
      </c>
      <c r="H164" s="12">
        <v>6211.4</v>
      </c>
      <c r="I164" s="12">
        <v>0</v>
      </c>
      <c r="J164" s="12">
        <v>2588.1</v>
      </c>
      <c r="K164" s="12">
        <v>5693.8</v>
      </c>
      <c r="L164" s="12">
        <v>0</v>
      </c>
      <c r="M164" s="12">
        <v>1552.8</v>
      </c>
      <c r="N164" s="12">
        <v>23292.7</v>
      </c>
      <c r="O164" s="12">
        <v>25000</v>
      </c>
      <c r="P164" s="12">
        <v>1707.3</v>
      </c>
      <c r="Q164" s="12">
        <v>6.83</v>
      </c>
      <c r="R164" s="46">
        <v>1</v>
      </c>
      <c r="S164" s="46"/>
      <c r="T164" s="17" t="s">
        <v>263</v>
      </c>
      <c r="U164" t="s">
        <v>444</v>
      </c>
      <c r="V164" t="s">
        <v>451</v>
      </c>
      <c r="W164" t="s">
        <v>448</v>
      </c>
      <c r="X164" t="s">
        <v>452</v>
      </c>
      <c r="Y164" t="s">
        <v>450</v>
      </c>
    </row>
    <row r="165" spans="1:25" ht="15" thickBot="1" x14ac:dyDescent="0.35">
      <c r="A165" s="11" t="s">
        <v>84</v>
      </c>
      <c r="B165" s="12">
        <v>0</v>
      </c>
      <c r="C165" s="12">
        <v>0</v>
      </c>
      <c r="D165" s="12">
        <v>1035.2</v>
      </c>
      <c r="E165" s="12">
        <v>1552.8</v>
      </c>
      <c r="F165" s="12">
        <v>0</v>
      </c>
      <c r="G165" s="12">
        <v>0</v>
      </c>
      <c r="H165" s="12">
        <v>6211.4</v>
      </c>
      <c r="I165" s="12">
        <v>2588.1</v>
      </c>
      <c r="J165" s="12">
        <v>2588.1</v>
      </c>
      <c r="K165" s="12">
        <v>5693.8</v>
      </c>
      <c r="L165" s="12">
        <v>0</v>
      </c>
      <c r="M165" s="12">
        <v>4658.5</v>
      </c>
      <c r="N165" s="12">
        <v>24327.9</v>
      </c>
      <c r="O165" s="12">
        <v>29000</v>
      </c>
      <c r="P165" s="12">
        <v>4672.1000000000004</v>
      </c>
      <c r="Q165" s="12">
        <v>16.11</v>
      </c>
      <c r="R165" s="46">
        <v>1</v>
      </c>
      <c r="S165" s="46"/>
      <c r="T165" s="18">
        <v>0</v>
      </c>
      <c r="U165" s="1">
        <v>-6.1499999999999995</v>
      </c>
      <c r="V165" s="1">
        <v>17.899999999999999</v>
      </c>
      <c r="W165" s="1">
        <v>-34.58</v>
      </c>
      <c r="X165" s="1">
        <v>18.957427963729678</v>
      </c>
      <c r="Y165" s="1">
        <v>9</v>
      </c>
    </row>
    <row r="166" spans="1:25" ht="15" thickBot="1" x14ac:dyDescent="0.35">
      <c r="A166" s="43" t="s">
        <v>391</v>
      </c>
      <c r="B166" s="44">
        <f>SUM(B128:B165)/$B$169</f>
        <v>4.6069252897710175E-2</v>
      </c>
      <c r="C166" s="44">
        <f t="shared" ref="C166:O166" si="0">SUM(C128:C165)/$B$169</f>
        <v>0</v>
      </c>
      <c r="D166" s="44">
        <f t="shared" si="0"/>
        <v>0.19850790536856164</v>
      </c>
      <c r="E166" s="44">
        <f t="shared" si="0"/>
        <v>4.2681686565886515E-2</v>
      </c>
      <c r="F166" s="44">
        <f t="shared" si="0"/>
        <v>0</v>
      </c>
      <c r="G166" s="44">
        <f t="shared" si="0"/>
        <v>0.12127385373661086</v>
      </c>
      <c r="H166" s="44">
        <f t="shared" si="0"/>
        <v>0.10027057598706175</v>
      </c>
      <c r="I166" s="44">
        <f t="shared" si="0"/>
        <v>4.4038362313707405E-2</v>
      </c>
      <c r="J166" s="44">
        <f t="shared" si="0"/>
        <v>9.0786411200631162E-2</v>
      </c>
      <c r="K166" s="44">
        <f t="shared" si="0"/>
        <v>0.22764351508992542</v>
      </c>
      <c r="L166" s="44">
        <f t="shared" si="0"/>
        <v>2.7100792434762416E-3</v>
      </c>
      <c r="M166" s="44">
        <f t="shared" si="0"/>
        <v>0.12601482356408997</v>
      </c>
      <c r="N166" s="44">
        <f t="shared" si="0"/>
        <v>0.99999999999999989</v>
      </c>
      <c r="O166" s="44">
        <f t="shared" si="0"/>
        <v>1.0000002617801731</v>
      </c>
      <c r="T166" s="18">
        <v>1</v>
      </c>
      <c r="U166" s="1">
        <v>-7.4710344827586193</v>
      </c>
      <c r="V166" s="1">
        <v>25.81</v>
      </c>
      <c r="W166" s="1">
        <v>-96.69</v>
      </c>
      <c r="X166" s="1">
        <v>29.315597913644581</v>
      </c>
      <c r="Y166" s="1">
        <v>29</v>
      </c>
    </row>
    <row r="167" spans="1:25" ht="15" thickBot="1" x14ac:dyDescent="0.35">
      <c r="A167" s="13" t="s">
        <v>179</v>
      </c>
      <c r="B167" s="14">
        <v>58490.5</v>
      </c>
      <c r="H167" s="45">
        <f>B166</f>
        <v>4.6069252897710175E-2</v>
      </c>
      <c r="I167" s="45">
        <f t="shared" ref="I167:M167" si="1">C166</f>
        <v>0</v>
      </c>
      <c r="J167" s="45">
        <f t="shared" si="1"/>
        <v>0.19850790536856164</v>
      </c>
      <c r="K167" s="45">
        <f t="shared" si="1"/>
        <v>4.2681686565886515E-2</v>
      </c>
      <c r="L167" s="45">
        <f t="shared" si="1"/>
        <v>0</v>
      </c>
      <c r="M167" s="45">
        <f t="shared" si="1"/>
        <v>0.12127385373661086</v>
      </c>
      <c r="N167" s="45">
        <f>SUM(H166:M167)</f>
        <v>0.99999646596766112</v>
      </c>
      <c r="T167" s="18" t="s">
        <v>264</v>
      </c>
      <c r="U167" s="1">
        <v>-7.1581578947368421</v>
      </c>
      <c r="V167" s="1">
        <v>25.81</v>
      </c>
      <c r="W167" s="1">
        <v>-96.69</v>
      </c>
      <c r="X167" s="1">
        <v>26.988675688774631</v>
      </c>
      <c r="Y167" s="1">
        <v>38</v>
      </c>
    </row>
    <row r="168" spans="1:25" ht="15" thickBot="1" x14ac:dyDescent="0.35">
      <c r="A168" s="13" t="s">
        <v>180</v>
      </c>
      <c r="B168" s="14">
        <v>0</v>
      </c>
      <c r="H168" t="s">
        <v>392</v>
      </c>
      <c r="I168" s="19" t="s">
        <v>393</v>
      </c>
      <c r="J168" t="s">
        <v>392</v>
      </c>
      <c r="K168" t="s">
        <v>392</v>
      </c>
      <c r="L168" s="19" t="s">
        <v>393</v>
      </c>
      <c r="M168" t="s">
        <v>392</v>
      </c>
      <c r="O168" s="19">
        <v>2</v>
      </c>
    </row>
    <row r="169" spans="1:25" ht="15" thickBot="1" x14ac:dyDescent="0.35">
      <c r="A169" s="13" t="s">
        <v>181</v>
      </c>
      <c r="B169" s="14">
        <v>763999.8</v>
      </c>
    </row>
    <row r="170" spans="1:25" ht="15" thickBot="1" x14ac:dyDescent="0.35">
      <c r="A170" s="13" t="s">
        <v>182</v>
      </c>
      <c r="B170" s="14">
        <v>764000</v>
      </c>
      <c r="T170" s="17" t="s">
        <v>263</v>
      </c>
      <c r="U170" t="s">
        <v>458</v>
      </c>
      <c r="V170" t="s">
        <v>459</v>
      </c>
      <c r="W170" t="s">
        <v>460</v>
      </c>
      <c r="X170" t="s">
        <v>461</v>
      </c>
      <c r="Y170" t="s">
        <v>462</v>
      </c>
    </row>
    <row r="171" spans="1:25" ht="15" thickBot="1" x14ac:dyDescent="0.35">
      <c r="A171" s="13" t="s">
        <v>183</v>
      </c>
      <c r="B171" s="39">
        <v>-0.2</v>
      </c>
      <c r="T171" s="18">
        <v>0</v>
      </c>
      <c r="U171" s="2">
        <v>-140</v>
      </c>
      <c r="V171" s="2">
        <v>5189.7</v>
      </c>
      <c r="W171" s="2">
        <v>-3634.1</v>
      </c>
      <c r="X171" s="2">
        <v>2960.2224988166008</v>
      </c>
      <c r="Y171" s="2">
        <v>9</v>
      </c>
    </row>
    <row r="172" spans="1:25" ht="15" thickBot="1" x14ac:dyDescent="0.35">
      <c r="A172" s="13" t="s">
        <v>184</v>
      </c>
      <c r="B172" s="14"/>
      <c r="T172" s="18">
        <v>1</v>
      </c>
      <c r="U172" s="2">
        <v>43.455172413793065</v>
      </c>
      <c r="V172" s="2">
        <v>7742.5</v>
      </c>
      <c r="W172" s="2">
        <v>-9669.4</v>
      </c>
      <c r="X172" s="2">
        <v>4764.5764967388086</v>
      </c>
      <c r="Y172" s="2">
        <v>29</v>
      </c>
    </row>
    <row r="173" spans="1:25" ht="15" thickBot="1" x14ac:dyDescent="0.35">
      <c r="A173" s="13" t="s">
        <v>185</v>
      </c>
      <c r="B173" s="14"/>
      <c r="T173" s="18" t="s">
        <v>264</v>
      </c>
      <c r="U173" s="2">
        <v>5.2631578946123851E-3</v>
      </c>
      <c r="V173" s="2">
        <v>7742.5</v>
      </c>
      <c r="W173" s="2">
        <v>-9669.4</v>
      </c>
      <c r="X173" s="2">
        <v>4368.0900568596808</v>
      </c>
      <c r="Y173" s="2">
        <v>38</v>
      </c>
    </row>
    <row r="174" spans="1:25" ht="15" thickBot="1" x14ac:dyDescent="0.35">
      <c r="A174" s="13" t="s">
        <v>186</v>
      </c>
      <c r="B174" s="14">
        <v>0</v>
      </c>
      <c r="U174" s="2"/>
      <c r="V174" s="2"/>
      <c r="W174" s="2"/>
      <c r="X174" s="2"/>
    </row>
    <row r="175" spans="1:25" x14ac:dyDescent="0.3">
      <c r="T175" t="s">
        <v>362</v>
      </c>
      <c r="U175" s="2">
        <f>U165-U166</f>
        <v>1.3210344827586198</v>
      </c>
      <c r="V175" s="2">
        <f t="shared" ref="V175:X175" si="2">V165-V166</f>
        <v>-7.91</v>
      </c>
      <c r="W175" s="2">
        <f t="shared" si="2"/>
        <v>62.11</v>
      </c>
      <c r="X175" s="2">
        <f t="shared" si="2"/>
        <v>-10.358169949914902</v>
      </c>
    </row>
    <row r="176" spans="1:25" x14ac:dyDescent="0.3">
      <c r="A176" s="15" t="s">
        <v>187</v>
      </c>
      <c r="T176" t="s">
        <v>362</v>
      </c>
      <c r="U176" s="2">
        <f>U171-U172</f>
        <v>-183.45517241379306</v>
      </c>
      <c r="V176" s="2">
        <f>V171-V172</f>
        <v>-2552.8000000000002</v>
      </c>
      <c r="W176" s="2">
        <f>W171-W172</f>
        <v>6035.2999999999993</v>
      </c>
      <c r="X176" s="2">
        <f>X171-X172</f>
        <v>-1804.3539979222078</v>
      </c>
    </row>
    <row r="178" spans="1:1" x14ac:dyDescent="0.3">
      <c r="A178" s="16" t="s">
        <v>316</v>
      </c>
    </row>
    <row r="179" spans="1:1" x14ac:dyDescent="0.3">
      <c r="A179" s="16" t="s">
        <v>388</v>
      </c>
    </row>
  </sheetData>
  <hyperlinks>
    <hyperlink ref="A176" r:id="rId4" display="https://miau.my-x.hu/myx-free/coco/test/927573420250220130156.html" xr:uid="{F5084FBB-9ACD-4E63-9F97-C3E8300B7722}"/>
  </hyperlinks>
  <pageMargins left="0.7" right="0.7" top="0.75" bottom="0.75" header="0.3" footer="0.3"/>
  <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981F7-079D-4979-B9C8-62D188B9B38A}">
  <dimension ref="A1:T17"/>
  <sheetViews>
    <sheetView workbookViewId="0">
      <selection activeCell="T14" sqref="T14"/>
    </sheetView>
  </sheetViews>
  <sheetFormatPr defaultRowHeight="14.4" x14ac:dyDescent="0.3"/>
  <cols>
    <col min="1" max="2" width="15.44140625" bestFit="1" customWidth="1"/>
    <col min="3" max="3" width="7.109375" bestFit="1" customWidth="1"/>
    <col min="4" max="4" width="9.77734375" bestFit="1" customWidth="1"/>
    <col min="5" max="5" width="9" bestFit="1" customWidth="1"/>
    <col min="6" max="6" width="12.21875" bestFit="1" customWidth="1"/>
    <col min="7" max="7" width="10.33203125" bestFit="1" customWidth="1"/>
    <col min="8" max="8" width="8.88671875" bestFit="1" customWidth="1"/>
    <col min="9" max="9" width="5" bestFit="1" customWidth="1"/>
  </cols>
  <sheetData>
    <row r="1" spans="1:20" x14ac:dyDescent="0.3">
      <c r="A1" t="s">
        <v>407</v>
      </c>
      <c r="B1" t="s">
        <v>411</v>
      </c>
      <c r="D1">
        <v>0</v>
      </c>
      <c r="E1">
        <v>1</v>
      </c>
      <c r="F1">
        <v>0</v>
      </c>
      <c r="G1">
        <v>1</v>
      </c>
      <c r="H1">
        <v>0</v>
      </c>
    </row>
    <row r="2" spans="1:20" x14ac:dyDescent="0.3">
      <c r="A2" t="s">
        <v>400</v>
      </c>
      <c r="B2" t="s">
        <v>401</v>
      </c>
      <c r="C2" t="s">
        <v>401</v>
      </c>
      <c r="D2" t="s">
        <v>402</v>
      </c>
      <c r="E2" t="s">
        <v>403</v>
      </c>
      <c r="F2" t="s">
        <v>404</v>
      </c>
      <c r="G2" t="s">
        <v>406</v>
      </c>
      <c r="H2" t="s">
        <v>405</v>
      </c>
      <c r="I2" t="s">
        <v>408</v>
      </c>
    </row>
    <row r="3" spans="1:20" x14ac:dyDescent="0.3">
      <c r="A3" t="s">
        <v>394</v>
      </c>
      <c r="B3">
        <f>model_A5!B171</f>
        <v>0.3</v>
      </c>
      <c r="C3" t="s">
        <v>393</v>
      </c>
      <c r="D3" s="1">
        <f>model_A5!$M$126</f>
        <v>0.97381938303560656</v>
      </c>
      <c r="E3" s="2">
        <f>model_A5!$N$126</f>
        <v>511907.24394736841</v>
      </c>
      <c r="F3">
        <f>model_A5!$M$168</f>
        <v>1</v>
      </c>
      <c r="G3" s="32">
        <f>model_A5!$S$126</f>
        <v>0.39473684210526316</v>
      </c>
      <c r="H3">
        <f>model_A5!$T$126</f>
        <v>27</v>
      </c>
      <c r="I3">
        <v>1000</v>
      </c>
    </row>
    <row r="4" spans="1:20" x14ac:dyDescent="0.3">
      <c r="A4" t="s">
        <v>395</v>
      </c>
      <c r="B4">
        <f>model_B5!B171</f>
        <v>-0.2</v>
      </c>
      <c r="C4" t="s">
        <v>393</v>
      </c>
      <c r="D4" s="1">
        <f>model_B5!$M$126</f>
        <v>0.96391815817111803</v>
      </c>
      <c r="E4" s="2">
        <f>model_B5!$N$126</f>
        <v>119929.75315789474</v>
      </c>
      <c r="F4">
        <f>model_B5!$M$168</f>
        <v>2</v>
      </c>
      <c r="G4" s="32">
        <f>model_B5!$S$126</f>
        <v>0.63157894736842102</v>
      </c>
      <c r="H4">
        <f>model_B5!$T$126</f>
        <v>18</v>
      </c>
      <c r="I4">
        <v>1000</v>
      </c>
    </row>
    <row r="5" spans="1:20" x14ac:dyDescent="0.3">
      <c r="A5" t="s">
        <v>396</v>
      </c>
      <c r="B5">
        <f>model_C5!B171</f>
        <v>-0.1</v>
      </c>
      <c r="C5" t="s">
        <v>393</v>
      </c>
      <c r="D5" s="1">
        <f>model_C5!$M$126</f>
        <v>0.77347685389528353</v>
      </c>
      <c r="E5" s="2">
        <f>model_C5!$N$126</f>
        <v>19324700.306578945</v>
      </c>
      <c r="F5">
        <f>model_C5!$M$168</f>
        <v>1</v>
      </c>
      <c r="G5" s="32">
        <f>model_C5!$S$126</f>
        <v>0.92105263157894735</v>
      </c>
      <c r="H5">
        <f>model_C5!$T$126</f>
        <v>0</v>
      </c>
      <c r="I5">
        <v>1000</v>
      </c>
    </row>
    <row r="6" spans="1:20" x14ac:dyDescent="0.3">
      <c r="A6" t="s">
        <v>397</v>
      </c>
      <c r="B6">
        <f>model_A6!B171</f>
        <v>0.2</v>
      </c>
      <c r="C6" t="s">
        <v>393</v>
      </c>
      <c r="D6" s="1">
        <f>model_A6!$O$126</f>
        <v>0.98744531544074798</v>
      </c>
      <c r="E6" s="2">
        <f>model_A6!$P$126</f>
        <v>227432.23</v>
      </c>
      <c r="F6">
        <f>model_A6!$O$168</f>
        <v>2</v>
      </c>
      <c r="G6" s="32">
        <f>model_A6!$U$126</f>
        <v>0.31578947368421051</v>
      </c>
      <c r="H6">
        <f>model_A6!$V$126</f>
        <v>28</v>
      </c>
      <c r="I6">
        <v>1000</v>
      </c>
    </row>
    <row r="7" spans="1:20" x14ac:dyDescent="0.3">
      <c r="A7" t="s">
        <v>398</v>
      </c>
      <c r="B7">
        <f>model_B6!B171</f>
        <v>-0.1</v>
      </c>
      <c r="C7" t="s">
        <v>393</v>
      </c>
      <c r="D7" s="1">
        <f>model_B6!$O$126</f>
        <v>0.9662438701357835</v>
      </c>
      <c r="E7" s="2">
        <f>model_B6!$P$126</f>
        <v>96687.118684210538</v>
      </c>
      <c r="F7">
        <f>model_B6!$O$168</f>
        <v>3</v>
      </c>
      <c r="G7" s="32">
        <f>model_B6!$U$126</f>
        <v>0.63157894736842102</v>
      </c>
      <c r="H7">
        <f>model_B6!$V$126</f>
        <v>20</v>
      </c>
      <c r="I7">
        <v>1000</v>
      </c>
    </row>
    <row r="8" spans="1:20" x14ac:dyDescent="0.3">
      <c r="A8" t="s">
        <v>399</v>
      </c>
      <c r="B8">
        <f>model_C6!B171</f>
        <v>-0.2</v>
      </c>
      <c r="C8" t="s">
        <v>393</v>
      </c>
      <c r="D8" s="1">
        <f>model_C6!$O$126</f>
        <v>0.7974326891431871</v>
      </c>
      <c r="E8" s="2">
        <f>model_C6!$P$126</f>
        <v>18578099.935789473</v>
      </c>
      <c r="F8">
        <f>model_C6!$O$168</f>
        <v>2</v>
      </c>
      <c r="G8" s="32">
        <f>model_C6!$U$126</f>
        <v>0.86842105263157898</v>
      </c>
      <c r="H8">
        <f>model_C6!$V$126</f>
        <v>2</v>
      </c>
      <c r="I8">
        <v>1000</v>
      </c>
    </row>
    <row r="10" spans="1:20" x14ac:dyDescent="0.3">
      <c r="A10" t="s">
        <v>410</v>
      </c>
      <c r="B10" t="s">
        <v>410</v>
      </c>
      <c r="L10" t="s">
        <v>535</v>
      </c>
      <c r="M10" t="s">
        <v>535</v>
      </c>
      <c r="O10" t="s">
        <v>535</v>
      </c>
      <c r="P10" t="s">
        <v>535</v>
      </c>
      <c r="R10" t="s">
        <v>536</v>
      </c>
      <c r="S10" t="s">
        <v>536</v>
      </c>
    </row>
    <row r="11" spans="1:20" x14ac:dyDescent="0.3">
      <c r="A11" t="s">
        <v>409</v>
      </c>
      <c r="B11" t="s">
        <v>409</v>
      </c>
      <c r="D11" t="str">
        <f t="shared" ref="D11:H11" si="0">D2</f>
        <v>correlation</v>
      </c>
      <c r="E11" t="str">
        <f t="shared" si="0"/>
        <v>error</v>
      </c>
      <c r="F11" t="str">
        <f t="shared" si="0"/>
        <v>simple impact</v>
      </c>
      <c r="G11" t="str">
        <f t="shared" si="0"/>
        <v>estimations</v>
      </c>
      <c r="H11" t="str">
        <f t="shared" si="0"/>
        <v>error-free</v>
      </c>
      <c r="I11" t="str">
        <f>I2</f>
        <v>Y0</v>
      </c>
      <c r="J11" t="str">
        <f>Y0!G31</f>
        <v>estimation</v>
      </c>
      <c r="K11" t="s">
        <v>442</v>
      </c>
      <c r="L11" t="str">
        <f>Y0!K31</f>
        <v>*6</v>
      </c>
      <c r="M11" t="str">
        <f>Y0!L31</f>
        <v>*5</v>
      </c>
      <c r="O11" t="str">
        <f>L11</f>
        <v>*6</v>
      </c>
      <c r="P11" t="str">
        <f t="shared" ref="P11:P14" si="1">M11</f>
        <v>*5</v>
      </c>
      <c r="R11" t="str">
        <f>O11</f>
        <v>*6</v>
      </c>
      <c r="S11" t="str">
        <f t="shared" ref="S11" si="2">P11</f>
        <v>*5</v>
      </c>
    </row>
    <row r="12" spans="1:20" x14ac:dyDescent="0.3">
      <c r="A12">
        <f>B15</f>
        <v>1.6</v>
      </c>
      <c r="B12">
        <f>AVERAGE(D12:H12)</f>
        <v>3</v>
      </c>
      <c r="C12" t="str">
        <f>A3</f>
        <v>A5</v>
      </c>
      <c r="D12">
        <f>RANK(D3,D$3:D$8,D$1)</f>
        <v>2</v>
      </c>
      <c r="E12">
        <f t="shared" ref="E12:H12" si="3">RANK(E3,E$3:E$8,E$1)</f>
        <v>4</v>
      </c>
      <c r="F12">
        <f t="shared" si="3"/>
        <v>5</v>
      </c>
      <c r="G12">
        <f t="shared" si="3"/>
        <v>2</v>
      </c>
      <c r="H12">
        <f t="shared" si="3"/>
        <v>2</v>
      </c>
      <c r="I12">
        <f>I3</f>
        <v>1000</v>
      </c>
      <c r="J12">
        <f>Y0!G32</f>
        <v>1001.2</v>
      </c>
      <c r="K12">
        <f>IF(Y0!J32*Y0!Z32&lt;=0,1,0)</f>
        <v>1</v>
      </c>
      <c r="L12">
        <f>Y0!K32</f>
        <v>1008.2</v>
      </c>
      <c r="M12">
        <f>Y0!L32</f>
        <v>1001.2</v>
      </c>
      <c r="O12">
        <f t="shared" ref="O12:O14" si="4">L12</f>
        <v>1008.2</v>
      </c>
      <c r="P12">
        <f t="shared" si="1"/>
        <v>1001.2</v>
      </c>
      <c r="R12">
        <f>OAM_2!K24</f>
        <v>1004.2</v>
      </c>
      <c r="S12">
        <f>OAM_2!K21</f>
        <v>995.7</v>
      </c>
      <c r="T12" t="s">
        <v>538</v>
      </c>
    </row>
    <row r="13" spans="1:20" x14ac:dyDescent="0.3">
      <c r="A13">
        <f t="shared" ref="A13:A14" si="5">B16</f>
        <v>2.2000000000000002</v>
      </c>
      <c r="B13">
        <f t="shared" ref="B13:B17" si="6">AVERAGE(D13:H13)</f>
        <v>3</v>
      </c>
      <c r="C13" t="str">
        <f t="shared" ref="C13:C17" si="7">A4</f>
        <v>B5</v>
      </c>
      <c r="D13">
        <f t="shared" ref="D13:H13" si="8">RANK(D4,D$3:D$8,D$1)</f>
        <v>4</v>
      </c>
      <c r="E13">
        <f t="shared" si="8"/>
        <v>2</v>
      </c>
      <c r="F13">
        <f t="shared" si="8"/>
        <v>2</v>
      </c>
      <c r="G13">
        <f t="shared" si="8"/>
        <v>3</v>
      </c>
      <c r="H13">
        <f t="shared" si="8"/>
        <v>4</v>
      </c>
      <c r="I13">
        <f t="shared" ref="I13:I17" si="9">I4</f>
        <v>1000</v>
      </c>
      <c r="J13">
        <f>Y0!G33</f>
        <v>1002.7</v>
      </c>
      <c r="K13">
        <f>IF(Y0!J33*Y0!Z33&lt;=0,1,0)</f>
        <v>1</v>
      </c>
      <c r="L13">
        <f>Y0!K33</f>
        <v>1006.7</v>
      </c>
      <c r="M13">
        <f>Y0!L33</f>
        <v>1002.7</v>
      </c>
      <c r="O13">
        <f t="shared" si="4"/>
        <v>1006.7</v>
      </c>
      <c r="P13">
        <f t="shared" si="1"/>
        <v>1002.7</v>
      </c>
      <c r="R13">
        <f>OAM_2!K25</f>
        <v>1002.7</v>
      </c>
      <c r="S13">
        <f>OAM_2!K22</f>
        <v>1004.7</v>
      </c>
      <c r="T13" t="s">
        <v>537</v>
      </c>
    </row>
    <row r="14" spans="1:20" x14ac:dyDescent="0.3">
      <c r="A14">
        <f t="shared" si="5"/>
        <v>4.4000000000000004</v>
      </c>
      <c r="B14">
        <f t="shared" si="6"/>
        <v>5.8</v>
      </c>
      <c r="C14" t="str">
        <f t="shared" si="7"/>
        <v>C5</v>
      </c>
      <c r="D14">
        <f t="shared" ref="D14:H14" si="10">RANK(D5,D$3:D$8,D$1)</f>
        <v>6</v>
      </c>
      <c r="E14">
        <f t="shared" si="10"/>
        <v>6</v>
      </c>
      <c r="F14">
        <f t="shared" si="10"/>
        <v>5</v>
      </c>
      <c r="G14">
        <f t="shared" si="10"/>
        <v>6</v>
      </c>
      <c r="H14">
        <f t="shared" si="10"/>
        <v>6</v>
      </c>
      <c r="I14">
        <f t="shared" si="9"/>
        <v>1000</v>
      </c>
      <c r="J14">
        <f>Y0!G34</f>
        <v>987.2</v>
      </c>
      <c r="K14">
        <f>IF(Y0!J34*Y0!Z34&lt;=0,1,0)</f>
        <v>1</v>
      </c>
      <c r="L14">
        <f>Y0!K34</f>
        <v>994.2</v>
      </c>
      <c r="M14">
        <f>Y0!L34</f>
        <v>987.2</v>
      </c>
      <c r="O14">
        <f t="shared" si="4"/>
        <v>994.2</v>
      </c>
      <c r="P14">
        <f t="shared" si="1"/>
        <v>987.2</v>
      </c>
      <c r="R14">
        <f>OAM_2!K26</f>
        <v>992.7</v>
      </c>
      <c r="S14" t="str">
        <f>OAM_2!K23</f>
        <v>excluded</v>
      </c>
      <c r="T14" t="s">
        <v>392</v>
      </c>
    </row>
    <row r="15" spans="1:20" x14ac:dyDescent="0.3">
      <c r="B15">
        <f t="shared" si="6"/>
        <v>1.6</v>
      </c>
      <c r="C15" t="str">
        <f t="shared" si="7"/>
        <v>A6</v>
      </c>
      <c r="D15">
        <f t="shared" ref="D15:H15" si="11">RANK(D6,D$3:D$8,D$1)</f>
        <v>1</v>
      </c>
      <c r="E15">
        <f t="shared" si="11"/>
        <v>3</v>
      </c>
      <c r="F15">
        <f t="shared" si="11"/>
        <v>2</v>
      </c>
      <c r="G15">
        <f t="shared" si="11"/>
        <v>1</v>
      </c>
      <c r="H15">
        <f t="shared" si="11"/>
        <v>1</v>
      </c>
      <c r="I15">
        <f t="shared" si="9"/>
        <v>1000</v>
      </c>
      <c r="J15">
        <f>Y0!G35</f>
        <v>1008.2</v>
      </c>
      <c r="K15">
        <f>IF(Y0!J35*Y0!Z35&lt;=0,1,0)</f>
        <v>1</v>
      </c>
    </row>
    <row r="16" spans="1:20" x14ac:dyDescent="0.3">
      <c r="B16">
        <f t="shared" si="6"/>
        <v>2.2000000000000002</v>
      </c>
      <c r="C16" t="str">
        <f t="shared" si="7"/>
        <v>B6</v>
      </c>
      <c r="D16">
        <f t="shared" ref="D16:H16" si="12">RANK(D7,D$3:D$8,D$1)</f>
        <v>3</v>
      </c>
      <c r="E16">
        <f t="shared" si="12"/>
        <v>1</v>
      </c>
      <c r="F16">
        <f t="shared" si="12"/>
        <v>1</v>
      </c>
      <c r="G16">
        <f t="shared" si="12"/>
        <v>3</v>
      </c>
      <c r="H16">
        <f t="shared" si="12"/>
        <v>3</v>
      </c>
      <c r="I16">
        <f t="shared" si="9"/>
        <v>1000</v>
      </c>
      <c r="J16">
        <f>Y0!G36</f>
        <v>1006.7</v>
      </c>
      <c r="K16">
        <f>IF(Y0!J36*Y0!Z36&lt;=0,1,0)</f>
        <v>1</v>
      </c>
    </row>
    <row r="17" spans="2:11" x14ac:dyDescent="0.3">
      <c r="B17">
        <f t="shared" si="6"/>
        <v>4.4000000000000004</v>
      </c>
      <c r="C17" t="str">
        <f t="shared" si="7"/>
        <v>C6</v>
      </c>
      <c r="D17">
        <f t="shared" ref="D17:H17" si="13">RANK(D8,D$3:D$8,D$1)</f>
        <v>5</v>
      </c>
      <c r="E17">
        <f t="shared" si="13"/>
        <v>5</v>
      </c>
      <c r="F17">
        <f t="shared" si="13"/>
        <v>2</v>
      </c>
      <c r="G17">
        <f t="shared" si="13"/>
        <v>5</v>
      </c>
      <c r="H17">
        <f t="shared" si="13"/>
        <v>5</v>
      </c>
      <c r="I17">
        <f t="shared" si="9"/>
        <v>1000</v>
      </c>
      <c r="J17">
        <f>Y0!G37</f>
        <v>994.2</v>
      </c>
      <c r="K17">
        <f>IF(Y0!J37*Y0!Z37&lt;=0,1,0)</f>
        <v>1</v>
      </c>
    </row>
  </sheetData>
  <conditionalFormatting sqref="A12:B12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3:B13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4:B14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:D8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2:H17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:E8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:F8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:G8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:H8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2:J1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2:M12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3:M13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4:M14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:O14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2:P1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2:R1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12:S1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B31AB-7F91-49B8-B9AF-A5BB75724467}">
  <dimension ref="A1:AB51"/>
  <sheetViews>
    <sheetView zoomScale="41" workbookViewId="0">
      <selection activeCell="A35" sqref="A35"/>
    </sheetView>
  </sheetViews>
  <sheetFormatPr defaultRowHeight="14.4" x14ac:dyDescent="0.3"/>
  <sheetData>
    <row r="1" spans="1:28" ht="18" x14ac:dyDescent="0.3">
      <c r="A1" s="7"/>
      <c r="Q1" s="7"/>
    </row>
    <row r="2" spans="1:28" x14ac:dyDescent="0.3">
      <c r="A2" s="8"/>
      <c r="Q2" s="8"/>
    </row>
    <row r="5" spans="1:28" ht="18" x14ac:dyDescent="0.3">
      <c r="A5" s="9" t="s">
        <v>28</v>
      </c>
      <c r="B5" s="10">
        <v>3408841</v>
      </c>
      <c r="C5" s="9" t="s">
        <v>29</v>
      </c>
      <c r="D5" s="10">
        <v>6</v>
      </c>
      <c r="E5" s="9" t="s">
        <v>30</v>
      </c>
      <c r="F5" s="10">
        <v>5</v>
      </c>
      <c r="G5" s="9" t="s">
        <v>31</v>
      </c>
      <c r="H5" s="10">
        <v>6</v>
      </c>
      <c r="I5" s="9" t="s">
        <v>32</v>
      </c>
      <c r="J5" s="10">
        <v>0</v>
      </c>
      <c r="K5" s="9" t="s">
        <v>33</v>
      </c>
      <c r="L5" s="10" t="s">
        <v>412</v>
      </c>
      <c r="Q5" s="9" t="s">
        <v>28</v>
      </c>
      <c r="R5" s="10">
        <v>6194493</v>
      </c>
      <c r="S5" s="9" t="s">
        <v>29</v>
      </c>
      <c r="T5" s="10">
        <v>6</v>
      </c>
      <c r="U5" s="9" t="s">
        <v>30</v>
      </c>
      <c r="V5" s="10">
        <v>5</v>
      </c>
      <c r="W5" s="9" t="s">
        <v>31</v>
      </c>
      <c r="X5" s="10">
        <v>6</v>
      </c>
      <c r="Y5" s="9" t="s">
        <v>32</v>
      </c>
      <c r="Z5" s="10">
        <v>0</v>
      </c>
      <c r="AA5" s="9" t="s">
        <v>33</v>
      </c>
      <c r="AB5" s="10" t="s">
        <v>432</v>
      </c>
    </row>
    <row r="6" spans="1:28" ht="18.600000000000001" thickBot="1" x14ac:dyDescent="0.35">
      <c r="A6" s="7"/>
      <c r="Q6" s="7"/>
    </row>
    <row r="7" spans="1:28" ht="15" thickBot="1" x14ac:dyDescent="0.35">
      <c r="A7" s="11" t="s">
        <v>35</v>
      </c>
      <c r="B7" s="11" t="s">
        <v>36</v>
      </c>
      <c r="C7" s="11" t="s">
        <v>37</v>
      </c>
      <c r="D7" s="11" t="s">
        <v>38</v>
      </c>
      <c r="E7" s="11" t="s">
        <v>39</v>
      </c>
      <c r="F7" s="11" t="s">
        <v>40</v>
      </c>
      <c r="G7" s="11" t="s">
        <v>413</v>
      </c>
      <c r="I7" s="47" t="s">
        <v>431</v>
      </c>
      <c r="J7" s="47" t="s">
        <v>431</v>
      </c>
      <c r="K7" s="47" t="s">
        <v>431</v>
      </c>
      <c r="L7" s="47" t="s">
        <v>431</v>
      </c>
      <c r="M7" s="47" t="s">
        <v>431</v>
      </c>
      <c r="N7" s="47" t="str">
        <f>G7</f>
        <v>Y(A6)</v>
      </c>
      <c r="Q7" s="11" t="s">
        <v>35</v>
      </c>
      <c r="R7" s="11" t="s">
        <v>36</v>
      </c>
      <c r="S7" s="11" t="s">
        <v>37</v>
      </c>
      <c r="T7" s="11" t="s">
        <v>38</v>
      </c>
      <c r="U7" s="11" t="s">
        <v>39</v>
      </c>
      <c r="V7" s="11" t="s">
        <v>40</v>
      </c>
      <c r="W7" s="11" t="s">
        <v>413</v>
      </c>
    </row>
    <row r="8" spans="1:28" ht="15" thickBot="1" x14ac:dyDescent="0.35">
      <c r="A8" s="11" t="s">
        <v>47</v>
      </c>
      <c r="B8" s="12">
        <v>2</v>
      </c>
      <c r="C8" s="12">
        <v>4</v>
      </c>
      <c r="D8" s="12">
        <v>5</v>
      </c>
      <c r="E8" s="12">
        <v>2</v>
      </c>
      <c r="F8" s="12">
        <v>2</v>
      </c>
      <c r="G8" s="12">
        <v>1000</v>
      </c>
      <c r="I8">
        <f>$D$5+1-B8</f>
        <v>5</v>
      </c>
      <c r="J8">
        <f t="shared" ref="J8:J13" si="0">$D$5+1-C8</f>
        <v>3</v>
      </c>
      <c r="K8">
        <f t="shared" ref="K8:K13" si="1">$D$5+1-D8</f>
        <v>2</v>
      </c>
      <c r="L8">
        <f t="shared" ref="L8:L13" si="2">$D$5+1-E8</f>
        <v>5</v>
      </c>
      <c r="M8">
        <f t="shared" ref="M8:M13" si="3">$D$5+1-F8</f>
        <v>5</v>
      </c>
      <c r="N8" s="47">
        <f t="shared" ref="N8:N13" si="4">G8</f>
        <v>1000</v>
      </c>
      <c r="Q8" s="11" t="s">
        <v>47</v>
      </c>
      <c r="R8" s="12">
        <v>5</v>
      </c>
      <c r="S8" s="12">
        <v>3</v>
      </c>
      <c r="T8" s="12">
        <v>2</v>
      </c>
      <c r="U8" s="12">
        <v>5</v>
      </c>
      <c r="V8" s="12">
        <v>5</v>
      </c>
      <c r="W8" s="12">
        <v>1000</v>
      </c>
    </row>
    <row r="9" spans="1:28" ht="15" thickBot="1" x14ac:dyDescent="0.35">
      <c r="A9" s="11" t="s">
        <v>48</v>
      </c>
      <c r="B9" s="12">
        <v>4</v>
      </c>
      <c r="C9" s="12">
        <v>2</v>
      </c>
      <c r="D9" s="12">
        <v>2</v>
      </c>
      <c r="E9" s="12">
        <v>3</v>
      </c>
      <c r="F9" s="12">
        <v>4</v>
      </c>
      <c r="G9" s="12">
        <v>1000</v>
      </c>
      <c r="I9">
        <f t="shared" ref="I9:I13" si="5">$D$5+1-B9</f>
        <v>3</v>
      </c>
      <c r="J9">
        <f t="shared" si="0"/>
        <v>5</v>
      </c>
      <c r="K9">
        <f t="shared" si="1"/>
        <v>5</v>
      </c>
      <c r="L9">
        <f t="shared" si="2"/>
        <v>4</v>
      </c>
      <c r="M9">
        <f t="shared" si="3"/>
        <v>3</v>
      </c>
      <c r="N9" s="47">
        <f t="shared" si="4"/>
        <v>1000</v>
      </c>
      <c r="Q9" s="11" t="s">
        <v>48</v>
      </c>
      <c r="R9" s="12">
        <v>3</v>
      </c>
      <c r="S9" s="12">
        <v>5</v>
      </c>
      <c r="T9" s="12">
        <v>5</v>
      </c>
      <c r="U9" s="12">
        <v>4</v>
      </c>
      <c r="V9" s="12">
        <v>3</v>
      </c>
      <c r="W9" s="12">
        <v>1000</v>
      </c>
    </row>
    <row r="10" spans="1:28" ht="15" thickBot="1" x14ac:dyDescent="0.35">
      <c r="A10" s="11" t="s">
        <v>49</v>
      </c>
      <c r="B10" s="12">
        <v>6</v>
      </c>
      <c r="C10" s="12">
        <v>6</v>
      </c>
      <c r="D10" s="12">
        <v>5</v>
      </c>
      <c r="E10" s="12">
        <v>6</v>
      </c>
      <c r="F10" s="12">
        <v>6</v>
      </c>
      <c r="G10" s="12">
        <v>1000</v>
      </c>
      <c r="I10">
        <f t="shared" si="5"/>
        <v>1</v>
      </c>
      <c r="J10">
        <f t="shared" si="0"/>
        <v>1</v>
      </c>
      <c r="K10">
        <f t="shared" si="1"/>
        <v>2</v>
      </c>
      <c r="L10">
        <f t="shared" si="2"/>
        <v>1</v>
      </c>
      <c r="M10">
        <f t="shared" si="3"/>
        <v>1</v>
      </c>
      <c r="N10" s="47">
        <f t="shared" si="4"/>
        <v>1000</v>
      </c>
      <c r="Q10" s="11" t="s">
        <v>49</v>
      </c>
      <c r="R10" s="12">
        <v>1</v>
      </c>
      <c r="S10" s="12">
        <v>1</v>
      </c>
      <c r="T10" s="12">
        <v>2</v>
      </c>
      <c r="U10" s="12">
        <v>1</v>
      </c>
      <c r="V10" s="12">
        <v>1</v>
      </c>
      <c r="W10" s="12">
        <v>1000</v>
      </c>
    </row>
    <row r="11" spans="1:28" ht="15" thickBot="1" x14ac:dyDescent="0.35">
      <c r="A11" s="11" t="s">
        <v>50</v>
      </c>
      <c r="B11" s="12">
        <v>1</v>
      </c>
      <c r="C11" s="12">
        <v>3</v>
      </c>
      <c r="D11" s="12">
        <v>2</v>
      </c>
      <c r="E11" s="12">
        <v>1</v>
      </c>
      <c r="F11" s="12">
        <v>1</v>
      </c>
      <c r="G11" s="12">
        <v>1000</v>
      </c>
      <c r="I11">
        <f t="shared" si="5"/>
        <v>6</v>
      </c>
      <c r="J11">
        <f t="shared" si="0"/>
        <v>4</v>
      </c>
      <c r="K11">
        <f t="shared" si="1"/>
        <v>5</v>
      </c>
      <c r="L11">
        <f t="shared" si="2"/>
        <v>6</v>
      </c>
      <c r="M11">
        <f t="shared" si="3"/>
        <v>6</v>
      </c>
      <c r="N11" s="47">
        <f t="shared" si="4"/>
        <v>1000</v>
      </c>
      <c r="Q11" s="11" t="s">
        <v>50</v>
      </c>
      <c r="R11" s="12">
        <v>6</v>
      </c>
      <c r="S11" s="12">
        <v>4</v>
      </c>
      <c r="T11" s="12">
        <v>5</v>
      </c>
      <c r="U11" s="12">
        <v>6</v>
      </c>
      <c r="V11" s="12">
        <v>6</v>
      </c>
      <c r="W11" s="12">
        <v>1000</v>
      </c>
    </row>
    <row r="12" spans="1:28" ht="15" thickBot="1" x14ac:dyDescent="0.35">
      <c r="A12" s="11" t="s">
        <v>51</v>
      </c>
      <c r="B12" s="12">
        <v>3</v>
      </c>
      <c r="C12" s="12">
        <v>1</v>
      </c>
      <c r="D12" s="12">
        <v>1</v>
      </c>
      <c r="E12" s="12">
        <v>3</v>
      </c>
      <c r="F12" s="12">
        <v>3</v>
      </c>
      <c r="G12" s="12">
        <v>1000</v>
      </c>
      <c r="I12">
        <f t="shared" si="5"/>
        <v>4</v>
      </c>
      <c r="J12">
        <f t="shared" si="0"/>
        <v>6</v>
      </c>
      <c r="K12">
        <f t="shared" si="1"/>
        <v>6</v>
      </c>
      <c r="L12">
        <f t="shared" si="2"/>
        <v>4</v>
      </c>
      <c r="M12">
        <f t="shared" si="3"/>
        <v>4</v>
      </c>
      <c r="N12" s="47">
        <f t="shared" si="4"/>
        <v>1000</v>
      </c>
      <c r="Q12" s="11" t="s">
        <v>51</v>
      </c>
      <c r="R12" s="12">
        <v>4</v>
      </c>
      <c r="S12" s="12">
        <v>6</v>
      </c>
      <c r="T12" s="12">
        <v>6</v>
      </c>
      <c r="U12" s="12">
        <v>4</v>
      </c>
      <c r="V12" s="12">
        <v>4</v>
      </c>
      <c r="W12" s="12">
        <v>1000</v>
      </c>
    </row>
    <row r="13" spans="1:28" ht="15" thickBot="1" x14ac:dyDescent="0.35">
      <c r="A13" s="11" t="s">
        <v>52</v>
      </c>
      <c r="B13" s="12">
        <v>5</v>
      </c>
      <c r="C13" s="12">
        <v>5</v>
      </c>
      <c r="D13" s="12">
        <v>2</v>
      </c>
      <c r="E13" s="12">
        <v>5</v>
      </c>
      <c r="F13" s="12">
        <v>5</v>
      </c>
      <c r="G13" s="12">
        <v>1000</v>
      </c>
      <c r="I13">
        <f t="shared" si="5"/>
        <v>2</v>
      </c>
      <c r="J13">
        <f t="shared" si="0"/>
        <v>2</v>
      </c>
      <c r="K13">
        <f t="shared" si="1"/>
        <v>5</v>
      </c>
      <c r="L13">
        <f t="shared" si="2"/>
        <v>2</v>
      </c>
      <c r="M13">
        <f t="shared" si="3"/>
        <v>2</v>
      </c>
      <c r="N13" s="47">
        <f t="shared" si="4"/>
        <v>1000</v>
      </c>
      <c r="Q13" s="11" t="s">
        <v>52</v>
      </c>
      <c r="R13" s="12">
        <v>2</v>
      </c>
      <c r="S13" s="12">
        <v>2</v>
      </c>
      <c r="T13" s="12">
        <v>5</v>
      </c>
      <c r="U13" s="12">
        <v>2</v>
      </c>
      <c r="V13" s="12">
        <v>2</v>
      </c>
      <c r="W13" s="12">
        <v>1000</v>
      </c>
    </row>
    <row r="14" spans="1:28" ht="18.600000000000001" thickBot="1" x14ac:dyDescent="0.35">
      <c r="A14" s="7"/>
      <c r="Q14" s="7"/>
    </row>
    <row r="15" spans="1:28" ht="15" thickBot="1" x14ac:dyDescent="0.35">
      <c r="A15" s="11" t="s">
        <v>85</v>
      </c>
      <c r="B15" s="11" t="s">
        <v>36</v>
      </c>
      <c r="C15" s="11" t="s">
        <v>37</v>
      </c>
      <c r="D15" s="11" t="s">
        <v>38</v>
      </c>
      <c r="E15" s="11" t="s">
        <v>39</v>
      </c>
      <c r="F15" s="11" t="s">
        <v>40</v>
      </c>
      <c r="Q15" s="11" t="s">
        <v>85</v>
      </c>
      <c r="R15" s="11" t="s">
        <v>36</v>
      </c>
      <c r="S15" s="11" t="s">
        <v>37</v>
      </c>
      <c r="T15" s="11" t="s">
        <v>38</v>
      </c>
      <c r="U15" s="11" t="s">
        <v>39</v>
      </c>
      <c r="V15" s="11" t="s">
        <v>40</v>
      </c>
    </row>
    <row r="16" spans="1:28" ht="15" thickBot="1" x14ac:dyDescent="0.35">
      <c r="A16" s="11" t="s">
        <v>86</v>
      </c>
      <c r="B16" s="12" t="s">
        <v>414</v>
      </c>
      <c r="C16" s="12" t="s">
        <v>415</v>
      </c>
      <c r="D16" s="12" t="s">
        <v>416</v>
      </c>
      <c r="E16" s="12" t="s">
        <v>416</v>
      </c>
      <c r="F16" s="12" t="s">
        <v>416</v>
      </c>
      <c r="Q16" s="11" t="s">
        <v>86</v>
      </c>
      <c r="R16" s="12" t="s">
        <v>416</v>
      </c>
      <c r="S16" s="12" t="s">
        <v>433</v>
      </c>
      <c r="T16" s="12" t="s">
        <v>416</v>
      </c>
      <c r="U16" s="12" t="s">
        <v>416</v>
      </c>
      <c r="V16" s="12" t="s">
        <v>416</v>
      </c>
    </row>
    <row r="17" spans="1:26" ht="15" thickBot="1" x14ac:dyDescent="0.35">
      <c r="A17" s="11" t="s">
        <v>97</v>
      </c>
      <c r="B17" s="12" t="s">
        <v>417</v>
      </c>
      <c r="C17" s="12" t="s">
        <v>418</v>
      </c>
      <c r="D17" s="12" t="s">
        <v>419</v>
      </c>
      <c r="E17" s="12" t="s">
        <v>419</v>
      </c>
      <c r="F17" s="12" t="s">
        <v>419</v>
      </c>
      <c r="Q17" s="11" t="s">
        <v>97</v>
      </c>
      <c r="R17" s="12" t="s">
        <v>419</v>
      </c>
      <c r="S17" s="12" t="s">
        <v>434</v>
      </c>
      <c r="T17" s="12" t="s">
        <v>419</v>
      </c>
      <c r="U17" s="12" t="s">
        <v>419</v>
      </c>
      <c r="V17" s="12" t="s">
        <v>419</v>
      </c>
    </row>
    <row r="18" spans="1:26" ht="15" thickBot="1" x14ac:dyDescent="0.35">
      <c r="A18" s="11" t="s">
        <v>104</v>
      </c>
      <c r="B18" s="12" t="s">
        <v>420</v>
      </c>
      <c r="C18" s="12" t="s">
        <v>421</v>
      </c>
      <c r="D18" s="12" t="s">
        <v>421</v>
      </c>
      <c r="E18" s="12" t="s">
        <v>421</v>
      </c>
      <c r="F18" s="12" t="s">
        <v>421</v>
      </c>
      <c r="Q18" s="11" t="s">
        <v>104</v>
      </c>
      <c r="R18" s="12" t="s">
        <v>421</v>
      </c>
      <c r="S18" s="12" t="s">
        <v>435</v>
      </c>
      <c r="T18" s="12" t="s">
        <v>421</v>
      </c>
      <c r="U18" s="12" t="s">
        <v>421</v>
      </c>
      <c r="V18" s="12" t="s">
        <v>421</v>
      </c>
    </row>
    <row r="19" spans="1:26" ht="15" thickBot="1" x14ac:dyDescent="0.35">
      <c r="A19" s="11" t="s">
        <v>107</v>
      </c>
      <c r="B19" s="12" t="s">
        <v>422</v>
      </c>
      <c r="C19" s="12" t="s">
        <v>423</v>
      </c>
      <c r="D19" s="12" t="s">
        <v>423</v>
      </c>
      <c r="E19" s="12" t="s">
        <v>423</v>
      </c>
      <c r="F19" s="12" t="s">
        <v>423</v>
      </c>
      <c r="Q19" s="11" t="s">
        <v>107</v>
      </c>
      <c r="R19" s="12" t="s">
        <v>423</v>
      </c>
      <c r="S19" s="12" t="s">
        <v>436</v>
      </c>
      <c r="T19" s="12" t="s">
        <v>423</v>
      </c>
      <c r="U19" s="12" t="s">
        <v>423</v>
      </c>
      <c r="V19" s="12" t="s">
        <v>423</v>
      </c>
    </row>
    <row r="20" spans="1:26" ht="15" thickBot="1" x14ac:dyDescent="0.35">
      <c r="A20" s="11" t="s">
        <v>110</v>
      </c>
      <c r="B20" s="12" t="s">
        <v>424</v>
      </c>
      <c r="C20" s="12" t="s">
        <v>425</v>
      </c>
      <c r="D20" s="12" t="s">
        <v>425</v>
      </c>
      <c r="E20" s="12" t="s">
        <v>425</v>
      </c>
      <c r="F20" s="12" t="s">
        <v>425</v>
      </c>
      <c r="Q20" s="11" t="s">
        <v>110</v>
      </c>
      <c r="R20" s="12" t="s">
        <v>425</v>
      </c>
      <c r="S20" s="12" t="s">
        <v>437</v>
      </c>
      <c r="T20" s="12" t="s">
        <v>425</v>
      </c>
      <c r="U20" s="12" t="s">
        <v>425</v>
      </c>
      <c r="V20" s="12" t="s">
        <v>425</v>
      </c>
    </row>
    <row r="21" spans="1:26" ht="15" thickBot="1" x14ac:dyDescent="0.35">
      <c r="A21" s="11" t="s">
        <v>113</v>
      </c>
      <c r="B21" s="12" t="s">
        <v>426</v>
      </c>
      <c r="C21" s="12" t="s">
        <v>100</v>
      </c>
      <c r="D21" s="12" t="s">
        <v>100</v>
      </c>
      <c r="E21" s="12" t="s">
        <v>100</v>
      </c>
      <c r="F21" s="12" t="s">
        <v>100</v>
      </c>
      <c r="Q21" s="11" t="s">
        <v>113</v>
      </c>
      <c r="R21" s="12" t="s">
        <v>100</v>
      </c>
      <c r="S21" s="12" t="s">
        <v>438</v>
      </c>
      <c r="T21" s="12" t="s">
        <v>100</v>
      </c>
      <c r="U21" s="12" t="s">
        <v>100</v>
      </c>
      <c r="V21" s="12" t="s">
        <v>100</v>
      </c>
    </row>
    <row r="22" spans="1:26" ht="18.600000000000001" thickBot="1" x14ac:dyDescent="0.35">
      <c r="A22" s="7"/>
      <c r="Q22" s="7"/>
    </row>
    <row r="23" spans="1:26" ht="15" thickBot="1" x14ac:dyDescent="0.35">
      <c r="A23" s="11" t="s">
        <v>173</v>
      </c>
      <c r="B23" s="11" t="s">
        <v>36</v>
      </c>
      <c r="C23" s="11" t="s">
        <v>37</v>
      </c>
      <c r="D23" s="11" t="s">
        <v>38</v>
      </c>
      <c r="E23" s="11" t="s">
        <v>39</v>
      </c>
      <c r="F23" s="11" t="s">
        <v>40</v>
      </c>
      <c r="Q23" s="11" t="s">
        <v>173</v>
      </c>
      <c r="R23" s="11" t="s">
        <v>36</v>
      </c>
      <c r="S23" s="11" t="s">
        <v>37</v>
      </c>
      <c r="T23" s="11" t="s">
        <v>38</v>
      </c>
      <c r="U23" s="11" t="s">
        <v>39</v>
      </c>
      <c r="V23" s="11" t="s">
        <v>40</v>
      </c>
    </row>
    <row r="24" spans="1:26" ht="15" thickBot="1" x14ac:dyDescent="0.35">
      <c r="A24" s="11" t="s">
        <v>86</v>
      </c>
      <c r="B24" s="12">
        <v>991.2</v>
      </c>
      <c r="C24" s="12">
        <v>6.5</v>
      </c>
      <c r="D24" s="12">
        <v>5</v>
      </c>
      <c r="E24" s="12">
        <v>5</v>
      </c>
      <c r="F24" s="12">
        <v>5</v>
      </c>
      <c r="Q24" s="11" t="s">
        <v>86</v>
      </c>
      <c r="R24" s="12">
        <v>5</v>
      </c>
      <c r="S24" s="12">
        <v>993.8</v>
      </c>
      <c r="T24" s="12">
        <v>5</v>
      </c>
      <c r="U24" s="12">
        <v>5</v>
      </c>
      <c r="V24" s="12">
        <v>5</v>
      </c>
    </row>
    <row r="25" spans="1:26" ht="15" thickBot="1" x14ac:dyDescent="0.35">
      <c r="A25" s="11" t="s">
        <v>97</v>
      </c>
      <c r="B25" s="12">
        <v>990.2</v>
      </c>
      <c r="C25" s="12">
        <v>5.5</v>
      </c>
      <c r="D25" s="12">
        <v>4</v>
      </c>
      <c r="E25" s="12">
        <v>4</v>
      </c>
      <c r="F25" s="12">
        <v>4</v>
      </c>
      <c r="Q25" s="11" t="s">
        <v>97</v>
      </c>
      <c r="R25" s="12">
        <v>4</v>
      </c>
      <c r="S25" s="12">
        <v>992.8</v>
      </c>
      <c r="T25" s="12">
        <v>4</v>
      </c>
      <c r="U25" s="12">
        <v>4</v>
      </c>
      <c r="V25" s="12">
        <v>4</v>
      </c>
    </row>
    <row r="26" spans="1:26" ht="15" thickBot="1" x14ac:dyDescent="0.35">
      <c r="A26" s="11" t="s">
        <v>104</v>
      </c>
      <c r="B26" s="12">
        <v>989.2</v>
      </c>
      <c r="C26" s="12">
        <v>3</v>
      </c>
      <c r="D26" s="12">
        <v>3</v>
      </c>
      <c r="E26" s="12">
        <v>3</v>
      </c>
      <c r="F26" s="12">
        <v>3</v>
      </c>
      <c r="Q26" s="11" t="s">
        <v>104</v>
      </c>
      <c r="R26" s="12">
        <v>3</v>
      </c>
      <c r="S26" s="12">
        <v>991.8</v>
      </c>
      <c r="T26" s="12">
        <v>3</v>
      </c>
      <c r="U26" s="12">
        <v>3</v>
      </c>
      <c r="V26" s="12">
        <v>3</v>
      </c>
    </row>
    <row r="27" spans="1:26" ht="15" thickBot="1" x14ac:dyDescent="0.35">
      <c r="A27" s="11" t="s">
        <v>107</v>
      </c>
      <c r="B27" s="12">
        <v>988.2</v>
      </c>
      <c r="C27" s="12">
        <v>2</v>
      </c>
      <c r="D27" s="12">
        <v>2</v>
      </c>
      <c r="E27" s="12">
        <v>2</v>
      </c>
      <c r="F27" s="12">
        <v>2</v>
      </c>
      <c r="Q27" s="11" t="s">
        <v>107</v>
      </c>
      <c r="R27" s="12">
        <v>2</v>
      </c>
      <c r="S27" s="12">
        <v>990.8</v>
      </c>
      <c r="T27" s="12">
        <v>2</v>
      </c>
      <c r="U27" s="12">
        <v>2</v>
      </c>
      <c r="V27" s="12">
        <v>2</v>
      </c>
    </row>
    <row r="28" spans="1:26" ht="15" thickBot="1" x14ac:dyDescent="0.35">
      <c r="A28" s="11" t="s">
        <v>110</v>
      </c>
      <c r="B28" s="12">
        <v>987.2</v>
      </c>
      <c r="C28" s="12">
        <v>1</v>
      </c>
      <c r="D28" s="12">
        <v>1</v>
      </c>
      <c r="E28" s="12">
        <v>1</v>
      </c>
      <c r="F28" s="12">
        <v>1</v>
      </c>
      <c r="Q28" s="11" t="s">
        <v>110</v>
      </c>
      <c r="R28" s="12">
        <v>1</v>
      </c>
      <c r="S28" s="12">
        <v>988.3</v>
      </c>
      <c r="T28" s="12">
        <v>1</v>
      </c>
      <c r="U28" s="12">
        <v>1</v>
      </c>
      <c r="V28" s="12">
        <v>1</v>
      </c>
    </row>
    <row r="29" spans="1:26" ht="15" thickBot="1" x14ac:dyDescent="0.35">
      <c r="A29" s="11" t="s">
        <v>113</v>
      </c>
      <c r="B29" s="12">
        <v>986.2</v>
      </c>
      <c r="C29" s="12">
        <v>0</v>
      </c>
      <c r="D29" s="12">
        <v>0</v>
      </c>
      <c r="E29" s="12">
        <v>0</v>
      </c>
      <c r="F29" s="12">
        <v>0</v>
      </c>
      <c r="Q29" s="11" t="s">
        <v>113</v>
      </c>
      <c r="R29" s="12">
        <v>0</v>
      </c>
      <c r="S29" s="12">
        <v>987.3</v>
      </c>
      <c r="T29" s="12">
        <v>0</v>
      </c>
      <c r="U29" s="12">
        <v>0</v>
      </c>
      <c r="V29" s="12">
        <v>0</v>
      </c>
    </row>
    <row r="30" spans="1:26" ht="18.600000000000001" thickBot="1" x14ac:dyDescent="0.35">
      <c r="A30" s="7"/>
      <c r="Q30" s="7"/>
    </row>
    <row r="31" spans="1:26" ht="15" thickBot="1" x14ac:dyDescent="0.35">
      <c r="A31" s="11" t="s">
        <v>427</v>
      </c>
      <c r="B31" s="11" t="s">
        <v>36</v>
      </c>
      <c r="C31" s="11" t="s">
        <v>37</v>
      </c>
      <c r="D31" s="11" t="s">
        <v>38</v>
      </c>
      <c r="E31" s="11" t="s">
        <v>39</v>
      </c>
      <c r="F31" s="11" t="s">
        <v>40</v>
      </c>
      <c r="G31" s="11" t="s">
        <v>359</v>
      </c>
      <c r="H31" s="11" t="s">
        <v>360</v>
      </c>
      <c r="I31" s="11" t="s">
        <v>362</v>
      </c>
      <c r="J31" s="11" t="s">
        <v>361</v>
      </c>
      <c r="K31" s="42" t="s">
        <v>440</v>
      </c>
      <c r="L31" s="42" t="s">
        <v>441</v>
      </c>
      <c r="Q31" s="11" t="s">
        <v>427</v>
      </c>
      <c r="R31" s="11" t="s">
        <v>36</v>
      </c>
      <c r="S31" s="11" t="s">
        <v>37</v>
      </c>
      <c r="T31" s="11" t="s">
        <v>38</v>
      </c>
      <c r="U31" s="11" t="s">
        <v>39</v>
      </c>
      <c r="V31" s="11" t="s">
        <v>40</v>
      </c>
      <c r="W31" s="11" t="s">
        <v>175</v>
      </c>
      <c r="X31" s="11" t="s">
        <v>176</v>
      </c>
      <c r="Y31" s="11" t="s">
        <v>177</v>
      </c>
      <c r="Z31" s="11" t="s">
        <v>178</v>
      </c>
    </row>
    <row r="32" spans="1:26" ht="15" thickBot="1" x14ac:dyDescent="0.35">
      <c r="A32" s="11" t="str">
        <f>OAM!C12</f>
        <v>A5</v>
      </c>
      <c r="B32" s="12">
        <v>990.2</v>
      </c>
      <c r="C32" s="12">
        <v>2</v>
      </c>
      <c r="D32" s="12">
        <v>1</v>
      </c>
      <c r="E32" s="12">
        <v>4</v>
      </c>
      <c r="F32" s="12">
        <v>4</v>
      </c>
      <c r="G32" s="12">
        <v>1001.2</v>
      </c>
      <c r="H32" s="12">
        <v>1000</v>
      </c>
      <c r="I32" s="12">
        <v>-1.2</v>
      </c>
      <c r="J32" s="12">
        <v>-0.12</v>
      </c>
      <c r="K32">
        <f>G35</f>
        <v>1008.2</v>
      </c>
      <c r="L32">
        <f>G32</f>
        <v>1001.2</v>
      </c>
      <c r="Q32" s="11" t="s">
        <v>47</v>
      </c>
      <c r="R32" s="12">
        <v>1</v>
      </c>
      <c r="S32" s="12">
        <v>991.8</v>
      </c>
      <c r="T32" s="12">
        <v>4</v>
      </c>
      <c r="U32" s="12">
        <v>1</v>
      </c>
      <c r="V32" s="12">
        <v>1</v>
      </c>
      <c r="W32" s="12">
        <v>998.8</v>
      </c>
      <c r="X32" s="12">
        <v>1000</v>
      </c>
      <c r="Y32" s="12">
        <v>1.2</v>
      </c>
      <c r="Z32" s="12">
        <v>0.12</v>
      </c>
    </row>
    <row r="33" spans="1:26" ht="15" thickBot="1" x14ac:dyDescent="0.35">
      <c r="A33" s="11" t="str">
        <f>OAM!C13</f>
        <v>B5</v>
      </c>
      <c r="B33" s="12">
        <v>988.2</v>
      </c>
      <c r="C33" s="12">
        <v>5.5</v>
      </c>
      <c r="D33" s="12">
        <v>4</v>
      </c>
      <c r="E33" s="12">
        <v>3</v>
      </c>
      <c r="F33" s="12">
        <v>2</v>
      </c>
      <c r="G33" s="12">
        <v>1002.7</v>
      </c>
      <c r="H33" s="12">
        <v>1000</v>
      </c>
      <c r="I33" s="12">
        <v>-2.7</v>
      </c>
      <c r="J33" s="12">
        <v>-0.27</v>
      </c>
      <c r="K33">
        <f t="shared" ref="K33:K34" si="6">G36</f>
        <v>1006.7</v>
      </c>
      <c r="L33">
        <f t="shared" ref="L33:L34" si="7">G33</f>
        <v>1002.7</v>
      </c>
      <c r="Q33" s="11" t="s">
        <v>48</v>
      </c>
      <c r="R33" s="12">
        <v>3</v>
      </c>
      <c r="S33" s="12">
        <v>988.3</v>
      </c>
      <c r="T33" s="12">
        <v>1</v>
      </c>
      <c r="U33" s="12">
        <v>2</v>
      </c>
      <c r="V33" s="12">
        <v>3</v>
      </c>
      <c r="W33" s="12">
        <v>997.3</v>
      </c>
      <c r="X33" s="12">
        <v>1000</v>
      </c>
      <c r="Y33" s="12">
        <v>2.7</v>
      </c>
      <c r="Z33" s="12">
        <v>0.27</v>
      </c>
    </row>
    <row r="34" spans="1:26" ht="15" thickBot="1" x14ac:dyDescent="0.35">
      <c r="A34" s="11" t="str">
        <f>OAM!C14</f>
        <v>C5</v>
      </c>
      <c r="B34" s="12">
        <v>986.2</v>
      </c>
      <c r="C34" s="12">
        <v>0</v>
      </c>
      <c r="D34" s="12">
        <v>1</v>
      </c>
      <c r="E34" s="12">
        <v>0</v>
      </c>
      <c r="F34" s="12">
        <v>0</v>
      </c>
      <c r="G34" s="12">
        <v>987.2</v>
      </c>
      <c r="H34" s="12">
        <v>1000</v>
      </c>
      <c r="I34" s="12">
        <v>12.8</v>
      </c>
      <c r="J34" s="12">
        <v>1.28</v>
      </c>
      <c r="K34">
        <f t="shared" si="6"/>
        <v>994.2</v>
      </c>
      <c r="L34">
        <f t="shared" si="7"/>
        <v>987.2</v>
      </c>
      <c r="Q34" s="11" t="s">
        <v>49</v>
      </c>
      <c r="R34" s="12">
        <v>5</v>
      </c>
      <c r="S34" s="12">
        <v>993.8</v>
      </c>
      <c r="T34" s="12">
        <v>4</v>
      </c>
      <c r="U34" s="12">
        <v>5</v>
      </c>
      <c r="V34" s="12">
        <v>5</v>
      </c>
      <c r="W34" s="12">
        <v>1012.9</v>
      </c>
      <c r="X34" s="12">
        <v>1000</v>
      </c>
      <c r="Y34" s="12">
        <v>-12.9</v>
      </c>
      <c r="Z34" s="12">
        <v>-1.29</v>
      </c>
    </row>
    <row r="35" spans="1:26" ht="15" thickBot="1" x14ac:dyDescent="0.35">
      <c r="A35" s="11" t="str">
        <f>OAM!C15</f>
        <v>A6</v>
      </c>
      <c r="B35" s="12">
        <v>991.2</v>
      </c>
      <c r="C35" s="12">
        <v>3</v>
      </c>
      <c r="D35" s="12">
        <v>4</v>
      </c>
      <c r="E35" s="12">
        <v>5</v>
      </c>
      <c r="F35" s="12">
        <v>5</v>
      </c>
      <c r="G35" s="12">
        <v>1008.2</v>
      </c>
      <c r="H35" s="12">
        <v>1000</v>
      </c>
      <c r="I35" s="12">
        <v>-8.1999999999999993</v>
      </c>
      <c r="J35" s="12">
        <v>-0.82</v>
      </c>
      <c r="Q35" s="11" t="s">
        <v>50</v>
      </c>
      <c r="R35" s="12">
        <v>0</v>
      </c>
      <c r="S35" s="12">
        <v>990.8</v>
      </c>
      <c r="T35" s="12">
        <v>1</v>
      </c>
      <c r="U35" s="12">
        <v>0</v>
      </c>
      <c r="V35" s="12">
        <v>0</v>
      </c>
      <c r="W35" s="12">
        <v>991.8</v>
      </c>
      <c r="X35" s="12">
        <v>1000</v>
      </c>
      <c r="Y35" s="12">
        <v>8.1999999999999993</v>
      </c>
      <c r="Z35" s="12">
        <v>0.82</v>
      </c>
    </row>
    <row r="36" spans="1:26" ht="15" thickBot="1" x14ac:dyDescent="0.35">
      <c r="A36" s="11" t="str">
        <f>OAM!C16</f>
        <v>B6</v>
      </c>
      <c r="B36" s="12">
        <v>989.2</v>
      </c>
      <c r="C36" s="12">
        <v>6.5</v>
      </c>
      <c r="D36" s="12">
        <v>5</v>
      </c>
      <c r="E36" s="12">
        <v>3</v>
      </c>
      <c r="F36" s="12">
        <v>3</v>
      </c>
      <c r="G36" s="12">
        <v>1006.7</v>
      </c>
      <c r="H36" s="12">
        <v>1000</v>
      </c>
      <c r="I36" s="12">
        <v>-6.7</v>
      </c>
      <c r="J36" s="12">
        <v>-0.67</v>
      </c>
      <c r="Q36" s="11" t="s">
        <v>51</v>
      </c>
      <c r="R36" s="12">
        <v>2</v>
      </c>
      <c r="S36" s="12">
        <v>987.3</v>
      </c>
      <c r="T36" s="12">
        <v>0</v>
      </c>
      <c r="U36" s="12">
        <v>2</v>
      </c>
      <c r="V36" s="12">
        <v>2</v>
      </c>
      <c r="W36" s="12">
        <v>993.3</v>
      </c>
      <c r="X36" s="12">
        <v>1000</v>
      </c>
      <c r="Y36" s="12">
        <v>6.7</v>
      </c>
      <c r="Z36" s="12">
        <v>0.67</v>
      </c>
    </row>
    <row r="37" spans="1:26" ht="15" thickBot="1" x14ac:dyDescent="0.35">
      <c r="A37" s="11" t="str">
        <f>OAM!C17</f>
        <v>C6</v>
      </c>
      <c r="B37" s="12">
        <v>987.2</v>
      </c>
      <c r="C37" s="12">
        <v>1</v>
      </c>
      <c r="D37" s="12">
        <v>4</v>
      </c>
      <c r="E37" s="12">
        <v>1</v>
      </c>
      <c r="F37" s="12">
        <v>1</v>
      </c>
      <c r="G37" s="12">
        <v>994.2</v>
      </c>
      <c r="H37" s="12">
        <v>1000</v>
      </c>
      <c r="I37" s="12">
        <v>5.8</v>
      </c>
      <c r="J37" s="12">
        <v>0.57999999999999996</v>
      </c>
      <c r="Q37" s="11" t="s">
        <v>52</v>
      </c>
      <c r="R37" s="12">
        <v>4</v>
      </c>
      <c r="S37" s="12">
        <v>992.8</v>
      </c>
      <c r="T37" s="12">
        <v>1</v>
      </c>
      <c r="U37" s="12">
        <v>4</v>
      </c>
      <c r="V37" s="12">
        <v>4</v>
      </c>
      <c r="W37" s="12">
        <v>1005.8</v>
      </c>
      <c r="X37" s="12">
        <v>1000</v>
      </c>
      <c r="Y37" s="12">
        <v>-5.8</v>
      </c>
      <c r="Z37" s="12">
        <v>-0.57999999999999996</v>
      </c>
    </row>
    <row r="38" spans="1:26" ht="15" thickBot="1" x14ac:dyDescent="0.35"/>
    <row r="39" spans="1:26" ht="15" thickBot="1" x14ac:dyDescent="0.35">
      <c r="A39" s="13" t="s">
        <v>179</v>
      </c>
      <c r="B39" s="14">
        <v>1012.7</v>
      </c>
      <c r="Q39" s="13" t="s">
        <v>179</v>
      </c>
      <c r="R39" s="14">
        <v>1013.8</v>
      </c>
    </row>
    <row r="40" spans="1:26" ht="15" thickBot="1" x14ac:dyDescent="0.35">
      <c r="A40" s="13" t="s">
        <v>428</v>
      </c>
      <c r="B40" s="14">
        <v>986.2</v>
      </c>
      <c r="Q40" s="13" t="s">
        <v>428</v>
      </c>
      <c r="R40" s="14">
        <v>987.3</v>
      </c>
    </row>
    <row r="41" spans="1:26" ht="15" thickBot="1" x14ac:dyDescent="0.35">
      <c r="A41" s="13" t="s">
        <v>181</v>
      </c>
      <c r="B41" s="14">
        <v>6000.2</v>
      </c>
      <c r="Q41" s="13" t="s">
        <v>181</v>
      </c>
      <c r="R41" s="14">
        <v>5999.9</v>
      </c>
    </row>
    <row r="42" spans="1:26" ht="15" thickBot="1" x14ac:dyDescent="0.35">
      <c r="A42" s="13" t="s">
        <v>182</v>
      </c>
      <c r="B42" s="14">
        <v>6000</v>
      </c>
      <c r="Q42" s="13" t="s">
        <v>182</v>
      </c>
      <c r="R42" s="14">
        <v>6000</v>
      </c>
    </row>
    <row r="43" spans="1:26" ht="15" thickBot="1" x14ac:dyDescent="0.35">
      <c r="A43" s="13" t="s">
        <v>183</v>
      </c>
      <c r="B43" s="48">
        <v>0.2</v>
      </c>
      <c r="Q43" s="13" t="s">
        <v>183</v>
      </c>
      <c r="R43" s="14">
        <v>-0.1</v>
      </c>
    </row>
    <row r="44" spans="1:26" ht="15" thickBot="1" x14ac:dyDescent="0.35">
      <c r="A44" s="13" t="s">
        <v>184</v>
      </c>
      <c r="B44" s="14"/>
      <c r="Q44" s="13" t="s">
        <v>184</v>
      </c>
      <c r="R44" s="14"/>
    </row>
    <row r="45" spans="1:26" ht="15" thickBot="1" x14ac:dyDescent="0.35">
      <c r="A45" s="13" t="s">
        <v>185</v>
      </c>
      <c r="B45" s="14"/>
      <c r="Q45" s="13" t="s">
        <v>185</v>
      </c>
      <c r="R45" s="14"/>
    </row>
    <row r="46" spans="1:26" ht="15" thickBot="1" x14ac:dyDescent="0.35">
      <c r="A46" s="13" t="s">
        <v>186</v>
      </c>
      <c r="B46" s="14">
        <v>0</v>
      </c>
      <c r="Q46" s="13" t="s">
        <v>186</v>
      </c>
      <c r="R46" s="14">
        <v>0</v>
      </c>
    </row>
    <row r="48" spans="1:26" x14ac:dyDescent="0.3">
      <c r="A48" s="15" t="s">
        <v>187</v>
      </c>
      <c r="Q48" s="15" t="s">
        <v>187</v>
      </c>
    </row>
    <row r="50" spans="1:17" x14ac:dyDescent="0.3">
      <c r="A50" s="16" t="s">
        <v>429</v>
      </c>
      <c r="Q50" s="16" t="s">
        <v>429</v>
      </c>
    </row>
    <row r="51" spans="1:17" x14ac:dyDescent="0.3">
      <c r="A51" s="16" t="s">
        <v>430</v>
      </c>
      <c r="Q51" s="16" t="s">
        <v>439</v>
      </c>
    </row>
  </sheetData>
  <conditionalFormatting sqref="G32:G37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32:L3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33:L3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34:L3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48" r:id="rId1" display="https://miau.my-x.hu/myx-free/coco/test/340884120250220133145.html" xr:uid="{3DEBE8A9-C19C-4D75-8B75-BD4FD3BFC694}"/>
    <hyperlink ref="Q48" r:id="rId2" display="https://miau.my-x.hu/myx-free/coco/test/619449320250220133234.html" xr:uid="{C4998BA1-2B8F-4268-896F-109CEBA9C884}"/>
  </hyperlinks>
  <pageMargins left="0.7" right="0.7" top="0.75" bottom="0.75" header="0.3" footer="0.3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9D366-5896-48F2-AE03-4A33161F6FCA}">
  <dimension ref="A1:L26"/>
  <sheetViews>
    <sheetView workbookViewId="0">
      <selection activeCell="L24" sqref="L24"/>
    </sheetView>
  </sheetViews>
  <sheetFormatPr defaultRowHeight="14.4" x14ac:dyDescent="0.3"/>
  <cols>
    <col min="1" max="1" width="4.88671875" bestFit="1" customWidth="1"/>
    <col min="2" max="2" width="12" bestFit="1" customWidth="1"/>
    <col min="3" max="3" width="16.88671875" bestFit="1" customWidth="1"/>
    <col min="4" max="4" width="16.5546875" bestFit="1" customWidth="1"/>
    <col min="5" max="5" width="14.44140625" bestFit="1" customWidth="1"/>
    <col min="6" max="6" width="12.5546875" bestFit="1" customWidth="1"/>
    <col min="7" max="7" width="13.88671875" bestFit="1" customWidth="1"/>
    <col min="8" max="9" width="13.6640625" bestFit="1" customWidth="1"/>
    <col min="12" max="12" width="18.33203125" bestFit="1" customWidth="1"/>
  </cols>
  <sheetData>
    <row r="1" spans="1:9" x14ac:dyDescent="0.3">
      <c r="A1" s="51" t="s">
        <v>463</v>
      </c>
      <c r="B1" t="str">
        <f>model_A5!S146</f>
        <v>Átlag / rel. diff</v>
      </c>
      <c r="C1" t="str">
        <f>model_A5!T146</f>
        <v>Maximum / rel. diff5</v>
      </c>
      <c r="D1" t="str">
        <f>model_A5!U146</f>
        <v>Minimum / rel. diff4</v>
      </c>
      <c r="E1" t="str">
        <f>model_A5!V146</f>
        <v>Szórás / rel. diff3</v>
      </c>
      <c r="F1" t="str">
        <f>model_A5!S152</f>
        <v>Átlag / diff</v>
      </c>
      <c r="G1" t="str">
        <f>model_A5!T152</f>
        <v>Maximum / diff4</v>
      </c>
      <c r="H1" t="str">
        <f>model_A5!U152</f>
        <v>Minimum / diff3</v>
      </c>
      <c r="I1" t="str">
        <f>model_A5!V152</f>
        <v>Szórás / diff5</v>
      </c>
    </row>
    <row r="2" spans="1:9" x14ac:dyDescent="0.3">
      <c r="A2" t="str">
        <f>OAM!A3</f>
        <v>A5</v>
      </c>
      <c r="B2" s="2">
        <f>model_A5!S157</f>
        <v>1.8838697318007667</v>
      </c>
      <c r="C2" s="2">
        <f>model_A5!T157</f>
        <v>-2.0000000000000009</v>
      </c>
      <c r="D2" s="2">
        <f>model_A5!U157</f>
        <v>15.37</v>
      </c>
      <c r="E2" s="2">
        <f>model_A5!V157</f>
        <v>-3.0606062993475058</v>
      </c>
      <c r="F2" s="2">
        <f>model_A5!S158</f>
        <v>252.44099616858236</v>
      </c>
      <c r="G2" s="2">
        <f>model_A5!T158</f>
        <v>-845.3</v>
      </c>
      <c r="H2" s="2">
        <f>model_A5!U158</f>
        <v>1921.2</v>
      </c>
      <c r="I2" s="2">
        <f>model_A5!V158</f>
        <v>-431.27657995003796</v>
      </c>
    </row>
    <row r="3" spans="1:9" x14ac:dyDescent="0.3">
      <c r="A3" t="str">
        <f>OAM!A4</f>
        <v>B5</v>
      </c>
      <c r="B3" s="2">
        <f>model_B5!S166</f>
        <v>3.1648275862068966</v>
      </c>
      <c r="C3" s="2">
        <f>model_B5!T166</f>
        <v>-0.50999999999999979</v>
      </c>
      <c r="D3" s="2">
        <f>model_B5!U166</f>
        <v>15.440000000000001</v>
      </c>
      <c r="E3" s="2">
        <f>model_B5!V166</f>
        <v>-4.2539415969111678</v>
      </c>
      <c r="F3" s="2">
        <f>model_B5!S167</f>
        <v>110.13486590038312</v>
      </c>
      <c r="G3" s="2">
        <f>model_B5!T167</f>
        <v>-144.79999999999995</v>
      </c>
      <c r="H3" s="2">
        <f>model_B5!U167</f>
        <v>617.6</v>
      </c>
      <c r="I3" s="2">
        <f>model_B5!V167</f>
        <v>-164.97148875236067</v>
      </c>
    </row>
    <row r="4" spans="1:9" x14ac:dyDescent="0.3">
      <c r="A4" t="str">
        <f>OAM!A5</f>
        <v>C5</v>
      </c>
      <c r="B4" s="2">
        <f>model_C5!S177</f>
        <v>4.9736015325670522</v>
      </c>
      <c r="C4" s="2">
        <f>model_C5!T177</f>
        <v>-1</v>
      </c>
      <c r="D4" s="2">
        <f>model_C5!U177</f>
        <v>74.13</v>
      </c>
      <c r="E4" s="2">
        <f>model_C5!V177</f>
        <v>-14.635880784352825</v>
      </c>
      <c r="F4" s="2">
        <f>model_C5!S178</f>
        <v>228.05478927203049</v>
      </c>
      <c r="G4" s="2">
        <f>model_C5!T178</f>
        <v>-742.69999999999982</v>
      </c>
      <c r="H4" s="2">
        <f>model_C5!U178</f>
        <v>6713.7999999999993</v>
      </c>
      <c r="I4" s="2">
        <f>model_C5!V178</f>
        <v>-1784.8998093781879</v>
      </c>
    </row>
    <row r="5" spans="1:9" x14ac:dyDescent="0.3">
      <c r="A5" t="str">
        <f>OAM!A6</f>
        <v>A6</v>
      </c>
      <c r="B5" s="2">
        <f>model_A6!U154</f>
        <v>0.33448275862068988</v>
      </c>
      <c r="C5" s="2">
        <f>model_A6!V154</f>
        <v>-9.34</v>
      </c>
      <c r="D5" s="2">
        <f>model_A6!W154</f>
        <v>11.1</v>
      </c>
      <c r="E5" s="2">
        <f>model_A6!X154</f>
        <v>-3.5378691995191693</v>
      </c>
      <c r="F5" s="2">
        <f>model_A6!U155</f>
        <v>15.148659003831407</v>
      </c>
      <c r="G5" s="2">
        <f>model_A6!V155</f>
        <v>-1628.9</v>
      </c>
      <c r="H5" s="2">
        <f>model_A6!W155</f>
        <v>1421.6</v>
      </c>
      <c r="I5" s="2">
        <f>model_A6!X155</f>
        <v>-554.35482497626981</v>
      </c>
    </row>
    <row r="6" spans="1:9" x14ac:dyDescent="0.3">
      <c r="A6" t="str">
        <f>OAM!A7</f>
        <v>B6</v>
      </c>
      <c r="B6" s="2">
        <f>model_B6!U167</f>
        <v>1.3170881226053639</v>
      </c>
      <c r="C6" s="2">
        <f>model_B6!V167</f>
        <v>-10.09</v>
      </c>
      <c r="D6" s="2">
        <f>model_B6!W167</f>
        <v>23.58</v>
      </c>
      <c r="E6" s="2">
        <f>model_B6!X167</f>
        <v>-7.3213403267988602</v>
      </c>
      <c r="F6" s="2">
        <f>model_B6!U168</f>
        <v>18.734482758620668</v>
      </c>
      <c r="G6" s="2">
        <f>model_B6!V168</f>
        <v>-649.80000000000007</v>
      </c>
      <c r="H6" s="2">
        <f>model_B6!W168</f>
        <v>822.9</v>
      </c>
      <c r="I6" s="2">
        <f>model_B6!X168</f>
        <v>-319.54612683013283</v>
      </c>
    </row>
    <row r="7" spans="1:9" x14ac:dyDescent="0.3">
      <c r="A7" t="str">
        <f>OAM!A8</f>
        <v>C6</v>
      </c>
      <c r="B7" s="2">
        <f>model_C6!U175</f>
        <v>1.3210344827586198</v>
      </c>
      <c r="C7" s="2">
        <f>model_C6!V175</f>
        <v>-7.91</v>
      </c>
      <c r="D7" s="2">
        <f>model_C6!W175</f>
        <v>62.11</v>
      </c>
      <c r="E7" s="2">
        <f>model_C6!X175</f>
        <v>-10.358169949914902</v>
      </c>
      <c r="F7" s="2">
        <f>model_C6!U176</f>
        <v>-183.45517241379306</v>
      </c>
      <c r="G7" s="2">
        <f>model_C6!V176</f>
        <v>-2552.8000000000002</v>
      </c>
      <c r="H7" s="2">
        <f>model_C6!W176</f>
        <v>6035.2999999999993</v>
      </c>
      <c r="I7" s="2">
        <f>model_C6!X176</f>
        <v>-1804.3539979222078</v>
      </c>
    </row>
    <row r="9" spans="1:9" x14ac:dyDescent="0.3">
      <c r="A9" t="s">
        <v>464</v>
      </c>
      <c r="B9" t="str">
        <f>B1</f>
        <v>Átlag / rel. diff</v>
      </c>
      <c r="C9" t="str">
        <f t="shared" ref="C9:I9" si="0">C1</f>
        <v>Maximum / rel. diff5</v>
      </c>
      <c r="D9" t="str">
        <f t="shared" si="0"/>
        <v>Minimum / rel. diff4</v>
      </c>
      <c r="E9" t="str">
        <f t="shared" si="0"/>
        <v>Szórás / rel. diff3</v>
      </c>
      <c r="F9" t="str">
        <f t="shared" si="0"/>
        <v>Átlag / diff</v>
      </c>
      <c r="G9" t="str">
        <f t="shared" si="0"/>
        <v>Maximum / diff4</v>
      </c>
      <c r="H9" t="str">
        <f t="shared" si="0"/>
        <v>Minimum / diff3</v>
      </c>
      <c r="I9" t="str">
        <f t="shared" si="0"/>
        <v>Szórás / diff5</v>
      </c>
    </row>
    <row r="10" spans="1:9" x14ac:dyDescent="0.3">
      <c r="A10" t="str">
        <f t="shared" ref="A10:A15" si="1">A2</f>
        <v>A5</v>
      </c>
      <c r="B10" s="2">
        <f>ABS(B2)</f>
        <v>1.8838697318007667</v>
      </c>
      <c r="C10" s="2">
        <f t="shared" ref="C10:I10" si="2">ABS(C2)</f>
        <v>2.0000000000000009</v>
      </c>
      <c r="D10" s="2">
        <f t="shared" si="2"/>
        <v>15.37</v>
      </c>
      <c r="E10" s="2">
        <f t="shared" si="2"/>
        <v>3.0606062993475058</v>
      </c>
      <c r="F10" s="2">
        <f t="shared" si="2"/>
        <v>252.44099616858236</v>
      </c>
      <c r="G10" s="2">
        <f t="shared" si="2"/>
        <v>845.3</v>
      </c>
      <c r="H10" s="2">
        <f t="shared" si="2"/>
        <v>1921.2</v>
      </c>
      <c r="I10" s="2">
        <f t="shared" si="2"/>
        <v>431.27657995003796</v>
      </c>
    </row>
    <row r="11" spans="1:9" x14ac:dyDescent="0.3">
      <c r="A11" t="str">
        <f t="shared" si="1"/>
        <v>B5</v>
      </c>
      <c r="B11" s="2">
        <f t="shared" ref="B11:I15" si="3">ABS(B3)</f>
        <v>3.1648275862068966</v>
      </c>
      <c r="C11" s="2">
        <f t="shared" si="3"/>
        <v>0.50999999999999979</v>
      </c>
      <c r="D11" s="2">
        <f t="shared" si="3"/>
        <v>15.440000000000001</v>
      </c>
      <c r="E11" s="2">
        <f t="shared" si="3"/>
        <v>4.2539415969111678</v>
      </c>
      <c r="F11" s="2">
        <f t="shared" si="3"/>
        <v>110.13486590038312</v>
      </c>
      <c r="G11" s="2">
        <f t="shared" si="3"/>
        <v>144.79999999999995</v>
      </c>
      <c r="H11" s="2">
        <f t="shared" si="3"/>
        <v>617.6</v>
      </c>
      <c r="I11" s="2">
        <f t="shared" si="3"/>
        <v>164.97148875236067</v>
      </c>
    </row>
    <row r="12" spans="1:9" x14ac:dyDescent="0.3">
      <c r="A12" t="str">
        <f t="shared" si="1"/>
        <v>C5</v>
      </c>
      <c r="B12" s="2">
        <f t="shared" si="3"/>
        <v>4.9736015325670522</v>
      </c>
      <c r="C12" s="2">
        <f t="shared" si="3"/>
        <v>1</v>
      </c>
      <c r="D12" s="2">
        <f t="shared" si="3"/>
        <v>74.13</v>
      </c>
      <c r="E12" s="2">
        <f t="shared" si="3"/>
        <v>14.635880784352825</v>
      </c>
      <c r="F12" s="2">
        <f t="shared" si="3"/>
        <v>228.05478927203049</v>
      </c>
      <c r="G12" s="2">
        <f t="shared" si="3"/>
        <v>742.69999999999982</v>
      </c>
      <c r="H12" s="2">
        <f t="shared" si="3"/>
        <v>6713.7999999999993</v>
      </c>
      <c r="I12" s="2">
        <f t="shared" si="3"/>
        <v>1784.8998093781879</v>
      </c>
    </row>
    <row r="13" spans="1:9" x14ac:dyDescent="0.3">
      <c r="A13" t="str">
        <f t="shared" si="1"/>
        <v>A6</v>
      </c>
      <c r="B13" s="2">
        <f t="shared" si="3"/>
        <v>0.33448275862068988</v>
      </c>
      <c r="C13" s="2">
        <f t="shared" si="3"/>
        <v>9.34</v>
      </c>
      <c r="D13" s="2">
        <f t="shared" si="3"/>
        <v>11.1</v>
      </c>
      <c r="E13" s="2">
        <f t="shared" si="3"/>
        <v>3.5378691995191693</v>
      </c>
      <c r="F13" s="2">
        <f t="shared" si="3"/>
        <v>15.148659003831407</v>
      </c>
      <c r="G13" s="2">
        <f t="shared" si="3"/>
        <v>1628.9</v>
      </c>
      <c r="H13" s="2">
        <f t="shared" si="3"/>
        <v>1421.6</v>
      </c>
      <c r="I13" s="2">
        <f t="shared" si="3"/>
        <v>554.35482497626981</v>
      </c>
    </row>
    <row r="14" spans="1:9" x14ac:dyDescent="0.3">
      <c r="A14" t="str">
        <f t="shared" si="1"/>
        <v>B6</v>
      </c>
      <c r="B14" s="2">
        <f t="shared" si="3"/>
        <v>1.3170881226053639</v>
      </c>
      <c r="C14" s="2">
        <f t="shared" si="3"/>
        <v>10.09</v>
      </c>
      <c r="D14" s="2">
        <f t="shared" si="3"/>
        <v>23.58</v>
      </c>
      <c r="E14" s="2">
        <f t="shared" si="3"/>
        <v>7.3213403267988602</v>
      </c>
      <c r="F14" s="2">
        <f t="shared" si="3"/>
        <v>18.734482758620668</v>
      </c>
      <c r="G14" s="2">
        <f t="shared" si="3"/>
        <v>649.80000000000007</v>
      </c>
      <c r="H14" s="2">
        <f t="shared" si="3"/>
        <v>822.9</v>
      </c>
      <c r="I14" s="2">
        <f t="shared" si="3"/>
        <v>319.54612683013283</v>
      </c>
    </row>
    <row r="15" spans="1:9" x14ac:dyDescent="0.3">
      <c r="A15" t="str">
        <f t="shared" si="1"/>
        <v>C6</v>
      </c>
      <c r="B15" s="2">
        <f t="shared" si="3"/>
        <v>1.3210344827586198</v>
      </c>
      <c r="C15" s="2">
        <f t="shared" si="3"/>
        <v>7.91</v>
      </c>
      <c r="D15" s="2">
        <f t="shared" si="3"/>
        <v>62.11</v>
      </c>
      <c r="E15" s="2">
        <f t="shared" si="3"/>
        <v>10.358169949914902</v>
      </c>
      <c r="F15" s="2">
        <f t="shared" si="3"/>
        <v>183.45517241379306</v>
      </c>
      <c r="G15" s="2">
        <f t="shared" si="3"/>
        <v>2552.8000000000002</v>
      </c>
      <c r="H15" s="2">
        <f t="shared" si="3"/>
        <v>6035.2999999999993</v>
      </c>
      <c r="I15" s="2">
        <f t="shared" si="3"/>
        <v>1804.3539979222078</v>
      </c>
    </row>
    <row r="17" spans="1:12" x14ac:dyDescent="0.3">
      <c r="A17" t="s">
        <v>465</v>
      </c>
      <c r="B17">
        <v>1</v>
      </c>
      <c r="C17">
        <v>1</v>
      </c>
      <c r="D17">
        <v>1</v>
      </c>
      <c r="E17">
        <v>1</v>
      </c>
      <c r="F17">
        <v>1</v>
      </c>
      <c r="G17">
        <v>1</v>
      </c>
      <c r="H17">
        <v>1</v>
      </c>
      <c r="I17">
        <v>1</v>
      </c>
    </row>
    <row r="20" spans="1:12" x14ac:dyDescent="0.3">
      <c r="A20" t="str">
        <f>A9</f>
        <v>ABS</v>
      </c>
      <c r="B20" t="str">
        <f t="shared" ref="B20:I20" si="4">B9</f>
        <v>Átlag / rel. diff</v>
      </c>
      <c r="C20" t="str">
        <f t="shared" si="4"/>
        <v>Maximum / rel. diff5</v>
      </c>
      <c r="D20" t="str">
        <f t="shared" si="4"/>
        <v>Minimum / rel. diff4</v>
      </c>
      <c r="E20" t="str">
        <f t="shared" si="4"/>
        <v>Szórás / rel. diff3</v>
      </c>
      <c r="F20" t="str">
        <f t="shared" si="4"/>
        <v>Átlag / diff</v>
      </c>
      <c r="G20" t="str">
        <f t="shared" si="4"/>
        <v>Maximum / diff4</v>
      </c>
      <c r="H20" t="str">
        <f t="shared" si="4"/>
        <v>Minimum / diff3</v>
      </c>
      <c r="I20" t="str">
        <f t="shared" si="4"/>
        <v>Szórás / diff5</v>
      </c>
      <c r="J20" t="s">
        <v>408</v>
      </c>
      <c r="K20" t="str">
        <f>Y0_2!AX30</f>
        <v>Becslés</v>
      </c>
      <c r="L20" t="s">
        <v>533</v>
      </c>
    </row>
    <row r="21" spans="1:12" x14ac:dyDescent="0.3">
      <c r="A21" t="str">
        <f t="shared" ref="A21" si="5">A10</f>
        <v>A5</v>
      </c>
      <c r="B21">
        <f>RANK(B10,B$10:B$15,B$17)</f>
        <v>4</v>
      </c>
      <c r="C21">
        <f t="shared" ref="C21:I21" si="6">RANK(C10,C$10:C$15,C$17)</f>
        <v>3</v>
      </c>
      <c r="D21">
        <f t="shared" si="6"/>
        <v>2</v>
      </c>
      <c r="E21">
        <f t="shared" si="6"/>
        <v>1</v>
      </c>
      <c r="F21">
        <f t="shared" si="6"/>
        <v>6</v>
      </c>
      <c r="G21">
        <f t="shared" si="6"/>
        <v>4</v>
      </c>
      <c r="H21">
        <f t="shared" si="6"/>
        <v>4</v>
      </c>
      <c r="I21">
        <f t="shared" si="6"/>
        <v>3</v>
      </c>
      <c r="J21">
        <v>1000</v>
      </c>
      <c r="K21">
        <f>Y0_2!AX31</f>
        <v>995.7</v>
      </c>
    </row>
    <row r="22" spans="1:12" x14ac:dyDescent="0.3">
      <c r="A22" t="str">
        <f t="shared" ref="A22" si="7">A11</f>
        <v>B5</v>
      </c>
      <c r="B22">
        <f t="shared" ref="B22:I22" si="8">RANK(B11,B$10:B$15,B$17)</f>
        <v>5</v>
      </c>
      <c r="C22">
        <f t="shared" si="8"/>
        <v>1</v>
      </c>
      <c r="D22">
        <f t="shared" si="8"/>
        <v>3</v>
      </c>
      <c r="E22">
        <f t="shared" si="8"/>
        <v>3</v>
      </c>
      <c r="F22">
        <f t="shared" si="8"/>
        <v>3</v>
      </c>
      <c r="G22">
        <f t="shared" si="8"/>
        <v>1</v>
      </c>
      <c r="H22">
        <f t="shared" si="8"/>
        <v>1</v>
      </c>
      <c r="I22">
        <f t="shared" si="8"/>
        <v>1</v>
      </c>
      <c r="J22">
        <v>1000</v>
      </c>
      <c r="K22">
        <f>Y0_2!AX32</f>
        <v>1004.7</v>
      </c>
      <c r="L22" t="s">
        <v>534</v>
      </c>
    </row>
    <row r="23" spans="1:12" x14ac:dyDescent="0.3">
      <c r="A23" t="str">
        <f t="shared" ref="A23" si="9">A12</f>
        <v>C5</v>
      </c>
      <c r="B23">
        <f t="shared" ref="B23:I23" si="10">RANK(B12,B$10:B$15,B$17)</f>
        <v>6</v>
      </c>
      <c r="C23">
        <f t="shared" si="10"/>
        <v>2</v>
      </c>
      <c r="D23">
        <f t="shared" si="10"/>
        <v>6</v>
      </c>
      <c r="E23">
        <f t="shared" si="10"/>
        <v>6</v>
      </c>
      <c r="F23">
        <f t="shared" si="10"/>
        <v>5</v>
      </c>
      <c r="G23">
        <f t="shared" si="10"/>
        <v>3</v>
      </c>
      <c r="H23">
        <f t="shared" si="10"/>
        <v>6</v>
      </c>
      <c r="I23">
        <f t="shared" si="10"/>
        <v>5</v>
      </c>
      <c r="J23">
        <v>1000</v>
      </c>
      <c r="K23" t="s">
        <v>532</v>
      </c>
    </row>
    <row r="24" spans="1:12" x14ac:dyDescent="0.3">
      <c r="A24" t="str">
        <f t="shared" ref="A24" si="11">A13</f>
        <v>A6</v>
      </c>
      <c r="B24">
        <f t="shared" ref="B24:I24" si="12">RANK(B13,B$10:B$15,B$17)</f>
        <v>1</v>
      </c>
      <c r="C24">
        <f t="shared" si="12"/>
        <v>5</v>
      </c>
      <c r="D24">
        <f t="shared" si="12"/>
        <v>1</v>
      </c>
      <c r="E24">
        <f t="shared" si="12"/>
        <v>2</v>
      </c>
      <c r="F24">
        <f t="shared" si="12"/>
        <v>1</v>
      </c>
      <c r="G24">
        <f t="shared" si="12"/>
        <v>5</v>
      </c>
      <c r="H24">
        <f t="shared" si="12"/>
        <v>3</v>
      </c>
      <c r="I24">
        <f t="shared" si="12"/>
        <v>4</v>
      </c>
      <c r="J24">
        <v>1000</v>
      </c>
      <c r="K24">
        <f>Y0_2!AX33</f>
        <v>1004.2</v>
      </c>
      <c r="L24" t="s">
        <v>534</v>
      </c>
    </row>
    <row r="25" spans="1:12" x14ac:dyDescent="0.3">
      <c r="A25" t="str">
        <f t="shared" ref="A25" si="13">A14</f>
        <v>B6</v>
      </c>
      <c r="B25">
        <f t="shared" ref="B25:I25" si="14">RANK(B14,B$10:B$15,B$17)</f>
        <v>2</v>
      </c>
      <c r="C25">
        <f t="shared" si="14"/>
        <v>6</v>
      </c>
      <c r="D25">
        <f t="shared" si="14"/>
        <v>4</v>
      </c>
      <c r="E25">
        <f t="shared" si="14"/>
        <v>4</v>
      </c>
      <c r="F25">
        <f t="shared" si="14"/>
        <v>2</v>
      </c>
      <c r="G25">
        <f t="shared" si="14"/>
        <v>2</v>
      </c>
      <c r="H25">
        <f t="shared" si="14"/>
        <v>2</v>
      </c>
      <c r="I25">
        <f t="shared" si="14"/>
        <v>2</v>
      </c>
      <c r="J25">
        <v>1000</v>
      </c>
      <c r="K25">
        <f>Y0_2!AX34</f>
        <v>1002.7</v>
      </c>
    </row>
    <row r="26" spans="1:12" x14ac:dyDescent="0.3">
      <c r="A26" t="str">
        <f t="shared" ref="A26" si="15">A15</f>
        <v>C6</v>
      </c>
      <c r="B26">
        <f t="shared" ref="B26:I26" si="16">RANK(B15,B$10:B$15,B$17)</f>
        <v>3</v>
      </c>
      <c r="C26">
        <f t="shared" si="16"/>
        <v>4</v>
      </c>
      <c r="D26">
        <f t="shared" si="16"/>
        <v>5</v>
      </c>
      <c r="E26">
        <f t="shared" si="16"/>
        <v>5</v>
      </c>
      <c r="F26">
        <f t="shared" si="16"/>
        <v>4</v>
      </c>
      <c r="G26">
        <f t="shared" si="16"/>
        <v>6</v>
      </c>
      <c r="H26">
        <f t="shared" si="16"/>
        <v>5</v>
      </c>
      <c r="I26">
        <f t="shared" si="16"/>
        <v>6</v>
      </c>
      <c r="J26">
        <v>1000</v>
      </c>
      <c r="K26">
        <f>Y0_2!AX35</f>
        <v>992.7</v>
      </c>
    </row>
  </sheetData>
  <conditionalFormatting sqref="B21:I2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1:K2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2BB98-1E02-455B-BAC9-F3A3CCFE9E6A}">
  <dimension ref="A1:BQ51"/>
  <sheetViews>
    <sheetView zoomScale="24" workbookViewId="0"/>
  </sheetViews>
  <sheetFormatPr defaultRowHeight="14.4" x14ac:dyDescent="0.3"/>
  <cols>
    <col min="30" max="30" width="8.88671875" style="41"/>
    <col min="32" max="32" width="8.88671875" style="41"/>
    <col min="34" max="35" width="8.88671875" style="41"/>
  </cols>
  <sheetData>
    <row r="1" spans="1:69" ht="18" x14ac:dyDescent="0.3">
      <c r="A1" s="7"/>
      <c r="AA1" s="7"/>
      <c r="AS1" s="7"/>
      <c r="BF1" s="7"/>
    </row>
    <row r="2" spans="1:69" x14ac:dyDescent="0.3">
      <c r="A2" s="8"/>
      <c r="AA2" s="8"/>
      <c r="AS2" s="8"/>
      <c r="BF2" s="8"/>
    </row>
    <row r="5" spans="1:69" ht="18" x14ac:dyDescent="0.3">
      <c r="A5" s="9" t="s">
        <v>28</v>
      </c>
      <c r="B5" s="10">
        <v>5237365</v>
      </c>
      <c r="C5" s="9" t="s">
        <v>29</v>
      </c>
      <c r="D5" s="10">
        <v>6</v>
      </c>
      <c r="E5" s="9" t="s">
        <v>30</v>
      </c>
      <c r="F5" s="10">
        <v>8</v>
      </c>
      <c r="G5" s="9" t="s">
        <v>31</v>
      </c>
      <c r="H5" s="10">
        <v>6</v>
      </c>
      <c r="I5" s="9" t="s">
        <v>32</v>
      </c>
      <c r="J5" s="10">
        <v>0</v>
      </c>
      <c r="K5" s="9" t="s">
        <v>33</v>
      </c>
      <c r="L5" s="10" t="s">
        <v>466</v>
      </c>
      <c r="AA5" s="9" t="s">
        <v>28</v>
      </c>
      <c r="AB5" s="10">
        <v>6532652</v>
      </c>
      <c r="AC5" s="9" t="s">
        <v>29</v>
      </c>
      <c r="AD5" s="56">
        <v>5</v>
      </c>
      <c r="AE5" s="9" t="s">
        <v>30</v>
      </c>
      <c r="AF5" s="56">
        <v>8</v>
      </c>
      <c r="AG5" s="9" t="s">
        <v>31</v>
      </c>
      <c r="AH5" s="56">
        <v>6</v>
      </c>
      <c r="AI5" s="59" t="s">
        <v>32</v>
      </c>
      <c r="AJ5" s="10">
        <v>0</v>
      </c>
      <c r="AK5" s="9" t="s">
        <v>33</v>
      </c>
      <c r="AL5" s="10" t="s">
        <v>483</v>
      </c>
      <c r="AS5" s="9" t="s">
        <v>28</v>
      </c>
      <c r="AT5" s="10">
        <v>3906466</v>
      </c>
      <c r="AU5" s="9" t="s">
        <v>29</v>
      </c>
      <c r="AV5" s="10">
        <v>5</v>
      </c>
      <c r="AW5" s="9" t="s">
        <v>30</v>
      </c>
      <c r="AX5" s="10">
        <v>4</v>
      </c>
      <c r="AY5" s="9" t="s">
        <v>31</v>
      </c>
      <c r="AZ5" s="10">
        <v>6</v>
      </c>
      <c r="BA5" s="9" t="s">
        <v>32</v>
      </c>
      <c r="BB5" s="10">
        <v>0</v>
      </c>
      <c r="BC5" s="9" t="s">
        <v>33</v>
      </c>
      <c r="BD5" s="10" t="s">
        <v>501</v>
      </c>
      <c r="BF5" s="9" t="s">
        <v>28</v>
      </c>
      <c r="BG5" s="10">
        <v>5479355</v>
      </c>
      <c r="BH5" s="9" t="s">
        <v>29</v>
      </c>
      <c r="BI5" s="10">
        <v>5</v>
      </c>
      <c r="BJ5" s="9" t="s">
        <v>30</v>
      </c>
      <c r="BK5" s="10">
        <v>4</v>
      </c>
      <c r="BL5" s="9" t="s">
        <v>31</v>
      </c>
      <c r="BM5" s="10">
        <v>6</v>
      </c>
      <c r="BN5" s="9" t="s">
        <v>32</v>
      </c>
      <c r="BO5" s="10">
        <v>0</v>
      </c>
      <c r="BP5" s="9" t="s">
        <v>33</v>
      </c>
      <c r="BQ5" s="10" t="s">
        <v>518</v>
      </c>
    </row>
    <row r="6" spans="1:69" ht="18.600000000000001" thickBot="1" x14ac:dyDescent="0.35">
      <c r="A6" s="7"/>
      <c r="AA6" s="7"/>
      <c r="AS6" s="7"/>
      <c r="BF6" s="7"/>
    </row>
    <row r="7" spans="1:69" ht="15" thickBot="1" x14ac:dyDescent="0.35">
      <c r="A7" s="11" t="s">
        <v>35</v>
      </c>
      <c r="B7" s="11" t="s">
        <v>36</v>
      </c>
      <c r="C7" s="11" t="s">
        <v>37</v>
      </c>
      <c r="D7" s="11" t="s">
        <v>38</v>
      </c>
      <c r="E7" s="11" t="s">
        <v>39</v>
      </c>
      <c r="F7" s="11" t="s">
        <v>40</v>
      </c>
      <c r="G7" s="11" t="s">
        <v>41</v>
      </c>
      <c r="H7" s="11" t="s">
        <v>42</v>
      </c>
      <c r="I7" s="11" t="s">
        <v>43</v>
      </c>
      <c r="J7" s="11" t="s">
        <v>467</v>
      </c>
      <c r="AA7" s="11" t="s">
        <v>35</v>
      </c>
      <c r="AB7" s="11" t="s">
        <v>36</v>
      </c>
      <c r="AC7" s="11" t="s">
        <v>37</v>
      </c>
      <c r="AD7" s="57" t="s">
        <v>38</v>
      </c>
      <c r="AE7" s="11" t="s">
        <v>39</v>
      </c>
      <c r="AF7" s="57" t="s">
        <v>40</v>
      </c>
      <c r="AG7" s="11" t="s">
        <v>41</v>
      </c>
      <c r="AH7" s="57" t="s">
        <v>42</v>
      </c>
      <c r="AI7" s="57" t="s">
        <v>43</v>
      </c>
      <c r="AJ7" s="11" t="s">
        <v>467</v>
      </c>
      <c r="AS7" s="11" t="s">
        <v>35</v>
      </c>
      <c r="AT7" s="11" t="s">
        <v>36</v>
      </c>
      <c r="AU7" s="11" t="s">
        <v>37</v>
      </c>
      <c r="AV7" s="11" t="s">
        <v>38</v>
      </c>
      <c r="AW7" s="11" t="s">
        <v>39</v>
      </c>
      <c r="AX7" s="11" t="s">
        <v>502</v>
      </c>
      <c r="BF7" s="11" t="s">
        <v>35</v>
      </c>
      <c r="BG7" s="11" t="s">
        <v>36</v>
      </c>
      <c r="BH7" s="11" t="s">
        <v>37</v>
      </c>
      <c r="BI7" s="11" t="s">
        <v>38</v>
      </c>
      <c r="BJ7" s="11" t="s">
        <v>39</v>
      </c>
      <c r="BK7" s="11" t="s">
        <v>502</v>
      </c>
    </row>
    <row r="8" spans="1:69" ht="15" thickBot="1" x14ac:dyDescent="0.35">
      <c r="A8" s="11" t="s">
        <v>47</v>
      </c>
      <c r="B8" s="12">
        <v>4</v>
      </c>
      <c r="C8" s="12">
        <v>3</v>
      </c>
      <c r="D8" s="12">
        <v>2</v>
      </c>
      <c r="E8" s="12">
        <v>1</v>
      </c>
      <c r="F8" s="12">
        <v>6</v>
      </c>
      <c r="G8" s="12">
        <v>4</v>
      </c>
      <c r="H8" s="12">
        <v>4</v>
      </c>
      <c r="I8" s="12">
        <v>3</v>
      </c>
      <c r="J8" s="12">
        <v>1000</v>
      </c>
      <c r="L8">
        <f>B8</f>
        <v>4</v>
      </c>
      <c r="M8">
        <f t="shared" ref="M8:M9" si="0">C8</f>
        <v>3</v>
      </c>
      <c r="N8">
        <f t="shared" ref="N8:N9" si="1">D8</f>
        <v>2</v>
      </c>
      <c r="O8">
        <f t="shared" ref="O8:O9" si="2">E8</f>
        <v>1</v>
      </c>
      <c r="P8">
        <f t="shared" ref="P8:P9" si="3">F8</f>
        <v>6</v>
      </c>
      <c r="Q8">
        <f t="shared" ref="Q8:Q9" si="4">G8</f>
        <v>4</v>
      </c>
      <c r="R8">
        <f t="shared" ref="R8:R9" si="5">H8</f>
        <v>4</v>
      </c>
      <c r="S8">
        <f t="shared" ref="S8:T9" si="6">I8</f>
        <v>3</v>
      </c>
      <c r="T8">
        <f t="shared" si="6"/>
        <v>1000</v>
      </c>
      <c r="AA8" s="11" t="s">
        <v>47</v>
      </c>
      <c r="AB8" s="12">
        <v>4</v>
      </c>
      <c r="AC8" s="12">
        <v>3</v>
      </c>
      <c r="AD8" s="58">
        <v>2</v>
      </c>
      <c r="AE8" s="12">
        <v>1</v>
      </c>
      <c r="AF8" s="58">
        <v>6</v>
      </c>
      <c r="AG8" s="12">
        <v>4</v>
      </c>
      <c r="AH8" s="58">
        <v>4</v>
      </c>
      <c r="AI8" s="58">
        <v>3</v>
      </c>
      <c r="AJ8" s="12">
        <v>1000</v>
      </c>
      <c r="AL8">
        <f>AD8</f>
        <v>2</v>
      </c>
      <c r="AM8">
        <f>AF8</f>
        <v>6</v>
      </c>
      <c r="AN8">
        <f>AH8</f>
        <v>4</v>
      </c>
      <c r="AO8">
        <f t="shared" ref="AO8:AP8" si="7">AI8</f>
        <v>3</v>
      </c>
      <c r="AP8">
        <f t="shared" si="7"/>
        <v>1000</v>
      </c>
      <c r="AS8" s="11" t="s">
        <v>47</v>
      </c>
      <c r="AT8" s="12">
        <v>2</v>
      </c>
      <c r="AU8" s="12">
        <v>6</v>
      </c>
      <c r="AV8" s="12">
        <v>4</v>
      </c>
      <c r="AW8" s="12">
        <v>3</v>
      </c>
      <c r="AX8" s="12">
        <v>1000</v>
      </c>
      <c r="AZ8">
        <f>7-AT8</f>
        <v>5</v>
      </c>
      <c r="BA8">
        <f t="shared" ref="BA8:BA12" si="8">7-AU8</f>
        <v>1</v>
      </c>
      <c r="BB8">
        <f t="shared" ref="BB8:BB12" si="9">7-AV8</f>
        <v>3</v>
      </c>
      <c r="BC8">
        <f t="shared" ref="BC8:BC12" si="10">7-AW8</f>
        <v>4</v>
      </c>
      <c r="BD8">
        <f>AX8</f>
        <v>1000</v>
      </c>
      <c r="BF8" s="11" t="s">
        <v>47</v>
      </c>
      <c r="BG8" s="12">
        <v>5</v>
      </c>
      <c r="BH8" s="12">
        <v>1</v>
      </c>
      <c r="BI8" s="12">
        <v>3</v>
      </c>
      <c r="BJ8" s="12">
        <v>4</v>
      </c>
      <c r="BK8" s="12">
        <v>1000</v>
      </c>
    </row>
    <row r="9" spans="1:69" ht="15" thickBot="1" x14ac:dyDescent="0.35">
      <c r="A9" s="52" t="s">
        <v>48</v>
      </c>
      <c r="B9" s="53">
        <v>5</v>
      </c>
      <c r="C9" s="53">
        <v>1</v>
      </c>
      <c r="D9" s="53">
        <v>3</v>
      </c>
      <c r="E9" s="53">
        <v>3</v>
      </c>
      <c r="F9" s="53">
        <v>3</v>
      </c>
      <c r="G9" s="53">
        <v>1</v>
      </c>
      <c r="H9" s="53">
        <v>1</v>
      </c>
      <c r="I9" s="53">
        <v>1</v>
      </c>
      <c r="J9" s="53">
        <v>1000</v>
      </c>
      <c r="L9">
        <f t="shared" ref="L9" si="11">B9</f>
        <v>5</v>
      </c>
      <c r="M9">
        <f t="shared" si="0"/>
        <v>1</v>
      </c>
      <c r="N9">
        <f t="shared" si="1"/>
        <v>3</v>
      </c>
      <c r="O9">
        <f t="shared" si="2"/>
        <v>3</v>
      </c>
      <c r="P9">
        <f t="shared" si="3"/>
        <v>3</v>
      </c>
      <c r="Q9">
        <f t="shared" si="4"/>
        <v>1</v>
      </c>
      <c r="R9">
        <f t="shared" si="5"/>
        <v>1</v>
      </c>
      <c r="S9">
        <f t="shared" si="6"/>
        <v>1</v>
      </c>
      <c r="T9">
        <f t="shared" si="6"/>
        <v>1000</v>
      </c>
      <c r="AA9" s="11" t="s">
        <v>48</v>
      </c>
      <c r="AB9" s="12">
        <v>5</v>
      </c>
      <c r="AC9" s="12">
        <v>1</v>
      </c>
      <c r="AD9" s="58">
        <v>3</v>
      </c>
      <c r="AE9" s="12">
        <v>3</v>
      </c>
      <c r="AF9" s="58">
        <v>3</v>
      </c>
      <c r="AG9" s="12">
        <v>1</v>
      </c>
      <c r="AH9" s="58">
        <v>1</v>
      </c>
      <c r="AI9" s="58">
        <v>1</v>
      </c>
      <c r="AJ9" s="12">
        <v>1000</v>
      </c>
      <c r="AL9">
        <f t="shared" ref="AL9:AL12" si="12">AD9</f>
        <v>3</v>
      </c>
      <c r="AM9">
        <f t="shared" ref="AM9:AM12" si="13">AF9</f>
        <v>3</v>
      </c>
      <c r="AN9">
        <f t="shared" ref="AN9:AN12" si="14">AH9</f>
        <v>1</v>
      </c>
      <c r="AO9">
        <f t="shared" ref="AO9:AO12" si="15">AI9</f>
        <v>1</v>
      </c>
      <c r="AP9">
        <f t="shared" ref="AP9:AP12" si="16">AJ9</f>
        <v>1000</v>
      </c>
      <c r="AS9" s="11" t="s">
        <v>48</v>
      </c>
      <c r="AT9" s="12">
        <v>3</v>
      </c>
      <c r="AU9" s="12">
        <v>3</v>
      </c>
      <c r="AV9" s="12">
        <v>1</v>
      </c>
      <c r="AW9" s="12">
        <v>1</v>
      </c>
      <c r="AX9" s="12">
        <v>1000</v>
      </c>
      <c r="AZ9">
        <f t="shared" ref="AZ9:AZ12" si="17">7-AT9</f>
        <v>4</v>
      </c>
      <c r="BA9">
        <f t="shared" si="8"/>
        <v>4</v>
      </c>
      <c r="BB9">
        <f t="shared" si="9"/>
        <v>6</v>
      </c>
      <c r="BC9">
        <f t="shared" si="10"/>
        <v>6</v>
      </c>
      <c r="BD9">
        <f t="shared" ref="BD9:BD12" si="18">AX9</f>
        <v>1000</v>
      </c>
      <c r="BF9" s="11" t="s">
        <v>48</v>
      </c>
      <c r="BG9" s="12">
        <v>4</v>
      </c>
      <c r="BH9" s="12">
        <v>4</v>
      </c>
      <c r="BI9" s="12">
        <v>6</v>
      </c>
      <c r="BJ9" s="12">
        <v>6</v>
      </c>
      <c r="BK9" s="12">
        <v>1000</v>
      </c>
    </row>
    <row r="10" spans="1:69" ht="15" thickBot="1" x14ac:dyDescent="0.35">
      <c r="A10" s="54" t="s">
        <v>49</v>
      </c>
      <c r="B10" s="55">
        <v>6</v>
      </c>
      <c r="C10" s="55">
        <v>2</v>
      </c>
      <c r="D10" s="55">
        <v>6</v>
      </c>
      <c r="E10" s="55">
        <v>6</v>
      </c>
      <c r="F10" s="55">
        <v>5</v>
      </c>
      <c r="G10" s="55">
        <v>3</v>
      </c>
      <c r="H10" s="55">
        <v>6</v>
      </c>
      <c r="I10" s="55">
        <v>5</v>
      </c>
      <c r="J10" s="55">
        <v>1000</v>
      </c>
      <c r="L10">
        <f>B11</f>
        <v>1</v>
      </c>
      <c r="M10">
        <f t="shared" ref="M10:M12" si="19">C11</f>
        <v>5</v>
      </c>
      <c r="N10">
        <f t="shared" ref="N10:N12" si="20">D11</f>
        <v>1</v>
      </c>
      <c r="O10">
        <f t="shared" ref="O10:O12" si="21">E11</f>
        <v>2</v>
      </c>
      <c r="P10">
        <f t="shared" ref="P10:P12" si="22">F11</f>
        <v>1</v>
      </c>
      <c r="Q10">
        <f t="shared" ref="Q10:Q12" si="23">G11</f>
        <v>5</v>
      </c>
      <c r="R10">
        <f t="shared" ref="R10:R12" si="24">H11</f>
        <v>3</v>
      </c>
      <c r="S10">
        <f t="shared" ref="S10:S12" si="25">I11</f>
        <v>4</v>
      </c>
      <c r="T10">
        <f t="shared" ref="T10:T12" si="26">J10</f>
        <v>1000</v>
      </c>
      <c r="AA10" s="11" t="s">
        <v>49</v>
      </c>
      <c r="AB10" s="12">
        <v>1</v>
      </c>
      <c r="AC10" s="12">
        <v>5</v>
      </c>
      <c r="AD10" s="58">
        <v>1</v>
      </c>
      <c r="AE10" s="12">
        <v>2</v>
      </c>
      <c r="AF10" s="58">
        <v>1</v>
      </c>
      <c r="AG10" s="12">
        <v>5</v>
      </c>
      <c r="AH10" s="58">
        <v>3</v>
      </c>
      <c r="AI10" s="58">
        <v>4</v>
      </c>
      <c r="AJ10" s="12">
        <v>1000</v>
      </c>
      <c r="AL10">
        <f t="shared" si="12"/>
        <v>1</v>
      </c>
      <c r="AM10">
        <f t="shared" si="13"/>
        <v>1</v>
      </c>
      <c r="AN10">
        <f t="shared" si="14"/>
        <v>3</v>
      </c>
      <c r="AO10">
        <f t="shared" si="15"/>
        <v>4</v>
      </c>
      <c r="AP10">
        <f t="shared" si="16"/>
        <v>1000</v>
      </c>
      <c r="AS10" s="11" t="s">
        <v>49</v>
      </c>
      <c r="AT10" s="12">
        <v>1</v>
      </c>
      <c r="AU10" s="12">
        <v>1</v>
      </c>
      <c r="AV10" s="12">
        <v>3</v>
      </c>
      <c r="AW10" s="12">
        <v>4</v>
      </c>
      <c r="AX10" s="12">
        <v>1000</v>
      </c>
      <c r="AZ10">
        <f t="shared" si="17"/>
        <v>6</v>
      </c>
      <c r="BA10">
        <f t="shared" si="8"/>
        <v>6</v>
      </c>
      <c r="BB10">
        <f t="shared" si="9"/>
        <v>4</v>
      </c>
      <c r="BC10">
        <f t="shared" si="10"/>
        <v>3</v>
      </c>
      <c r="BD10">
        <f t="shared" si="18"/>
        <v>1000</v>
      </c>
      <c r="BF10" s="11" t="s">
        <v>49</v>
      </c>
      <c r="BG10" s="12">
        <v>6</v>
      </c>
      <c r="BH10" s="12">
        <v>6</v>
      </c>
      <c r="BI10" s="12">
        <v>4</v>
      </c>
      <c r="BJ10" s="12">
        <v>3</v>
      </c>
      <c r="BK10" s="12">
        <v>1000</v>
      </c>
    </row>
    <row r="11" spans="1:69" ht="15" thickBot="1" x14ac:dyDescent="0.35">
      <c r="A11" s="11" t="s">
        <v>50</v>
      </c>
      <c r="B11" s="12">
        <v>1</v>
      </c>
      <c r="C11" s="12">
        <v>5</v>
      </c>
      <c r="D11" s="12">
        <v>1</v>
      </c>
      <c r="E11" s="12">
        <v>2</v>
      </c>
      <c r="F11" s="12">
        <v>1</v>
      </c>
      <c r="G11" s="12">
        <v>5</v>
      </c>
      <c r="H11" s="12">
        <v>3</v>
      </c>
      <c r="I11" s="12">
        <v>4</v>
      </c>
      <c r="J11" s="12">
        <v>1000</v>
      </c>
      <c r="L11">
        <f t="shared" ref="L11:L12" si="27">B12</f>
        <v>2</v>
      </c>
      <c r="M11">
        <f t="shared" si="19"/>
        <v>6</v>
      </c>
      <c r="N11">
        <f t="shared" si="20"/>
        <v>4</v>
      </c>
      <c r="O11">
        <f t="shared" si="21"/>
        <v>4</v>
      </c>
      <c r="P11">
        <f t="shared" si="22"/>
        <v>2</v>
      </c>
      <c r="Q11">
        <f t="shared" si="23"/>
        <v>2</v>
      </c>
      <c r="R11">
        <f t="shared" si="24"/>
        <v>2</v>
      </c>
      <c r="S11">
        <f t="shared" si="25"/>
        <v>2</v>
      </c>
      <c r="T11">
        <f t="shared" si="26"/>
        <v>1000</v>
      </c>
      <c r="AA11" s="11" t="s">
        <v>50</v>
      </c>
      <c r="AB11" s="12">
        <v>2</v>
      </c>
      <c r="AC11" s="12">
        <v>6</v>
      </c>
      <c r="AD11" s="58">
        <v>4</v>
      </c>
      <c r="AE11" s="12">
        <v>4</v>
      </c>
      <c r="AF11" s="58">
        <v>2</v>
      </c>
      <c r="AG11" s="12">
        <v>2</v>
      </c>
      <c r="AH11" s="58">
        <v>2</v>
      </c>
      <c r="AI11" s="58">
        <v>2</v>
      </c>
      <c r="AJ11" s="12">
        <v>1000</v>
      </c>
      <c r="AL11">
        <f t="shared" si="12"/>
        <v>4</v>
      </c>
      <c r="AM11">
        <f t="shared" si="13"/>
        <v>2</v>
      </c>
      <c r="AN11">
        <f t="shared" si="14"/>
        <v>2</v>
      </c>
      <c r="AO11">
        <f t="shared" si="15"/>
        <v>2</v>
      </c>
      <c r="AP11">
        <f t="shared" si="16"/>
        <v>1000</v>
      </c>
      <c r="AS11" s="11" t="s">
        <v>50</v>
      </c>
      <c r="AT11" s="12">
        <v>4</v>
      </c>
      <c r="AU11" s="12">
        <v>2</v>
      </c>
      <c r="AV11" s="12">
        <v>2</v>
      </c>
      <c r="AW11" s="12">
        <v>2</v>
      </c>
      <c r="AX11" s="12">
        <v>1000</v>
      </c>
      <c r="AZ11">
        <f t="shared" si="17"/>
        <v>3</v>
      </c>
      <c r="BA11">
        <f t="shared" si="8"/>
        <v>5</v>
      </c>
      <c r="BB11">
        <f t="shared" si="9"/>
        <v>5</v>
      </c>
      <c r="BC11">
        <f t="shared" si="10"/>
        <v>5</v>
      </c>
      <c r="BD11">
        <f t="shared" si="18"/>
        <v>1000</v>
      </c>
      <c r="BF11" s="11" t="s">
        <v>50</v>
      </c>
      <c r="BG11" s="12">
        <v>3</v>
      </c>
      <c r="BH11" s="12">
        <v>5</v>
      </c>
      <c r="BI11" s="12">
        <v>5</v>
      </c>
      <c r="BJ11" s="12">
        <v>5</v>
      </c>
      <c r="BK11" s="12">
        <v>1000</v>
      </c>
    </row>
    <row r="12" spans="1:69" ht="15" thickBot="1" x14ac:dyDescent="0.35">
      <c r="A12" s="11" t="s">
        <v>51</v>
      </c>
      <c r="B12" s="12">
        <v>2</v>
      </c>
      <c r="C12" s="12">
        <v>6</v>
      </c>
      <c r="D12" s="12">
        <v>4</v>
      </c>
      <c r="E12" s="12">
        <v>4</v>
      </c>
      <c r="F12" s="12">
        <v>2</v>
      </c>
      <c r="G12" s="12">
        <v>2</v>
      </c>
      <c r="H12" s="12">
        <v>2</v>
      </c>
      <c r="I12" s="12">
        <v>2</v>
      </c>
      <c r="J12" s="12">
        <v>1000</v>
      </c>
      <c r="L12">
        <f t="shared" si="27"/>
        <v>3</v>
      </c>
      <c r="M12">
        <f t="shared" si="19"/>
        <v>4</v>
      </c>
      <c r="N12">
        <f t="shared" si="20"/>
        <v>5</v>
      </c>
      <c r="O12">
        <f t="shared" si="21"/>
        <v>5</v>
      </c>
      <c r="P12">
        <f t="shared" si="22"/>
        <v>4</v>
      </c>
      <c r="Q12">
        <f t="shared" si="23"/>
        <v>6</v>
      </c>
      <c r="R12">
        <f t="shared" si="24"/>
        <v>5</v>
      </c>
      <c r="S12">
        <f t="shared" si="25"/>
        <v>6</v>
      </c>
      <c r="T12">
        <f t="shared" si="26"/>
        <v>1000</v>
      </c>
      <c r="AA12" s="11" t="s">
        <v>51</v>
      </c>
      <c r="AB12" s="12">
        <v>3</v>
      </c>
      <c r="AC12" s="12">
        <v>4</v>
      </c>
      <c r="AD12" s="58">
        <v>5</v>
      </c>
      <c r="AE12" s="12">
        <v>5</v>
      </c>
      <c r="AF12" s="58">
        <v>4</v>
      </c>
      <c r="AG12" s="12">
        <v>6</v>
      </c>
      <c r="AH12" s="58">
        <v>5</v>
      </c>
      <c r="AI12" s="58">
        <v>6</v>
      </c>
      <c r="AJ12" s="12">
        <v>1000</v>
      </c>
      <c r="AL12">
        <f t="shared" si="12"/>
        <v>5</v>
      </c>
      <c r="AM12">
        <f t="shared" si="13"/>
        <v>4</v>
      </c>
      <c r="AN12">
        <f t="shared" si="14"/>
        <v>5</v>
      </c>
      <c r="AO12">
        <f t="shared" si="15"/>
        <v>6</v>
      </c>
      <c r="AP12">
        <f t="shared" si="16"/>
        <v>1000</v>
      </c>
      <c r="AS12" s="11" t="s">
        <v>51</v>
      </c>
      <c r="AT12" s="12">
        <v>5</v>
      </c>
      <c r="AU12" s="12">
        <v>4</v>
      </c>
      <c r="AV12" s="12">
        <v>5</v>
      </c>
      <c r="AW12" s="12">
        <v>6</v>
      </c>
      <c r="AX12" s="12">
        <v>1000</v>
      </c>
      <c r="AZ12">
        <f t="shared" si="17"/>
        <v>2</v>
      </c>
      <c r="BA12">
        <f t="shared" si="8"/>
        <v>3</v>
      </c>
      <c r="BB12">
        <f t="shared" si="9"/>
        <v>2</v>
      </c>
      <c r="BC12">
        <f t="shared" si="10"/>
        <v>1</v>
      </c>
      <c r="BD12">
        <f t="shared" si="18"/>
        <v>1000</v>
      </c>
      <c r="BF12" s="11" t="s">
        <v>51</v>
      </c>
      <c r="BG12" s="12">
        <v>2</v>
      </c>
      <c r="BH12" s="12">
        <v>3</v>
      </c>
      <c r="BI12" s="12">
        <v>2</v>
      </c>
      <c r="BJ12" s="12">
        <v>1</v>
      </c>
      <c r="BK12" s="12">
        <v>1000</v>
      </c>
    </row>
    <row r="13" spans="1:69" ht="18.600000000000001" thickBot="1" x14ac:dyDescent="0.35">
      <c r="A13" s="11" t="s">
        <v>52</v>
      </c>
      <c r="B13" s="12">
        <v>3</v>
      </c>
      <c r="C13" s="12">
        <v>4</v>
      </c>
      <c r="D13" s="12">
        <v>5</v>
      </c>
      <c r="E13" s="12">
        <v>5</v>
      </c>
      <c r="F13" s="12">
        <v>4</v>
      </c>
      <c r="G13" s="12">
        <v>6</v>
      </c>
      <c r="H13" s="12">
        <v>5</v>
      </c>
      <c r="I13" s="12">
        <v>6</v>
      </c>
      <c r="J13" s="12">
        <v>1000</v>
      </c>
      <c r="AA13" s="7"/>
      <c r="AS13" s="7"/>
      <c r="BF13" s="7"/>
    </row>
    <row r="14" spans="1:69" ht="18.600000000000001" thickBot="1" x14ac:dyDescent="0.35">
      <c r="A14" s="7"/>
      <c r="AA14" s="11" t="s">
        <v>85</v>
      </c>
      <c r="AB14" s="11" t="s">
        <v>36</v>
      </c>
      <c r="AC14" s="11" t="s">
        <v>37</v>
      </c>
      <c r="AD14" s="57" t="s">
        <v>38</v>
      </c>
      <c r="AE14" s="11" t="s">
        <v>39</v>
      </c>
      <c r="AF14" s="57" t="s">
        <v>40</v>
      </c>
      <c r="AG14" s="11" t="s">
        <v>41</v>
      </c>
      <c r="AH14" s="57" t="s">
        <v>42</v>
      </c>
      <c r="AI14" s="57" t="s">
        <v>43</v>
      </c>
      <c r="AS14" s="11" t="s">
        <v>85</v>
      </c>
      <c r="AT14" s="11" t="s">
        <v>36</v>
      </c>
      <c r="AU14" s="11" t="s">
        <v>37</v>
      </c>
      <c r="AV14" s="11" t="s">
        <v>38</v>
      </c>
      <c r="AW14" s="11" t="s">
        <v>39</v>
      </c>
      <c r="BF14" s="11" t="s">
        <v>85</v>
      </c>
      <c r="BG14" s="11" t="s">
        <v>36</v>
      </c>
      <c r="BH14" s="11" t="s">
        <v>37</v>
      </c>
      <c r="BI14" s="11" t="s">
        <v>38</v>
      </c>
      <c r="BJ14" s="11" t="s">
        <v>39</v>
      </c>
    </row>
    <row r="15" spans="1:69" ht="15" thickBot="1" x14ac:dyDescent="0.35">
      <c r="A15" s="11" t="s">
        <v>85</v>
      </c>
      <c r="B15" s="11" t="s">
        <v>36</v>
      </c>
      <c r="C15" s="11" t="s">
        <v>37</v>
      </c>
      <c r="D15" s="11" t="s">
        <v>38</v>
      </c>
      <c r="E15" s="11" t="s">
        <v>39</v>
      </c>
      <c r="F15" s="11" t="s">
        <v>40</v>
      </c>
      <c r="G15" s="11" t="s">
        <v>41</v>
      </c>
      <c r="H15" s="11" t="s">
        <v>42</v>
      </c>
      <c r="I15" s="11" t="s">
        <v>43</v>
      </c>
      <c r="AA15" s="11" t="s">
        <v>86</v>
      </c>
      <c r="AB15" s="12" t="s">
        <v>484</v>
      </c>
      <c r="AC15" s="12" t="s">
        <v>485</v>
      </c>
      <c r="AD15" s="58" t="s">
        <v>486</v>
      </c>
      <c r="AE15" s="12" t="s">
        <v>487</v>
      </c>
      <c r="AF15" s="58" t="s">
        <v>486</v>
      </c>
      <c r="AG15" s="12" t="s">
        <v>488</v>
      </c>
      <c r="AH15" s="58" t="s">
        <v>486</v>
      </c>
      <c r="AI15" s="58" t="s">
        <v>486</v>
      </c>
      <c r="AS15" s="11" t="s">
        <v>86</v>
      </c>
      <c r="AT15" s="12" t="s">
        <v>503</v>
      </c>
      <c r="AU15" s="12" t="s">
        <v>504</v>
      </c>
      <c r="AV15" s="12" t="s">
        <v>505</v>
      </c>
      <c r="AW15" s="12" t="s">
        <v>416</v>
      </c>
      <c r="BF15" s="11" t="s">
        <v>86</v>
      </c>
      <c r="BG15" s="12" t="s">
        <v>519</v>
      </c>
      <c r="BH15" s="12" t="s">
        <v>520</v>
      </c>
      <c r="BI15" s="12" t="s">
        <v>416</v>
      </c>
      <c r="BJ15" s="12" t="s">
        <v>521</v>
      </c>
    </row>
    <row r="16" spans="1:69" ht="15" thickBot="1" x14ac:dyDescent="0.35">
      <c r="A16" s="11" t="s">
        <v>86</v>
      </c>
      <c r="B16" s="12" t="s">
        <v>468</v>
      </c>
      <c r="C16" s="12" t="s">
        <v>469</v>
      </c>
      <c r="D16" s="12" t="s">
        <v>416</v>
      </c>
      <c r="E16" s="12" t="s">
        <v>470</v>
      </c>
      <c r="F16" s="12" t="s">
        <v>416</v>
      </c>
      <c r="G16" s="12" t="s">
        <v>471</v>
      </c>
      <c r="H16" s="12" t="s">
        <v>416</v>
      </c>
      <c r="I16" s="12" t="s">
        <v>416</v>
      </c>
      <c r="AA16" s="11" t="s">
        <v>97</v>
      </c>
      <c r="AB16" s="12" t="s">
        <v>489</v>
      </c>
      <c r="AC16" s="12" t="s">
        <v>490</v>
      </c>
      <c r="AD16" s="58" t="s">
        <v>491</v>
      </c>
      <c r="AE16" s="12" t="s">
        <v>491</v>
      </c>
      <c r="AF16" s="58" t="s">
        <v>491</v>
      </c>
      <c r="AG16" s="12" t="s">
        <v>492</v>
      </c>
      <c r="AH16" s="58" t="s">
        <v>491</v>
      </c>
      <c r="AI16" s="58" t="s">
        <v>491</v>
      </c>
      <c r="AS16" s="11" t="s">
        <v>97</v>
      </c>
      <c r="AT16" s="12" t="s">
        <v>506</v>
      </c>
      <c r="AU16" s="12" t="s">
        <v>507</v>
      </c>
      <c r="AV16" s="12" t="s">
        <v>508</v>
      </c>
      <c r="AW16" s="12" t="s">
        <v>419</v>
      </c>
      <c r="BF16" s="11" t="s">
        <v>97</v>
      </c>
      <c r="BG16" s="12" t="s">
        <v>522</v>
      </c>
      <c r="BH16" s="12" t="s">
        <v>523</v>
      </c>
      <c r="BI16" s="12" t="s">
        <v>419</v>
      </c>
      <c r="BJ16" s="12" t="s">
        <v>524</v>
      </c>
    </row>
    <row r="17" spans="1:66" ht="15" thickBot="1" x14ac:dyDescent="0.35">
      <c r="A17" s="11" t="s">
        <v>97</v>
      </c>
      <c r="B17" s="12" t="s">
        <v>472</v>
      </c>
      <c r="C17" s="12" t="s">
        <v>473</v>
      </c>
      <c r="D17" s="12" t="s">
        <v>419</v>
      </c>
      <c r="E17" s="12" t="s">
        <v>419</v>
      </c>
      <c r="F17" s="12" t="s">
        <v>419</v>
      </c>
      <c r="G17" s="12" t="s">
        <v>474</v>
      </c>
      <c r="H17" s="12" t="s">
        <v>419</v>
      </c>
      <c r="I17" s="12" t="s">
        <v>419</v>
      </c>
      <c r="AA17" s="11" t="s">
        <v>104</v>
      </c>
      <c r="AB17" s="12" t="s">
        <v>493</v>
      </c>
      <c r="AC17" s="12" t="s">
        <v>494</v>
      </c>
      <c r="AD17" s="58" t="s">
        <v>495</v>
      </c>
      <c r="AE17" s="12" t="s">
        <v>495</v>
      </c>
      <c r="AF17" s="58" t="s">
        <v>495</v>
      </c>
      <c r="AG17" s="12" t="s">
        <v>495</v>
      </c>
      <c r="AH17" s="58" t="s">
        <v>495</v>
      </c>
      <c r="AI17" s="58" t="s">
        <v>495</v>
      </c>
      <c r="AS17" s="11" t="s">
        <v>104</v>
      </c>
      <c r="AT17" s="12" t="s">
        <v>509</v>
      </c>
      <c r="AU17" s="12" t="s">
        <v>510</v>
      </c>
      <c r="AV17" s="12" t="s">
        <v>511</v>
      </c>
      <c r="AW17" s="12" t="s">
        <v>421</v>
      </c>
      <c r="BF17" s="11" t="s">
        <v>104</v>
      </c>
      <c r="BG17" s="12" t="s">
        <v>525</v>
      </c>
      <c r="BH17" s="12" t="s">
        <v>526</v>
      </c>
      <c r="BI17" s="12" t="s">
        <v>421</v>
      </c>
      <c r="BJ17" s="12" t="s">
        <v>527</v>
      </c>
    </row>
    <row r="18" spans="1:66" ht="15" thickBot="1" x14ac:dyDescent="0.35">
      <c r="A18" s="11" t="s">
        <v>104</v>
      </c>
      <c r="B18" s="12" t="s">
        <v>475</v>
      </c>
      <c r="C18" s="12" t="s">
        <v>476</v>
      </c>
      <c r="D18" s="12" t="s">
        <v>421</v>
      </c>
      <c r="E18" s="12" t="s">
        <v>421</v>
      </c>
      <c r="F18" s="12" t="s">
        <v>421</v>
      </c>
      <c r="G18" s="12" t="s">
        <v>416</v>
      </c>
      <c r="H18" s="12" t="s">
        <v>421</v>
      </c>
      <c r="I18" s="12" t="s">
        <v>421</v>
      </c>
      <c r="AA18" s="11" t="s">
        <v>107</v>
      </c>
      <c r="AB18" s="12" t="s">
        <v>496</v>
      </c>
      <c r="AC18" s="12" t="s">
        <v>497</v>
      </c>
      <c r="AD18" s="58" t="s">
        <v>496</v>
      </c>
      <c r="AE18" s="12" t="s">
        <v>496</v>
      </c>
      <c r="AF18" s="58" t="s">
        <v>496</v>
      </c>
      <c r="AG18" s="12" t="s">
        <v>496</v>
      </c>
      <c r="AH18" s="58" t="s">
        <v>496</v>
      </c>
      <c r="AI18" s="58" t="s">
        <v>496</v>
      </c>
      <c r="AS18" s="11" t="s">
        <v>107</v>
      </c>
      <c r="AT18" s="12" t="s">
        <v>512</v>
      </c>
      <c r="AU18" s="12" t="s">
        <v>513</v>
      </c>
      <c r="AV18" s="12" t="s">
        <v>514</v>
      </c>
      <c r="AW18" s="12" t="s">
        <v>423</v>
      </c>
      <c r="BF18" s="11" t="s">
        <v>107</v>
      </c>
      <c r="BG18" s="12" t="s">
        <v>528</v>
      </c>
      <c r="BH18" s="12" t="s">
        <v>529</v>
      </c>
      <c r="BI18" s="12" t="s">
        <v>423</v>
      </c>
      <c r="BJ18" s="12" t="s">
        <v>423</v>
      </c>
    </row>
    <row r="19" spans="1:66" ht="15" thickBot="1" x14ac:dyDescent="0.35">
      <c r="A19" s="11" t="s">
        <v>107</v>
      </c>
      <c r="B19" s="12" t="s">
        <v>477</v>
      </c>
      <c r="C19" s="12" t="s">
        <v>478</v>
      </c>
      <c r="D19" s="12" t="s">
        <v>423</v>
      </c>
      <c r="E19" s="12" t="s">
        <v>423</v>
      </c>
      <c r="F19" s="12" t="s">
        <v>423</v>
      </c>
      <c r="G19" s="12" t="s">
        <v>423</v>
      </c>
      <c r="H19" s="12" t="s">
        <v>423</v>
      </c>
      <c r="I19" s="12" t="s">
        <v>423</v>
      </c>
      <c r="AA19" s="11" t="s">
        <v>110</v>
      </c>
      <c r="AB19" s="12" t="s">
        <v>498</v>
      </c>
      <c r="AC19" s="12" t="s">
        <v>498</v>
      </c>
      <c r="AD19" s="58" t="s">
        <v>498</v>
      </c>
      <c r="AE19" s="12" t="s">
        <v>498</v>
      </c>
      <c r="AF19" s="58" t="s">
        <v>498</v>
      </c>
      <c r="AG19" s="12" t="s">
        <v>498</v>
      </c>
      <c r="AH19" s="58" t="s">
        <v>498</v>
      </c>
      <c r="AI19" s="58" t="s">
        <v>498</v>
      </c>
      <c r="AS19" s="11" t="s">
        <v>110</v>
      </c>
      <c r="AT19" s="12" t="s">
        <v>515</v>
      </c>
      <c r="AU19" s="12" t="s">
        <v>425</v>
      </c>
      <c r="AV19" s="12" t="s">
        <v>516</v>
      </c>
      <c r="AW19" s="12" t="s">
        <v>425</v>
      </c>
      <c r="BF19" s="11" t="s">
        <v>110</v>
      </c>
      <c r="BG19" s="12" t="s">
        <v>530</v>
      </c>
      <c r="BH19" s="12" t="s">
        <v>425</v>
      </c>
      <c r="BI19" s="12" t="s">
        <v>425</v>
      </c>
      <c r="BJ19" s="12" t="s">
        <v>425</v>
      </c>
    </row>
    <row r="20" spans="1:66" ht="15" thickBot="1" x14ac:dyDescent="0.35">
      <c r="A20" s="11" t="s">
        <v>110</v>
      </c>
      <c r="B20" s="12" t="s">
        <v>479</v>
      </c>
      <c r="C20" s="12" t="s">
        <v>425</v>
      </c>
      <c r="D20" s="12" t="s">
        <v>425</v>
      </c>
      <c r="E20" s="12" t="s">
        <v>425</v>
      </c>
      <c r="F20" s="12" t="s">
        <v>425</v>
      </c>
      <c r="G20" s="12" t="s">
        <v>425</v>
      </c>
      <c r="H20" s="12" t="s">
        <v>425</v>
      </c>
      <c r="I20" s="12" t="s">
        <v>425</v>
      </c>
      <c r="AA20" s="11" t="s">
        <v>113</v>
      </c>
      <c r="AB20" s="12" t="s">
        <v>499</v>
      </c>
      <c r="AC20" s="12" t="s">
        <v>499</v>
      </c>
      <c r="AD20" s="58" t="s">
        <v>499</v>
      </c>
      <c r="AE20" s="12" t="s">
        <v>499</v>
      </c>
      <c r="AF20" s="58" t="s">
        <v>499</v>
      </c>
      <c r="AG20" s="12" t="s">
        <v>499</v>
      </c>
      <c r="AH20" s="58" t="s">
        <v>499</v>
      </c>
      <c r="AI20" s="58" t="s">
        <v>499</v>
      </c>
      <c r="AS20" s="11" t="s">
        <v>113</v>
      </c>
      <c r="AT20" s="12" t="s">
        <v>100</v>
      </c>
      <c r="AU20" s="12" t="s">
        <v>100</v>
      </c>
      <c r="AV20" s="12" t="s">
        <v>100</v>
      </c>
      <c r="AW20" s="12" t="s">
        <v>100</v>
      </c>
      <c r="BF20" s="11" t="s">
        <v>113</v>
      </c>
      <c r="BG20" s="12" t="s">
        <v>531</v>
      </c>
      <c r="BH20" s="12" t="s">
        <v>100</v>
      </c>
      <c r="BI20" s="12" t="s">
        <v>100</v>
      </c>
      <c r="BJ20" s="12" t="s">
        <v>100</v>
      </c>
    </row>
    <row r="21" spans="1:66" ht="18.600000000000001" thickBot="1" x14ac:dyDescent="0.35">
      <c r="A21" s="11" t="s">
        <v>113</v>
      </c>
      <c r="B21" s="12" t="s">
        <v>480</v>
      </c>
      <c r="C21" s="12" t="s">
        <v>100</v>
      </c>
      <c r="D21" s="12" t="s">
        <v>100</v>
      </c>
      <c r="E21" s="12" t="s">
        <v>100</v>
      </c>
      <c r="F21" s="12" t="s">
        <v>100</v>
      </c>
      <c r="G21" s="12" t="s">
        <v>100</v>
      </c>
      <c r="H21" s="12" t="s">
        <v>100</v>
      </c>
      <c r="I21" s="12" t="s">
        <v>100</v>
      </c>
      <c r="AA21" s="7"/>
      <c r="AS21" s="7"/>
      <c r="BF21" s="7"/>
    </row>
    <row r="22" spans="1:66" ht="18.600000000000001" thickBot="1" x14ac:dyDescent="0.35">
      <c r="A22" s="7"/>
      <c r="AA22" s="11" t="s">
        <v>173</v>
      </c>
      <c r="AB22" s="11" t="s">
        <v>36</v>
      </c>
      <c r="AC22" s="11" t="s">
        <v>37</v>
      </c>
      <c r="AD22" s="57" t="s">
        <v>38</v>
      </c>
      <c r="AE22" s="11" t="s">
        <v>39</v>
      </c>
      <c r="AF22" s="57" t="s">
        <v>40</v>
      </c>
      <c r="AG22" s="11" t="s">
        <v>41</v>
      </c>
      <c r="AH22" s="57" t="s">
        <v>42</v>
      </c>
      <c r="AI22" s="57" t="s">
        <v>43</v>
      </c>
      <c r="AS22" s="11" t="s">
        <v>173</v>
      </c>
      <c r="AT22" s="11" t="s">
        <v>36</v>
      </c>
      <c r="AU22" s="11" t="s">
        <v>37</v>
      </c>
      <c r="AV22" s="11" t="s">
        <v>38</v>
      </c>
      <c r="AW22" s="11" t="s">
        <v>39</v>
      </c>
      <c r="BF22" s="11" t="s">
        <v>173</v>
      </c>
      <c r="BG22" s="11" t="s">
        <v>36</v>
      </c>
      <c r="BH22" s="11" t="s">
        <v>37</v>
      </c>
      <c r="BI22" s="11" t="s">
        <v>38</v>
      </c>
      <c r="BJ22" s="11" t="s">
        <v>39</v>
      </c>
    </row>
    <row r="23" spans="1:66" ht="15" thickBot="1" x14ac:dyDescent="0.35">
      <c r="A23" s="11" t="s">
        <v>173</v>
      </c>
      <c r="B23" s="11" t="s">
        <v>36</v>
      </c>
      <c r="C23" s="11" t="s">
        <v>37</v>
      </c>
      <c r="D23" s="11" t="s">
        <v>38</v>
      </c>
      <c r="E23" s="11" t="s">
        <v>39</v>
      </c>
      <c r="F23" s="11" t="s">
        <v>40</v>
      </c>
      <c r="G23" s="11" t="s">
        <v>41</v>
      </c>
      <c r="H23" s="11" t="s">
        <v>42</v>
      </c>
      <c r="I23" s="11" t="s">
        <v>43</v>
      </c>
      <c r="AA23" s="11" t="s">
        <v>86</v>
      </c>
      <c r="AB23" s="12">
        <v>979</v>
      </c>
      <c r="AC23" s="12">
        <v>973</v>
      </c>
      <c r="AD23" s="58">
        <v>5</v>
      </c>
      <c r="AE23" s="12">
        <v>968</v>
      </c>
      <c r="AF23" s="58">
        <v>5</v>
      </c>
      <c r="AG23" s="12">
        <v>7</v>
      </c>
      <c r="AH23" s="58">
        <v>5</v>
      </c>
      <c r="AI23" s="58">
        <v>5</v>
      </c>
      <c r="AS23" s="11" t="s">
        <v>86</v>
      </c>
      <c r="AT23" s="12">
        <v>496.9</v>
      </c>
      <c r="AU23" s="12">
        <v>7.5</v>
      </c>
      <c r="AV23" s="12">
        <v>499.9</v>
      </c>
      <c r="AW23" s="12">
        <v>5</v>
      </c>
      <c r="BF23" s="11" t="s">
        <v>86</v>
      </c>
      <c r="BG23" s="12">
        <v>995.3</v>
      </c>
      <c r="BH23" s="12">
        <v>8.5</v>
      </c>
      <c r="BI23" s="12">
        <v>5</v>
      </c>
      <c r="BJ23" s="12">
        <v>9</v>
      </c>
    </row>
    <row r="24" spans="1:66" ht="15" thickBot="1" x14ac:dyDescent="0.35">
      <c r="A24" s="11" t="s">
        <v>86</v>
      </c>
      <c r="B24" s="12">
        <v>979</v>
      </c>
      <c r="C24" s="12">
        <v>507.5</v>
      </c>
      <c r="D24" s="12">
        <v>5</v>
      </c>
      <c r="E24" s="12">
        <v>486.5</v>
      </c>
      <c r="F24" s="12">
        <v>5</v>
      </c>
      <c r="G24" s="12">
        <v>7</v>
      </c>
      <c r="H24" s="12">
        <v>5</v>
      </c>
      <c r="I24" s="12">
        <v>5</v>
      </c>
      <c r="AA24" s="11" t="s">
        <v>97</v>
      </c>
      <c r="AB24" s="12">
        <v>978</v>
      </c>
      <c r="AC24" s="12">
        <v>20</v>
      </c>
      <c r="AD24" s="58">
        <v>4</v>
      </c>
      <c r="AE24" s="12">
        <v>4</v>
      </c>
      <c r="AF24" s="58">
        <v>4</v>
      </c>
      <c r="AG24" s="12">
        <v>6</v>
      </c>
      <c r="AH24" s="58">
        <v>4</v>
      </c>
      <c r="AI24" s="58">
        <v>4</v>
      </c>
      <c r="AS24" s="11" t="s">
        <v>97</v>
      </c>
      <c r="AT24" s="12">
        <v>495.9</v>
      </c>
      <c r="AU24" s="12">
        <v>6.5</v>
      </c>
      <c r="AV24" s="12">
        <v>498.9</v>
      </c>
      <c r="AW24" s="12">
        <v>4</v>
      </c>
      <c r="BF24" s="11" t="s">
        <v>97</v>
      </c>
      <c r="BG24" s="12">
        <v>994.3</v>
      </c>
      <c r="BH24" s="12">
        <v>5</v>
      </c>
      <c r="BI24" s="12">
        <v>4</v>
      </c>
      <c r="BJ24" s="12">
        <v>8</v>
      </c>
    </row>
    <row r="25" spans="1:66" ht="15" thickBot="1" x14ac:dyDescent="0.35">
      <c r="A25" s="11" t="s">
        <v>97</v>
      </c>
      <c r="B25" s="12">
        <v>978</v>
      </c>
      <c r="C25" s="12">
        <v>506.5</v>
      </c>
      <c r="D25" s="12">
        <v>4</v>
      </c>
      <c r="E25" s="12">
        <v>4</v>
      </c>
      <c r="F25" s="12">
        <v>4</v>
      </c>
      <c r="G25" s="12">
        <v>6</v>
      </c>
      <c r="H25" s="12">
        <v>4</v>
      </c>
      <c r="I25" s="12">
        <v>4</v>
      </c>
      <c r="AA25" s="11" t="s">
        <v>104</v>
      </c>
      <c r="AB25" s="12">
        <v>977</v>
      </c>
      <c r="AC25" s="12">
        <v>19</v>
      </c>
      <c r="AD25" s="58">
        <v>3</v>
      </c>
      <c r="AE25" s="12">
        <v>3</v>
      </c>
      <c r="AF25" s="58">
        <v>3</v>
      </c>
      <c r="AG25" s="12">
        <v>3</v>
      </c>
      <c r="AH25" s="58">
        <v>3</v>
      </c>
      <c r="AI25" s="58">
        <v>3</v>
      </c>
      <c r="AS25" s="11" t="s">
        <v>104</v>
      </c>
      <c r="AT25" s="12">
        <v>494.4</v>
      </c>
      <c r="AU25" s="12">
        <v>5.5</v>
      </c>
      <c r="AV25" s="12">
        <v>497.9</v>
      </c>
      <c r="AW25" s="12">
        <v>3</v>
      </c>
      <c r="BF25" s="11" t="s">
        <v>104</v>
      </c>
      <c r="BG25" s="12">
        <v>993.3</v>
      </c>
      <c r="BH25" s="12">
        <v>4</v>
      </c>
      <c r="BI25" s="12">
        <v>3</v>
      </c>
      <c r="BJ25" s="12">
        <v>7</v>
      </c>
    </row>
    <row r="26" spans="1:66" ht="15" thickBot="1" x14ac:dyDescent="0.35">
      <c r="A26" s="11" t="s">
        <v>104</v>
      </c>
      <c r="B26" s="12">
        <v>977</v>
      </c>
      <c r="C26" s="12">
        <v>19</v>
      </c>
      <c r="D26" s="12">
        <v>3</v>
      </c>
      <c r="E26" s="12">
        <v>3</v>
      </c>
      <c r="F26" s="12">
        <v>3</v>
      </c>
      <c r="G26" s="12">
        <v>5</v>
      </c>
      <c r="H26" s="12">
        <v>3</v>
      </c>
      <c r="I26" s="12">
        <v>3</v>
      </c>
      <c r="AA26" s="11" t="s">
        <v>107</v>
      </c>
      <c r="AB26" s="12">
        <v>2</v>
      </c>
      <c r="AC26" s="12">
        <v>18</v>
      </c>
      <c r="AD26" s="58">
        <v>2</v>
      </c>
      <c r="AE26" s="12">
        <v>2</v>
      </c>
      <c r="AF26" s="58">
        <v>2</v>
      </c>
      <c r="AG26" s="12">
        <v>2</v>
      </c>
      <c r="AH26" s="58">
        <v>2</v>
      </c>
      <c r="AI26" s="58">
        <v>2</v>
      </c>
      <c r="AS26" s="11" t="s">
        <v>107</v>
      </c>
      <c r="AT26" s="12">
        <v>493.4</v>
      </c>
      <c r="AU26" s="12">
        <v>4.5</v>
      </c>
      <c r="AV26" s="12">
        <v>496.9</v>
      </c>
      <c r="AW26" s="12">
        <v>2</v>
      </c>
      <c r="BF26" s="11" t="s">
        <v>107</v>
      </c>
      <c r="BG26" s="12">
        <v>992.3</v>
      </c>
      <c r="BH26" s="12">
        <v>3</v>
      </c>
      <c r="BI26" s="12">
        <v>2</v>
      </c>
      <c r="BJ26" s="12">
        <v>2</v>
      </c>
    </row>
    <row r="27" spans="1:66" ht="15" thickBot="1" x14ac:dyDescent="0.35">
      <c r="A27" s="11" t="s">
        <v>107</v>
      </c>
      <c r="B27" s="12">
        <v>483.5</v>
      </c>
      <c r="C27" s="12">
        <v>18</v>
      </c>
      <c r="D27" s="12">
        <v>2</v>
      </c>
      <c r="E27" s="12">
        <v>2</v>
      </c>
      <c r="F27" s="12">
        <v>2</v>
      </c>
      <c r="G27" s="12">
        <v>2</v>
      </c>
      <c r="H27" s="12">
        <v>2</v>
      </c>
      <c r="I27" s="12">
        <v>2</v>
      </c>
      <c r="AA27" s="11" t="s">
        <v>110</v>
      </c>
      <c r="AB27" s="12">
        <v>1</v>
      </c>
      <c r="AC27" s="12">
        <v>1</v>
      </c>
      <c r="AD27" s="58">
        <v>1</v>
      </c>
      <c r="AE27" s="12">
        <v>1</v>
      </c>
      <c r="AF27" s="58">
        <v>1</v>
      </c>
      <c r="AG27" s="12">
        <v>1</v>
      </c>
      <c r="AH27" s="58">
        <v>1</v>
      </c>
      <c r="AI27" s="58">
        <v>1</v>
      </c>
      <c r="AS27" s="11" t="s">
        <v>110</v>
      </c>
      <c r="AT27" s="12">
        <v>492.4</v>
      </c>
      <c r="AU27" s="12">
        <v>1</v>
      </c>
      <c r="AV27" s="12">
        <v>495.9</v>
      </c>
      <c r="AW27" s="12">
        <v>1</v>
      </c>
      <c r="BF27" s="11" t="s">
        <v>110</v>
      </c>
      <c r="BG27" s="12">
        <v>987.8</v>
      </c>
      <c r="BH27" s="12">
        <v>1</v>
      </c>
      <c r="BI27" s="12">
        <v>1</v>
      </c>
      <c r="BJ27" s="12">
        <v>1</v>
      </c>
    </row>
    <row r="28" spans="1:66" ht="15" thickBot="1" x14ac:dyDescent="0.35">
      <c r="A28" s="11" t="s">
        <v>110</v>
      </c>
      <c r="B28" s="12">
        <v>477</v>
      </c>
      <c r="C28" s="12">
        <v>1</v>
      </c>
      <c r="D28" s="12">
        <v>1</v>
      </c>
      <c r="E28" s="12">
        <v>1</v>
      </c>
      <c r="F28" s="12">
        <v>1</v>
      </c>
      <c r="G28" s="12">
        <v>1</v>
      </c>
      <c r="H28" s="12">
        <v>1</v>
      </c>
      <c r="I28" s="12">
        <v>1</v>
      </c>
      <c r="AA28" s="11" t="s">
        <v>113</v>
      </c>
      <c r="AB28" s="12">
        <v>0</v>
      </c>
      <c r="AC28" s="12">
        <v>0</v>
      </c>
      <c r="AD28" s="58">
        <v>0</v>
      </c>
      <c r="AE28" s="12">
        <v>0</v>
      </c>
      <c r="AF28" s="58">
        <v>0</v>
      </c>
      <c r="AG28" s="12">
        <v>0</v>
      </c>
      <c r="AH28" s="58">
        <v>0</v>
      </c>
      <c r="AI28" s="58">
        <v>0</v>
      </c>
      <c r="AS28" s="11" t="s">
        <v>113</v>
      </c>
      <c r="AT28" s="12">
        <v>0</v>
      </c>
      <c r="AU28" s="12">
        <v>0</v>
      </c>
      <c r="AV28" s="12">
        <v>0</v>
      </c>
      <c r="AW28" s="12">
        <v>0</v>
      </c>
      <c r="BF28" s="11" t="s">
        <v>113</v>
      </c>
      <c r="BG28" s="12">
        <v>986.8</v>
      </c>
      <c r="BH28" s="12">
        <v>0</v>
      </c>
      <c r="BI28" s="12">
        <v>0</v>
      </c>
      <c r="BJ28" s="12">
        <v>0</v>
      </c>
    </row>
    <row r="29" spans="1:66" ht="18.600000000000001" thickBot="1" x14ac:dyDescent="0.35">
      <c r="A29" s="11" t="s">
        <v>113</v>
      </c>
      <c r="B29" s="12">
        <v>476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AA29" s="7"/>
      <c r="AS29" s="7"/>
      <c r="BF29" s="7"/>
    </row>
    <row r="30" spans="1:66" ht="18.600000000000001" thickBot="1" x14ac:dyDescent="0.35">
      <c r="A30" s="7"/>
      <c r="AA30" s="11" t="s">
        <v>427</v>
      </c>
      <c r="AB30" s="11" t="s">
        <v>36</v>
      </c>
      <c r="AC30" s="11" t="s">
        <v>37</v>
      </c>
      <c r="AD30" s="57" t="s">
        <v>38</v>
      </c>
      <c r="AE30" s="11" t="s">
        <v>39</v>
      </c>
      <c r="AF30" s="57" t="s">
        <v>40</v>
      </c>
      <c r="AG30" s="11" t="s">
        <v>41</v>
      </c>
      <c r="AH30" s="57" t="s">
        <v>42</v>
      </c>
      <c r="AI30" s="57" t="s">
        <v>43</v>
      </c>
      <c r="AJ30" s="11" t="s">
        <v>175</v>
      </c>
      <c r="AK30" s="11" t="s">
        <v>176</v>
      </c>
      <c r="AL30" s="11" t="s">
        <v>177</v>
      </c>
      <c r="AM30" s="11" t="s">
        <v>178</v>
      </c>
      <c r="AS30" s="11" t="s">
        <v>427</v>
      </c>
      <c r="AT30" s="11" t="s">
        <v>36</v>
      </c>
      <c r="AU30" s="11" t="s">
        <v>37</v>
      </c>
      <c r="AV30" s="11" t="s">
        <v>38</v>
      </c>
      <c r="AW30" s="11" t="s">
        <v>39</v>
      </c>
      <c r="AX30" s="11" t="s">
        <v>175</v>
      </c>
      <c r="AY30" s="11" t="s">
        <v>176</v>
      </c>
      <c r="AZ30" s="11" t="s">
        <v>177</v>
      </c>
      <c r="BA30" s="11" t="s">
        <v>178</v>
      </c>
      <c r="BF30" s="11" t="s">
        <v>427</v>
      </c>
      <c r="BG30" s="11" t="s">
        <v>36</v>
      </c>
      <c r="BH30" s="11" t="s">
        <v>37</v>
      </c>
      <c r="BI30" s="11" t="s">
        <v>38</v>
      </c>
      <c r="BJ30" s="11" t="s">
        <v>39</v>
      </c>
      <c r="BK30" s="11" t="s">
        <v>175</v>
      </c>
      <c r="BL30" s="11" t="s">
        <v>176</v>
      </c>
      <c r="BM30" s="11" t="s">
        <v>177</v>
      </c>
      <c r="BN30" s="11" t="s">
        <v>178</v>
      </c>
    </row>
    <row r="31" spans="1:66" ht="15" thickBot="1" x14ac:dyDescent="0.35">
      <c r="A31" s="11" t="s">
        <v>427</v>
      </c>
      <c r="B31" s="11" t="s">
        <v>36</v>
      </c>
      <c r="C31" s="11" t="s">
        <v>37</v>
      </c>
      <c r="D31" s="11" t="s">
        <v>38</v>
      </c>
      <c r="E31" s="11" t="s">
        <v>39</v>
      </c>
      <c r="F31" s="11" t="s">
        <v>40</v>
      </c>
      <c r="G31" s="11" t="s">
        <v>41</v>
      </c>
      <c r="H31" s="11" t="s">
        <v>42</v>
      </c>
      <c r="I31" s="11" t="s">
        <v>43</v>
      </c>
      <c r="J31" s="11" t="s">
        <v>175</v>
      </c>
      <c r="K31" s="11" t="s">
        <v>176</v>
      </c>
      <c r="L31" s="11" t="s">
        <v>177</v>
      </c>
      <c r="M31" s="11" t="s">
        <v>178</v>
      </c>
      <c r="AA31" s="11" t="s">
        <v>47</v>
      </c>
      <c r="AB31" s="12">
        <v>2</v>
      </c>
      <c r="AC31" s="12">
        <v>19</v>
      </c>
      <c r="AD31" s="58">
        <v>4</v>
      </c>
      <c r="AE31" s="12">
        <v>968</v>
      </c>
      <c r="AF31" s="58">
        <v>0</v>
      </c>
      <c r="AG31" s="12">
        <v>2</v>
      </c>
      <c r="AH31" s="58">
        <v>2</v>
      </c>
      <c r="AI31" s="58">
        <v>3</v>
      </c>
      <c r="AJ31" s="12">
        <v>1000</v>
      </c>
      <c r="AK31" s="12">
        <v>1000</v>
      </c>
      <c r="AL31" s="12">
        <v>0</v>
      </c>
      <c r="AM31" s="12">
        <v>0</v>
      </c>
      <c r="AS31" s="11" t="s">
        <v>47</v>
      </c>
      <c r="AT31" s="12">
        <v>495.9</v>
      </c>
      <c r="AU31" s="12">
        <v>0</v>
      </c>
      <c r="AV31" s="12">
        <v>496.9</v>
      </c>
      <c r="AW31" s="12">
        <v>3</v>
      </c>
      <c r="AX31" s="12">
        <v>995.7</v>
      </c>
      <c r="AY31" s="12">
        <v>1000</v>
      </c>
      <c r="AZ31" s="12">
        <v>4.3</v>
      </c>
      <c r="BA31" s="12">
        <v>0.43</v>
      </c>
      <c r="BF31" s="11" t="s">
        <v>47</v>
      </c>
      <c r="BG31" s="12">
        <v>987.8</v>
      </c>
      <c r="BH31" s="12">
        <v>8.5</v>
      </c>
      <c r="BI31" s="12">
        <v>3</v>
      </c>
      <c r="BJ31" s="12">
        <v>2</v>
      </c>
      <c r="BK31" s="12">
        <v>1001.3</v>
      </c>
      <c r="BL31" s="12">
        <v>1000</v>
      </c>
      <c r="BM31" s="12">
        <v>-1.3</v>
      </c>
      <c r="BN31" s="12">
        <v>-0.13</v>
      </c>
    </row>
    <row r="32" spans="1:66" ht="15" thickBot="1" x14ac:dyDescent="0.35">
      <c r="A32" s="11" t="s">
        <v>47</v>
      </c>
      <c r="B32" s="12">
        <v>483.5</v>
      </c>
      <c r="C32" s="12">
        <v>19</v>
      </c>
      <c r="D32" s="12">
        <v>4</v>
      </c>
      <c r="E32" s="12">
        <v>486.5</v>
      </c>
      <c r="F32" s="12">
        <v>0</v>
      </c>
      <c r="G32" s="12">
        <v>2</v>
      </c>
      <c r="H32" s="12">
        <v>2</v>
      </c>
      <c r="I32" s="12">
        <v>3</v>
      </c>
      <c r="J32" s="12">
        <v>1000</v>
      </c>
      <c r="K32" s="12">
        <v>1000</v>
      </c>
      <c r="L32" s="12">
        <v>0</v>
      </c>
      <c r="M32" s="12">
        <v>0</v>
      </c>
      <c r="AA32" s="11" t="s">
        <v>48</v>
      </c>
      <c r="AB32" s="12">
        <v>1</v>
      </c>
      <c r="AC32" s="12">
        <v>973</v>
      </c>
      <c r="AD32" s="58">
        <v>3</v>
      </c>
      <c r="AE32" s="12">
        <v>3</v>
      </c>
      <c r="AF32" s="58">
        <v>3</v>
      </c>
      <c r="AG32" s="12">
        <v>7</v>
      </c>
      <c r="AH32" s="58">
        <v>5</v>
      </c>
      <c r="AI32" s="58">
        <v>5</v>
      </c>
      <c r="AJ32" s="12">
        <v>1000</v>
      </c>
      <c r="AK32" s="12">
        <v>1000</v>
      </c>
      <c r="AL32" s="12">
        <v>0</v>
      </c>
      <c r="AM32" s="12">
        <v>0</v>
      </c>
      <c r="AS32" s="11" t="s">
        <v>48</v>
      </c>
      <c r="AT32" s="12">
        <v>494.4</v>
      </c>
      <c r="AU32" s="12">
        <v>5.5</v>
      </c>
      <c r="AV32" s="12">
        <v>499.9</v>
      </c>
      <c r="AW32" s="12">
        <v>5</v>
      </c>
      <c r="AX32" s="12">
        <v>1004.7</v>
      </c>
      <c r="AY32" s="12">
        <v>1000</v>
      </c>
      <c r="AZ32" s="12">
        <v>-4.7</v>
      </c>
      <c r="BA32" s="12">
        <v>-0.47</v>
      </c>
      <c r="BF32" s="11" t="s">
        <v>48</v>
      </c>
      <c r="BG32" s="12">
        <v>992.3</v>
      </c>
      <c r="BH32" s="12">
        <v>3</v>
      </c>
      <c r="BI32" s="12">
        <v>0</v>
      </c>
      <c r="BJ32" s="12">
        <v>0</v>
      </c>
      <c r="BK32" s="12">
        <v>995.3</v>
      </c>
      <c r="BL32" s="12">
        <v>1000</v>
      </c>
      <c r="BM32" s="12">
        <v>4.7</v>
      </c>
      <c r="BN32" s="12">
        <v>0.47</v>
      </c>
    </row>
    <row r="33" spans="1:66" ht="15" thickBot="1" x14ac:dyDescent="0.35">
      <c r="A33" s="11" t="s">
        <v>48</v>
      </c>
      <c r="B33" s="12">
        <v>477</v>
      </c>
      <c r="C33" s="12">
        <v>507.5</v>
      </c>
      <c r="D33" s="12">
        <v>3</v>
      </c>
      <c r="E33" s="12">
        <v>3</v>
      </c>
      <c r="F33" s="12">
        <v>3</v>
      </c>
      <c r="G33" s="12">
        <v>7</v>
      </c>
      <c r="H33" s="12">
        <v>5</v>
      </c>
      <c r="I33" s="12">
        <v>5</v>
      </c>
      <c r="J33" s="53">
        <v>1010.5</v>
      </c>
      <c r="K33" s="53">
        <v>1000</v>
      </c>
      <c r="L33" s="53">
        <v>-10.5</v>
      </c>
      <c r="M33" s="53">
        <v>-1.05</v>
      </c>
      <c r="AA33" s="11" t="s">
        <v>49</v>
      </c>
      <c r="AB33" s="12">
        <v>979</v>
      </c>
      <c r="AC33" s="12">
        <v>1</v>
      </c>
      <c r="AD33" s="58">
        <v>5</v>
      </c>
      <c r="AE33" s="12">
        <v>4</v>
      </c>
      <c r="AF33" s="58">
        <v>5</v>
      </c>
      <c r="AG33" s="12">
        <v>1</v>
      </c>
      <c r="AH33" s="58">
        <v>3</v>
      </c>
      <c r="AI33" s="58">
        <v>2</v>
      </c>
      <c r="AJ33" s="12">
        <v>1000</v>
      </c>
      <c r="AK33" s="12">
        <v>1000</v>
      </c>
      <c r="AL33" s="12">
        <v>0</v>
      </c>
      <c r="AM33" s="12">
        <v>0</v>
      </c>
      <c r="AS33" s="11" t="s">
        <v>49</v>
      </c>
      <c r="AT33" s="12">
        <v>496.9</v>
      </c>
      <c r="AU33" s="12">
        <v>7.5</v>
      </c>
      <c r="AV33" s="12">
        <v>497.9</v>
      </c>
      <c r="AW33" s="12">
        <v>2</v>
      </c>
      <c r="AX33" s="12">
        <v>1004.2</v>
      </c>
      <c r="AY33" s="12">
        <v>1000</v>
      </c>
      <c r="AZ33" s="12">
        <v>-4.2</v>
      </c>
      <c r="BA33" s="12">
        <v>-0.42</v>
      </c>
      <c r="BF33" s="11" t="s">
        <v>49</v>
      </c>
      <c r="BG33" s="12">
        <v>986.8</v>
      </c>
      <c r="BH33" s="12">
        <v>0</v>
      </c>
      <c r="BI33" s="12">
        <v>2</v>
      </c>
      <c r="BJ33" s="12">
        <v>7</v>
      </c>
      <c r="BK33" s="12">
        <v>995.8</v>
      </c>
      <c r="BL33" s="12">
        <v>1000</v>
      </c>
      <c r="BM33" s="12">
        <v>4.2</v>
      </c>
      <c r="BN33" s="12">
        <v>0.42</v>
      </c>
    </row>
    <row r="34" spans="1:66" ht="15" thickBot="1" x14ac:dyDescent="0.35">
      <c r="A34" s="11" t="s">
        <v>49</v>
      </c>
      <c r="B34" s="12">
        <v>476</v>
      </c>
      <c r="C34" s="12">
        <v>506.5</v>
      </c>
      <c r="D34" s="12">
        <v>0</v>
      </c>
      <c r="E34" s="12">
        <v>0</v>
      </c>
      <c r="F34" s="12">
        <v>1</v>
      </c>
      <c r="G34" s="12">
        <v>5</v>
      </c>
      <c r="H34" s="12">
        <v>0</v>
      </c>
      <c r="I34" s="12">
        <v>1</v>
      </c>
      <c r="J34" s="53">
        <v>989.5</v>
      </c>
      <c r="K34" s="53">
        <v>1000</v>
      </c>
      <c r="L34" s="53">
        <v>10.5</v>
      </c>
      <c r="M34" s="53">
        <v>1.05</v>
      </c>
      <c r="AA34" s="11" t="s">
        <v>50</v>
      </c>
      <c r="AB34" s="12">
        <v>978</v>
      </c>
      <c r="AC34" s="12">
        <v>0</v>
      </c>
      <c r="AD34" s="58">
        <v>2</v>
      </c>
      <c r="AE34" s="12">
        <v>2</v>
      </c>
      <c r="AF34" s="58">
        <v>4</v>
      </c>
      <c r="AG34" s="12">
        <v>6</v>
      </c>
      <c r="AH34" s="58">
        <v>4</v>
      </c>
      <c r="AI34" s="58">
        <v>4</v>
      </c>
      <c r="AJ34" s="12">
        <v>1000</v>
      </c>
      <c r="AK34" s="12">
        <v>1000</v>
      </c>
      <c r="AL34" s="12">
        <v>0</v>
      </c>
      <c r="AM34" s="12">
        <v>0</v>
      </c>
      <c r="AS34" s="11" t="s">
        <v>50</v>
      </c>
      <c r="AT34" s="12">
        <v>493.4</v>
      </c>
      <c r="AU34" s="12">
        <v>6.5</v>
      </c>
      <c r="AV34" s="12">
        <v>498.9</v>
      </c>
      <c r="AW34" s="12">
        <v>4</v>
      </c>
      <c r="AX34" s="12">
        <v>1002.7</v>
      </c>
      <c r="AY34" s="12">
        <v>1000</v>
      </c>
      <c r="AZ34" s="12">
        <v>-2.7</v>
      </c>
      <c r="BA34" s="12">
        <v>-0.27</v>
      </c>
      <c r="BF34" s="11" t="s">
        <v>50</v>
      </c>
      <c r="BG34" s="12">
        <v>993.3</v>
      </c>
      <c r="BH34" s="12">
        <v>1</v>
      </c>
      <c r="BI34" s="12">
        <v>1</v>
      </c>
      <c r="BJ34" s="12">
        <v>1</v>
      </c>
      <c r="BK34" s="12">
        <v>996.3</v>
      </c>
      <c r="BL34" s="12">
        <v>1000</v>
      </c>
      <c r="BM34" s="12">
        <v>3.7</v>
      </c>
      <c r="BN34" s="12">
        <v>0.37</v>
      </c>
    </row>
    <row r="35" spans="1:66" ht="15" thickBot="1" x14ac:dyDescent="0.35">
      <c r="A35" s="11" t="s">
        <v>50</v>
      </c>
      <c r="B35" s="12">
        <v>979</v>
      </c>
      <c r="C35" s="12">
        <v>1</v>
      </c>
      <c r="D35" s="12">
        <v>5</v>
      </c>
      <c r="E35" s="12">
        <v>4</v>
      </c>
      <c r="F35" s="12">
        <v>5</v>
      </c>
      <c r="G35" s="12">
        <v>1</v>
      </c>
      <c r="H35" s="12">
        <v>3</v>
      </c>
      <c r="I35" s="12">
        <v>2</v>
      </c>
      <c r="J35" s="12">
        <v>1000</v>
      </c>
      <c r="K35" s="12">
        <v>1000</v>
      </c>
      <c r="L35" s="12">
        <v>0</v>
      </c>
      <c r="M35" s="12">
        <v>0</v>
      </c>
      <c r="AA35" s="11" t="s">
        <v>51</v>
      </c>
      <c r="AB35" s="12">
        <v>977</v>
      </c>
      <c r="AC35" s="12">
        <v>18</v>
      </c>
      <c r="AD35" s="58">
        <v>1</v>
      </c>
      <c r="AE35" s="12">
        <v>1</v>
      </c>
      <c r="AF35" s="58">
        <v>2</v>
      </c>
      <c r="AG35" s="12">
        <v>0</v>
      </c>
      <c r="AH35" s="58">
        <v>1</v>
      </c>
      <c r="AI35" s="58">
        <v>0</v>
      </c>
      <c r="AJ35" s="12">
        <v>1000</v>
      </c>
      <c r="AK35" s="12">
        <v>1000</v>
      </c>
      <c r="AL35" s="12">
        <v>0</v>
      </c>
      <c r="AM35" s="12">
        <v>0</v>
      </c>
      <c r="AS35" s="11" t="s">
        <v>51</v>
      </c>
      <c r="AT35" s="12">
        <v>492.4</v>
      </c>
      <c r="AU35" s="12">
        <v>4.5</v>
      </c>
      <c r="AV35" s="12">
        <v>495.9</v>
      </c>
      <c r="AW35" s="12">
        <v>0</v>
      </c>
      <c r="AX35" s="12">
        <v>992.7</v>
      </c>
      <c r="AY35" s="12">
        <v>1000</v>
      </c>
      <c r="AZ35" s="12">
        <v>7.3</v>
      </c>
      <c r="BA35" s="12">
        <v>0.73</v>
      </c>
      <c r="BF35" s="11" t="s">
        <v>51</v>
      </c>
      <c r="BG35" s="12">
        <v>994.3</v>
      </c>
      <c r="BH35" s="12">
        <v>4</v>
      </c>
      <c r="BI35" s="12">
        <v>4</v>
      </c>
      <c r="BJ35" s="12">
        <v>9</v>
      </c>
      <c r="BK35" s="12">
        <v>1011.3</v>
      </c>
      <c r="BL35" s="12">
        <v>1000</v>
      </c>
      <c r="BM35" s="12">
        <v>-11.3</v>
      </c>
      <c r="BN35" s="12">
        <v>-1.1299999999999999</v>
      </c>
    </row>
    <row r="36" spans="1:66" ht="15" thickBot="1" x14ac:dyDescent="0.35">
      <c r="A36" s="11" t="s">
        <v>51</v>
      </c>
      <c r="B36" s="12">
        <v>978</v>
      </c>
      <c r="C36" s="12">
        <v>0</v>
      </c>
      <c r="D36" s="12">
        <v>2</v>
      </c>
      <c r="E36" s="12">
        <v>2</v>
      </c>
      <c r="F36" s="12">
        <v>4</v>
      </c>
      <c r="G36" s="12">
        <v>6</v>
      </c>
      <c r="H36" s="12">
        <v>4</v>
      </c>
      <c r="I36" s="12">
        <v>4</v>
      </c>
      <c r="J36" s="12">
        <v>1000</v>
      </c>
      <c r="K36" s="12">
        <v>1000</v>
      </c>
      <c r="L36" s="12">
        <v>0</v>
      </c>
      <c r="M36" s="12">
        <v>0</v>
      </c>
    </row>
    <row r="37" spans="1:66" ht="15" thickBot="1" x14ac:dyDescent="0.35">
      <c r="A37" s="11" t="s">
        <v>52</v>
      </c>
      <c r="B37" s="12">
        <v>977</v>
      </c>
      <c r="C37" s="12">
        <v>18</v>
      </c>
      <c r="D37" s="12">
        <v>1</v>
      </c>
      <c r="E37" s="12">
        <v>1</v>
      </c>
      <c r="F37" s="12">
        <v>2</v>
      </c>
      <c r="G37" s="12">
        <v>0</v>
      </c>
      <c r="H37" s="12">
        <v>1</v>
      </c>
      <c r="I37" s="12">
        <v>0</v>
      </c>
      <c r="J37" s="12">
        <v>1000</v>
      </c>
      <c r="K37" s="12">
        <v>1000</v>
      </c>
      <c r="L37" s="12">
        <v>0</v>
      </c>
      <c r="M37" s="12">
        <v>0</v>
      </c>
      <c r="AA37" s="13" t="s">
        <v>179</v>
      </c>
      <c r="AB37" s="14">
        <v>2947</v>
      </c>
      <c r="AS37" s="13" t="s">
        <v>179</v>
      </c>
      <c r="AT37" s="14">
        <v>1009.3</v>
      </c>
      <c r="BF37" s="13" t="s">
        <v>179</v>
      </c>
      <c r="BG37" s="14">
        <v>1017.8</v>
      </c>
    </row>
    <row r="38" spans="1:66" ht="15" thickBot="1" x14ac:dyDescent="0.35">
      <c r="AA38" s="13" t="s">
        <v>428</v>
      </c>
      <c r="AB38" s="14">
        <v>0</v>
      </c>
      <c r="AS38" s="13" t="s">
        <v>428</v>
      </c>
      <c r="AT38" s="14">
        <v>0</v>
      </c>
      <c r="BF38" s="13" t="s">
        <v>428</v>
      </c>
      <c r="BG38" s="14">
        <v>986.8</v>
      </c>
    </row>
    <row r="39" spans="1:66" ht="15" thickBot="1" x14ac:dyDescent="0.35">
      <c r="A39" s="13" t="s">
        <v>179</v>
      </c>
      <c r="B39" s="14">
        <v>2000</v>
      </c>
      <c r="AA39" s="13" t="s">
        <v>181</v>
      </c>
      <c r="AB39" s="14">
        <v>5000</v>
      </c>
      <c r="AS39" s="13" t="s">
        <v>181</v>
      </c>
      <c r="AT39" s="14">
        <v>5000</v>
      </c>
      <c r="BF39" s="13" t="s">
        <v>181</v>
      </c>
      <c r="BG39" s="14">
        <v>5000</v>
      </c>
    </row>
    <row r="40" spans="1:66" ht="15" thickBot="1" x14ac:dyDescent="0.35">
      <c r="A40" s="13" t="s">
        <v>428</v>
      </c>
      <c r="B40" s="14">
        <v>476</v>
      </c>
      <c r="AA40" s="13" t="s">
        <v>182</v>
      </c>
      <c r="AB40" s="14">
        <v>5000</v>
      </c>
      <c r="AS40" s="13" t="s">
        <v>182</v>
      </c>
      <c r="AT40" s="14">
        <v>5000</v>
      </c>
      <c r="BF40" s="13" t="s">
        <v>182</v>
      </c>
      <c r="BG40" s="14">
        <v>5000</v>
      </c>
    </row>
    <row r="41" spans="1:66" ht="15" thickBot="1" x14ac:dyDescent="0.35">
      <c r="A41" s="13" t="s">
        <v>181</v>
      </c>
      <c r="B41" s="14">
        <v>6000</v>
      </c>
      <c r="AA41" s="13" t="s">
        <v>183</v>
      </c>
      <c r="AB41" s="14">
        <v>0</v>
      </c>
      <c r="AS41" s="13" t="s">
        <v>183</v>
      </c>
      <c r="AT41" s="14">
        <v>0</v>
      </c>
      <c r="BF41" s="13" t="s">
        <v>183</v>
      </c>
      <c r="BG41" s="14">
        <v>0</v>
      </c>
    </row>
    <row r="42" spans="1:66" ht="15" thickBot="1" x14ac:dyDescent="0.35">
      <c r="A42" s="13" t="s">
        <v>182</v>
      </c>
      <c r="B42" s="14">
        <v>6000</v>
      </c>
      <c r="AA42" s="13" t="s">
        <v>184</v>
      </c>
      <c r="AB42" s="14"/>
      <c r="AS42" s="13" t="s">
        <v>184</v>
      </c>
      <c r="AT42" s="14"/>
      <c r="BF42" s="13" t="s">
        <v>184</v>
      </c>
      <c r="BG42" s="14"/>
    </row>
    <row r="43" spans="1:66" ht="15" thickBot="1" x14ac:dyDescent="0.35">
      <c r="A43" s="13" t="s">
        <v>183</v>
      </c>
      <c r="B43" s="14">
        <v>0</v>
      </c>
      <c r="AA43" s="13" t="s">
        <v>185</v>
      </c>
      <c r="AB43" s="14"/>
      <c r="AS43" s="13" t="s">
        <v>185</v>
      </c>
      <c r="AT43" s="14"/>
      <c r="BF43" s="13" t="s">
        <v>185</v>
      </c>
      <c r="BG43" s="14"/>
    </row>
    <row r="44" spans="1:66" ht="15" thickBot="1" x14ac:dyDescent="0.35">
      <c r="A44" s="13" t="s">
        <v>184</v>
      </c>
      <c r="B44" s="14"/>
      <c r="AA44" s="13" t="s">
        <v>186</v>
      </c>
      <c r="AB44" s="14">
        <v>0</v>
      </c>
      <c r="AS44" s="13" t="s">
        <v>186</v>
      </c>
      <c r="AT44" s="14">
        <v>0</v>
      </c>
      <c r="BF44" s="13" t="s">
        <v>186</v>
      </c>
      <c r="BG44" s="14">
        <v>0</v>
      </c>
    </row>
    <row r="45" spans="1:66" ht="15" thickBot="1" x14ac:dyDescent="0.35">
      <c r="A45" s="13" t="s">
        <v>185</v>
      </c>
      <c r="B45" s="14"/>
    </row>
    <row r="46" spans="1:66" ht="15" thickBot="1" x14ac:dyDescent="0.35">
      <c r="A46" s="13" t="s">
        <v>186</v>
      </c>
      <c r="B46" s="14">
        <v>0</v>
      </c>
      <c r="AA46" s="15" t="s">
        <v>187</v>
      </c>
      <c r="AS46" s="15" t="s">
        <v>187</v>
      </c>
      <c r="BF46" s="15" t="s">
        <v>187</v>
      </c>
    </row>
    <row r="48" spans="1:66" x14ac:dyDescent="0.3">
      <c r="A48" s="15" t="s">
        <v>187</v>
      </c>
      <c r="AA48" s="16" t="s">
        <v>481</v>
      </c>
      <c r="AS48" s="16" t="s">
        <v>429</v>
      </c>
      <c r="BF48" s="16" t="s">
        <v>429</v>
      </c>
    </row>
    <row r="49" spans="1:58" x14ac:dyDescent="0.3">
      <c r="AA49" s="16" t="s">
        <v>500</v>
      </c>
      <c r="AS49" s="16" t="s">
        <v>517</v>
      </c>
      <c r="BF49" s="16" t="s">
        <v>500</v>
      </c>
    </row>
    <row r="50" spans="1:58" x14ac:dyDescent="0.3">
      <c r="A50" s="16" t="s">
        <v>481</v>
      </c>
    </row>
    <row r="51" spans="1:58" x14ac:dyDescent="0.3">
      <c r="A51" s="16" t="s">
        <v>482</v>
      </c>
    </row>
  </sheetData>
  <hyperlinks>
    <hyperlink ref="A48" r:id="rId1" display="https://miau.my-x.hu/myx-free/coco/test/523736520250307104523.html" xr:uid="{7F22EF08-1028-4FDE-B6B8-4033CF448DFD}"/>
    <hyperlink ref="AA46" r:id="rId2" display="https://miau.my-x.hu/myx-free/coco/test/653265220250307104829.html" xr:uid="{B4AB402D-D1BC-4B08-A628-54BE1064E093}"/>
    <hyperlink ref="AS46" r:id="rId3" display="https://miau.my-x.hu/myx-free/coco/test/390646620250307104937.html" xr:uid="{0FD1122D-AE24-4438-B46C-B85271A67998}"/>
    <hyperlink ref="BF46" r:id="rId4" display="https://miau.my-x.hu/myx-free/coco/test/547935520250307105035.html" xr:uid="{2034A9E9-711C-4153-A4C4-9052F9C82915}"/>
  </hyperlinks>
  <pageMargins left="0.7" right="0.7" top="0.75" bottom="0.75" header="0.3" footer="0.3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96AA5-3DCE-4409-B056-7EA16FFF5E91}">
  <dimension ref="A1:DF177"/>
  <sheetViews>
    <sheetView topLeftCell="A71" zoomScale="21" workbookViewId="0">
      <selection activeCell="A177" sqref="A177"/>
    </sheetView>
  </sheetViews>
  <sheetFormatPr defaultRowHeight="14.4" x14ac:dyDescent="0.3"/>
  <sheetData>
    <row r="1" spans="1:107" ht="18" x14ac:dyDescent="0.3">
      <c r="A1" s="7"/>
      <c r="AL1" s="7"/>
      <c r="BX1" s="7"/>
    </row>
    <row r="2" spans="1:107" x14ac:dyDescent="0.3">
      <c r="A2" s="8"/>
      <c r="AL2" s="8"/>
      <c r="BX2" s="8"/>
    </row>
    <row r="5" spans="1:107" ht="27" x14ac:dyDescent="0.3">
      <c r="A5" s="9" t="s">
        <v>28</v>
      </c>
      <c r="B5" s="10">
        <v>1281771</v>
      </c>
      <c r="C5" s="9" t="s">
        <v>29</v>
      </c>
      <c r="D5" s="10">
        <v>36</v>
      </c>
      <c r="E5" s="9" t="s">
        <v>30</v>
      </c>
      <c r="F5" s="10">
        <v>30</v>
      </c>
      <c r="G5" s="9" t="s">
        <v>31</v>
      </c>
      <c r="H5" s="10">
        <v>36</v>
      </c>
      <c r="I5" s="9" t="s">
        <v>32</v>
      </c>
      <c r="J5" s="10">
        <v>0</v>
      </c>
      <c r="K5" s="9" t="s">
        <v>33</v>
      </c>
      <c r="L5" s="10" t="s">
        <v>551</v>
      </c>
      <c r="AL5" s="9" t="s">
        <v>28</v>
      </c>
      <c r="AM5" s="10">
        <v>2830932</v>
      </c>
      <c r="AN5" s="9" t="s">
        <v>29</v>
      </c>
      <c r="AO5" s="10">
        <v>36</v>
      </c>
      <c r="AP5" s="9" t="s">
        <v>30</v>
      </c>
      <c r="AQ5" s="10">
        <v>30</v>
      </c>
      <c r="AR5" s="9" t="s">
        <v>31</v>
      </c>
      <c r="AS5" s="10">
        <v>36</v>
      </c>
      <c r="AT5" s="9" t="s">
        <v>32</v>
      </c>
      <c r="AU5" s="10">
        <v>0</v>
      </c>
      <c r="AV5" s="9" t="s">
        <v>33</v>
      </c>
      <c r="AW5" s="10" t="s">
        <v>638</v>
      </c>
      <c r="BX5" s="9" t="s">
        <v>28</v>
      </c>
      <c r="BY5" s="10">
        <v>3004733</v>
      </c>
      <c r="BZ5" s="9" t="s">
        <v>29</v>
      </c>
      <c r="CA5" s="10">
        <v>36</v>
      </c>
      <c r="CB5" s="9" t="s">
        <v>30</v>
      </c>
      <c r="CC5" s="10">
        <v>30</v>
      </c>
      <c r="CD5" s="9" t="s">
        <v>31</v>
      </c>
      <c r="CE5" s="10">
        <v>36</v>
      </c>
      <c r="CF5" s="9" t="s">
        <v>32</v>
      </c>
      <c r="CG5" s="10">
        <v>0</v>
      </c>
      <c r="CH5" s="9" t="s">
        <v>33</v>
      </c>
      <c r="CI5" s="10" t="s">
        <v>680</v>
      </c>
    </row>
    <row r="6" spans="1:107" ht="18.600000000000001" thickBot="1" x14ac:dyDescent="0.35">
      <c r="A6" s="7"/>
      <c r="AL6" s="7"/>
      <c r="BX6" s="7"/>
    </row>
    <row r="7" spans="1:107" ht="15" thickBot="1" x14ac:dyDescent="0.35">
      <c r="A7" s="11" t="s">
        <v>35</v>
      </c>
      <c r="B7" s="11" t="s">
        <v>36</v>
      </c>
      <c r="C7" s="11" t="s">
        <v>37</v>
      </c>
      <c r="D7" s="11" t="s">
        <v>38</v>
      </c>
      <c r="E7" s="11" t="s">
        <v>39</v>
      </c>
      <c r="F7" s="11" t="s">
        <v>40</v>
      </c>
      <c r="G7" s="11" t="s">
        <v>41</v>
      </c>
      <c r="H7" s="11" t="s">
        <v>42</v>
      </c>
      <c r="I7" s="11" t="s">
        <v>43</v>
      </c>
      <c r="J7" s="11" t="s">
        <v>44</v>
      </c>
      <c r="K7" s="11" t="s">
        <v>45</v>
      </c>
      <c r="L7" s="11" t="s">
        <v>268</v>
      </c>
      <c r="M7" s="11" t="s">
        <v>269</v>
      </c>
      <c r="N7" s="11" t="s">
        <v>552</v>
      </c>
      <c r="O7" s="11" t="s">
        <v>553</v>
      </c>
      <c r="P7" s="11" t="s">
        <v>554</v>
      </c>
      <c r="Q7" s="11" t="s">
        <v>555</v>
      </c>
      <c r="R7" s="11" t="s">
        <v>556</v>
      </c>
      <c r="S7" s="11" t="s">
        <v>557</v>
      </c>
      <c r="T7" s="11" t="s">
        <v>558</v>
      </c>
      <c r="U7" s="11" t="s">
        <v>559</v>
      </c>
      <c r="V7" s="11" t="s">
        <v>560</v>
      </c>
      <c r="W7" s="11" t="s">
        <v>561</v>
      </c>
      <c r="X7" s="11" t="s">
        <v>562</v>
      </c>
      <c r="Y7" s="11" t="s">
        <v>563</v>
      </c>
      <c r="Z7" s="11" t="s">
        <v>564</v>
      </c>
      <c r="AA7" s="11" t="s">
        <v>565</v>
      </c>
      <c r="AB7" s="11" t="s">
        <v>566</v>
      </c>
      <c r="AC7" s="11" t="s">
        <v>567</v>
      </c>
      <c r="AD7" s="11" t="s">
        <v>568</v>
      </c>
      <c r="AE7" s="11" t="s">
        <v>569</v>
      </c>
      <c r="AF7" s="11" t="s">
        <v>570</v>
      </c>
      <c r="AL7" s="11" t="s">
        <v>35</v>
      </c>
      <c r="AM7" s="11" t="s">
        <v>36</v>
      </c>
      <c r="AN7" s="11" t="s">
        <v>37</v>
      </c>
      <c r="AO7" s="11" t="s">
        <v>38</v>
      </c>
      <c r="AP7" s="11" t="s">
        <v>39</v>
      </c>
      <c r="AQ7" s="11" t="s">
        <v>40</v>
      </c>
      <c r="AR7" s="11" t="s">
        <v>41</v>
      </c>
      <c r="AS7" s="11" t="s">
        <v>42</v>
      </c>
      <c r="AT7" s="11" t="s">
        <v>43</v>
      </c>
      <c r="AU7" s="11" t="s">
        <v>44</v>
      </c>
      <c r="AV7" s="11" t="s">
        <v>45</v>
      </c>
      <c r="AW7" s="11" t="s">
        <v>268</v>
      </c>
      <c r="AX7" s="11" t="s">
        <v>269</v>
      </c>
      <c r="AY7" s="11" t="s">
        <v>552</v>
      </c>
      <c r="AZ7" s="11" t="s">
        <v>553</v>
      </c>
      <c r="BA7" s="11" t="s">
        <v>554</v>
      </c>
      <c r="BB7" s="11" t="s">
        <v>555</v>
      </c>
      <c r="BC7" s="11" t="s">
        <v>556</v>
      </c>
      <c r="BD7" s="11" t="s">
        <v>557</v>
      </c>
      <c r="BE7" s="11" t="s">
        <v>558</v>
      </c>
      <c r="BF7" s="11" t="s">
        <v>559</v>
      </c>
      <c r="BG7" s="11" t="s">
        <v>560</v>
      </c>
      <c r="BH7" s="11" t="s">
        <v>561</v>
      </c>
      <c r="BI7" s="11" t="s">
        <v>562</v>
      </c>
      <c r="BJ7" s="11" t="s">
        <v>563</v>
      </c>
      <c r="BK7" s="11" t="s">
        <v>564</v>
      </c>
      <c r="BL7" s="11" t="s">
        <v>565</v>
      </c>
      <c r="BM7" s="11" t="s">
        <v>566</v>
      </c>
      <c r="BN7" s="11" t="s">
        <v>567</v>
      </c>
      <c r="BO7" s="11" t="s">
        <v>568</v>
      </c>
      <c r="BP7" s="11" t="s">
        <v>569</v>
      </c>
      <c r="BQ7" s="11" t="s">
        <v>570</v>
      </c>
      <c r="BX7" s="11" t="s">
        <v>35</v>
      </c>
      <c r="BY7" s="11" t="s">
        <v>36</v>
      </c>
      <c r="BZ7" s="11" t="s">
        <v>37</v>
      </c>
      <c r="CA7" s="11" t="s">
        <v>38</v>
      </c>
      <c r="CB7" s="11" t="s">
        <v>39</v>
      </c>
      <c r="CC7" s="11" t="s">
        <v>40</v>
      </c>
      <c r="CD7" s="11" t="s">
        <v>41</v>
      </c>
      <c r="CE7" s="11" t="s">
        <v>42</v>
      </c>
      <c r="CF7" s="11" t="s">
        <v>43</v>
      </c>
      <c r="CG7" s="11" t="s">
        <v>44</v>
      </c>
      <c r="CH7" s="11" t="s">
        <v>45</v>
      </c>
      <c r="CI7" s="11" t="s">
        <v>268</v>
      </c>
      <c r="CJ7" s="11" t="s">
        <v>269</v>
      </c>
      <c r="CK7" s="11" t="s">
        <v>552</v>
      </c>
      <c r="CL7" s="11" t="s">
        <v>553</v>
      </c>
      <c r="CM7" s="11" t="s">
        <v>554</v>
      </c>
      <c r="CN7" s="11" t="s">
        <v>555</v>
      </c>
      <c r="CO7" s="11" t="s">
        <v>556</v>
      </c>
      <c r="CP7" s="11" t="s">
        <v>557</v>
      </c>
      <c r="CQ7" s="11" t="s">
        <v>558</v>
      </c>
      <c r="CR7" s="11" t="s">
        <v>559</v>
      </c>
      <c r="CS7" s="11" t="s">
        <v>560</v>
      </c>
      <c r="CT7" s="11" t="s">
        <v>561</v>
      </c>
      <c r="CU7" s="11" t="s">
        <v>562</v>
      </c>
      <c r="CV7" s="11" t="s">
        <v>563</v>
      </c>
      <c r="CW7" s="11" t="s">
        <v>564</v>
      </c>
      <c r="CX7" s="11" t="s">
        <v>565</v>
      </c>
      <c r="CY7" s="11" t="s">
        <v>566</v>
      </c>
      <c r="CZ7" s="11" t="s">
        <v>567</v>
      </c>
      <c r="DA7" s="11" t="s">
        <v>568</v>
      </c>
      <c r="DB7" s="11" t="s">
        <v>569</v>
      </c>
      <c r="DC7" s="11" t="s">
        <v>570</v>
      </c>
    </row>
    <row r="8" spans="1:107" ht="15" thickBot="1" x14ac:dyDescent="0.35">
      <c r="A8" s="11" t="s">
        <v>47</v>
      </c>
      <c r="B8" s="12">
        <v>8</v>
      </c>
      <c r="C8" s="12">
        <v>30</v>
      </c>
      <c r="D8" s="12">
        <v>7</v>
      </c>
      <c r="E8" s="12">
        <v>13</v>
      </c>
      <c r="F8" s="12">
        <v>13</v>
      </c>
      <c r="G8" s="12">
        <v>19</v>
      </c>
      <c r="H8" s="12">
        <v>1</v>
      </c>
      <c r="I8" s="12">
        <v>28</v>
      </c>
      <c r="J8" s="12">
        <v>31</v>
      </c>
      <c r="K8" s="12">
        <v>31</v>
      </c>
      <c r="L8" s="12">
        <v>23</v>
      </c>
      <c r="M8" s="12">
        <v>23</v>
      </c>
      <c r="N8" s="12">
        <v>25</v>
      </c>
      <c r="O8" s="12">
        <v>20</v>
      </c>
      <c r="P8" s="12">
        <v>20</v>
      </c>
      <c r="Q8" s="12">
        <v>29</v>
      </c>
      <c r="R8" s="12">
        <v>7</v>
      </c>
      <c r="S8" s="12">
        <v>30</v>
      </c>
      <c r="T8" s="12">
        <v>24</v>
      </c>
      <c r="U8" s="12">
        <v>24</v>
      </c>
      <c r="V8" s="12">
        <v>18</v>
      </c>
      <c r="W8" s="12">
        <v>36</v>
      </c>
      <c r="X8" s="12">
        <v>9</v>
      </c>
      <c r="Y8" s="12">
        <v>6</v>
      </c>
      <c r="Z8" s="12">
        <v>6</v>
      </c>
      <c r="AA8" s="12">
        <v>14</v>
      </c>
      <c r="AB8" s="12">
        <v>14</v>
      </c>
      <c r="AC8" s="12">
        <v>12</v>
      </c>
      <c r="AD8" s="12">
        <v>17</v>
      </c>
      <c r="AE8" s="12">
        <v>17</v>
      </c>
      <c r="AF8" s="12">
        <v>15152</v>
      </c>
      <c r="AL8" s="11" t="s">
        <v>47</v>
      </c>
      <c r="AM8" s="12">
        <v>8</v>
      </c>
      <c r="AN8" s="12">
        <v>30</v>
      </c>
      <c r="AO8" s="12">
        <v>7</v>
      </c>
      <c r="AP8" s="12">
        <v>13</v>
      </c>
      <c r="AQ8" s="12">
        <v>13</v>
      </c>
      <c r="AR8" s="12">
        <v>19</v>
      </c>
      <c r="AS8" s="12">
        <v>1</v>
      </c>
      <c r="AT8" s="12">
        <v>28</v>
      </c>
      <c r="AU8" s="12">
        <v>31</v>
      </c>
      <c r="AV8" s="12">
        <v>31</v>
      </c>
      <c r="AW8" s="12">
        <v>23</v>
      </c>
      <c r="AX8" s="12">
        <v>23</v>
      </c>
      <c r="AY8" s="12">
        <v>25</v>
      </c>
      <c r="AZ8" s="12">
        <v>20</v>
      </c>
      <c r="BA8" s="12">
        <v>20</v>
      </c>
      <c r="BB8" s="12">
        <v>29</v>
      </c>
      <c r="BC8" s="12">
        <v>7</v>
      </c>
      <c r="BD8" s="12">
        <v>30</v>
      </c>
      <c r="BE8" s="12">
        <v>24</v>
      </c>
      <c r="BF8" s="12">
        <v>24</v>
      </c>
      <c r="BG8" s="12">
        <v>18</v>
      </c>
      <c r="BH8" s="12">
        <v>36</v>
      </c>
      <c r="BI8" s="12">
        <v>9</v>
      </c>
      <c r="BJ8" s="12">
        <v>6</v>
      </c>
      <c r="BK8" s="12">
        <v>6</v>
      </c>
      <c r="BL8" s="12">
        <v>14</v>
      </c>
      <c r="BM8" s="12">
        <v>14</v>
      </c>
      <c r="BN8" s="12">
        <v>12</v>
      </c>
      <c r="BO8" s="12">
        <v>17</v>
      </c>
      <c r="BP8" s="12">
        <v>17</v>
      </c>
      <c r="BQ8" s="12">
        <v>4400</v>
      </c>
      <c r="BX8" s="11" t="s">
        <v>47</v>
      </c>
      <c r="BY8" s="12">
        <v>8</v>
      </c>
      <c r="BZ8" s="12">
        <v>30</v>
      </c>
      <c r="CA8" s="12">
        <v>7</v>
      </c>
      <c r="CB8" s="12">
        <v>13</v>
      </c>
      <c r="CC8" s="12">
        <v>13</v>
      </c>
      <c r="CD8" s="12">
        <v>19</v>
      </c>
      <c r="CE8" s="12">
        <v>1</v>
      </c>
      <c r="CF8" s="12">
        <v>28</v>
      </c>
      <c r="CG8" s="12">
        <v>31</v>
      </c>
      <c r="CH8" s="12">
        <v>31</v>
      </c>
      <c r="CI8" s="12">
        <v>23</v>
      </c>
      <c r="CJ8" s="12">
        <v>23</v>
      </c>
      <c r="CK8" s="12">
        <v>25</v>
      </c>
      <c r="CL8" s="12">
        <v>20</v>
      </c>
      <c r="CM8" s="12">
        <v>20</v>
      </c>
      <c r="CN8" s="12">
        <v>29</v>
      </c>
      <c r="CO8" s="12">
        <v>7</v>
      </c>
      <c r="CP8" s="12">
        <v>30</v>
      </c>
      <c r="CQ8" s="12">
        <v>24</v>
      </c>
      <c r="CR8" s="12">
        <v>24</v>
      </c>
      <c r="CS8" s="12">
        <v>18</v>
      </c>
      <c r="CT8" s="12">
        <v>36</v>
      </c>
      <c r="CU8" s="12">
        <v>9</v>
      </c>
      <c r="CV8" s="12">
        <v>6</v>
      </c>
      <c r="CW8" s="12">
        <v>6</v>
      </c>
      <c r="CX8" s="12">
        <v>14</v>
      </c>
      <c r="CY8" s="12">
        <v>14</v>
      </c>
      <c r="CZ8" s="12">
        <v>12</v>
      </c>
      <c r="DA8" s="12">
        <v>17</v>
      </c>
      <c r="DB8" s="12">
        <v>17</v>
      </c>
      <c r="DC8" s="12">
        <v>22000</v>
      </c>
    </row>
    <row r="9" spans="1:107" ht="15" thickBot="1" x14ac:dyDescent="0.35">
      <c r="A9" s="11" t="s">
        <v>48</v>
      </c>
      <c r="B9" s="12">
        <v>20</v>
      </c>
      <c r="C9" s="12">
        <v>1</v>
      </c>
      <c r="D9" s="12">
        <v>28</v>
      </c>
      <c r="E9" s="12">
        <v>31</v>
      </c>
      <c r="F9" s="12">
        <v>31</v>
      </c>
      <c r="G9" s="12">
        <v>23</v>
      </c>
      <c r="H9" s="12">
        <v>23</v>
      </c>
      <c r="I9" s="12">
        <v>24</v>
      </c>
      <c r="J9" s="12">
        <v>19</v>
      </c>
      <c r="K9" s="12">
        <v>19</v>
      </c>
      <c r="L9" s="12">
        <v>1</v>
      </c>
      <c r="M9" s="12">
        <v>4</v>
      </c>
      <c r="N9" s="12">
        <v>4</v>
      </c>
      <c r="O9" s="12">
        <v>18</v>
      </c>
      <c r="P9" s="12">
        <v>18</v>
      </c>
      <c r="Q9" s="12">
        <v>17</v>
      </c>
      <c r="R9" s="12">
        <v>36</v>
      </c>
      <c r="S9" s="12">
        <v>9</v>
      </c>
      <c r="T9" s="12">
        <v>6</v>
      </c>
      <c r="U9" s="12">
        <v>6</v>
      </c>
      <c r="V9" s="12">
        <v>14</v>
      </c>
      <c r="W9" s="12">
        <v>14</v>
      </c>
      <c r="X9" s="12">
        <v>13</v>
      </c>
      <c r="Y9" s="12">
        <v>18</v>
      </c>
      <c r="Z9" s="12">
        <v>18</v>
      </c>
      <c r="AA9" s="12">
        <v>36</v>
      </c>
      <c r="AB9" s="12">
        <v>33</v>
      </c>
      <c r="AC9" s="12">
        <v>33</v>
      </c>
      <c r="AD9" s="12">
        <v>19</v>
      </c>
      <c r="AE9" s="12">
        <v>19</v>
      </c>
      <c r="AF9" s="12">
        <v>16069</v>
      </c>
      <c r="AL9" s="11" t="s">
        <v>48</v>
      </c>
      <c r="AM9" s="12">
        <v>20</v>
      </c>
      <c r="AN9" s="12">
        <v>1</v>
      </c>
      <c r="AO9" s="12">
        <v>28</v>
      </c>
      <c r="AP9" s="12">
        <v>31</v>
      </c>
      <c r="AQ9" s="12">
        <v>31</v>
      </c>
      <c r="AR9" s="12">
        <v>23</v>
      </c>
      <c r="AS9" s="12">
        <v>23</v>
      </c>
      <c r="AT9" s="12">
        <v>24</v>
      </c>
      <c r="AU9" s="12">
        <v>19</v>
      </c>
      <c r="AV9" s="12">
        <v>19</v>
      </c>
      <c r="AW9" s="12">
        <v>1</v>
      </c>
      <c r="AX9" s="12">
        <v>4</v>
      </c>
      <c r="AY9" s="12">
        <v>4</v>
      </c>
      <c r="AZ9" s="12">
        <v>18</v>
      </c>
      <c r="BA9" s="12">
        <v>18</v>
      </c>
      <c r="BB9" s="12">
        <v>17</v>
      </c>
      <c r="BC9" s="12">
        <v>36</v>
      </c>
      <c r="BD9" s="12">
        <v>9</v>
      </c>
      <c r="BE9" s="12">
        <v>6</v>
      </c>
      <c r="BF9" s="12">
        <v>6</v>
      </c>
      <c r="BG9" s="12">
        <v>14</v>
      </c>
      <c r="BH9" s="12">
        <v>14</v>
      </c>
      <c r="BI9" s="12">
        <v>13</v>
      </c>
      <c r="BJ9" s="12">
        <v>18</v>
      </c>
      <c r="BK9" s="12">
        <v>18</v>
      </c>
      <c r="BL9" s="12">
        <v>36</v>
      </c>
      <c r="BM9" s="12">
        <v>33</v>
      </c>
      <c r="BN9" s="12">
        <v>33</v>
      </c>
      <c r="BO9" s="12">
        <v>19</v>
      </c>
      <c r="BP9" s="12">
        <v>19</v>
      </c>
      <c r="BQ9" s="12">
        <v>4800</v>
      </c>
      <c r="BX9" s="11" t="s">
        <v>48</v>
      </c>
      <c r="BY9" s="12">
        <v>20</v>
      </c>
      <c r="BZ9" s="12">
        <v>1</v>
      </c>
      <c r="CA9" s="12">
        <v>28</v>
      </c>
      <c r="CB9" s="12">
        <v>31</v>
      </c>
      <c r="CC9" s="12">
        <v>31</v>
      </c>
      <c r="CD9" s="12">
        <v>23</v>
      </c>
      <c r="CE9" s="12">
        <v>23</v>
      </c>
      <c r="CF9" s="12">
        <v>24</v>
      </c>
      <c r="CG9" s="12">
        <v>19</v>
      </c>
      <c r="CH9" s="12">
        <v>19</v>
      </c>
      <c r="CI9" s="12">
        <v>1</v>
      </c>
      <c r="CJ9" s="12">
        <v>4</v>
      </c>
      <c r="CK9" s="12">
        <v>4</v>
      </c>
      <c r="CL9" s="12">
        <v>18</v>
      </c>
      <c r="CM9" s="12">
        <v>18</v>
      </c>
      <c r="CN9" s="12">
        <v>17</v>
      </c>
      <c r="CO9" s="12">
        <v>36</v>
      </c>
      <c r="CP9" s="12">
        <v>9</v>
      </c>
      <c r="CQ9" s="12">
        <v>6</v>
      </c>
      <c r="CR9" s="12">
        <v>6</v>
      </c>
      <c r="CS9" s="12">
        <v>14</v>
      </c>
      <c r="CT9" s="12">
        <v>14</v>
      </c>
      <c r="CU9" s="12">
        <v>13</v>
      </c>
      <c r="CV9" s="12">
        <v>18</v>
      </c>
      <c r="CW9" s="12">
        <v>18</v>
      </c>
      <c r="CX9" s="12">
        <v>36</v>
      </c>
      <c r="CY9" s="12">
        <v>33</v>
      </c>
      <c r="CZ9" s="12">
        <v>33</v>
      </c>
      <c r="DA9" s="12">
        <v>19</v>
      </c>
      <c r="DB9" s="12">
        <v>19</v>
      </c>
      <c r="DC9" s="12">
        <v>28000</v>
      </c>
    </row>
    <row r="10" spans="1:107" ht="15" thickBot="1" x14ac:dyDescent="0.35">
      <c r="A10" s="11" t="s">
        <v>49</v>
      </c>
      <c r="B10" s="12">
        <v>23</v>
      </c>
      <c r="C10" s="12">
        <v>22</v>
      </c>
      <c r="D10" s="12">
        <v>24</v>
      </c>
      <c r="E10" s="12">
        <v>19</v>
      </c>
      <c r="F10" s="12">
        <v>19</v>
      </c>
      <c r="G10" s="12">
        <v>1</v>
      </c>
      <c r="H10" s="12">
        <v>5</v>
      </c>
      <c r="I10" s="12">
        <v>4</v>
      </c>
      <c r="J10" s="12">
        <v>17</v>
      </c>
      <c r="K10" s="12">
        <v>17</v>
      </c>
      <c r="L10" s="12">
        <v>17</v>
      </c>
      <c r="M10" s="12">
        <v>34</v>
      </c>
      <c r="N10" s="12">
        <v>6</v>
      </c>
      <c r="O10" s="12">
        <v>1</v>
      </c>
      <c r="P10" s="12">
        <v>1</v>
      </c>
      <c r="Q10" s="12">
        <v>14</v>
      </c>
      <c r="R10" s="12">
        <v>15</v>
      </c>
      <c r="S10" s="12">
        <v>13</v>
      </c>
      <c r="T10" s="12">
        <v>18</v>
      </c>
      <c r="U10" s="12">
        <v>18</v>
      </c>
      <c r="V10" s="12">
        <v>36</v>
      </c>
      <c r="W10" s="12">
        <v>32</v>
      </c>
      <c r="X10" s="12">
        <v>33</v>
      </c>
      <c r="Y10" s="12">
        <v>20</v>
      </c>
      <c r="Z10" s="12">
        <v>20</v>
      </c>
      <c r="AA10" s="12">
        <v>20</v>
      </c>
      <c r="AB10" s="12">
        <v>3</v>
      </c>
      <c r="AC10" s="12">
        <v>31</v>
      </c>
      <c r="AD10" s="12">
        <v>36</v>
      </c>
      <c r="AE10" s="12">
        <v>36</v>
      </c>
      <c r="AF10" s="12">
        <v>16069</v>
      </c>
      <c r="AL10" s="11" t="s">
        <v>49</v>
      </c>
      <c r="AM10" s="12">
        <v>23</v>
      </c>
      <c r="AN10" s="12">
        <v>22</v>
      </c>
      <c r="AO10" s="12">
        <v>24</v>
      </c>
      <c r="AP10" s="12">
        <v>19</v>
      </c>
      <c r="AQ10" s="12">
        <v>19</v>
      </c>
      <c r="AR10" s="12">
        <v>1</v>
      </c>
      <c r="AS10" s="12">
        <v>5</v>
      </c>
      <c r="AT10" s="12">
        <v>4</v>
      </c>
      <c r="AU10" s="12">
        <v>17</v>
      </c>
      <c r="AV10" s="12">
        <v>17</v>
      </c>
      <c r="AW10" s="12">
        <v>17</v>
      </c>
      <c r="AX10" s="12">
        <v>34</v>
      </c>
      <c r="AY10" s="12">
        <v>6</v>
      </c>
      <c r="AZ10" s="12">
        <v>1</v>
      </c>
      <c r="BA10" s="12">
        <v>1</v>
      </c>
      <c r="BB10" s="12">
        <v>14</v>
      </c>
      <c r="BC10" s="12">
        <v>15</v>
      </c>
      <c r="BD10" s="12">
        <v>13</v>
      </c>
      <c r="BE10" s="12">
        <v>18</v>
      </c>
      <c r="BF10" s="12">
        <v>18</v>
      </c>
      <c r="BG10" s="12">
        <v>36</v>
      </c>
      <c r="BH10" s="12">
        <v>32</v>
      </c>
      <c r="BI10" s="12">
        <v>33</v>
      </c>
      <c r="BJ10" s="12">
        <v>20</v>
      </c>
      <c r="BK10" s="12">
        <v>20</v>
      </c>
      <c r="BL10" s="12">
        <v>20</v>
      </c>
      <c r="BM10" s="12">
        <v>3</v>
      </c>
      <c r="BN10" s="12">
        <v>31</v>
      </c>
      <c r="BO10" s="12">
        <v>36</v>
      </c>
      <c r="BP10" s="12">
        <v>36</v>
      </c>
      <c r="BQ10" s="12">
        <v>4800</v>
      </c>
      <c r="BX10" s="11" t="s">
        <v>49</v>
      </c>
      <c r="BY10" s="12">
        <v>23</v>
      </c>
      <c r="BZ10" s="12">
        <v>22</v>
      </c>
      <c r="CA10" s="12">
        <v>24</v>
      </c>
      <c r="CB10" s="12">
        <v>19</v>
      </c>
      <c r="CC10" s="12">
        <v>19</v>
      </c>
      <c r="CD10" s="12">
        <v>1</v>
      </c>
      <c r="CE10" s="12">
        <v>5</v>
      </c>
      <c r="CF10" s="12">
        <v>4</v>
      </c>
      <c r="CG10" s="12">
        <v>17</v>
      </c>
      <c r="CH10" s="12">
        <v>17</v>
      </c>
      <c r="CI10" s="12">
        <v>17</v>
      </c>
      <c r="CJ10" s="12">
        <v>34</v>
      </c>
      <c r="CK10" s="12">
        <v>6</v>
      </c>
      <c r="CL10" s="12">
        <v>1</v>
      </c>
      <c r="CM10" s="12">
        <v>1</v>
      </c>
      <c r="CN10" s="12">
        <v>14</v>
      </c>
      <c r="CO10" s="12">
        <v>15</v>
      </c>
      <c r="CP10" s="12">
        <v>13</v>
      </c>
      <c r="CQ10" s="12">
        <v>18</v>
      </c>
      <c r="CR10" s="12">
        <v>18</v>
      </c>
      <c r="CS10" s="12">
        <v>36</v>
      </c>
      <c r="CT10" s="12">
        <v>32</v>
      </c>
      <c r="CU10" s="12">
        <v>33</v>
      </c>
      <c r="CV10" s="12">
        <v>20</v>
      </c>
      <c r="CW10" s="12">
        <v>20</v>
      </c>
      <c r="CX10" s="12">
        <v>20</v>
      </c>
      <c r="CY10" s="12">
        <v>3</v>
      </c>
      <c r="CZ10" s="12">
        <v>31</v>
      </c>
      <c r="DA10" s="12">
        <v>36</v>
      </c>
      <c r="DB10" s="12">
        <v>36</v>
      </c>
      <c r="DC10" s="12">
        <v>17000</v>
      </c>
    </row>
    <row r="11" spans="1:107" ht="15" thickBot="1" x14ac:dyDescent="0.35">
      <c r="A11" s="11" t="s">
        <v>50</v>
      </c>
      <c r="B11" s="12">
        <v>1</v>
      </c>
      <c r="C11" s="12">
        <v>4</v>
      </c>
      <c r="D11" s="12">
        <v>4</v>
      </c>
      <c r="E11" s="12">
        <v>17</v>
      </c>
      <c r="F11" s="12">
        <v>17</v>
      </c>
      <c r="G11" s="12">
        <v>16</v>
      </c>
      <c r="H11" s="12">
        <v>34</v>
      </c>
      <c r="I11" s="12">
        <v>6</v>
      </c>
      <c r="J11" s="12">
        <v>1</v>
      </c>
      <c r="K11" s="12">
        <v>1</v>
      </c>
      <c r="L11" s="12">
        <v>34</v>
      </c>
      <c r="M11" s="12">
        <v>11</v>
      </c>
      <c r="N11" s="12">
        <v>36</v>
      </c>
      <c r="O11" s="12">
        <v>24</v>
      </c>
      <c r="P11" s="12">
        <v>24</v>
      </c>
      <c r="Q11" s="12">
        <v>36</v>
      </c>
      <c r="R11" s="12">
        <v>33</v>
      </c>
      <c r="S11" s="12">
        <v>33</v>
      </c>
      <c r="T11" s="12">
        <v>20</v>
      </c>
      <c r="U11" s="12">
        <v>20</v>
      </c>
      <c r="V11" s="12">
        <v>21</v>
      </c>
      <c r="W11" s="12">
        <v>3</v>
      </c>
      <c r="X11" s="12">
        <v>31</v>
      </c>
      <c r="Y11" s="12">
        <v>36</v>
      </c>
      <c r="Z11" s="12">
        <v>36</v>
      </c>
      <c r="AA11" s="12">
        <v>3</v>
      </c>
      <c r="AB11" s="12">
        <v>26</v>
      </c>
      <c r="AC11" s="12">
        <v>1</v>
      </c>
      <c r="AD11" s="12">
        <v>13</v>
      </c>
      <c r="AE11" s="12">
        <v>13</v>
      </c>
      <c r="AF11" s="12">
        <v>16091</v>
      </c>
      <c r="AL11" s="11" t="s">
        <v>50</v>
      </c>
      <c r="AM11" s="12">
        <v>1</v>
      </c>
      <c r="AN11" s="12">
        <v>4</v>
      </c>
      <c r="AO11" s="12">
        <v>4</v>
      </c>
      <c r="AP11" s="12">
        <v>17</v>
      </c>
      <c r="AQ11" s="12">
        <v>17</v>
      </c>
      <c r="AR11" s="12">
        <v>16</v>
      </c>
      <c r="AS11" s="12">
        <v>34</v>
      </c>
      <c r="AT11" s="12">
        <v>6</v>
      </c>
      <c r="AU11" s="12">
        <v>1</v>
      </c>
      <c r="AV11" s="12">
        <v>1</v>
      </c>
      <c r="AW11" s="12">
        <v>34</v>
      </c>
      <c r="AX11" s="12">
        <v>11</v>
      </c>
      <c r="AY11" s="12">
        <v>36</v>
      </c>
      <c r="AZ11" s="12">
        <v>24</v>
      </c>
      <c r="BA11" s="12">
        <v>24</v>
      </c>
      <c r="BB11" s="12">
        <v>36</v>
      </c>
      <c r="BC11" s="12">
        <v>33</v>
      </c>
      <c r="BD11" s="12">
        <v>33</v>
      </c>
      <c r="BE11" s="12">
        <v>20</v>
      </c>
      <c r="BF11" s="12">
        <v>20</v>
      </c>
      <c r="BG11" s="12">
        <v>21</v>
      </c>
      <c r="BH11" s="12">
        <v>3</v>
      </c>
      <c r="BI11" s="12">
        <v>31</v>
      </c>
      <c r="BJ11" s="12">
        <v>36</v>
      </c>
      <c r="BK11" s="12">
        <v>36</v>
      </c>
      <c r="BL11" s="12">
        <v>3</v>
      </c>
      <c r="BM11" s="12">
        <v>26</v>
      </c>
      <c r="BN11" s="12">
        <v>1</v>
      </c>
      <c r="BO11" s="12">
        <v>13</v>
      </c>
      <c r="BP11" s="12">
        <v>13</v>
      </c>
      <c r="BQ11" s="12">
        <v>4500</v>
      </c>
      <c r="BX11" s="11" t="s">
        <v>50</v>
      </c>
      <c r="BY11" s="12">
        <v>1</v>
      </c>
      <c r="BZ11" s="12">
        <v>4</v>
      </c>
      <c r="CA11" s="12">
        <v>4</v>
      </c>
      <c r="CB11" s="12">
        <v>17</v>
      </c>
      <c r="CC11" s="12">
        <v>17</v>
      </c>
      <c r="CD11" s="12">
        <v>16</v>
      </c>
      <c r="CE11" s="12">
        <v>34</v>
      </c>
      <c r="CF11" s="12">
        <v>6</v>
      </c>
      <c r="CG11" s="12">
        <v>1</v>
      </c>
      <c r="CH11" s="12">
        <v>1</v>
      </c>
      <c r="CI11" s="12">
        <v>34</v>
      </c>
      <c r="CJ11" s="12">
        <v>11</v>
      </c>
      <c r="CK11" s="12">
        <v>36</v>
      </c>
      <c r="CL11" s="12">
        <v>24</v>
      </c>
      <c r="CM11" s="12">
        <v>24</v>
      </c>
      <c r="CN11" s="12">
        <v>36</v>
      </c>
      <c r="CO11" s="12">
        <v>33</v>
      </c>
      <c r="CP11" s="12">
        <v>33</v>
      </c>
      <c r="CQ11" s="12">
        <v>20</v>
      </c>
      <c r="CR11" s="12">
        <v>20</v>
      </c>
      <c r="CS11" s="12">
        <v>21</v>
      </c>
      <c r="CT11" s="12">
        <v>3</v>
      </c>
      <c r="CU11" s="12">
        <v>31</v>
      </c>
      <c r="CV11" s="12">
        <v>36</v>
      </c>
      <c r="CW11" s="12">
        <v>36</v>
      </c>
      <c r="CX11" s="12">
        <v>3</v>
      </c>
      <c r="CY11" s="12">
        <v>26</v>
      </c>
      <c r="CZ11" s="12">
        <v>1</v>
      </c>
      <c r="DA11" s="12">
        <v>13</v>
      </c>
      <c r="DB11" s="12">
        <v>13</v>
      </c>
      <c r="DC11" s="12">
        <v>22000</v>
      </c>
    </row>
    <row r="12" spans="1:107" ht="15" thickBot="1" x14ac:dyDescent="0.35">
      <c r="A12" s="11" t="s">
        <v>51</v>
      </c>
      <c r="B12" s="12">
        <v>17</v>
      </c>
      <c r="C12" s="12">
        <v>34</v>
      </c>
      <c r="D12" s="12">
        <v>6</v>
      </c>
      <c r="E12" s="12">
        <v>1</v>
      </c>
      <c r="F12" s="12">
        <v>1</v>
      </c>
      <c r="G12" s="12">
        <v>34</v>
      </c>
      <c r="H12" s="12">
        <v>12</v>
      </c>
      <c r="I12" s="12">
        <v>36</v>
      </c>
      <c r="J12" s="12">
        <v>23</v>
      </c>
      <c r="K12" s="12">
        <v>23</v>
      </c>
      <c r="L12" s="12">
        <v>26</v>
      </c>
      <c r="M12" s="12">
        <v>11</v>
      </c>
      <c r="N12" s="12">
        <v>34</v>
      </c>
      <c r="O12" s="12">
        <v>32</v>
      </c>
      <c r="P12" s="12">
        <v>32</v>
      </c>
      <c r="Q12" s="12">
        <v>20</v>
      </c>
      <c r="R12" s="12">
        <v>3</v>
      </c>
      <c r="S12" s="12">
        <v>31</v>
      </c>
      <c r="T12" s="12">
        <v>36</v>
      </c>
      <c r="U12" s="12">
        <v>36</v>
      </c>
      <c r="V12" s="12">
        <v>3</v>
      </c>
      <c r="W12" s="12">
        <v>25</v>
      </c>
      <c r="X12" s="12">
        <v>1</v>
      </c>
      <c r="Y12" s="12">
        <v>14</v>
      </c>
      <c r="Z12" s="12">
        <v>14</v>
      </c>
      <c r="AA12" s="12">
        <v>11</v>
      </c>
      <c r="AB12" s="12">
        <v>26</v>
      </c>
      <c r="AC12" s="12">
        <v>3</v>
      </c>
      <c r="AD12" s="12">
        <v>5</v>
      </c>
      <c r="AE12" s="12">
        <v>5</v>
      </c>
      <c r="AF12" s="12">
        <v>19080</v>
      </c>
      <c r="AL12" s="11" t="s">
        <v>51</v>
      </c>
      <c r="AM12" s="12">
        <v>17</v>
      </c>
      <c r="AN12" s="12">
        <v>34</v>
      </c>
      <c r="AO12" s="12">
        <v>6</v>
      </c>
      <c r="AP12" s="12">
        <v>1</v>
      </c>
      <c r="AQ12" s="12">
        <v>1</v>
      </c>
      <c r="AR12" s="12">
        <v>34</v>
      </c>
      <c r="AS12" s="12">
        <v>12</v>
      </c>
      <c r="AT12" s="12">
        <v>36</v>
      </c>
      <c r="AU12" s="12">
        <v>23</v>
      </c>
      <c r="AV12" s="12">
        <v>23</v>
      </c>
      <c r="AW12" s="12">
        <v>26</v>
      </c>
      <c r="AX12" s="12">
        <v>11</v>
      </c>
      <c r="AY12" s="12">
        <v>34</v>
      </c>
      <c r="AZ12" s="12">
        <v>32</v>
      </c>
      <c r="BA12" s="12">
        <v>32</v>
      </c>
      <c r="BB12" s="12">
        <v>20</v>
      </c>
      <c r="BC12" s="12">
        <v>3</v>
      </c>
      <c r="BD12" s="12">
        <v>31</v>
      </c>
      <c r="BE12" s="12">
        <v>36</v>
      </c>
      <c r="BF12" s="12">
        <v>36</v>
      </c>
      <c r="BG12" s="12">
        <v>3</v>
      </c>
      <c r="BH12" s="12">
        <v>25</v>
      </c>
      <c r="BI12" s="12">
        <v>1</v>
      </c>
      <c r="BJ12" s="12">
        <v>14</v>
      </c>
      <c r="BK12" s="12">
        <v>14</v>
      </c>
      <c r="BL12" s="12">
        <v>11</v>
      </c>
      <c r="BM12" s="12">
        <v>26</v>
      </c>
      <c r="BN12" s="12">
        <v>3</v>
      </c>
      <c r="BO12" s="12">
        <v>5</v>
      </c>
      <c r="BP12" s="12">
        <v>5</v>
      </c>
      <c r="BQ12" s="12">
        <v>5100</v>
      </c>
      <c r="BX12" s="11" t="s">
        <v>51</v>
      </c>
      <c r="BY12" s="12">
        <v>17</v>
      </c>
      <c r="BZ12" s="12">
        <v>34</v>
      </c>
      <c r="CA12" s="12">
        <v>6</v>
      </c>
      <c r="CB12" s="12">
        <v>1</v>
      </c>
      <c r="CC12" s="12">
        <v>1</v>
      </c>
      <c r="CD12" s="12">
        <v>34</v>
      </c>
      <c r="CE12" s="12">
        <v>12</v>
      </c>
      <c r="CF12" s="12">
        <v>36</v>
      </c>
      <c r="CG12" s="12">
        <v>23</v>
      </c>
      <c r="CH12" s="12">
        <v>23</v>
      </c>
      <c r="CI12" s="12">
        <v>26</v>
      </c>
      <c r="CJ12" s="12">
        <v>11</v>
      </c>
      <c r="CK12" s="12">
        <v>34</v>
      </c>
      <c r="CL12" s="12">
        <v>32</v>
      </c>
      <c r="CM12" s="12">
        <v>32</v>
      </c>
      <c r="CN12" s="12">
        <v>20</v>
      </c>
      <c r="CO12" s="12">
        <v>3</v>
      </c>
      <c r="CP12" s="12">
        <v>31</v>
      </c>
      <c r="CQ12" s="12">
        <v>36</v>
      </c>
      <c r="CR12" s="12">
        <v>36</v>
      </c>
      <c r="CS12" s="12">
        <v>3</v>
      </c>
      <c r="CT12" s="12">
        <v>25</v>
      </c>
      <c r="CU12" s="12">
        <v>1</v>
      </c>
      <c r="CV12" s="12">
        <v>14</v>
      </c>
      <c r="CW12" s="12">
        <v>14</v>
      </c>
      <c r="CX12" s="12">
        <v>11</v>
      </c>
      <c r="CY12" s="12">
        <v>26</v>
      </c>
      <c r="CZ12" s="12">
        <v>3</v>
      </c>
      <c r="DA12" s="12">
        <v>5</v>
      </c>
      <c r="DB12" s="12">
        <v>5</v>
      </c>
      <c r="DC12" s="12">
        <v>22000</v>
      </c>
    </row>
    <row r="13" spans="1:107" ht="15" thickBot="1" x14ac:dyDescent="0.35">
      <c r="A13" s="11" t="s">
        <v>52</v>
      </c>
      <c r="B13" s="12">
        <v>34</v>
      </c>
      <c r="C13" s="12">
        <v>11</v>
      </c>
      <c r="D13" s="12">
        <v>36</v>
      </c>
      <c r="E13" s="12">
        <v>23</v>
      </c>
      <c r="F13" s="12">
        <v>23</v>
      </c>
      <c r="G13" s="12">
        <v>26</v>
      </c>
      <c r="H13" s="12">
        <v>12</v>
      </c>
      <c r="I13" s="12">
        <v>34</v>
      </c>
      <c r="J13" s="12">
        <v>31</v>
      </c>
      <c r="K13" s="12">
        <v>31</v>
      </c>
      <c r="L13" s="12">
        <v>11</v>
      </c>
      <c r="M13" s="12">
        <v>21</v>
      </c>
      <c r="N13" s="12">
        <v>22</v>
      </c>
      <c r="O13" s="12">
        <v>32</v>
      </c>
      <c r="P13" s="12">
        <v>32</v>
      </c>
      <c r="Q13" s="12">
        <v>3</v>
      </c>
      <c r="R13" s="12">
        <v>26</v>
      </c>
      <c r="S13" s="12">
        <v>1</v>
      </c>
      <c r="T13" s="12">
        <v>14</v>
      </c>
      <c r="U13" s="12">
        <v>14</v>
      </c>
      <c r="V13" s="12">
        <v>11</v>
      </c>
      <c r="W13" s="12">
        <v>25</v>
      </c>
      <c r="X13" s="12">
        <v>3</v>
      </c>
      <c r="Y13" s="12">
        <v>6</v>
      </c>
      <c r="Z13" s="12">
        <v>6</v>
      </c>
      <c r="AA13" s="12">
        <v>26</v>
      </c>
      <c r="AB13" s="12">
        <v>16</v>
      </c>
      <c r="AC13" s="12">
        <v>15</v>
      </c>
      <c r="AD13" s="12">
        <v>5</v>
      </c>
      <c r="AE13" s="12">
        <v>5</v>
      </c>
      <c r="AF13" s="12">
        <v>20170</v>
      </c>
      <c r="AL13" s="11" t="s">
        <v>52</v>
      </c>
      <c r="AM13" s="12">
        <v>34</v>
      </c>
      <c r="AN13" s="12">
        <v>11</v>
      </c>
      <c r="AO13" s="12">
        <v>36</v>
      </c>
      <c r="AP13" s="12">
        <v>23</v>
      </c>
      <c r="AQ13" s="12">
        <v>23</v>
      </c>
      <c r="AR13" s="12">
        <v>26</v>
      </c>
      <c r="AS13" s="12">
        <v>12</v>
      </c>
      <c r="AT13" s="12">
        <v>34</v>
      </c>
      <c r="AU13" s="12">
        <v>31</v>
      </c>
      <c r="AV13" s="12">
        <v>31</v>
      </c>
      <c r="AW13" s="12">
        <v>11</v>
      </c>
      <c r="AX13" s="12">
        <v>21</v>
      </c>
      <c r="AY13" s="12">
        <v>22</v>
      </c>
      <c r="AZ13" s="12">
        <v>32</v>
      </c>
      <c r="BA13" s="12">
        <v>32</v>
      </c>
      <c r="BB13" s="12">
        <v>3</v>
      </c>
      <c r="BC13" s="12">
        <v>26</v>
      </c>
      <c r="BD13" s="12">
        <v>1</v>
      </c>
      <c r="BE13" s="12">
        <v>14</v>
      </c>
      <c r="BF13" s="12">
        <v>14</v>
      </c>
      <c r="BG13" s="12">
        <v>11</v>
      </c>
      <c r="BH13" s="12">
        <v>25</v>
      </c>
      <c r="BI13" s="12">
        <v>3</v>
      </c>
      <c r="BJ13" s="12">
        <v>6</v>
      </c>
      <c r="BK13" s="12">
        <v>6</v>
      </c>
      <c r="BL13" s="12">
        <v>26</v>
      </c>
      <c r="BM13" s="12">
        <v>16</v>
      </c>
      <c r="BN13" s="12">
        <v>15</v>
      </c>
      <c r="BO13" s="12">
        <v>5</v>
      </c>
      <c r="BP13" s="12">
        <v>5</v>
      </c>
      <c r="BQ13" s="12">
        <v>5200</v>
      </c>
      <c r="BX13" s="11" t="s">
        <v>52</v>
      </c>
      <c r="BY13" s="12">
        <v>34</v>
      </c>
      <c r="BZ13" s="12">
        <v>11</v>
      </c>
      <c r="CA13" s="12">
        <v>36</v>
      </c>
      <c r="CB13" s="12">
        <v>23</v>
      </c>
      <c r="CC13" s="12">
        <v>23</v>
      </c>
      <c r="CD13" s="12">
        <v>26</v>
      </c>
      <c r="CE13" s="12">
        <v>12</v>
      </c>
      <c r="CF13" s="12">
        <v>34</v>
      </c>
      <c r="CG13" s="12">
        <v>31</v>
      </c>
      <c r="CH13" s="12">
        <v>31</v>
      </c>
      <c r="CI13" s="12">
        <v>11</v>
      </c>
      <c r="CJ13" s="12">
        <v>21</v>
      </c>
      <c r="CK13" s="12">
        <v>22</v>
      </c>
      <c r="CL13" s="12">
        <v>32</v>
      </c>
      <c r="CM13" s="12">
        <v>32</v>
      </c>
      <c r="CN13" s="12">
        <v>3</v>
      </c>
      <c r="CO13" s="12">
        <v>26</v>
      </c>
      <c r="CP13" s="12">
        <v>1</v>
      </c>
      <c r="CQ13" s="12">
        <v>14</v>
      </c>
      <c r="CR13" s="12">
        <v>14</v>
      </c>
      <c r="CS13" s="12">
        <v>11</v>
      </c>
      <c r="CT13" s="12">
        <v>25</v>
      </c>
      <c r="CU13" s="12">
        <v>3</v>
      </c>
      <c r="CV13" s="12">
        <v>6</v>
      </c>
      <c r="CW13" s="12">
        <v>6</v>
      </c>
      <c r="CX13" s="12">
        <v>26</v>
      </c>
      <c r="CY13" s="12">
        <v>16</v>
      </c>
      <c r="CZ13" s="12">
        <v>15</v>
      </c>
      <c r="DA13" s="12">
        <v>5</v>
      </c>
      <c r="DB13" s="12">
        <v>5</v>
      </c>
      <c r="DC13" s="12">
        <v>21000</v>
      </c>
    </row>
    <row r="14" spans="1:107" ht="15" thickBot="1" x14ac:dyDescent="0.35">
      <c r="A14" s="11" t="s">
        <v>53</v>
      </c>
      <c r="B14" s="12">
        <v>26</v>
      </c>
      <c r="C14" s="12">
        <v>11</v>
      </c>
      <c r="D14" s="12">
        <v>34</v>
      </c>
      <c r="E14" s="12">
        <v>31</v>
      </c>
      <c r="F14" s="12">
        <v>31</v>
      </c>
      <c r="G14" s="12">
        <v>11</v>
      </c>
      <c r="H14" s="12">
        <v>21</v>
      </c>
      <c r="I14" s="12">
        <v>21</v>
      </c>
      <c r="J14" s="12">
        <v>31</v>
      </c>
      <c r="K14" s="12">
        <v>31</v>
      </c>
      <c r="L14" s="12">
        <v>8</v>
      </c>
      <c r="M14" s="12">
        <v>1</v>
      </c>
      <c r="N14" s="12">
        <v>3</v>
      </c>
      <c r="O14" s="12">
        <v>4</v>
      </c>
      <c r="P14" s="12">
        <v>4</v>
      </c>
      <c r="Q14" s="12">
        <v>11</v>
      </c>
      <c r="R14" s="12">
        <v>26</v>
      </c>
      <c r="S14" s="12">
        <v>3</v>
      </c>
      <c r="T14" s="12">
        <v>6</v>
      </c>
      <c r="U14" s="12">
        <v>6</v>
      </c>
      <c r="V14" s="12">
        <v>26</v>
      </c>
      <c r="W14" s="12">
        <v>16</v>
      </c>
      <c r="X14" s="12">
        <v>16</v>
      </c>
      <c r="Y14" s="12">
        <v>6</v>
      </c>
      <c r="Z14" s="12">
        <v>6</v>
      </c>
      <c r="AA14" s="12">
        <v>29</v>
      </c>
      <c r="AB14" s="12">
        <v>36</v>
      </c>
      <c r="AC14" s="12">
        <v>34</v>
      </c>
      <c r="AD14" s="12">
        <v>33</v>
      </c>
      <c r="AE14" s="12">
        <v>33</v>
      </c>
      <c r="AF14" s="12">
        <v>22873</v>
      </c>
      <c r="AL14" s="11" t="s">
        <v>53</v>
      </c>
      <c r="AM14" s="12">
        <v>26</v>
      </c>
      <c r="AN14" s="12">
        <v>11</v>
      </c>
      <c r="AO14" s="12">
        <v>34</v>
      </c>
      <c r="AP14" s="12">
        <v>31</v>
      </c>
      <c r="AQ14" s="12">
        <v>31</v>
      </c>
      <c r="AR14" s="12">
        <v>11</v>
      </c>
      <c r="AS14" s="12">
        <v>21</v>
      </c>
      <c r="AT14" s="12">
        <v>21</v>
      </c>
      <c r="AU14" s="12">
        <v>31</v>
      </c>
      <c r="AV14" s="12">
        <v>31</v>
      </c>
      <c r="AW14" s="12">
        <v>8</v>
      </c>
      <c r="AX14" s="12">
        <v>1</v>
      </c>
      <c r="AY14" s="12">
        <v>3</v>
      </c>
      <c r="AZ14" s="12">
        <v>4</v>
      </c>
      <c r="BA14" s="12">
        <v>4</v>
      </c>
      <c r="BB14" s="12">
        <v>11</v>
      </c>
      <c r="BC14" s="12">
        <v>26</v>
      </c>
      <c r="BD14" s="12">
        <v>3</v>
      </c>
      <c r="BE14" s="12">
        <v>6</v>
      </c>
      <c r="BF14" s="12">
        <v>6</v>
      </c>
      <c r="BG14" s="12">
        <v>26</v>
      </c>
      <c r="BH14" s="12">
        <v>16</v>
      </c>
      <c r="BI14" s="12">
        <v>16</v>
      </c>
      <c r="BJ14" s="12">
        <v>6</v>
      </c>
      <c r="BK14" s="12">
        <v>6</v>
      </c>
      <c r="BL14" s="12">
        <v>29</v>
      </c>
      <c r="BM14" s="12">
        <v>36</v>
      </c>
      <c r="BN14" s="12">
        <v>34</v>
      </c>
      <c r="BO14" s="12">
        <v>33</v>
      </c>
      <c r="BP14" s="12">
        <v>33</v>
      </c>
      <c r="BQ14" s="12">
        <v>6200</v>
      </c>
      <c r="BX14" s="11" t="s">
        <v>53</v>
      </c>
      <c r="BY14" s="12">
        <v>26</v>
      </c>
      <c r="BZ14" s="12">
        <v>11</v>
      </c>
      <c r="CA14" s="12">
        <v>34</v>
      </c>
      <c r="CB14" s="12">
        <v>31</v>
      </c>
      <c r="CC14" s="12">
        <v>31</v>
      </c>
      <c r="CD14" s="12">
        <v>11</v>
      </c>
      <c r="CE14" s="12">
        <v>21</v>
      </c>
      <c r="CF14" s="12">
        <v>21</v>
      </c>
      <c r="CG14" s="12">
        <v>31</v>
      </c>
      <c r="CH14" s="12">
        <v>31</v>
      </c>
      <c r="CI14" s="12">
        <v>8</v>
      </c>
      <c r="CJ14" s="12">
        <v>1</v>
      </c>
      <c r="CK14" s="12">
        <v>3</v>
      </c>
      <c r="CL14" s="12">
        <v>4</v>
      </c>
      <c r="CM14" s="12">
        <v>4</v>
      </c>
      <c r="CN14" s="12">
        <v>11</v>
      </c>
      <c r="CO14" s="12">
        <v>26</v>
      </c>
      <c r="CP14" s="12">
        <v>3</v>
      </c>
      <c r="CQ14" s="12">
        <v>6</v>
      </c>
      <c r="CR14" s="12">
        <v>6</v>
      </c>
      <c r="CS14" s="12">
        <v>26</v>
      </c>
      <c r="CT14" s="12">
        <v>16</v>
      </c>
      <c r="CU14" s="12">
        <v>16</v>
      </c>
      <c r="CV14" s="12">
        <v>6</v>
      </c>
      <c r="CW14" s="12">
        <v>6</v>
      </c>
      <c r="CX14" s="12">
        <v>29</v>
      </c>
      <c r="CY14" s="12">
        <v>36</v>
      </c>
      <c r="CZ14" s="12">
        <v>34</v>
      </c>
      <c r="DA14" s="12">
        <v>33</v>
      </c>
      <c r="DB14" s="12">
        <v>33</v>
      </c>
      <c r="DC14" s="12">
        <v>15000</v>
      </c>
    </row>
    <row r="15" spans="1:107" ht="15" thickBot="1" x14ac:dyDescent="0.35">
      <c r="A15" s="11" t="s">
        <v>54</v>
      </c>
      <c r="B15" s="12">
        <v>12</v>
      </c>
      <c r="C15" s="12">
        <v>20</v>
      </c>
      <c r="D15" s="12">
        <v>21</v>
      </c>
      <c r="E15" s="12">
        <v>31</v>
      </c>
      <c r="F15" s="12">
        <v>31</v>
      </c>
      <c r="G15" s="12">
        <v>8</v>
      </c>
      <c r="H15" s="12">
        <v>1</v>
      </c>
      <c r="I15" s="12">
        <v>3</v>
      </c>
      <c r="J15" s="12">
        <v>4</v>
      </c>
      <c r="K15" s="12">
        <v>4</v>
      </c>
      <c r="L15" s="12">
        <v>16</v>
      </c>
      <c r="M15" s="12">
        <v>26</v>
      </c>
      <c r="N15" s="12">
        <v>19</v>
      </c>
      <c r="O15" s="12">
        <v>24</v>
      </c>
      <c r="P15" s="12">
        <v>24</v>
      </c>
      <c r="Q15" s="12">
        <v>25</v>
      </c>
      <c r="R15" s="12">
        <v>17</v>
      </c>
      <c r="S15" s="12">
        <v>16</v>
      </c>
      <c r="T15" s="12">
        <v>6</v>
      </c>
      <c r="U15" s="12">
        <v>6</v>
      </c>
      <c r="V15" s="12">
        <v>29</v>
      </c>
      <c r="W15" s="12">
        <v>36</v>
      </c>
      <c r="X15" s="12">
        <v>34</v>
      </c>
      <c r="Y15" s="12">
        <v>33</v>
      </c>
      <c r="Z15" s="12">
        <v>33</v>
      </c>
      <c r="AA15" s="12">
        <v>21</v>
      </c>
      <c r="AB15" s="12">
        <v>11</v>
      </c>
      <c r="AC15" s="12">
        <v>18</v>
      </c>
      <c r="AD15" s="12">
        <v>13</v>
      </c>
      <c r="AE15" s="12">
        <v>13</v>
      </c>
      <c r="AF15" s="12">
        <v>21173</v>
      </c>
      <c r="AL15" s="11" t="s">
        <v>54</v>
      </c>
      <c r="AM15" s="12">
        <v>12</v>
      </c>
      <c r="AN15" s="12">
        <v>20</v>
      </c>
      <c r="AO15" s="12">
        <v>21</v>
      </c>
      <c r="AP15" s="12">
        <v>31</v>
      </c>
      <c r="AQ15" s="12">
        <v>31</v>
      </c>
      <c r="AR15" s="12">
        <v>8</v>
      </c>
      <c r="AS15" s="12">
        <v>1</v>
      </c>
      <c r="AT15" s="12">
        <v>3</v>
      </c>
      <c r="AU15" s="12">
        <v>4</v>
      </c>
      <c r="AV15" s="12">
        <v>4</v>
      </c>
      <c r="AW15" s="12">
        <v>16</v>
      </c>
      <c r="AX15" s="12">
        <v>26</v>
      </c>
      <c r="AY15" s="12">
        <v>19</v>
      </c>
      <c r="AZ15" s="12">
        <v>24</v>
      </c>
      <c r="BA15" s="12">
        <v>24</v>
      </c>
      <c r="BB15" s="12">
        <v>25</v>
      </c>
      <c r="BC15" s="12">
        <v>17</v>
      </c>
      <c r="BD15" s="12">
        <v>16</v>
      </c>
      <c r="BE15" s="12">
        <v>6</v>
      </c>
      <c r="BF15" s="12">
        <v>6</v>
      </c>
      <c r="BG15" s="12">
        <v>29</v>
      </c>
      <c r="BH15" s="12">
        <v>36</v>
      </c>
      <c r="BI15" s="12">
        <v>34</v>
      </c>
      <c r="BJ15" s="12">
        <v>33</v>
      </c>
      <c r="BK15" s="12">
        <v>33</v>
      </c>
      <c r="BL15" s="12">
        <v>21</v>
      </c>
      <c r="BM15" s="12">
        <v>11</v>
      </c>
      <c r="BN15" s="12">
        <v>18</v>
      </c>
      <c r="BO15" s="12">
        <v>13</v>
      </c>
      <c r="BP15" s="12">
        <v>13</v>
      </c>
      <c r="BQ15" s="12">
        <v>5400</v>
      </c>
      <c r="BX15" s="11" t="s">
        <v>54</v>
      </c>
      <c r="BY15" s="12">
        <v>12</v>
      </c>
      <c r="BZ15" s="12">
        <v>20</v>
      </c>
      <c r="CA15" s="12">
        <v>21</v>
      </c>
      <c r="CB15" s="12">
        <v>31</v>
      </c>
      <c r="CC15" s="12">
        <v>31</v>
      </c>
      <c r="CD15" s="12">
        <v>8</v>
      </c>
      <c r="CE15" s="12">
        <v>1</v>
      </c>
      <c r="CF15" s="12">
        <v>3</v>
      </c>
      <c r="CG15" s="12">
        <v>4</v>
      </c>
      <c r="CH15" s="12">
        <v>4</v>
      </c>
      <c r="CI15" s="12">
        <v>16</v>
      </c>
      <c r="CJ15" s="12">
        <v>26</v>
      </c>
      <c r="CK15" s="12">
        <v>19</v>
      </c>
      <c r="CL15" s="12">
        <v>24</v>
      </c>
      <c r="CM15" s="12">
        <v>24</v>
      </c>
      <c r="CN15" s="12">
        <v>25</v>
      </c>
      <c r="CO15" s="12">
        <v>17</v>
      </c>
      <c r="CP15" s="12">
        <v>16</v>
      </c>
      <c r="CQ15" s="12">
        <v>6</v>
      </c>
      <c r="CR15" s="12">
        <v>6</v>
      </c>
      <c r="CS15" s="12">
        <v>29</v>
      </c>
      <c r="CT15" s="12">
        <v>36</v>
      </c>
      <c r="CU15" s="12">
        <v>34</v>
      </c>
      <c r="CV15" s="12">
        <v>33</v>
      </c>
      <c r="CW15" s="12">
        <v>33</v>
      </c>
      <c r="CX15" s="12">
        <v>21</v>
      </c>
      <c r="CY15" s="12">
        <v>11</v>
      </c>
      <c r="CZ15" s="12">
        <v>18</v>
      </c>
      <c r="DA15" s="12">
        <v>13</v>
      </c>
      <c r="DB15" s="12">
        <v>13</v>
      </c>
      <c r="DC15" s="12">
        <v>25000</v>
      </c>
    </row>
    <row r="16" spans="1:107" ht="15" thickBot="1" x14ac:dyDescent="0.35">
      <c r="A16" s="11" t="s">
        <v>55</v>
      </c>
      <c r="B16" s="12">
        <v>8</v>
      </c>
      <c r="C16" s="12">
        <v>1</v>
      </c>
      <c r="D16" s="12">
        <v>3</v>
      </c>
      <c r="E16" s="12">
        <v>4</v>
      </c>
      <c r="F16" s="12">
        <v>4</v>
      </c>
      <c r="G16" s="12">
        <v>15</v>
      </c>
      <c r="H16" s="12">
        <v>26</v>
      </c>
      <c r="I16" s="12">
        <v>18</v>
      </c>
      <c r="J16" s="12">
        <v>23</v>
      </c>
      <c r="K16" s="12">
        <v>23</v>
      </c>
      <c r="L16" s="12">
        <v>21</v>
      </c>
      <c r="M16" s="12">
        <v>23</v>
      </c>
      <c r="N16" s="12">
        <v>26</v>
      </c>
      <c r="O16" s="12">
        <v>29</v>
      </c>
      <c r="P16" s="12">
        <v>29</v>
      </c>
      <c r="Q16" s="12">
        <v>29</v>
      </c>
      <c r="R16" s="12">
        <v>36</v>
      </c>
      <c r="S16" s="12">
        <v>34</v>
      </c>
      <c r="T16" s="12">
        <v>33</v>
      </c>
      <c r="U16" s="12">
        <v>33</v>
      </c>
      <c r="V16" s="12">
        <v>22</v>
      </c>
      <c r="W16" s="12">
        <v>11</v>
      </c>
      <c r="X16" s="12">
        <v>19</v>
      </c>
      <c r="Y16" s="12">
        <v>14</v>
      </c>
      <c r="Z16" s="12">
        <v>14</v>
      </c>
      <c r="AA16" s="12">
        <v>16</v>
      </c>
      <c r="AB16" s="12">
        <v>14</v>
      </c>
      <c r="AC16" s="12">
        <v>11</v>
      </c>
      <c r="AD16" s="12">
        <v>8</v>
      </c>
      <c r="AE16" s="12">
        <v>8</v>
      </c>
      <c r="AF16" s="12">
        <v>22100</v>
      </c>
      <c r="AL16" s="11" t="s">
        <v>55</v>
      </c>
      <c r="AM16" s="12">
        <v>8</v>
      </c>
      <c r="AN16" s="12">
        <v>1</v>
      </c>
      <c r="AO16" s="12">
        <v>3</v>
      </c>
      <c r="AP16" s="12">
        <v>4</v>
      </c>
      <c r="AQ16" s="12">
        <v>4</v>
      </c>
      <c r="AR16" s="12">
        <v>15</v>
      </c>
      <c r="AS16" s="12">
        <v>26</v>
      </c>
      <c r="AT16" s="12">
        <v>18</v>
      </c>
      <c r="AU16" s="12">
        <v>23</v>
      </c>
      <c r="AV16" s="12">
        <v>23</v>
      </c>
      <c r="AW16" s="12">
        <v>21</v>
      </c>
      <c r="AX16" s="12">
        <v>23</v>
      </c>
      <c r="AY16" s="12">
        <v>26</v>
      </c>
      <c r="AZ16" s="12">
        <v>29</v>
      </c>
      <c r="BA16" s="12">
        <v>29</v>
      </c>
      <c r="BB16" s="12">
        <v>29</v>
      </c>
      <c r="BC16" s="12">
        <v>36</v>
      </c>
      <c r="BD16" s="12">
        <v>34</v>
      </c>
      <c r="BE16" s="12">
        <v>33</v>
      </c>
      <c r="BF16" s="12">
        <v>33</v>
      </c>
      <c r="BG16" s="12">
        <v>22</v>
      </c>
      <c r="BH16" s="12">
        <v>11</v>
      </c>
      <c r="BI16" s="12">
        <v>19</v>
      </c>
      <c r="BJ16" s="12">
        <v>14</v>
      </c>
      <c r="BK16" s="12">
        <v>14</v>
      </c>
      <c r="BL16" s="12">
        <v>16</v>
      </c>
      <c r="BM16" s="12">
        <v>14</v>
      </c>
      <c r="BN16" s="12">
        <v>11</v>
      </c>
      <c r="BO16" s="12">
        <v>8</v>
      </c>
      <c r="BP16" s="12">
        <v>8</v>
      </c>
      <c r="BQ16" s="12">
        <v>5600</v>
      </c>
      <c r="BX16" s="11" t="s">
        <v>55</v>
      </c>
      <c r="BY16" s="12">
        <v>8</v>
      </c>
      <c r="BZ16" s="12">
        <v>1</v>
      </c>
      <c r="CA16" s="12">
        <v>3</v>
      </c>
      <c r="CB16" s="12">
        <v>4</v>
      </c>
      <c r="CC16" s="12">
        <v>4</v>
      </c>
      <c r="CD16" s="12">
        <v>15</v>
      </c>
      <c r="CE16" s="12">
        <v>26</v>
      </c>
      <c r="CF16" s="12">
        <v>18</v>
      </c>
      <c r="CG16" s="12">
        <v>23</v>
      </c>
      <c r="CH16" s="12">
        <v>23</v>
      </c>
      <c r="CI16" s="12">
        <v>21</v>
      </c>
      <c r="CJ16" s="12">
        <v>23</v>
      </c>
      <c r="CK16" s="12">
        <v>26</v>
      </c>
      <c r="CL16" s="12">
        <v>29</v>
      </c>
      <c r="CM16" s="12">
        <v>29</v>
      </c>
      <c r="CN16" s="12">
        <v>29</v>
      </c>
      <c r="CO16" s="12">
        <v>36</v>
      </c>
      <c r="CP16" s="12">
        <v>34</v>
      </c>
      <c r="CQ16" s="12">
        <v>33</v>
      </c>
      <c r="CR16" s="12">
        <v>33</v>
      </c>
      <c r="CS16" s="12">
        <v>22</v>
      </c>
      <c r="CT16" s="12">
        <v>11</v>
      </c>
      <c r="CU16" s="12">
        <v>19</v>
      </c>
      <c r="CV16" s="12">
        <v>14</v>
      </c>
      <c r="CW16" s="12">
        <v>14</v>
      </c>
      <c r="CX16" s="12">
        <v>16</v>
      </c>
      <c r="CY16" s="12">
        <v>14</v>
      </c>
      <c r="CZ16" s="12">
        <v>11</v>
      </c>
      <c r="DA16" s="12">
        <v>8</v>
      </c>
      <c r="DB16" s="12">
        <v>8</v>
      </c>
      <c r="DC16" s="12">
        <v>29000</v>
      </c>
    </row>
    <row r="17" spans="1:107" ht="15" thickBot="1" x14ac:dyDescent="0.35">
      <c r="A17" s="11" t="s">
        <v>56</v>
      </c>
      <c r="B17" s="12">
        <v>16</v>
      </c>
      <c r="C17" s="12">
        <v>25</v>
      </c>
      <c r="D17" s="12">
        <v>19</v>
      </c>
      <c r="E17" s="12">
        <v>23</v>
      </c>
      <c r="F17" s="12">
        <v>23</v>
      </c>
      <c r="G17" s="12">
        <v>21</v>
      </c>
      <c r="H17" s="12">
        <v>23</v>
      </c>
      <c r="I17" s="12">
        <v>25</v>
      </c>
      <c r="J17" s="12">
        <v>28</v>
      </c>
      <c r="K17" s="12">
        <v>28</v>
      </c>
      <c r="L17" s="12">
        <v>30</v>
      </c>
      <c r="M17" s="12">
        <v>31</v>
      </c>
      <c r="N17" s="12">
        <v>24</v>
      </c>
      <c r="O17" s="12">
        <v>11</v>
      </c>
      <c r="P17" s="12">
        <v>11</v>
      </c>
      <c r="Q17" s="12">
        <v>21</v>
      </c>
      <c r="R17" s="12">
        <v>12</v>
      </c>
      <c r="S17" s="12">
        <v>18</v>
      </c>
      <c r="T17" s="12">
        <v>14</v>
      </c>
      <c r="U17" s="12">
        <v>14</v>
      </c>
      <c r="V17" s="12">
        <v>16</v>
      </c>
      <c r="W17" s="12">
        <v>14</v>
      </c>
      <c r="X17" s="12">
        <v>12</v>
      </c>
      <c r="Y17" s="12">
        <v>9</v>
      </c>
      <c r="Z17" s="12">
        <v>9</v>
      </c>
      <c r="AA17" s="12">
        <v>7</v>
      </c>
      <c r="AB17" s="12">
        <v>6</v>
      </c>
      <c r="AC17" s="12">
        <v>13</v>
      </c>
      <c r="AD17" s="12">
        <v>26</v>
      </c>
      <c r="AE17" s="12">
        <v>26</v>
      </c>
      <c r="AF17" s="12">
        <v>17641</v>
      </c>
      <c r="AL17" s="11" t="s">
        <v>56</v>
      </c>
      <c r="AM17" s="12">
        <v>16</v>
      </c>
      <c r="AN17" s="12">
        <v>25</v>
      </c>
      <c r="AO17" s="12">
        <v>19</v>
      </c>
      <c r="AP17" s="12">
        <v>23</v>
      </c>
      <c r="AQ17" s="12">
        <v>23</v>
      </c>
      <c r="AR17" s="12">
        <v>21</v>
      </c>
      <c r="AS17" s="12">
        <v>23</v>
      </c>
      <c r="AT17" s="12">
        <v>25</v>
      </c>
      <c r="AU17" s="12">
        <v>28</v>
      </c>
      <c r="AV17" s="12">
        <v>28</v>
      </c>
      <c r="AW17" s="12">
        <v>30</v>
      </c>
      <c r="AX17" s="12">
        <v>31</v>
      </c>
      <c r="AY17" s="12">
        <v>24</v>
      </c>
      <c r="AZ17" s="12">
        <v>11</v>
      </c>
      <c r="BA17" s="12">
        <v>11</v>
      </c>
      <c r="BB17" s="12">
        <v>21</v>
      </c>
      <c r="BC17" s="12">
        <v>12</v>
      </c>
      <c r="BD17" s="12">
        <v>18</v>
      </c>
      <c r="BE17" s="12">
        <v>14</v>
      </c>
      <c r="BF17" s="12">
        <v>14</v>
      </c>
      <c r="BG17" s="12">
        <v>16</v>
      </c>
      <c r="BH17" s="12">
        <v>14</v>
      </c>
      <c r="BI17" s="12">
        <v>12</v>
      </c>
      <c r="BJ17" s="12">
        <v>9</v>
      </c>
      <c r="BK17" s="12">
        <v>9</v>
      </c>
      <c r="BL17" s="12">
        <v>7</v>
      </c>
      <c r="BM17" s="12">
        <v>6</v>
      </c>
      <c r="BN17" s="12">
        <v>13</v>
      </c>
      <c r="BO17" s="12">
        <v>26</v>
      </c>
      <c r="BP17" s="12">
        <v>26</v>
      </c>
      <c r="BQ17" s="12">
        <v>4700</v>
      </c>
      <c r="BX17" s="11" t="s">
        <v>56</v>
      </c>
      <c r="BY17" s="12">
        <v>16</v>
      </c>
      <c r="BZ17" s="12">
        <v>25</v>
      </c>
      <c r="CA17" s="12">
        <v>19</v>
      </c>
      <c r="CB17" s="12">
        <v>23</v>
      </c>
      <c r="CC17" s="12">
        <v>23</v>
      </c>
      <c r="CD17" s="12">
        <v>21</v>
      </c>
      <c r="CE17" s="12">
        <v>23</v>
      </c>
      <c r="CF17" s="12">
        <v>25</v>
      </c>
      <c r="CG17" s="12">
        <v>28</v>
      </c>
      <c r="CH17" s="12">
        <v>28</v>
      </c>
      <c r="CI17" s="12">
        <v>30</v>
      </c>
      <c r="CJ17" s="12">
        <v>31</v>
      </c>
      <c r="CK17" s="12">
        <v>24</v>
      </c>
      <c r="CL17" s="12">
        <v>11</v>
      </c>
      <c r="CM17" s="12">
        <v>11</v>
      </c>
      <c r="CN17" s="12">
        <v>21</v>
      </c>
      <c r="CO17" s="12">
        <v>12</v>
      </c>
      <c r="CP17" s="12">
        <v>18</v>
      </c>
      <c r="CQ17" s="12">
        <v>14</v>
      </c>
      <c r="CR17" s="12">
        <v>14</v>
      </c>
      <c r="CS17" s="12">
        <v>16</v>
      </c>
      <c r="CT17" s="12">
        <v>14</v>
      </c>
      <c r="CU17" s="12">
        <v>12</v>
      </c>
      <c r="CV17" s="12">
        <v>9</v>
      </c>
      <c r="CW17" s="12">
        <v>9</v>
      </c>
      <c r="CX17" s="12">
        <v>7</v>
      </c>
      <c r="CY17" s="12">
        <v>6</v>
      </c>
      <c r="CZ17" s="12">
        <v>13</v>
      </c>
      <c r="DA17" s="12">
        <v>26</v>
      </c>
      <c r="DB17" s="12">
        <v>26</v>
      </c>
      <c r="DC17" s="12">
        <v>22000</v>
      </c>
    </row>
    <row r="18" spans="1:107" ht="15" thickBot="1" x14ac:dyDescent="0.35">
      <c r="A18" s="11" t="s">
        <v>57</v>
      </c>
      <c r="B18" s="12">
        <v>22</v>
      </c>
      <c r="C18" s="12">
        <v>22</v>
      </c>
      <c r="D18" s="12">
        <v>25</v>
      </c>
      <c r="E18" s="12">
        <v>28</v>
      </c>
      <c r="F18" s="12">
        <v>28</v>
      </c>
      <c r="G18" s="12">
        <v>30</v>
      </c>
      <c r="H18" s="12">
        <v>31</v>
      </c>
      <c r="I18" s="12">
        <v>23</v>
      </c>
      <c r="J18" s="12">
        <v>10</v>
      </c>
      <c r="K18" s="12">
        <v>10</v>
      </c>
      <c r="L18" s="12">
        <v>7</v>
      </c>
      <c r="M18" s="12">
        <v>23</v>
      </c>
      <c r="N18" s="12">
        <v>5</v>
      </c>
      <c r="O18" s="12">
        <v>11</v>
      </c>
      <c r="P18" s="12">
        <v>11</v>
      </c>
      <c r="Q18" s="12">
        <v>15</v>
      </c>
      <c r="R18" s="12">
        <v>15</v>
      </c>
      <c r="S18" s="12">
        <v>12</v>
      </c>
      <c r="T18" s="12">
        <v>9</v>
      </c>
      <c r="U18" s="12">
        <v>9</v>
      </c>
      <c r="V18" s="12">
        <v>7</v>
      </c>
      <c r="W18" s="12">
        <v>6</v>
      </c>
      <c r="X18" s="12">
        <v>14</v>
      </c>
      <c r="Y18" s="12">
        <v>27</v>
      </c>
      <c r="Z18" s="12">
        <v>27</v>
      </c>
      <c r="AA18" s="12">
        <v>30</v>
      </c>
      <c r="AB18" s="12">
        <v>14</v>
      </c>
      <c r="AC18" s="12">
        <v>32</v>
      </c>
      <c r="AD18" s="12">
        <v>26</v>
      </c>
      <c r="AE18" s="12">
        <v>26</v>
      </c>
      <c r="AF18" s="12">
        <v>17479</v>
      </c>
      <c r="AL18" s="11" t="s">
        <v>57</v>
      </c>
      <c r="AM18" s="12">
        <v>22</v>
      </c>
      <c r="AN18" s="12">
        <v>22</v>
      </c>
      <c r="AO18" s="12">
        <v>25</v>
      </c>
      <c r="AP18" s="12">
        <v>28</v>
      </c>
      <c r="AQ18" s="12">
        <v>28</v>
      </c>
      <c r="AR18" s="12">
        <v>30</v>
      </c>
      <c r="AS18" s="12">
        <v>31</v>
      </c>
      <c r="AT18" s="12">
        <v>23</v>
      </c>
      <c r="AU18" s="12">
        <v>10</v>
      </c>
      <c r="AV18" s="12">
        <v>10</v>
      </c>
      <c r="AW18" s="12">
        <v>7</v>
      </c>
      <c r="AX18" s="12">
        <v>23</v>
      </c>
      <c r="AY18" s="12">
        <v>5</v>
      </c>
      <c r="AZ18" s="12">
        <v>11</v>
      </c>
      <c r="BA18" s="12">
        <v>11</v>
      </c>
      <c r="BB18" s="12">
        <v>15</v>
      </c>
      <c r="BC18" s="12">
        <v>15</v>
      </c>
      <c r="BD18" s="12">
        <v>12</v>
      </c>
      <c r="BE18" s="12">
        <v>9</v>
      </c>
      <c r="BF18" s="12">
        <v>9</v>
      </c>
      <c r="BG18" s="12">
        <v>7</v>
      </c>
      <c r="BH18" s="12">
        <v>6</v>
      </c>
      <c r="BI18" s="12">
        <v>14</v>
      </c>
      <c r="BJ18" s="12">
        <v>27</v>
      </c>
      <c r="BK18" s="12">
        <v>27</v>
      </c>
      <c r="BL18" s="12">
        <v>30</v>
      </c>
      <c r="BM18" s="12">
        <v>14</v>
      </c>
      <c r="BN18" s="12">
        <v>32</v>
      </c>
      <c r="BO18" s="12">
        <v>26</v>
      </c>
      <c r="BP18" s="12">
        <v>26</v>
      </c>
      <c r="BQ18" s="12">
        <v>4700</v>
      </c>
      <c r="BX18" s="11" t="s">
        <v>57</v>
      </c>
      <c r="BY18" s="12">
        <v>22</v>
      </c>
      <c r="BZ18" s="12">
        <v>22</v>
      </c>
      <c r="CA18" s="12">
        <v>25</v>
      </c>
      <c r="CB18" s="12">
        <v>28</v>
      </c>
      <c r="CC18" s="12">
        <v>28</v>
      </c>
      <c r="CD18" s="12">
        <v>30</v>
      </c>
      <c r="CE18" s="12">
        <v>31</v>
      </c>
      <c r="CF18" s="12">
        <v>23</v>
      </c>
      <c r="CG18" s="12">
        <v>10</v>
      </c>
      <c r="CH18" s="12">
        <v>10</v>
      </c>
      <c r="CI18" s="12">
        <v>7</v>
      </c>
      <c r="CJ18" s="12">
        <v>23</v>
      </c>
      <c r="CK18" s="12">
        <v>5</v>
      </c>
      <c r="CL18" s="12">
        <v>11</v>
      </c>
      <c r="CM18" s="12">
        <v>11</v>
      </c>
      <c r="CN18" s="12">
        <v>15</v>
      </c>
      <c r="CO18" s="12">
        <v>15</v>
      </c>
      <c r="CP18" s="12">
        <v>12</v>
      </c>
      <c r="CQ18" s="12">
        <v>9</v>
      </c>
      <c r="CR18" s="12">
        <v>9</v>
      </c>
      <c r="CS18" s="12">
        <v>7</v>
      </c>
      <c r="CT18" s="12">
        <v>6</v>
      </c>
      <c r="CU18" s="12">
        <v>14</v>
      </c>
      <c r="CV18" s="12">
        <v>27</v>
      </c>
      <c r="CW18" s="12">
        <v>27</v>
      </c>
      <c r="CX18" s="12">
        <v>30</v>
      </c>
      <c r="CY18" s="12">
        <v>14</v>
      </c>
      <c r="CZ18" s="12">
        <v>32</v>
      </c>
      <c r="DA18" s="12">
        <v>26</v>
      </c>
      <c r="DB18" s="12">
        <v>26</v>
      </c>
      <c r="DC18" s="12">
        <v>22000</v>
      </c>
    </row>
    <row r="19" spans="1:107" ht="15" thickBot="1" x14ac:dyDescent="0.35">
      <c r="A19" s="11" t="s">
        <v>58</v>
      </c>
      <c r="B19" s="12">
        <v>30</v>
      </c>
      <c r="C19" s="12">
        <v>30</v>
      </c>
      <c r="D19" s="12">
        <v>23</v>
      </c>
      <c r="E19" s="12">
        <v>10</v>
      </c>
      <c r="F19" s="12">
        <v>10</v>
      </c>
      <c r="G19" s="12">
        <v>7</v>
      </c>
      <c r="H19" s="12">
        <v>23</v>
      </c>
      <c r="I19" s="12">
        <v>5</v>
      </c>
      <c r="J19" s="12">
        <v>10</v>
      </c>
      <c r="K19" s="12">
        <v>10</v>
      </c>
      <c r="L19" s="12">
        <v>25</v>
      </c>
      <c r="M19" s="12">
        <v>21</v>
      </c>
      <c r="N19" s="12">
        <v>33</v>
      </c>
      <c r="O19" s="12">
        <v>32</v>
      </c>
      <c r="P19" s="12">
        <v>32</v>
      </c>
      <c r="Q19" s="12">
        <v>7</v>
      </c>
      <c r="R19" s="12">
        <v>7</v>
      </c>
      <c r="S19" s="12">
        <v>14</v>
      </c>
      <c r="T19" s="12">
        <v>27</v>
      </c>
      <c r="U19" s="12">
        <v>27</v>
      </c>
      <c r="V19" s="12">
        <v>30</v>
      </c>
      <c r="W19" s="12">
        <v>14</v>
      </c>
      <c r="X19" s="12">
        <v>32</v>
      </c>
      <c r="Y19" s="12">
        <v>27</v>
      </c>
      <c r="Z19" s="12">
        <v>27</v>
      </c>
      <c r="AA19" s="12">
        <v>12</v>
      </c>
      <c r="AB19" s="12">
        <v>16</v>
      </c>
      <c r="AC19" s="12">
        <v>4</v>
      </c>
      <c r="AD19" s="12">
        <v>5</v>
      </c>
      <c r="AE19" s="12">
        <v>5</v>
      </c>
      <c r="AF19" s="12">
        <v>16860</v>
      </c>
      <c r="AL19" s="11" t="s">
        <v>58</v>
      </c>
      <c r="AM19" s="12">
        <v>30</v>
      </c>
      <c r="AN19" s="12">
        <v>30</v>
      </c>
      <c r="AO19" s="12">
        <v>23</v>
      </c>
      <c r="AP19" s="12">
        <v>10</v>
      </c>
      <c r="AQ19" s="12">
        <v>10</v>
      </c>
      <c r="AR19" s="12">
        <v>7</v>
      </c>
      <c r="AS19" s="12">
        <v>23</v>
      </c>
      <c r="AT19" s="12">
        <v>5</v>
      </c>
      <c r="AU19" s="12">
        <v>10</v>
      </c>
      <c r="AV19" s="12">
        <v>10</v>
      </c>
      <c r="AW19" s="12">
        <v>25</v>
      </c>
      <c r="AX19" s="12">
        <v>21</v>
      </c>
      <c r="AY19" s="12">
        <v>33</v>
      </c>
      <c r="AZ19" s="12">
        <v>32</v>
      </c>
      <c r="BA19" s="12">
        <v>32</v>
      </c>
      <c r="BB19" s="12">
        <v>7</v>
      </c>
      <c r="BC19" s="12">
        <v>7</v>
      </c>
      <c r="BD19" s="12">
        <v>14</v>
      </c>
      <c r="BE19" s="12">
        <v>27</v>
      </c>
      <c r="BF19" s="12">
        <v>27</v>
      </c>
      <c r="BG19" s="12">
        <v>30</v>
      </c>
      <c r="BH19" s="12">
        <v>14</v>
      </c>
      <c r="BI19" s="12">
        <v>32</v>
      </c>
      <c r="BJ19" s="12">
        <v>27</v>
      </c>
      <c r="BK19" s="12">
        <v>27</v>
      </c>
      <c r="BL19" s="12">
        <v>12</v>
      </c>
      <c r="BM19" s="12">
        <v>16</v>
      </c>
      <c r="BN19" s="12">
        <v>4</v>
      </c>
      <c r="BO19" s="12">
        <v>5</v>
      </c>
      <c r="BP19" s="12">
        <v>5</v>
      </c>
      <c r="BQ19" s="12">
        <v>4300</v>
      </c>
      <c r="BX19" s="11" t="s">
        <v>58</v>
      </c>
      <c r="BY19" s="12">
        <v>30</v>
      </c>
      <c r="BZ19" s="12">
        <v>30</v>
      </c>
      <c r="CA19" s="12">
        <v>23</v>
      </c>
      <c r="CB19" s="12">
        <v>10</v>
      </c>
      <c r="CC19" s="12">
        <v>10</v>
      </c>
      <c r="CD19" s="12">
        <v>7</v>
      </c>
      <c r="CE19" s="12">
        <v>23</v>
      </c>
      <c r="CF19" s="12">
        <v>5</v>
      </c>
      <c r="CG19" s="12">
        <v>10</v>
      </c>
      <c r="CH19" s="12">
        <v>10</v>
      </c>
      <c r="CI19" s="12">
        <v>25</v>
      </c>
      <c r="CJ19" s="12">
        <v>21</v>
      </c>
      <c r="CK19" s="12">
        <v>33</v>
      </c>
      <c r="CL19" s="12">
        <v>32</v>
      </c>
      <c r="CM19" s="12">
        <v>32</v>
      </c>
      <c r="CN19" s="12">
        <v>7</v>
      </c>
      <c r="CO19" s="12">
        <v>7</v>
      </c>
      <c r="CP19" s="12">
        <v>14</v>
      </c>
      <c r="CQ19" s="12">
        <v>27</v>
      </c>
      <c r="CR19" s="12">
        <v>27</v>
      </c>
      <c r="CS19" s="12">
        <v>30</v>
      </c>
      <c r="CT19" s="12">
        <v>14</v>
      </c>
      <c r="CU19" s="12">
        <v>32</v>
      </c>
      <c r="CV19" s="12">
        <v>27</v>
      </c>
      <c r="CW19" s="12">
        <v>27</v>
      </c>
      <c r="CX19" s="12">
        <v>12</v>
      </c>
      <c r="CY19" s="12">
        <v>16</v>
      </c>
      <c r="CZ19" s="12">
        <v>4</v>
      </c>
      <c r="DA19" s="12">
        <v>5</v>
      </c>
      <c r="DB19" s="12">
        <v>5</v>
      </c>
      <c r="DC19" s="12">
        <v>17000</v>
      </c>
    </row>
    <row r="20" spans="1:107" ht="15" thickBot="1" x14ac:dyDescent="0.35">
      <c r="A20" s="11" t="s">
        <v>59</v>
      </c>
      <c r="B20" s="12">
        <v>7</v>
      </c>
      <c r="C20" s="12">
        <v>22</v>
      </c>
      <c r="D20" s="12">
        <v>5</v>
      </c>
      <c r="E20" s="12">
        <v>10</v>
      </c>
      <c r="F20" s="12">
        <v>10</v>
      </c>
      <c r="G20" s="12">
        <v>25</v>
      </c>
      <c r="H20" s="12">
        <v>21</v>
      </c>
      <c r="I20" s="12">
        <v>33</v>
      </c>
      <c r="J20" s="12">
        <v>31</v>
      </c>
      <c r="K20" s="12">
        <v>31</v>
      </c>
      <c r="L20" s="12">
        <v>14</v>
      </c>
      <c r="M20" s="12">
        <v>4</v>
      </c>
      <c r="N20" s="12">
        <v>13</v>
      </c>
      <c r="O20" s="12">
        <v>14</v>
      </c>
      <c r="P20" s="12">
        <v>14</v>
      </c>
      <c r="Q20" s="12">
        <v>30</v>
      </c>
      <c r="R20" s="12">
        <v>15</v>
      </c>
      <c r="S20" s="12">
        <v>32</v>
      </c>
      <c r="T20" s="12">
        <v>27</v>
      </c>
      <c r="U20" s="12">
        <v>27</v>
      </c>
      <c r="V20" s="12">
        <v>12</v>
      </c>
      <c r="W20" s="12">
        <v>16</v>
      </c>
      <c r="X20" s="12">
        <v>4</v>
      </c>
      <c r="Y20" s="12">
        <v>6</v>
      </c>
      <c r="Z20" s="12">
        <v>6</v>
      </c>
      <c r="AA20" s="12">
        <v>23</v>
      </c>
      <c r="AB20" s="12">
        <v>33</v>
      </c>
      <c r="AC20" s="12">
        <v>24</v>
      </c>
      <c r="AD20" s="12">
        <v>23</v>
      </c>
      <c r="AE20" s="12">
        <v>23</v>
      </c>
      <c r="AF20" s="12">
        <v>19763</v>
      </c>
      <c r="AL20" s="11" t="s">
        <v>59</v>
      </c>
      <c r="AM20" s="12">
        <v>7</v>
      </c>
      <c r="AN20" s="12">
        <v>22</v>
      </c>
      <c r="AO20" s="12">
        <v>5</v>
      </c>
      <c r="AP20" s="12">
        <v>10</v>
      </c>
      <c r="AQ20" s="12">
        <v>10</v>
      </c>
      <c r="AR20" s="12">
        <v>25</v>
      </c>
      <c r="AS20" s="12">
        <v>21</v>
      </c>
      <c r="AT20" s="12">
        <v>33</v>
      </c>
      <c r="AU20" s="12">
        <v>31</v>
      </c>
      <c r="AV20" s="12">
        <v>31</v>
      </c>
      <c r="AW20" s="12">
        <v>14</v>
      </c>
      <c r="AX20" s="12">
        <v>4</v>
      </c>
      <c r="AY20" s="12">
        <v>13</v>
      </c>
      <c r="AZ20" s="12">
        <v>14</v>
      </c>
      <c r="BA20" s="12">
        <v>14</v>
      </c>
      <c r="BB20" s="12">
        <v>30</v>
      </c>
      <c r="BC20" s="12">
        <v>15</v>
      </c>
      <c r="BD20" s="12">
        <v>32</v>
      </c>
      <c r="BE20" s="12">
        <v>27</v>
      </c>
      <c r="BF20" s="12">
        <v>27</v>
      </c>
      <c r="BG20" s="12">
        <v>12</v>
      </c>
      <c r="BH20" s="12">
        <v>16</v>
      </c>
      <c r="BI20" s="12">
        <v>4</v>
      </c>
      <c r="BJ20" s="12">
        <v>6</v>
      </c>
      <c r="BK20" s="12">
        <v>6</v>
      </c>
      <c r="BL20" s="12">
        <v>23</v>
      </c>
      <c r="BM20" s="12">
        <v>33</v>
      </c>
      <c r="BN20" s="12">
        <v>24</v>
      </c>
      <c r="BO20" s="12">
        <v>23</v>
      </c>
      <c r="BP20" s="12">
        <v>23</v>
      </c>
      <c r="BQ20" s="12">
        <v>5200</v>
      </c>
      <c r="BX20" s="11" t="s">
        <v>59</v>
      </c>
      <c r="BY20" s="12">
        <v>7</v>
      </c>
      <c r="BZ20" s="12">
        <v>22</v>
      </c>
      <c r="CA20" s="12">
        <v>5</v>
      </c>
      <c r="CB20" s="12">
        <v>10</v>
      </c>
      <c r="CC20" s="12">
        <v>10</v>
      </c>
      <c r="CD20" s="12">
        <v>25</v>
      </c>
      <c r="CE20" s="12">
        <v>21</v>
      </c>
      <c r="CF20" s="12">
        <v>33</v>
      </c>
      <c r="CG20" s="12">
        <v>31</v>
      </c>
      <c r="CH20" s="12">
        <v>31</v>
      </c>
      <c r="CI20" s="12">
        <v>14</v>
      </c>
      <c r="CJ20" s="12">
        <v>4</v>
      </c>
      <c r="CK20" s="12">
        <v>13</v>
      </c>
      <c r="CL20" s="12">
        <v>14</v>
      </c>
      <c r="CM20" s="12">
        <v>14</v>
      </c>
      <c r="CN20" s="12">
        <v>30</v>
      </c>
      <c r="CO20" s="12">
        <v>15</v>
      </c>
      <c r="CP20" s="12">
        <v>32</v>
      </c>
      <c r="CQ20" s="12">
        <v>27</v>
      </c>
      <c r="CR20" s="12">
        <v>27</v>
      </c>
      <c r="CS20" s="12">
        <v>12</v>
      </c>
      <c r="CT20" s="12">
        <v>16</v>
      </c>
      <c r="CU20" s="12">
        <v>4</v>
      </c>
      <c r="CV20" s="12">
        <v>6</v>
      </c>
      <c r="CW20" s="12">
        <v>6</v>
      </c>
      <c r="CX20" s="12">
        <v>23</v>
      </c>
      <c r="CY20" s="12">
        <v>33</v>
      </c>
      <c r="CZ20" s="12">
        <v>24</v>
      </c>
      <c r="DA20" s="12">
        <v>23</v>
      </c>
      <c r="DB20" s="12">
        <v>23</v>
      </c>
      <c r="DC20" s="12">
        <v>13000</v>
      </c>
    </row>
    <row r="21" spans="1:107" ht="15" thickBot="1" x14ac:dyDescent="0.35">
      <c r="A21" s="11" t="s">
        <v>60</v>
      </c>
      <c r="B21" s="12">
        <v>25</v>
      </c>
      <c r="C21" s="12">
        <v>20</v>
      </c>
      <c r="D21" s="12">
        <v>33</v>
      </c>
      <c r="E21" s="12">
        <v>31</v>
      </c>
      <c r="F21" s="12">
        <v>31</v>
      </c>
      <c r="G21" s="12">
        <v>13</v>
      </c>
      <c r="H21" s="12">
        <v>5</v>
      </c>
      <c r="I21" s="12">
        <v>12</v>
      </c>
      <c r="J21" s="12">
        <v>13</v>
      </c>
      <c r="K21" s="12">
        <v>13</v>
      </c>
      <c r="L21" s="12">
        <v>2</v>
      </c>
      <c r="M21" s="12">
        <v>16</v>
      </c>
      <c r="N21" s="12">
        <v>14</v>
      </c>
      <c r="O21" s="12">
        <v>30</v>
      </c>
      <c r="P21" s="12">
        <v>30</v>
      </c>
      <c r="Q21" s="12">
        <v>12</v>
      </c>
      <c r="R21" s="12">
        <v>17</v>
      </c>
      <c r="S21" s="12">
        <v>4</v>
      </c>
      <c r="T21" s="12">
        <v>6</v>
      </c>
      <c r="U21" s="12">
        <v>6</v>
      </c>
      <c r="V21" s="12">
        <v>24</v>
      </c>
      <c r="W21" s="12">
        <v>32</v>
      </c>
      <c r="X21" s="12">
        <v>25</v>
      </c>
      <c r="Y21" s="12">
        <v>24</v>
      </c>
      <c r="Z21" s="12">
        <v>24</v>
      </c>
      <c r="AA21" s="12">
        <v>35</v>
      </c>
      <c r="AB21" s="12">
        <v>21</v>
      </c>
      <c r="AC21" s="12">
        <v>23</v>
      </c>
      <c r="AD21" s="12">
        <v>7</v>
      </c>
      <c r="AE21" s="12">
        <v>7</v>
      </c>
      <c r="AF21" s="12">
        <v>19691</v>
      </c>
      <c r="AL21" s="11" t="s">
        <v>60</v>
      </c>
      <c r="AM21" s="12">
        <v>25</v>
      </c>
      <c r="AN21" s="12">
        <v>20</v>
      </c>
      <c r="AO21" s="12">
        <v>33</v>
      </c>
      <c r="AP21" s="12">
        <v>31</v>
      </c>
      <c r="AQ21" s="12">
        <v>31</v>
      </c>
      <c r="AR21" s="12">
        <v>13</v>
      </c>
      <c r="AS21" s="12">
        <v>5</v>
      </c>
      <c r="AT21" s="12">
        <v>12</v>
      </c>
      <c r="AU21" s="12">
        <v>13</v>
      </c>
      <c r="AV21" s="12">
        <v>13</v>
      </c>
      <c r="AW21" s="12">
        <v>2</v>
      </c>
      <c r="AX21" s="12">
        <v>16</v>
      </c>
      <c r="AY21" s="12">
        <v>14</v>
      </c>
      <c r="AZ21" s="12">
        <v>30</v>
      </c>
      <c r="BA21" s="12">
        <v>30</v>
      </c>
      <c r="BB21" s="12">
        <v>12</v>
      </c>
      <c r="BC21" s="12">
        <v>17</v>
      </c>
      <c r="BD21" s="12">
        <v>4</v>
      </c>
      <c r="BE21" s="12">
        <v>6</v>
      </c>
      <c r="BF21" s="12">
        <v>6</v>
      </c>
      <c r="BG21" s="12">
        <v>24</v>
      </c>
      <c r="BH21" s="12">
        <v>32</v>
      </c>
      <c r="BI21" s="12">
        <v>25</v>
      </c>
      <c r="BJ21" s="12">
        <v>24</v>
      </c>
      <c r="BK21" s="12">
        <v>24</v>
      </c>
      <c r="BL21" s="12">
        <v>35</v>
      </c>
      <c r="BM21" s="12">
        <v>21</v>
      </c>
      <c r="BN21" s="12">
        <v>23</v>
      </c>
      <c r="BO21" s="12">
        <v>7</v>
      </c>
      <c r="BP21" s="12">
        <v>7</v>
      </c>
      <c r="BQ21" s="12">
        <v>5100</v>
      </c>
      <c r="BX21" s="11" t="s">
        <v>60</v>
      </c>
      <c r="BY21" s="12">
        <v>25</v>
      </c>
      <c r="BZ21" s="12">
        <v>20</v>
      </c>
      <c r="CA21" s="12">
        <v>33</v>
      </c>
      <c r="CB21" s="12">
        <v>31</v>
      </c>
      <c r="CC21" s="12">
        <v>31</v>
      </c>
      <c r="CD21" s="12">
        <v>13</v>
      </c>
      <c r="CE21" s="12">
        <v>5</v>
      </c>
      <c r="CF21" s="12">
        <v>12</v>
      </c>
      <c r="CG21" s="12">
        <v>13</v>
      </c>
      <c r="CH21" s="12">
        <v>13</v>
      </c>
      <c r="CI21" s="12">
        <v>2</v>
      </c>
      <c r="CJ21" s="12">
        <v>16</v>
      </c>
      <c r="CK21" s="12">
        <v>14</v>
      </c>
      <c r="CL21" s="12">
        <v>30</v>
      </c>
      <c r="CM21" s="12">
        <v>30</v>
      </c>
      <c r="CN21" s="12">
        <v>12</v>
      </c>
      <c r="CO21" s="12">
        <v>17</v>
      </c>
      <c r="CP21" s="12">
        <v>4</v>
      </c>
      <c r="CQ21" s="12">
        <v>6</v>
      </c>
      <c r="CR21" s="12">
        <v>6</v>
      </c>
      <c r="CS21" s="12">
        <v>24</v>
      </c>
      <c r="CT21" s="12">
        <v>32</v>
      </c>
      <c r="CU21" s="12">
        <v>25</v>
      </c>
      <c r="CV21" s="12">
        <v>24</v>
      </c>
      <c r="CW21" s="12">
        <v>24</v>
      </c>
      <c r="CX21" s="12">
        <v>35</v>
      </c>
      <c r="CY21" s="12">
        <v>21</v>
      </c>
      <c r="CZ21" s="12">
        <v>23</v>
      </c>
      <c r="DA21" s="12">
        <v>7</v>
      </c>
      <c r="DB21" s="12">
        <v>7</v>
      </c>
      <c r="DC21" s="12">
        <v>26000</v>
      </c>
    </row>
    <row r="22" spans="1:107" ht="15" thickBot="1" x14ac:dyDescent="0.35">
      <c r="A22" s="11" t="s">
        <v>61</v>
      </c>
      <c r="B22" s="12">
        <v>14</v>
      </c>
      <c r="C22" s="12">
        <v>4</v>
      </c>
      <c r="D22" s="12">
        <v>13</v>
      </c>
      <c r="E22" s="12">
        <v>13</v>
      </c>
      <c r="F22" s="12">
        <v>13</v>
      </c>
      <c r="G22" s="12">
        <v>2</v>
      </c>
      <c r="H22" s="12">
        <v>16</v>
      </c>
      <c r="I22" s="12">
        <v>13</v>
      </c>
      <c r="J22" s="12">
        <v>29</v>
      </c>
      <c r="K22" s="12">
        <v>29</v>
      </c>
      <c r="L22" s="12">
        <v>12</v>
      </c>
      <c r="M22" s="12">
        <v>31</v>
      </c>
      <c r="N22" s="12">
        <v>16</v>
      </c>
      <c r="O22" s="12">
        <v>24</v>
      </c>
      <c r="P22" s="12">
        <v>24</v>
      </c>
      <c r="Q22" s="12">
        <v>23</v>
      </c>
      <c r="R22" s="12">
        <v>33</v>
      </c>
      <c r="S22" s="12">
        <v>24</v>
      </c>
      <c r="T22" s="12">
        <v>24</v>
      </c>
      <c r="U22" s="12">
        <v>24</v>
      </c>
      <c r="V22" s="12">
        <v>35</v>
      </c>
      <c r="W22" s="12">
        <v>21</v>
      </c>
      <c r="X22" s="12">
        <v>24</v>
      </c>
      <c r="Y22" s="12">
        <v>8</v>
      </c>
      <c r="Z22" s="12">
        <v>8</v>
      </c>
      <c r="AA22" s="12">
        <v>25</v>
      </c>
      <c r="AB22" s="12">
        <v>6</v>
      </c>
      <c r="AC22" s="12">
        <v>21</v>
      </c>
      <c r="AD22" s="12">
        <v>13</v>
      </c>
      <c r="AE22" s="12">
        <v>13</v>
      </c>
      <c r="AF22" s="12">
        <v>16757</v>
      </c>
      <c r="AL22" s="11" t="s">
        <v>61</v>
      </c>
      <c r="AM22" s="12">
        <v>14</v>
      </c>
      <c r="AN22" s="12">
        <v>4</v>
      </c>
      <c r="AO22" s="12">
        <v>13</v>
      </c>
      <c r="AP22" s="12">
        <v>13</v>
      </c>
      <c r="AQ22" s="12">
        <v>13</v>
      </c>
      <c r="AR22" s="12">
        <v>2</v>
      </c>
      <c r="AS22" s="12">
        <v>16</v>
      </c>
      <c r="AT22" s="12">
        <v>13</v>
      </c>
      <c r="AU22" s="12">
        <v>29</v>
      </c>
      <c r="AV22" s="12">
        <v>29</v>
      </c>
      <c r="AW22" s="12">
        <v>12</v>
      </c>
      <c r="AX22" s="12">
        <v>31</v>
      </c>
      <c r="AY22" s="12">
        <v>16</v>
      </c>
      <c r="AZ22" s="12">
        <v>24</v>
      </c>
      <c r="BA22" s="12">
        <v>24</v>
      </c>
      <c r="BB22" s="12">
        <v>23</v>
      </c>
      <c r="BC22" s="12">
        <v>33</v>
      </c>
      <c r="BD22" s="12">
        <v>24</v>
      </c>
      <c r="BE22" s="12">
        <v>24</v>
      </c>
      <c r="BF22" s="12">
        <v>24</v>
      </c>
      <c r="BG22" s="12">
        <v>35</v>
      </c>
      <c r="BH22" s="12">
        <v>21</v>
      </c>
      <c r="BI22" s="12">
        <v>24</v>
      </c>
      <c r="BJ22" s="12">
        <v>8</v>
      </c>
      <c r="BK22" s="12">
        <v>8</v>
      </c>
      <c r="BL22" s="12">
        <v>25</v>
      </c>
      <c r="BM22" s="12">
        <v>6</v>
      </c>
      <c r="BN22" s="12">
        <v>21</v>
      </c>
      <c r="BO22" s="12">
        <v>13</v>
      </c>
      <c r="BP22" s="12">
        <v>13</v>
      </c>
      <c r="BQ22" s="12">
        <v>4500</v>
      </c>
      <c r="BX22" s="11" t="s">
        <v>61</v>
      </c>
      <c r="BY22" s="12">
        <v>14</v>
      </c>
      <c r="BZ22" s="12">
        <v>4</v>
      </c>
      <c r="CA22" s="12">
        <v>13</v>
      </c>
      <c r="CB22" s="12">
        <v>13</v>
      </c>
      <c r="CC22" s="12">
        <v>13</v>
      </c>
      <c r="CD22" s="12">
        <v>2</v>
      </c>
      <c r="CE22" s="12">
        <v>16</v>
      </c>
      <c r="CF22" s="12">
        <v>13</v>
      </c>
      <c r="CG22" s="12">
        <v>29</v>
      </c>
      <c r="CH22" s="12">
        <v>29</v>
      </c>
      <c r="CI22" s="12">
        <v>12</v>
      </c>
      <c r="CJ22" s="12">
        <v>31</v>
      </c>
      <c r="CK22" s="12">
        <v>16</v>
      </c>
      <c r="CL22" s="12">
        <v>24</v>
      </c>
      <c r="CM22" s="12">
        <v>24</v>
      </c>
      <c r="CN22" s="12">
        <v>23</v>
      </c>
      <c r="CO22" s="12">
        <v>33</v>
      </c>
      <c r="CP22" s="12">
        <v>24</v>
      </c>
      <c r="CQ22" s="12">
        <v>24</v>
      </c>
      <c r="CR22" s="12">
        <v>24</v>
      </c>
      <c r="CS22" s="12">
        <v>35</v>
      </c>
      <c r="CT22" s="12">
        <v>21</v>
      </c>
      <c r="CU22" s="12">
        <v>24</v>
      </c>
      <c r="CV22" s="12">
        <v>8</v>
      </c>
      <c r="CW22" s="12">
        <v>8</v>
      </c>
      <c r="CX22" s="12">
        <v>25</v>
      </c>
      <c r="CY22" s="12">
        <v>6</v>
      </c>
      <c r="CZ22" s="12">
        <v>21</v>
      </c>
      <c r="DA22" s="12">
        <v>13</v>
      </c>
      <c r="DB22" s="12">
        <v>13</v>
      </c>
      <c r="DC22" s="12">
        <v>22000</v>
      </c>
    </row>
    <row r="23" spans="1:107" ht="15" thickBot="1" x14ac:dyDescent="0.35">
      <c r="A23" s="11" t="s">
        <v>62</v>
      </c>
      <c r="B23" s="12">
        <v>2</v>
      </c>
      <c r="C23" s="12">
        <v>15</v>
      </c>
      <c r="D23" s="12">
        <v>14</v>
      </c>
      <c r="E23" s="12">
        <v>29</v>
      </c>
      <c r="F23" s="12">
        <v>29</v>
      </c>
      <c r="G23" s="12">
        <v>12</v>
      </c>
      <c r="H23" s="12">
        <v>31</v>
      </c>
      <c r="I23" s="12">
        <v>15</v>
      </c>
      <c r="J23" s="12">
        <v>23</v>
      </c>
      <c r="K23" s="12">
        <v>23</v>
      </c>
      <c r="L23" s="12">
        <v>36</v>
      </c>
      <c r="M23" s="12">
        <v>34</v>
      </c>
      <c r="N23" s="12">
        <v>35</v>
      </c>
      <c r="O23" s="12">
        <v>20</v>
      </c>
      <c r="P23" s="12">
        <v>20</v>
      </c>
      <c r="Q23" s="12">
        <v>35</v>
      </c>
      <c r="R23" s="12">
        <v>22</v>
      </c>
      <c r="S23" s="12">
        <v>23</v>
      </c>
      <c r="T23" s="12">
        <v>8</v>
      </c>
      <c r="U23" s="12">
        <v>8</v>
      </c>
      <c r="V23" s="12">
        <v>25</v>
      </c>
      <c r="W23" s="12">
        <v>6</v>
      </c>
      <c r="X23" s="12">
        <v>22</v>
      </c>
      <c r="Y23" s="12">
        <v>14</v>
      </c>
      <c r="Z23" s="12">
        <v>14</v>
      </c>
      <c r="AA23" s="12">
        <v>1</v>
      </c>
      <c r="AB23" s="12">
        <v>3</v>
      </c>
      <c r="AC23" s="12">
        <v>2</v>
      </c>
      <c r="AD23" s="12">
        <v>17</v>
      </c>
      <c r="AE23" s="12">
        <v>17</v>
      </c>
      <c r="AF23" s="12">
        <v>14376</v>
      </c>
      <c r="AL23" s="11" t="s">
        <v>62</v>
      </c>
      <c r="AM23" s="12">
        <v>2</v>
      </c>
      <c r="AN23" s="12">
        <v>15</v>
      </c>
      <c r="AO23" s="12">
        <v>14</v>
      </c>
      <c r="AP23" s="12">
        <v>29</v>
      </c>
      <c r="AQ23" s="12">
        <v>29</v>
      </c>
      <c r="AR23" s="12">
        <v>12</v>
      </c>
      <c r="AS23" s="12">
        <v>31</v>
      </c>
      <c r="AT23" s="12">
        <v>15</v>
      </c>
      <c r="AU23" s="12">
        <v>23</v>
      </c>
      <c r="AV23" s="12">
        <v>23</v>
      </c>
      <c r="AW23" s="12">
        <v>36</v>
      </c>
      <c r="AX23" s="12">
        <v>34</v>
      </c>
      <c r="AY23" s="12">
        <v>35</v>
      </c>
      <c r="AZ23" s="12">
        <v>20</v>
      </c>
      <c r="BA23" s="12">
        <v>20</v>
      </c>
      <c r="BB23" s="12">
        <v>35</v>
      </c>
      <c r="BC23" s="12">
        <v>22</v>
      </c>
      <c r="BD23" s="12">
        <v>23</v>
      </c>
      <c r="BE23" s="12">
        <v>8</v>
      </c>
      <c r="BF23" s="12">
        <v>8</v>
      </c>
      <c r="BG23" s="12">
        <v>25</v>
      </c>
      <c r="BH23" s="12">
        <v>6</v>
      </c>
      <c r="BI23" s="12">
        <v>22</v>
      </c>
      <c r="BJ23" s="12">
        <v>14</v>
      </c>
      <c r="BK23" s="12">
        <v>14</v>
      </c>
      <c r="BL23" s="12">
        <v>1</v>
      </c>
      <c r="BM23" s="12">
        <v>3</v>
      </c>
      <c r="BN23" s="12">
        <v>2</v>
      </c>
      <c r="BO23" s="12">
        <v>17</v>
      </c>
      <c r="BP23" s="12">
        <v>17</v>
      </c>
      <c r="BQ23" s="12">
        <v>4000</v>
      </c>
      <c r="BX23" s="11" t="s">
        <v>62</v>
      </c>
      <c r="BY23" s="12">
        <v>2</v>
      </c>
      <c r="BZ23" s="12">
        <v>15</v>
      </c>
      <c r="CA23" s="12">
        <v>14</v>
      </c>
      <c r="CB23" s="12">
        <v>29</v>
      </c>
      <c r="CC23" s="12">
        <v>29</v>
      </c>
      <c r="CD23" s="12">
        <v>12</v>
      </c>
      <c r="CE23" s="12">
        <v>31</v>
      </c>
      <c r="CF23" s="12">
        <v>15</v>
      </c>
      <c r="CG23" s="12">
        <v>23</v>
      </c>
      <c r="CH23" s="12">
        <v>23</v>
      </c>
      <c r="CI23" s="12">
        <v>36</v>
      </c>
      <c r="CJ23" s="12">
        <v>34</v>
      </c>
      <c r="CK23" s="12">
        <v>35</v>
      </c>
      <c r="CL23" s="12">
        <v>20</v>
      </c>
      <c r="CM23" s="12">
        <v>20</v>
      </c>
      <c r="CN23" s="12">
        <v>35</v>
      </c>
      <c r="CO23" s="12">
        <v>22</v>
      </c>
      <c r="CP23" s="12">
        <v>23</v>
      </c>
      <c r="CQ23" s="12">
        <v>8</v>
      </c>
      <c r="CR23" s="12">
        <v>8</v>
      </c>
      <c r="CS23" s="12">
        <v>25</v>
      </c>
      <c r="CT23" s="12">
        <v>6</v>
      </c>
      <c r="CU23" s="12">
        <v>22</v>
      </c>
      <c r="CV23" s="12">
        <v>14</v>
      </c>
      <c r="CW23" s="12">
        <v>14</v>
      </c>
      <c r="CX23" s="12">
        <v>1</v>
      </c>
      <c r="CY23" s="12">
        <v>3</v>
      </c>
      <c r="CZ23" s="12">
        <v>2</v>
      </c>
      <c r="DA23" s="12">
        <v>17</v>
      </c>
      <c r="DB23" s="12">
        <v>17</v>
      </c>
      <c r="DC23" s="12">
        <v>15000</v>
      </c>
    </row>
    <row r="24" spans="1:107" ht="15" thickBot="1" x14ac:dyDescent="0.35">
      <c r="A24" s="11" t="s">
        <v>63</v>
      </c>
      <c r="B24" s="12">
        <v>13</v>
      </c>
      <c r="C24" s="12">
        <v>30</v>
      </c>
      <c r="D24" s="12">
        <v>16</v>
      </c>
      <c r="E24" s="12">
        <v>23</v>
      </c>
      <c r="F24" s="12">
        <v>23</v>
      </c>
      <c r="G24" s="12">
        <v>36</v>
      </c>
      <c r="H24" s="12">
        <v>34</v>
      </c>
      <c r="I24" s="12">
        <v>35</v>
      </c>
      <c r="J24" s="12">
        <v>19</v>
      </c>
      <c r="K24" s="12">
        <v>19</v>
      </c>
      <c r="L24" s="12">
        <v>28</v>
      </c>
      <c r="M24" s="12">
        <v>9</v>
      </c>
      <c r="N24" s="12">
        <v>18</v>
      </c>
      <c r="O24" s="12">
        <v>5</v>
      </c>
      <c r="P24" s="12">
        <v>5</v>
      </c>
      <c r="Q24" s="12">
        <v>24</v>
      </c>
      <c r="R24" s="12">
        <v>7</v>
      </c>
      <c r="S24" s="12">
        <v>21</v>
      </c>
      <c r="T24" s="12">
        <v>14</v>
      </c>
      <c r="U24" s="12">
        <v>14</v>
      </c>
      <c r="V24" s="12">
        <v>1</v>
      </c>
      <c r="W24" s="12">
        <v>3</v>
      </c>
      <c r="X24" s="12">
        <v>2</v>
      </c>
      <c r="Y24" s="12">
        <v>18</v>
      </c>
      <c r="Z24" s="12">
        <v>18</v>
      </c>
      <c r="AA24" s="12">
        <v>9</v>
      </c>
      <c r="AB24" s="12">
        <v>28</v>
      </c>
      <c r="AC24" s="12">
        <v>19</v>
      </c>
      <c r="AD24" s="12">
        <v>32</v>
      </c>
      <c r="AE24" s="12">
        <v>32</v>
      </c>
      <c r="AF24" s="12">
        <v>13896</v>
      </c>
      <c r="AL24" s="11" t="s">
        <v>63</v>
      </c>
      <c r="AM24" s="12">
        <v>13</v>
      </c>
      <c r="AN24" s="12">
        <v>30</v>
      </c>
      <c r="AO24" s="12">
        <v>16</v>
      </c>
      <c r="AP24" s="12">
        <v>23</v>
      </c>
      <c r="AQ24" s="12">
        <v>23</v>
      </c>
      <c r="AR24" s="12">
        <v>36</v>
      </c>
      <c r="AS24" s="12">
        <v>34</v>
      </c>
      <c r="AT24" s="12">
        <v>35</v>
      </c>
      <c r="AU24" s="12">
        <v>19</v>
      </c>
      <c r="AV24" s="12">
        <v>19</v>
      </c>
      <c r="AW24" s="12">
        <v>28</v>
      </c>
      <c r="AX24" s="12">
        <v>9</v>
      </c>
      <c r="AY24" s="12">
        <v>18</v>
      </c>
      <c r="AZ24" s="12">
        <v>5</v>
      </c>
      <c r="BA24" s="12">
        <v>5</v>
      </c>
      <c r="BB24" s="12">
        <v>24</v>
      </c>
      <c r="BC24" s="12">
        <v>7</v>
      </c>
      <c r="BD24" s="12">
        <v>21</v>
      </c>
      <c r="BE24" s="12">
        <v>14</v>
      </c>
      <c r="BF24" s="12">
        <v>14</v>
      </c>
      <c r="BG24" s="12">
        <v>1</v>
      </c>
      <c r="BH24" s="12">
        <v>3</v>
      </c>
      <c r="BI24" s="12">
        <v>2</v>
      </c>
      <c r="BJ24" s="12">
        <v>18</v>
      </c>
      <c r="BK24" s="12">
        <v>18</v>
      </c>
      <c r="BL24" s="12">
        <v>9</v>
      </c>
      <c r="BM24" s="12">
        <v>28</v>
      </c>
      <c r="BN24" s="12">
        <v>19</v>
      </c>
      <c r="BO24" s="12">
        <v>32</v>
      </c>
      <c r="BP24" s="12">
        <v>32</v>
      </c>
      <c r="BQ24" s="12">
        <v>3800</v>
      </c>
      <c r="BX24" s="11" t="s">
        <v>63</v>
      </c>
      <c r="BY24" s="12">
        <v>13</v>
      </c>
      <c r="BZ24" s="12">
        <v>30</v>
      </c>
      <c r="CA24" s="12">
        <v>16</v>
      </c>
      <c r="CB24" s="12">
        <v>23</v>
      </c>
      <c r="CC24" s="12">
        <v>23</v>
      </c>
      <c r="CD24" s="12">
        <v>36</v>
      </c>
      <c r="CE24" s="12">
        <v>34</v>
      </c>
      <c r="CF24" s="12">
        <v>35</v>
      </c>
      <c r="CG24" s="12">
        <v>19</v>
      </c>
      <c r="CH24" s="12">
        <v>19</v>
      </c>
      <c r="CI24" s="12">
        <v>28</v>
      </c>
      <c r="CJ24" s="12">
        <v>9</v>
      </c>
      <c r="CK24" s="12">
        <v>18</v>
      </c>
      <c r="CL24" s="12">
        <v>5</v>
      </c>
      <c r="CM24" s="12">
        <v>5</v>
      </c>
      <c r="CN24" s="12">
        <v>24</v>
      </c>
      <c r="CO24" s="12">
        <v>7</v>
      </c>
      <c r="CP24" s="12">
        <v>21</v>
      </c>
      <c r="CQ24" s="12">
        <v>14</v>
      </c>
      <c r="CR24" s="12">
        <v>14</v>
      </c>
      <c r="CS24" s="12">
        <v>1</v>
      </c>
      <c r="CT24" s="12">
        <v>3</v>
      </c>
      <c r="CU24" s="12">
        <v>2</v>
      </c>
      <c r="CV24" s="12">
        <v>18</v>
      </c>
      <c r="CW24" s="12">
        <v>18</v>
      </c>
      <c r="CX24" s="12">
        <v>9</v>
      </c>
      <c r="CY24" s="12">
        <v>28</v>
      </c>
      <c r="CZ24" s="12">
        <v>19</v>
      </c>
      <c r="DA24" s="12">
        <v>32</v>
      </c>
      <c r="DB24" s="12">
        <v>32</v>
      </c>
      <c r="DC24" s="12">
        <v>21000</v>
      </c>
    </row>
    <row r="25" spans="1:107" ht="15" thickBot="1" x14ac:dyDescent="0.35">
      <c r="A25" s="11" t="s">
        <v>64</v>
      </c>
      <c r="B25" s="12">
        <v>36</v>
      </c>
      <c r="C25" s="12">
        <v>34</v>
      </c>
      <c r="D25" s="12">
        <v>35</v>
      </c>
      <c r="E25" s="12">
        <v>19</v>
      </c>
      <c r="F25" s="12">
        <v>19</v>
      </c>
      <c r="G25" s="12">
        <v>28</v>
      </c>
      <c r="H25" s="12">
        <v>10</v>
      </c>
      <c r="I25" s="12">
        <v>17</v>
      </c>
      <c r="J25" s="12">
        <v>5</v>
      </c>
      <c r="K25" s="12">
        <v>5</v>
      </c>
      <c r="L25" s="12">
        <v>5</v>
      </c>
      <c r="M25" s="12">
        <v>26</v>
      </c>
      <c r="N25" s="12">
        <v>11</v>
      </c>
      <c r="O25" s="12">
        <v>24</v>
      </c>
      <c r="P25" s="12">
        <v>24</v>
      </c>
      <c r="Q25" s="12">
        <v>1</v>
      </c>
      <c r="R25" s="12">
        <v>3</v>
      </c>
      <c r="S25" s="12">
        <v>2</v>
      </c>
      <c r="T25" s="12">
        <v>18</v>
      </c>
      <c r="U25" s="12">
        <v>18</v>
      </c>
      <c r="V25" s="12">
        <v>9</v>
      </c>
      <c r="W25" s="12">
        <v>27</v>
      </c>
      <c r="X25" s="12">
        <v>20</v>
      </c>
      <c r="Y25" s="12">
        <v>32</v>
      </c>
      <c r="Z25" s="12">
        <v>32</v>
      </c>
      <c r="AA25" s="12">
        <v>32</v>
      </c>
      <c r="AB25" s="12">
        <v>11</v>
      </c>
      <c r="AC25" s="12">
        <v>26</v>
      </c>
      <c r="AD25" s="12">
        <v>13</v>
      </c>
      <c r="AE25" s="12">
        <v>13</v>
      </c>
      <c r="AF25" s="12">
        <v>13896</v>
      </c>
      <c r="AL25" s="11" t="s">
        <v>64</v>
      </c>
      <c r="AM25" s="12">
        <v>36</v>
      </c>
      <c r="AN25" s="12">
        <v>34</v>
      </c>
      <c r="AO25" s="12">
        <v>35</v>
      </c>
      <c r="AP25" s="12">
        <v>19</v>
      </c>
      <c r="AQ25" s="12">
        <v>19</v>
      </c>
      <c r="AR25" s="12">
        <v>28</v>
      </c>
      <c r="AS25" s="12">
        <v>10</v>
      </c>
      <c r="AT25" s="12">
        <v>17</v>
      </c>
      <c r="AU25" s="12">
        <v>5</v>
      </c>
      <c r="AV25" s="12">
        <v>5</v>
      </c>
      <c r="AW25" s="12">
        <v>5</v>
      </c>
      <c r="AX25" s="12">
        <v>26</v>
      </c>
      <c r="AY25" s="12">
        <v>11</v>
      </c>
      <c r="AZ25" s="12">
        <v>24</v>
      </c>
      <c r="BA25" s="12">
        <v>24</v>
      </c>
      <c r="BB25" s="12">
        <v>1</v>
      </c>
      <c r="BC25" s="12">
        <v>3</v>
      </c>
      <c r="BD25" s="12">
        <v>2</v>
      </c>
      <c r="BE25" s="12">
        <v>18</v>
      </c>
      <c r="BF25" s="12">
        <v>18</v>
      </c>
      <c r="BG25" s="12">
        <v>9</v>
      </c>
      <c r="BH25" s="12">
        <v>27</v>
      </c>
      <c r="BI25" s="12">
        <v>20</v>
      </c>
      <c r="BJ25" s="12">
        <v>32</v>
      </c>
      <c r="BK25" s="12">
        <v>32</v>
      </c>
      <c r="BL25" s="12">
        <v>32</v>
      </c>
      <c r="BM25" s="12">
        <v>11</v>
      </c>
      <c r="BN25" s="12">
        <v>26</v>
      </c>
      <c r="BO25" s="12">
        <v>13</v>
      </c>
      <c r="BP25" s="12">
        <v>13</v>
      </c>
      <c r="BQ25" s="12">
        <v>3800</v>
      </c>
      <c r="BX25" s="11" t="s">
        <v>64</v>
      </c>
      <c r="BY25" s="12">
        <v>36</v>
      </c>
      <c r="BZ25" s="12">
        <v>34</v>
      </c>
      <c r="CA25" s="12">
        <v>35</v>
      </c>
      <c r="CB25" s="12">
        <v>19</v>
      </c>
      <c r="CC25" s="12">
        <v>19</v>
      </c>
      <c r="CD25" s="12">
        <v>28</v>
      </c>
      <c r="CE25" s="12">
        <v>10</v>
      </c>
      <c r="CF25" s="12">
        <v>17</v>
      </c>
      <c r="CG25" s="12">
        <v>5</v>
      </c>
      <c r="CH25" s="12">
        <v>5</v>
      </c>
      <c r="CI25" s="12">
        <v>5</v>
      </c>
      <c r="CJ25" s="12">
        <v>26</v>
      </c>
      <c r="CK25" s="12">
        <v>11</v>
      </c>
      <c r="CL25" s="12">
        <v>24</v>
      </c>
      <c r="CM25" s="12">
        <v>24</v>
      </c>
      <c r="CN25" s="12">
        <v>1</v>
      </c>
      <c r="CO25" s="12">
        <v>3</v>
      </c>
      <c r="CP25" s="12">
        <v>2</v>
      </c>
      <c r="CQ25" s="12">
        <v>18</v>
      </c>
      <c r="CR25" s="12">
        <v>18</v>
      </c>
      <c r="CS25" s="12">
        <v>9</v>
      </c>
      <c r="CT25" s="12">
        <v>27</v>
      </c>
      <c r="CU25" s="12">
        <v>20</v>
      </c>
      <c r="CV25" s="12">
        <v>32</v>
      </c>
      <c r="CW25" s="12">
        <v>32</v>
      </c>
      <c r="CX25" s="12">
        <v>32</v>
      </c>
      <c r="CY25" s="12">
        <v>11</v>
      </c>
      <c r="CZ25" s="12">
        <v>26</v>
      </c>
      <c r="DA25" s="12">
        <v>13</v>
      </c>
      <c r="DB25" s="12">
        <v>13</v>
      </c>
      <c r="DC25" s="12">
        <v>26000</v>
      </c>
    </row>
    <row r="26" spans="1:107" ht="15" thickBot="1" x14ac:dyDescent="0.35">
      <c r="A26" s="11" t="s">
        <v>65</v>
      </c>
      <c r="B26" s="12">
        <v>28</v>
      </c>
      <c r="C26" s="12">
        <v>9</v>
      </c>
      <c r="D26" s="12">
        <v>18</v>
      </c>
      <c r="E26" s="12">
        <v>5</v>
      </c>
      <c r="F26" s="12">
        <v>5</v>
      </c>
      <c r="G26" s="12">
        <v>5</v>
      </c>
      <c r="H26" s="12">
        <v>26</v>
      </c>
      <c r="I26" s="12">
        <v>10</v>
      </c>
      <c r="J26" s="12">
        <v>23</v>
      </c>
      <c r="K26" s="12">
        <v>23</v>
      </c>
      <c r="L26" s="12">
        <v>28</v>
      </c>
      <c r="M26" s="12">
        <v>16</v>
      </c>
      <c r="N26" s="12">
        <v>30</v>
      </c>
      <c r="O26" s="12">
        <v>23</v>
      </c>
      <c r="P26" s="12">
        <v>23</v>
      </c>
      <c r="Q26" s="12">
        <v>9</v>
      </c>
      <c r="R26" s="12">
        <v>28</v>
      </c>
      <c r="S26" s="12">
        <v>19</v>
      </c>
      <c r="T26" s="12">
        <v>32</v>
      </c>
      <c r="U26" s="12">
        <v>32</v>
      </c>
      <c r="V26" s="12">
        <v>32</v>
      </c>
      <c r="W26" s="12">
        <v>11</v>
      </c>
      <c r="X26" s="12">
        <v>27</v>
      </c>
      <c r="Y26" s="12">
        <v>14</v>
      </c>
      <c r="Z26" s="12">
        <v>14</v>
      </c>
      <c r="AA26" s="12">
        <v>9</v>
      </c>
      <c r="AB26" s="12">
        <v>21</v>
      </c>
      <c r="AC26" s="12">
        <v>7</v>
      </c>
      <c r="AD26" s="12">
        <v>14</v>
      </c>
      <c r="AE26" s="12">
        <v>14</v>
      </c>
      <c r="AF26" s="12">
        <v>14953</v>
      </c>
      <c r="AL26" s="11" t="s">
        <v>65</v>
      </c>
      <c r="AM26" s="12">
        <v>28</v>
      </c>
      <c r="AN26" s="12">
        <v>9</v>
      </c>
      <c r="AO26" s="12">
        <v>18</v>
      </c>
      <c r="AP26" s="12">
        <v>5</v>
      </c>
      <c r="AQ26" s="12">
        <v>5</v>
      </c>
      <c r="AR26" s="12">
        <v>5</v>
      </c>
      <c r="AS26" s="12">
        <v>26</v>
      </c>
      <c r="AT26" s="12">
        <v>10</v>
      </c>
      <c r="AU26" s="12">
        <v>23</v>
      </c>
      <c r="AV26" s="12">
        <v>23</v>
      </c>
      <c r="AW26" s="12">
        <v>28</v>
      </c>
      <c r="AX26" s="12">
        <v>16</v>
      </c>
      <c r="AY26" s="12">
        <v>30</v>
      </c>
      <c r="AZ26" s="12">
        <v>23</v>
      </c>
      <c r="BA26" s="12">
        <v>23</v>
      </c>
      <c r="BB26" s="12">
        <v>9</v>
      </c>
      <c r="BC26" s="12">
        <v>28</v>
      </c>
      <c r="BD26" s="12">
        <v>19</v>
      </c>
      <c r="BE26" s="12">
        <v>32</v>
      </c>
      <c r="BF26" s="12">
        <v>32</v>
      </c>
      <c r="BG26" s="12">
        <v>32</v>
      </c>
      <c r="BH26" s="12">
        <v>11</v>
      </c>
      <c r="BI26" s="12">
        <v>27</v>
      </c>
      <c r="BJ26" s="12">
        <v>14</v>
      </c>
      <c r="BK26" s="12">
        <v>14</v>
      </c>
      <c r="BL26" s="12">
        <v>9</v>
      </c>
      <c r="BM26" s="12">
        <v>21</v>
      </c>
      <c r="BN26" s="12">
        <v>7</v>
      </c>
      <c r="BO26" s="12">
        <v>14</v>
      </c>
      <c r="BP26" s="12">
        <v>14</v>
      </c>
      <c r="BQ26" s="12">
        <v>4100</v>
      </c>
      <c r="BX26" s="11" t="s">
        <v>65</v>
      </c>
      <c r="BY26" s="12">
        <v>28</v>
      </c>
      <c r="BZ26" s="12">
        <v>9</v>
      </c>
      <c r="CA26" s="12">
        <v>18</v>
      </c>
      <c r="CB26" s="12">
        <v>5</v>
      </c>
      <c r="CC26" s="12">
        <v>5</v>
      </c>
      <c r="CD26" s="12">
        <v>5</v>
      </c>
      <c r="CE26" s="12">
        <v>26</v>
      </c>
      <c r="CF26" s="12">
        <v>10</v>
      </c>
      <c r="CG26" s="12">
        <v>23</v>
      </c>
      <c r="CH26" s="12">
        <v>23</v>
      </c>
      <c r="CI26" s="12">
        <v>28</v>
      </c>
      <c r="CJ26" s="12">
        <v>16</v>
      </c>
      <c r="CK26" s="12">
        <v>30</v>
      </c>
      <c r="CL26" s="12">
        <v>23</v>
      </c>
      <c r="CM26" s="12">
        <v>23</v>
      </c>
      <c r="CN26" s="12">
        <v>9</v>
      </c>
      <c r="CO26" s="12">
        <v>28</v>
      </c>
      <c r="CP26" s="12">
        <v>19</v>
      </c>
      <c r="CQ26" s="12">
        <v>32</v>
      </c>
      <c r="CR26" s="12">
        <v>32</v>
      </c>
      <c r="CS26" s="12">
        <v>32</v>
      </c>
      <c r="CT26" s="12">
        <v>11</v>
      </c>
      <c r="CU26" s="12">
        <v>27</v>
      </c>
      <c r="CV26" s="12">
        <v>14</v>
      </c>
      <c r="CW26" s="12">
        <v>14</v>
      </c>
      <c r="CX26" s="12">
        <v>9</v>
      </c>
      <c r="CY26" s="12">
        <v>21</v>
      </c>
      <c r="CZ26" s="12">
        <v>7</v>
      </c>
      <c r="DA26" s="12">
        <v>14</v>
      </c>
      <c r="DB26" s="12">
        <v>14</v>
      </c>
      <c r="DC26" s="12">
        <v>12000</v>
      </c>
    </row>
    <row r="27" spans="1:107" ht="15" thickBot="1" x14ac:dyDescent="0.35">
      <c r="A27" s="11" t="s">
        <v>66</v>
      </c>
      <c r="B27" s="12">
        <v>5</v>
      </c>
      <c r="C27" s="12">
        <v>25</v>
      </c>
      <c r="D27" s="12">
        <v>11</v>
      </c>
      <c r="E27" s="12">
        <v>23</v>
      </c>
      <c r="F27" s="12">
        <v>23</v>
      </c>
      <c r="G27" s="12">
        <v>28</v>
      </c>
      <c r="H27" s="12">
        <v>16</v>
      </c>
      <c r="I27" s="12">
        <v>30</v>
      </c>
      <c r="J27" s="12">
        <v>22</v>
      </c>
      <c r="K27" s="12">
        <v>22</v>
      </c>
      <c r="L27" s="12">
        <v>35</v>
      </c>
      <c r="M27" s="12">
        <v>34</v>
      </c>
      <c r="N27" s="12">
        <v>31</v>
      </c>
      <c r="O27" s="12">
        <v>14</v>
      </c>
      <c r="P27" s="12">
        <v>14</v>
      </c>
      <c r="Q27" s="12">
        <v>32</v>
      </c>
      <c r="R27" s="12">
        <v>12</v>
      </c>
      <c r="S27" s="12">
        <v>26</v>
      </c>
      <c r="T27" s="12">
        <v>14</v>
      </c>
      <c r="U27" s="12">
        <v>14</v>
      </c>
      <c r="V27" s="12">
        <v>9</v>
      </c>
      <c r="W27" s="12">
        <v>21</v>
      </c>
      <c r="X27" s="12">
        <v>7</v>
      </c>
      <c r="Y27" s="12">
        <v>15</v>
      </c>
      <c r="Z27" s="12">
        <v>15</v>
      </c>
      <c r="AA27" s="12">
        <v>2</v>
      </c>
      <c r="AB27" s="12">
        <v>3</v>
      </c>
      <c r="AC27" s="12">
        <v>6</v>
      </c>
      <c r="AD27" s="12">
        <v>23</v>
      </c>
      <c r="AE27" s="12">
        <v>23</v>
      </c>
      <c r="AF27" s="12">
        <v>14650</v>
      </c>
      <c r="AL27" s="11" t="s">
        <v>66</v>
      </c>
      <c r="AM27" s="12">
        <v>5</v>
      </c>
      <c r="AN27" s="12">
        <v>25</v>
      </c>
      <c r="AO27" s="12">
        <v>11</v>
      </c>
      <c r="AP27" s="12">
        <v>23</v>
      </c>
      <c r="AQ27" s="12">
        <v>23</v>
      </c>
      <c r="AR27" s="12">
        <v>28</v>
      </c>
      <c r="AS27" s="12">
        <v>16</v>
      </c>
      <c r="AT27" s="12">
        <v>30</v>
      </c>
      <c r="AU27" s="12">
        <v>22</v>
      </c>
      <c r="AV27" s="12">
        <v>22</v>
      </c>
      <c r="AW27" s="12">
        <v>35</v>
      </c>
      <c r="AX27" s="12">
        <v>34</v>
      </c>
      <c r="AY27" s="12">
        <v>31</v>
      </c>
      <c r="AZ27" s="12">
        <v>14</v>
      </c>
      <c r="BA27" s="12">
        <v>14</v>
      </c>
      <c r="BB27" s="12">
        <v>32</v>
      </c>
      <c r="BC27" s="12">
        <v>12</v>
      </c>
      <c r="BD27" s="12">
        <v>26</v>
      </c>
      <c r="BE27" s="12">
        <v>14</v>
      </c>
      <c r="BF27" s="12">
        <v>14</v>
      </c>
      <c r="BG27" s="12">
        <v>9</v>
      </c>
      <c r="BH27" s="12">
        <v>21</v>
      </c>
      <c r="BI27" s="12">
        <v>7</v>
      </c>
      <c r="BJ27" s="12">
        <v>15</v>
      </c>
      <c r="BK27" s="12">
        <v>15</v>
      </c>
      <c r="BL27" s="12">
        <v>2</v>
      </c>
      <c r="BM27" s="12">
        <v>3</v>
      </c>
      <c r="BN27" s="12">
        <v>6</v>
      </c>
      <c r="BO27" s="12">
        <v>23</v>
      </c>
      <c r="BP27" s="12">
        <v>23</v>
      </c>
      <c r="BQ27" s="12">
        <v>4000</v>
      </c>
      <c r="BX27" s="11" t="s">
        <v>66</v>
      </c>
      <c r="BY27" s="12">
        <v>5</v>
      </c>
      <c r="BZ27" s="12">
        <v>25</v>
      </c>
      <c r="CA27" s="12">
        <v>11</v>
      </c>
      <c r="CB27" s="12">
        <v>23</v>
      </c>
      <c r="CC27" s="12">
        <v>23</v>
      </c>
      <c r="CD27" s="12">
        <v>28</v>
      </c>
      <c r="CE27" s="12">
        <v>16</v>
      </c>
      <c r="CF27" s="12">
        <v>30</v>
      </c>
      <c r="CG27" s="12">
        <v>22</v>
      </c>
      <c r="CH27" s="12">
        <v>22</v>
      </c>
      <c r="CI27" s="12">
        <v>35</v>
      </c>
      <c r="CJ27" s="12">
        <v>34</v>
      </c>
      <c r="CK27" s="12">
        <v>31</v>
      </c>
      <c r="CL27" s="12">
        <v>14</v>
      </c>
      <c r="CM27" s="12">
        <v>14</v>
      </c>
      <c r="CN27" s="12">
        <v>32</v>
      </c>
      <c r="CO27" s="12">
        <v>12</v>
      </c>
      <c r="CP27" s="12">
        <v>26</v>
      </c>
      <c r="CQ27" s="12">
        <v>14</v>
      </c>
      <c r="CR27" s="12">
        <v>14</v>
      </c>
      <c r="CS27" s="12">
        <v>9</v>
      </c>
      <c r="CT27" s="12">
        <v>21</v>
      </c>
      <c r="CU27" s="12">
        <v>7</v>
      </c>
      <c r="CV27" s="12">
        <v>15</v>
      </c>
      <c r="CW27" s="12">
        <v>15</v>
      </c>
      <c r="CX27" s="12">
        <v>2</v>
      </c>
      <c r="CY27" s="12">
        <v>3</v>
      </c>
      <c r="CZ27" s="12">
        <v>6</v>
      </c>
      <c r="DA27" s="12">
        <v>23</v>
      </c>
      <c r="DB27" s="12">
        <v>23</v>
      </c>
      <c r="DC27" s="12">
        <v>11000</v>
      </c>
    </row>
    <row r="28" spans="1:107" ht="15" thickBot="1" x14ac:dyDescent="0.35">
      <c r="A28" s="11" t="s">
        <v>67</v>
      </c>
      <c r="B28" s="12">
        <v>28</v>
      </c>
      <c r="C28" s="12">
        <v>15</v>
      </c>
      <c r="D28" s="12">
        <v>30</v>
      </c>
      <c r="E28" s="12">
        <v>22</v>
      </c>
      <c r="F28" s="12">
        <v>22</v>
      </c>
      <c r="G28" s="12">
        <v>35</v>
      </c>
      <c r="H28" s="12">
        <v>34</v>
      </c>
      <c r="I28" s="12">
        <v>31</v>
      </c>
      <c r="J28" s="12">
        <v>13</v>
      </c>
      <c r="K28" s="12">
        <v>13</v>
      </c>
      <c r="L28" s="12">
        <v>27</v>
      </c>
      <c r="M28" s="12">
        <v>26</v>
      </c>
      <c r="N28" s="12">
        <v>17</v>
      </c>
      <c r="O28" s="12">
        <v>5</v>
      </c>
      <c r="P28" s="12">
        <v>5</v>
      </c>
      <c r="Q28" s="12">
        <v>9</v>
      </c>
      <c r="R28" s="12">
        <v>22</v>
      </c>
      <c r="S28" s="12">
        <v>7</v>
      </c>
      <c r="T28" s="12">
        <v>15</v>
      </c>
      <c r="U28" s="12">
        <v>15</v>
      </c>
      <c r="V28" s="12">
        <v>2</v>
      </c>
      <c r="W28" s="12">
        <v>3</v>
      </c>
      <c r="X28" s="12">
        <v>6</v>
      </c>
      <c r="Y28" s="12">
        <v>24</v>
      </c>
      <c r="Z28" s="12">
        <v>24</v>
      </c>
      <c r="AA28" s="12">
        <v>10</v>
      </c>
      <c r="AB28" s="12">
        <v>11</v>
      </c>
      <c r="AC28" s="12">
        <v>20</v>
      </c>
      <c r="AD28" s="12">
        <v>32</v>
      </c>
      <c r="AE28" s="12">
        <v>32</v>
      </c>
      <c r="AF28" s="12">
        <v>14297</v>
      </c>
      <c r="AL28" s="11" t="s">
        <v>67</v>
      </c>
      <c r="AM28" s="12">
        <v>28</v>
      </c>
      <c r="AN28" s="12">
        <v>15</v>
      </c>
      <c r="AO28" s="12">
        <v>30</v>
      </c>
      <c r="AP28" s="12">
        <v>22</v>
      </c>
      <c r="AQ28" s="12">
        <v>22</v>
      </c>
      <c r="AR28" s="12">
        <v>35</v>
      </c>
      <c r="AS28" s="12">
        <v>34</v>
      </c>
      <c r="AT28" s="12">
        <v>31</v>
      </c>
      <c r="AU28" s="12">
        <v>13</v>
      </c>
      <c r="AV28" s="12">
        <v>13</v>
      </c>
      <c r="AW28" s="12">
        <v>27</v>
      </c>
      <c r="AX28" s="12">
        <v>26</v>
      </c>
      <c r="AY28" s="12">
        <v>17</v>
      </c>
      <c r="AZ28" s="12">
        <v>5</v>
      </c>
      <c r="BA28" s="12">
        <v>5</v>
      </c>
      <c r="BB28" s="12">
        <v>9</v>
      </c>
      <c r="BC28" s="12">
        <v>22</v>
      </c>
      <c r="BD28" s="12">
        <v>7</v>
      </c>
      <c r="BE28" s="12">
        <v>15</v>
      </c>
      <c r="BF28" s="12">
        <v>15</v>
      </c>
      <c r="BG28" s="12">
        <v>2</v>
      </c>
      <c r="BH28" s="12">
        <v>3</v>
      </c>
      <c r="BI28" s="12">
        <v>6</v>
      </c>
      <c r="BJ28" s="12">
        <v>24</v>
      </c>
      <c r="BK28" s="12">
        <v>24</v>
      </c>
      <c r="BL28" s="12">
        <v>10</v>
      </c>
      <c r="BM28" s="12">
        <v>11</v>
      </c>
      <c r="BN28" s="12">
        <v>20</v>
      </c>
      <c r="BO28" s="12">
        <v>32</v>
      </c>
      <c r="BP28" s="12">
        <v>32</v>
      </c>
      <c r="BQ28" s="12">
        <v>3900</v>
      </c>
      <c r="BX28" s="11" t="s">
        <v>67</v>
      </c>
      <c r="BY28" s="12">
        <v>28</v>
      </c>
      <c r="BZ28" s="12">
        <v>15</v>
      </c>
      <c r="CA28" s="12">
        <v>30</v>
      </c>
      <c r="CB28" s="12">
        <v>22</v>
      </c>
      <c r="CC28" s="12">
        <v>22</v>
      </c>
      <c r="CD28" s="12">
        <v>35</v>
      </c>
      <c r="CE28" s="12">
        <v>34</v>
      </c>
      <c r="CF28" s="12">
        <v>31</v>
      </c>
      <c r="CG28" s="12">
        <v>13</v>
      </c>
      <c r="CH28" s="12">
        <v>13</v>
      </c>
      <c r="CI28" s="12">
        <v>27</v>
      </c>
      <c r="CJ28" s="12">
        <v>26</v>
      </c>
      <c r="CK28" s="12">
        <v>17</v>
      </c>
      <c r="CL28" s="12">
        <v>5</v>
      </c>
      <c r="CM28" s="12">
        <v>5</v>
      </c>
      <c r="CN28" s="12">
        <v>9</v>
      </c>
      <c r="CO28" s="12">
        <v>22</v>
      </c>
      <c r="CP28" s="12">
        <v>7</v>
      </c>
      <c r="CQ28" s="12">
        <v>15</v>
      </c>
      <c r="CR28" s="12">
        <v>15</v>
      </c>
      <c r="CS28" s="12">
        <v>2</v>
      </c>
      <c r="CT28" s="12">
        <v>3</v>
      </c>
      <c r="CU28" s="12">
        <v>6</v>
      </c>
      <c r="CV28" s="12">
        <v>24</v>
      </c>
      <c r="CW28" s="12">
        <v>24</v>
      </c>
      <c r="CX28" s="12">
        <v>10</v>
      </c>
      <c r="CY28" s="12">
        <v>11</v>
      </c>
      <c r="CZ28" s="12">
        <v>20</v>
      </c>
      <c r="DA28" s="12">
        <v>32</v>
      </c>
      <c r="DB28" s="12">
        <v>32</v>
      </c>
      <c r="DC28" s="12">
        <v>19000</v>
      </c>
    </row>
    <row r="29" spans="1:107" ht="15" thickBot="1" x14ac:dyDescent="0.35">
      <c r="A29" s="11" t="s">
        <v>68</v>
      </c>
      <c r="B29" s="12">
        <v>35</v>
      </c>
      <c r="C29" s="12">
        <v>34</v>
      </c>
      <c r="D29" s="12">
        <v>31</v>
      </c>
      <c r="E29" s="12">
        <v>13</v>
      </c>
      <c r="F29" s="12">
        <v>13</v>
      </c>
      <c r="G29" s="12">
        <v>27</v>
      </c>
      <c r="H29" s="12">
        <v>26</v>
      </c>
      <c r="I29" s="12">
        <v>16</v>
      </c>
      <c r="J29" s="12">
        <v>5</v>
      </c>
      <c r="K29" s="12">
        <v>5</v>
      </c>
      <c r="L29" s="12">
        <v>18</v>
      </c>
      <c r="M29" s="12">
        <v>4</v>
      </c>
      <c r="N29" s="12">
        <v>15</v>
      </c>
      <c r="O29" s="12">
        <v>14</v>
      </c>
      <c r="P29" s="12">
        <v>14</v>
      </c>
      <c r="Q29" s="12">
        <v>2</v>
      </c>
      <c r="R29" s="12">
        <v>3</v>
      </c>
      <c r="S29" s="12">
        <v>6</v>
      </c>
      <c r="T29" s="12">
        <v>24</v>
      </c>
      <c r="U29" s="12">
        <v>24</v>
      </c>
      <c r="V29" s="12">
        <v>10</v>
      </c>
      <c r="W29" s="12">
        <v>11</v>
      </c>
      <c r="X29" s="12">
        <v>21</v>
      </c>
      <c r="Y29" s="12">
        <v>32</v>
      </c>
      <c r="Z29" s="12">
        <v>32</v>
      </c>
      <c r="AA29" s="12">
        <v>19</v>
      </c>
      <c r="AB29" s="12">
        <v>33</v>
      </c>
      <c r="AC29" s="12">
        <v>22</v>
      </c>
      <c r="AD29" s="12">
        <v>23</v>
      </c>
      <c r="AE29" s="12">
        <v>23</v>
      </c>
      <c r="AF29" s="12">
        <v>14819</v>
      </c>
      <c r="AL29" s="11" t="s">
        <v>68</v>
      </c>
      <c r="AM29" s="12">
        <v>35</v>
      </c>
      <c r="AN29" s="12">
        <v>34</v>
      </c>
      <c r="AO29" s="12">
        <v>31</v>
      </c>
      <c r="AP29" s="12">
        <v>13</v>
      </c>
      <c r="AQ29" s="12">
        <v>13</v>
      </c>
      <c r="AR29" s="12">
        <v>27</v>
      </c>
      <c r="AS29" s="12">
        <v>26</v>
      </c>
      <c r="AT29" s="12">
        <v>16</v>
      </c>
      <c r="AU29" s="12">
        <v>5</v>
      </c>
      <c r="AV29" s="12">
        <v>5</v>
      </c>
      <c r="AW29" s="12">
        <v>18</v>
      </c>
      <c r="AX29" s="12">
        <v>4</v>
      </c>
      <c r="AY29" s="12">
        <v>15</v>
      </c>
      <c r="AZ29" s="12">
        <v>14</v>
      </c>
      <c r="BA29" s="12">
        <v>14</v>
      </c>
      <c r="BB29" s="12">
        <v>2</v>
      </c>
      <c r="BC29" s="12">
        <v>3</v>
      </c>
      <c r="BD29" s="12">
        <v>6</v>
      </c>
      <c r="BE29" s="12">
        <v>24</v>
      </c>
      <c r="BF29" s="12">
        <v>24</v>
      </c>
      <c r="BG29" s="12">
        <v>10</v>
      </c>
      <c r="BH29" s="12">
        <v>11</v>
      </c>
      <c r="BI29" s="12">
        <v>21</v>
      </c>
      <c r="BJ29" s="12">
        <v>32</v>
      </c>
      <c r="BK29" s="12">
        <v>32</v>
      </c>
      <c r="BL29" s="12">
        <v>19</v>
      </c>
      <c r="BM29" s="12">
        <v>33</v>
      </c>
      <c r="BN29" s="12">
        <v>22</v>
      </c>
      <c r="BO29" s="12">
        <v>23</v>
      </c>
      <c r="BP29" s="12">
        <v>23</v>
      </c>
      <c r="BQ29" s="12">
        <v>4300</v>
      </c>
      <c r="BX29" s="11" t="s">
        <v>68</v>
      </c>
      <c r="BY29" s="12">
        <v>35</v>
      </c>
      <c r="BZ29" s="12">
        <v>34</v>
      </c>
      <c r="CA29" s="12">
        <v>31</v>
      </c>
      <c r="CB29" s="12">
        <v>13</v>
      </c>
      <c r="CC29" s="12">
        <v>13</v>
      </c>
      <c r="CD29" s="12">
        <v>27</v>
      </c>
      <c r="CE29" s="12">
        <v>26</v>
      </c>
      <c r="CF29" s="12">
        <v>16</v>
      </c>
      <c r="CG29" s="12">
        <v>5</v>
      </c>
      <c r="CH29" s="12">
        <v>5</v>
      </c>
      <c r="CI29" s="12">
        <v>18</v>
      </c>
      <c r="CJ29" s="12">
        <v>4</v>
      </c>
      <c r="CK29" s="12">
        <v>15</v>
      </c>
      <c r="CL29" s="12">
        <v>14</v>
      </c>
      <c r="CM29" s="12">
        <v>14</v>
      </c>
      <c r="CN29" s="12">
        <v>2</v>
      </c>
      <c r="CO29" s="12">
        <v>3</v>
      </c>
      <c r="CP29" s="12">
        <v>6</v>
      </c>
      <c r="CQ29" s="12">
        <v>24</v>
      </c>
      <c r="CR29" s="12">
        <v>24</v>
      </c>
      <c r="CS29" s="12">
        <v>10</v>
      </c>
      <c r="CT29" s="12">
        <v>11</v>
      </c>
      <c r="CU29" s="12">
        <v>21</v>
      </c>
      <c r="CV29" s="12">
        <v>32</v>
      </c>
      <c r="CW29" s="12">
        <v>32</v>
      </c>
      <c r="CX29" s="12">
        <v>19</v>
      </c>
      <c r="CY29" s="12">
        <v>33</v>
      </c>
      <c r="CZ29" s="12">
        <v>22</v>
      </c>
      <c r="DA29" s="12">
        <v>23</v>
      </c>
      <c r="DB29" s="12">
        <v>23</v>
      </c>
      <c r="DC29" s="12">
        <v>15000</v>
      </c>
    </row>
    <row r="30" spans="1:107" ht="15" thickBot="1" x14ac:dyDescent="0.35">
      <c r="A30" s="11" t="s">
        <v>69</v>
      </c>
      <c r="B30" s="12">
        <v>27</v>
      </c>
      <c r="C30" s="12">
        <v>25</v>
      </c>
      <c r="D30" s="12">
        <v>17</v>
      </c>
      <c r="E30" s="12">
        <v>5</v>
      </c>
      <c r="F30" s="12">
        <v>5</v>
      </c>
      <c r="G30" s="12">
        <v>17</v>
      </c>
      <c r="H30" s="12">
        <v>5</v>
      </c>
      <c r="I30" s="12">
        <v>14</v>
      </c>
      <c r="J30" s="12">
        <v>13</v>
      </c>
      <c r="K30" s="12">
        <v>13</v>
      </c>
      <c r="L30" s="12">
        <v>20</v>
      </c>
      <c r="M30" s="12">
        <v>4</v>
      </c>
      <c r="N30" s="12">
        <v>9</v>
      </c>
      <c r="O30" s="12">
        <v>3</v>
      </c>
      <c r="P30" s="12">
        <v>3</v>
      </c>
      <c r="Q30" s="12">
        <v>10</v>
      </c>
      <c r="R30" s="12">
        <v>12</v>
      </c>
      <c r="S30" s="12">
        <v>20</v>
      </c>
      <c r="T30" s="12">
        <v>32</v>
      </c>
      <c r="U30" s="12">
        <v>32</v>
      </c>
      <c r="V30" s="12">
        <v>20</v>
      </c>
      <c r="W30" s="12">
        <v>32</v>
      </c>
      <c r="X30" s="12">
        <v>23</v>
      </c>
      <c r="Y30" s="12">
        <v>24</v>
      </c>
      <c r="Z30" s="12">
        <v>24</v>
      </c>
      <c r="AA30" s="12">
        <v>17</v>
      </c>
      <c r="AB30" s="12">
        <v>33</v>
      </c>
      <c r="AC30" s="12">
        <v>28</v>
      </c>
      <c r="AD30" s="12">
        <v>34</v>
      </c>
      <c r="AE30" s="12">
        <v>34</v>
      </c>
      <c r="AF30" s="12">
        <v>14284</v>
      </c>
      <c r="AL30" s="11" t="s">
        <v>69</v>
      </c>
      <c r="AM30" s="12">
        <v>27</v>
      </c>
      <c r="AN30" s="12">
        <v>25</v>
      </c>
      <c r="AO30" s="12">
        <v>17</v>
      </c>
      <c r="AP30" s="12">
        <v>5</v>
      </c>
      <c r="AQ30" s="12">
        <v>5</v>
      </c>
      <c r="AR30" s="12">
        <v>17</v>
      </c>
      <c r="AS30" s="12">
        <v>5</v>
      </c>
      <c r="AT30" s="12">
        <v>14</v>
      </c>
      <c r="AU30" s="12">
        <v>13</v>
      </c>
      <c r="AV30" s="12">
        <v>13</v>
      </c>
      <c r="AW30" s="12">
        <v>20</v>
      </c>
      <c r="AX30" s="12">
        <v>4</v>
      </c>
      <c r="AY30" s="12">
        <v>9</v>
      </c>
      <c r="AZ30" s="12">
        <v>3</v>
      </c>
      <c r="BA30" s="12">
        <v>3</v>
      </c>
      <c r="BB30" s="12">
        <v>10</v>
      </c>
      <c r="BC30" s="12">
        <v>12</v>
      </c>
      <c r="BD30" s="12">
        <v>20</v>
      </c>
      <c r="BE30" s="12">
        <v>32</v>
      </c>
      <c r="BF30" s="12">
        <v>32</v>
      </c>
      <c r="BG30" s="12">
        <v>20</v>
      </c>
      <c r="BH30" s="12">
        <v>32</v>
      </c>
      <c r="BI30" s="12">
        <v>23</v>
      </c>
      <c r="BJ30" s="12">
        <v>24</v>
      </c>
      <c r="BK30" s="12">
        <v>24</v>
      </c>
      <c r="BL30" s="12">
        <v>17</v>
      </c>
      <c r="BM30" s="12">
        <v>33</v>
      </c>
      <c r="BN30" s="12">
        <v>28</v>
      </c>
      <c r="BO30" s="12">
        <v>34</v>
      </c>
      <c r="BP30" s="12">
        <v>34</v>
      </c>
      <c r="BQ30" s="12">
        <v>4300</v>
      </c>
      <c r="BX30" s="11" t="s">
        <v>69</v>
      </c>
      <c r="BY30" s="12">
        <v>27</v>
      </c>
      <c r="BZ30" s="12">
        <v>25</v>
      </c>
      <c r="CA30" s="12">
        <v>17</v>
      </c>
      <c r="CB30" s="12">
        <v>5</v>
      </c>
      <c r="CC30" s="12">
        <v>5</v>
      </c>
      <c r="CD30" s="12">
        <v>17</v>
      </c>
      <c r="CE30" s="12">
        <v>5</v>
      </c>
      <c r="CF30" s="12">
        <v>14</v>
      </c>
      <c r="CG30" s="12">
        <v>13</v>
      </c>
      <c r="CH30" s="12">
        <v>13</v>
      </c>
      <c r="CI30" s="12">
        <v>20</v>
      </c>
      <c r="CJ30" s="12">
        <v>4</v>
      </c>
      <c r="CK30" s="12">
        <v>9</v>
      </c>
      <c r="CL30" s="12">
        <v>3</v>
      </c>
      <c r="CM30" s="12">
        <v>3</v>
      </c>
      <c r="CN30" s="12">
        <v>10</v>
      </c>
      <c r="CO30" s="12">
        <v>12</v>
      </c>
      <c r="CP30" s="12">
        <v>20</v>
      </c>
      <c r="CQ30" s="12">
        <v>32</v>
      </c>
      <c r="CR30" s="12">
        <v>32</v>
      </c>
      <c r="CS30" s="12">
        <v>20</v>
      </c>
      <c r="CT30" s="12">
        <v>32</v>
      </c>
      <c r="CU30" s="12">
        <v>23</v>
      </c>
      <c r="CV30" s="12">
        <v>24</v>
      </c>
      <c r="CW30" s="12">
        <v>24</v>
      </c>
      <c r="CX30" s="12">
        <v>17</v>
      </c>
      <c r="CY30" s="12">
        <v>33</v>
      </c>
      <c r="CZ30" s="12">
        <v>28</v>
      </c>
      <c r="DA30" s="12">
        <v>34</v>
      </c>
      <c r="DB30" s="12">
        <v>34</v>
      </c>
      <c r="DC30" s="12">
        <v>29000</v>
      </c>
    </row>
    <row r="31" spans="1:107" ht="15" thickBot="1" x14ac:dyDescent="0.35">
      <c r="A31" s="11" t="s">
        <v>70</v>
      </c>
      <c r="B31" s="12">
        <v>18</v>
      </c>
      <c r="C31" s="12">
        <v>4</v>
      </c>
      <c r="D31" s="12">
        <v>15</v>
      </c>
      <c r="E31" s="12">
        <v>13</v>
      </c>
      <c r="F31" s="12">
        <v>13</v>
      </c>
      <c r="G31" s="12">
        <v>20</v>
      </c>
      <c r="H31" s="12">
        <v>5</v>
      </c>
      <c r="I31" s="12">
        <v>8</v>
      </c>
      <c r="J31" s="12">
        <v>3</v>
      </c>
      <c r="K31" s="12">
        <v>3</v>
      </c>
      <c r="L31" s="12">
        <v>31</v>
      </c>
      <c r="M31" s="12">
        <v>16</v>
      </c>
      <c r="N31" s="12">
        <v>27</v>
      </c>
      <c r="O31" s="12">
        <v>11</v>
      </c>
      <c r="P31" s="12">
        <v>11</v>
      </c>
      <c r="Q31" s="12">
        <v>19</v>
      </c>
      <c r="R31" s="12">
        <v>33</v>
      </c>
      <c r="S31" s="12">
        <v>22</v>
      </c>
      <c r="T31" s="12">
        <v>24</v>
      </c>
      <c r="U31" s="12">
        <v>24</v>
      </c>
      <c r="V31" s="12">
        <v>17</v>
      </c>
      <c r="W31" s="12">
        <v>32</v>
      </c>
      <c r="X31" s="12">
        <v>29</v>
      </c>
      <c r="Y31" s="12">
        <v>34</v>
      </c>
      <c r="Z31" s="12">
        <v>34</v>
      </c>
      <c r="AA31" s="12">
        <v>6</v>
      </c>
      <c r="AB31" s="12">
        <v>21</v>
      </c>
      <c r="AC31" s="12">
        <v>10</v>
      </c>
      <c r="AD31" s="12">
        <v>26</v>
      </c>
      <c r="AE31" s="12">
        <v>26</v>
      </c>
      <c r="AF31" s="12">
        <v>13375</v>
      </c>
      <c r="AL31" s="11" t="s">
        <v>70</v>
      </c>
      <c r="AM31" s="12">
        <v>18</v>
      </c>
      <c r="AN31" s="12">
        <v>4</v>
      </c>
      <c r="AO31" s="12">
        <v>15</v>
      </c>
      <c r="AP31" s="12">
        <v>13</v>
      </c>
      <c r="AQ31" s="12">
        <v>13</v>
      </c>
      <c r="AR31" s="12">
        <v>20</v>
      </c>
      <c r="AS31" s="12">
        <v>5</v>
      </c>
      <c r="AT31" s="12">
        <v>8</v>
      </c>
      <c r="AU31" s="12">
        <v>3</v>
      </c>
      <c r="AV31" s="12">
        <v>3</v>
      </c>
      <c r="AW31" s="12">
        <v>31</v>
      </c>
      <c r="AX31" s="12">
        <v>16</v>
      </c>
      <c r="AY31" s="12">
        <v>27</v>
      </c>
      <c r="AZ31" s="12">
        <v>11</v>
      </c>
      <c r="BA31" s="12">
        <v>11</v>
      </c>
      <c r="BB31" s="12">
        <v>19</v>
      </c>
      <c r="BC31" s="12">
        <v>33</v>
      </c>
      <c r="BD31" s="12">
        <v>22</v>
      </c>
      <c r="BE31" s="12">
        <v>24</v>
      </c>
      <c r="BF31" s="12">
        <v>24</v>
      </c>
      <c r="BG31" s="12">
        <v>17</v>
      </c>
      <c r="BH31" s="12">
        <v>32</v>
      </c>
      <c r="BI31" s="12">
        <v>29</v>
      </c>
      <c r="BJ31" s="12">
        <v>34</v>
      </c>
      <c r="BK31" s="12">
        <v>34</v>
      </c>
      <c r="BL31" s="12">
        <v>6</v>
      </c>
      <c r="BM31" s="12">
        <v>21</v>
      </c>
      <c r="BN31" s="12">
        <v>10</v>
      </c>
      <c r="BO31" s="12">
        <v>26</v>
      </c>
      <c r="BP31" s="12">
        <v>26</v>
      </c>
      <c r="BQ31" s="12">
        <v>4300</v>
      </c>
      <c r="BX31" s="11" t="s">
        <v>70</v>
      </c>
      <c r="BY31" s="12">
        <v>18</v>
      </c>
      <c r="BZ31" s="12">
        <v>4</v>
      </c>
      <c r="CA31" s="12">
        <v>15</v>
      </c>
      <c r="CB31" s="12">
        <v>13</v>
      </c>
      <c r="CC31" s="12">
        <v>13</v>
      </c>
      <c r="CD31" s="12">
        <v>20</v>
      </c>
      <c r="CE31" s="12">
        <v>5</v>
      </c>
      <c r="CF31" s="12">
        <v>8</v>
      </c>
      <c r="CG31" s="12">
        <v>3</v>
      </c>
      <c r="CH31" s="12">
        <v>3</v>
      </c>
      <c r="CI31" s="12">
        <v>31</v>
      </c>
      <c r="CJ31" s="12">
        <v>16</v>
      </c>
      <c r="CK31" s="12">
        <v>27</v>
      </c>
      <c r="CL31" s="12">
        <v>11</v>
      </c>
      <c r="CM31" s="12">
        <v>11</v>
      </c>
      <c r="CN31" s="12">
        <v>19</v>
      </c>
      <c r="CO31" s="12">
        <v>33</v>
      </c>
      <c r="CP31" s="12">
        <v>22</v>
      </c>
      <c r="CQ31" s="12">
        <v>24</v>
      </c>
      <c r="CR31" s="12">
        <v>24</v>
      </c>
      <c r="CS31" s="12">
        <v>17</v>
      </c>
      <c r="CT31" s="12">
        <v>32</v>
      </c>
      <c r="CU31" s="12">
        <v>29</v>
      </c>
      <c r="CV31" s="12">
        <v>34</v>
      </c>
      <c r="CW31" s="12">
        <v>34</v>
      </c>
      <c r="CX31" s="12">
        <v>6</v>
      </c>
      <c r="CY31" s="12">
        <v>21</v>
      </c>
      <c r="CZ31" s="12">
        <v>10</v>
      </c>
      <c r="DA31" s="12">
        <v>26</v>
      </c>
      <c r="DB31" s="12">
        <v>26</v>
      </c>
      <c r="DC31" s="12">
        <v>20000</v>
      </c>
    </row>
    <row r="32" spans="1:107" ht="15" thickBot="1" x14ac:dyDescent="0.35">
      <c r="A32" s="11" t="s">
        <v>71</v>
      </c>
      <c r="B32" s="12">
        <v>21</v>
      </c>
      <c r="C32" s="12">
        <v>4</v>
      </c>
      <c r="D32" s="12">
        <v>9</v>
      </c>
      <c r="E32" s="12">
        <v>3</v>
      </c>
      <c r="F32" s="12">
        <v>3</v>
      </c>
      <c r="G32" s="12">
        <v>31</v>
      </c>
      <c r="H32" s="12">
        <v>16</v>
      </c>
      <c r="I32" s="12">
        <v>26</v>
      </c>
      <c r="J32" s="12">
        <v>10</v>
      </c>
      <c r="K32" s="12">
        <v>10</v>
      </c>
      <c r="L32" s="12">
        <v>4</v>
      </c>
      <c r="M32" s="12">
        <v>31</v>
      </c>
      <c r="N32" s="12">
        <v>2</v>
      </c>
      <c r="O32" s="12">
        <v>5</v>
      </c>
      <c r="P32" s="12">
        <v>5</v>
      </c>
      <c r="Q32" s="12">
        <v>16</v>
      </c>
      <c r="R32" s="12">
        <v>33</v>
      </c>
      <c r="S32" s="12">
        <v>28</v>
      </c>
      <c r="T32" s="12">
        <v>34</v>
      </c>
      <c r="U32" s="12">
        <v>34</v>
      </c>
      <c r="V32" s="12">
        <v>6</v>
      </c>
      <c r="W32" s="12">
        <v>21</v>
      </c>
      <c r="X32" s="12">
        <v>11</v>
      </c>
      <c r="Y32" s="12">
        <v>27</v>
      </c>
      <c r="Z32" s="12">
        <v>27</v>
      </c>
      <c r="AA32" s="12">
        <v>33</v>
      </c>
      <c r="AB32" s="12">
        <v>6</v>
      </c>
      <c r="AC32" s="12">
        <v>35</v>
      </c>
      <c r="AD32" s="12">
        <v>32</v>
      </c>
      <c r="AE32" s="12">
        <v>32</v>
      </c>
      <c r="AF32" s="12">
        <v>13253</v>
      </c>
      <c r="AL32" s="11" t="s">
        <v>71</v>
      </c>
      <c r="AM32" s="12">
        <v>21</v>
      </c>
      <c r="AN32" s="12">
        <v>4</v>
      </c>
      <c r="AO32" s="12">
        <v>9</v>
      </c>
      <c r="AP32" s="12">
        <v>3</v>
      </c>
      <c r="AQ32" s="12">
        <v>3</v>
      </c>
      <c r="AR32" s="12">
        <v>31</v>
      </c>
      <c r="AS32" s="12">
        <v>16</v>
      </c>
      <c r="AT32" s="12">
        <v>26</v>
      </c>
      <c r="AU32" s="12">
        <v>10</v>
      </c>
      <c r="AV32" s="12">
        <v>10</v>
      </c>
      <c r="AW32" s="12">
        <v>4</v>
      </c>
      <c r="AX32" s="12">
        <v>31</v>
      </c>
      <c r="AY32" s="12">
        <v>2</v>
      </c>
      <c r="AZ32" s="12">
        <v>5</v>
      </c>
      <c r="BA32" s="12">
        <v>5</v>
      </c>
      <c r="BB32" s="12">
        <v>16</v>
      </c>
      <c r="BC32" s="12">
        <v>33</v>
      </c>
      <c r="BD32" s="12">
        <v>28</v>
      </c>
      <c r="BE32" s="12">
        <v>34</v>
      </c>
      <c r="BF32" s="12">
        <v>34</v>
      </c>
      <c r="BG32" s="12">
        <v>6</v>
      </c>
      <c r="BH32" s="12">
        <v>21</v>
      </c>
      <c r="BI32" s="12">
        <v>11</v>
      </c>
      <c r="BJ32" s="12">
        <v>27</v>
      </c>
      <c r="BK32" s="12">
        <v>27</v>
      </c>
      <c r="BL32" s="12">
        <v>33</v>
      </c>
      <c r="BM32" s="12">
        <v>6</v>
      </c>
      <c r="BN32" s="12">
        <v>35</v>
      </c>
      <c r="BO32" s="12">
        <v>32</v>
      </c>
      <c r="BP32" s="12">
        <v>32</v>
      </c>
      <c r="BQ32" s="12">
        <v>4300</v>
      </c>
      <c r="BX32" s="11" t="s">
        <v>71</v>
      </c>
      <c r="BY32" s="12">
        <v>21</v>
      </c>
      <c r="BZ32" s="12">
        <v>4</v>
      </c>
      <c r="CA32" s="12">
        <v>9</v>
      </c>
      <c r="CB32" s="12">
        <v>3</v>
      </c>
      <c r="CC32" s="12">
        <v>3</v>
      </c>
      <c r="CD32" s="12">
        <v>31</v>
      </c>
      <c r="CE32" s="12">
        <v>16</v>
      </c>
      <c r="CF32" s="12">
        <v>26</v>
      </c>
      <c r="CG32" s="12">
        <v>10</v>
      </c>
      <c r="CH32" s="12">
        <v>10</v>
      </c>
      <c r="CI32" s="12">
        <v>4</v>
      </c>
      <c r="CJ32" s="12">
        <v>31</v>
      </c>
      <c r="CK32" s="12">
        <v>2</v>
      </c>
      <c r="CL32" s="12">
        <v>5</v>
      </c>
      <c r="CM32" s="12">
        <v>5</v>
      </c>
      <c r="CN32" s="12">
        <v>16</v>
      </c>
      <c r="CO32" s="12">
        <v>33</v>
      </c>
      <c r="CP32" s="12">
        <v>28</v>
      </c>
      <c r="CQ32" s="12">
        <v>34</v>
      </c>
      <c r="CR32" s="12">
        <v>34</v>
      </c>
      <c r="CS32" s="12">
        <v>6</v>
      </c>
      <c r="CT32" s="12">
        <v>21</v>
      </c>
      <c r="CU32" s="12">
        <v>11</v>
      </c>
      <c r="CV32" s="12">
        <v>27</v>
      </c>
      <c r="CW32" s="12">
        <v>27</v>
      </c>
      <c r="CX32" s="12">
        <v>33</v>
      </c>
      <c r="CY32" s="12">
        <v>6</v>
      </c>
      <c r="CZ32" s="12">
        <v>35</v>
      </c>
      <c r="DA32" s="12">
        <v>32</v>
      </c>
      <c r="DB32" s="12">
        <v>32</v>
      </c>
      <c r="DC32" s="12">
        <v>23000</v>
      </c>
    </row>
    <row r="33" spans="1:107" ht="15" thickBot="1" x14ac:dyDescent="0.35">
      <c r="A33" s="11" t="s">
        <v>72</v>
      </c>
      <c r="B33" s="12">
        <v>31</v>
      </c>
      <c r="C33" s="12">
        <v>15</v>
      </c>
      <c r="D33" s="12">
        <v>26</v>
      </c>
      <c r="E33" s="12">
        <v>10</v>
      </c>
      <c r="F33" s="12">
        <v>10</v>
      </c>
      <c r="G33" s="12">
        <v>4</v>
      </c>
      <c r="H33" s="12">
        <v>31</v>
      </c>
      <c r="I33" s="12">
        <v>2</v>
      </c>
      <c r="J33" s="12">
        <v>5</v>
      </c>
      <c r="K33" s="12">
        <v>5</v>
      </c>
      <c r="L33" s="12">
        <v>32</v>
      </c>
      <c r="M33" s="12">
        <v>26</v>
      </c>
      <c r="N33" s="12">
        <v>29</v>
      </c>
      <c r="O33" s="12">
        <v>19</v>
      </c>
      <c r="P33" s="12">
        <v>19</v>
      </c>
      <c r="Q33" s="12">
        <v>6</v>
      </c>
      <c r="R33" s="12">
        <v>22</v>
      </c>
      <c r="S33" s="12">
        <v>11</v>
      </c>
      <c r="T33" s="12">
        <v>27</v>
      </c>
      <c r="U33" s="12">
        <v>27</v>
      </c>
      <c r="V33" s="12">
        <v>33</v>
      </c>
      <c r="W33" s="12">
        <v>6</v>
      </c>
      <c r="X33" s="12">
        <v>35</v>
      </c>
      <c r="Y33" s="12">
        <v>32</v>
      </c>
      <c r="Z33" s="12">
        <v>32</v>
      </c>
      <c r="AA33" s="12">
        <v>5</v>
      </c>
      <c r="AB33" s="12">
        <v>11</v>
      </c>
      <c r="AC33" s="12">
        <v>8</v>
      </c>
      <c r="AD33" s="12">
        <v>18</v>
      </c>
      <c r="AE33" s="12">
        <v>18</v>
      </c>
      <c r="AF33" s="12">
        <v>13943</v>
      </c>
      <c r="AL33" s="11" t="s">
        <v>72</v>
      </c>
      <c r="AM33" s="12">
        <v>31</v>
      </c>
      <c r="AN33" s="12">
        <v>15</v>
      </c>
      <c r="AO33" s="12">
        <v>26</v>
      </c>
      <c r="AP33" s="12">
        <v>10</v>
      </c>
      <c r="AQ33" s="12">
        <v>10</v>
      </c>
      <c r="AR33" s="12">
        <v>4</v>
      </c>
      <c r="AS33" s="12">
        <v>31</v>
      </c>
      <c r="AT33" s="12">
        <v>2</v>
      </c>
      <c r="AU33" s="12">
        <v>5</v>
      </c>
      <c r="AV33" s="12">
        <v>5</v>
      </c>
      <c r="AW33" s="12">
        <v>32</v>
      </c>
      <c r="AX33" s="12">
        <v>26</v>
      </c>
      <c r="AY33" s="12">
        <v>29</v>
      </c>
      <c r="AZ33" s="12">
        <v>19</v>
      </c>
      <c r="BA33" s="12">
        <v>19</v>
      </c>
      <c r="BB33" s="12">
        <v>6</v>
      </c>
      <c r="BC33" s="12">
        <v>22</v>
      </c>
      <c r="BD33" s="12">
        <v>11</v>
      </c>
      <c r="BE33" s="12">
        <v>27</v>
      </c>
      <c r="BF33" s="12">
        <v>27</v>
      </c>
      <c r="BG33" s="12">
        <v>33</v>
      </c>
      <c r="BH33" s="12">
        <v>6</v>
      </c>
      <c r="BI33" s="12">
        <v>35</v>
      </c>
      <c r="BJ33" s="12">
        <v>32</v>
      </c>
      <c r="BK33" s="12">
        <v>32</v>
      </c>
      <c r="BL33" s="12">
        <v>5</v>
      </c>
      <c r="BM33" s="12">
        <v>11</v>
      </c>
      <c r="BN33" s="12">
        <v>8</v>
      </c>
      <c r="BO33" s="12">
        <v>18</v>
      </c>
      <c r="BP33" s="12">
        <v>18</v>
      </c>
      <c r="BQ33" s="12">
        <v>4500</v>
      </c>
      <c r="BX33" s="11" t="s">
        <v>72</v>
      </c>
      <c r="BY33" s="12">
        <v>31</v>
      </c>
      <c r="BZ33" s="12">
        <v>15</v>
      </c>
      <c r="CA33" s="12">
        <v>26</v>
      </c>
      <c r="CB33" s="12">
        <v>10</v>
      </c>
      <c r="CC33" s="12">
        <v>10</v>
      </c>
      <c r="CD33" s="12">
        <v>4</v>
      </c>
      <c r="CE33" s="12">
        <v>31</v>
      </c>
      <c r="CF33" s="12">
        <v>2</v>
      </c>
      <c r="CG33" s="12">
        <v>5</v>
      </c>
      <c r="CH33" s="12">
        <v>5</v>
      </c>
      <c r="CI33" s="12">
        <v>32</v>
      </c>
      <c r="CJ33" s="12">
        <v>26</v>
      </c>
      <c r="CK33" s="12">
        <v>29</v>
      </c>
      <c r="CL33" s="12">
        <v>19</v>
      </c>
      <c r="CM33" s="12">
        <v>19</v>
      </c>
      <c r="CN33" s="12">
        <v>6</v>
      </c>
      <c r="CO33" s="12">
        <v>22</v>
      </c>
      <c r="CP33" s="12">
        <v>11</v>
      </c>
      <c r="CQ33" s="12">
        <v>27</v>
      </c>
      <c r="CR33" s="12">
        <v>27</v>
      </c>
      <c r="CS33" s="12">
        <v>33</v>
      </c>
      <c r="CT33" s="12">
        <v>6</v>
      </c>
      <c r="CU33" s="12">
        <v>35</v>
      </c>
      <c r="CV33" s="12">
        <v>32</v>
      </c>
      <c r="CW33" s="12">
        <v>32</v>
      </c>
      <c r="CX33" s="12">
        <v>5</v>
      </c>
      <c r="CY33" s="12">
        <v>11</v>
      </c>
      <c r="CZ33" s="12">
        <v>8</v>
      </c>
      <c r="DA33" s="12">
        <v>18</v>
      </c>
      <c r="DB33" s="12">
        <v>18</v>
      </c>
      <c r="DC33" s="12">
        <v>11000</v>
      </c>
    </row>
    <row r="34" spans="1:107" ht="15" thickBot="1" x14ac:dyDescent="0.35">
      <c r="A34" s="11" t="s">
        <v>73</v>
      </c>
      <c r="B34" s="12">
        <v>4</v>
      </c>
      <c r="C34" s="12">
        <v>30</v>
      </c>
      <c r="D34" s="12">
        <v>2</v>
      </c>
      <c r="E34" s="12">
        <v>5</v>
      </c>
      <c r="F34" s="12">
        <v>5</v>
      </c>
      <c r="G34" s="12">
        <v>32</v>
      </c>
      <c r="H34" s="12">
        <v>26</v>
      </c>
      <c r="I34" s="12">
        <v>29</v>
      </c>
      <c r="J34" s="12">
        <v>18</v>
      </c>
      <c r="K34" s="12">
        <v>18</v>
      </c>
      <c r="L34" s="12">
        <v>23</v>
      </c>
      <c r="M34" s="12">
        <v>11</v>
      </c>
      <c r="N34" s="12">
        <v>32</v>
      </c>
      <c r="O34" s="12">
        <v>32</v>
      </c>
      <c r="P34" s="12">
        <v>32</v>
      </c>
      <c r="Q34" s="12">
        <v>33</v>
      </c>
      <c r="R34" s="12">
        <v>7</v>
      </c>
      <c r="S34" s="12">
        <v>35</v>
      </c>
      <c r="T34" s="12">
        <v>32</v>
      </c>
      <c r="U34" s="12">
        <v>32</v>
      </c>
      <c r="V34" s="12">
        <v>5</v>
      </c>
      <c r="W34" s="12">
        <v>11</v>
      </c>
      <c r="X34" s="12">
        <v>8</v>
      </c>
      <c r="Y34" s="12">
        <v>19</v>
      </c>
      <c r="Z34" s="12">
        <v>19</v>
      </c>
      <c r="AA34" s="12">
        <v>14</v>
      </c>
      <c r="AB34" s="12">
        <v>26</v>
      </c>
      <c r="AC34" s="12">
        <v>5</v>
      </c>
      <c r="AD34" s="12">
        <v>5</v>
      </c>
      <c r="AE34" s="12">
        <v>5</v>
      </c>
      <c r="AF34" s="12">
        <v>15054</v>
      </c>
      <c r="AL34" s="11" t="s">
        <v>73</v>
      </c>
      <c r="AM34" s="12">
        <v>4</v>
      </c>
      <c r="AN34" s="12">
        <v>30</v>
      </c>
      <c r="AO34" s="12">
        <v>2</v>
      </c>
      <c r="AP34" s="12">
        <v>5</v>
      </c>
      <c r="AQ34" s="12">
        <v>5</v>
      </c>
      <c r="AR34" s="12">
        <v>32</v>
      </c>
      <c r="AS34" s="12">
        <v>26</v>
      </c>
      <c r="AT34" s="12">
        <v>29</v>
      </c>
      <c r="AU34" s="12">
        <v>18</v>
      </c>
      <c r="AV34" s="12">
        <v>18</v>
      </c>
      <c r="AW34" s="12">
        <v>23</v>
      </c>
      <c r="AX34" s="12">
        <v>11</v>
      </c>
      <c r="AY34" s="12">
        <v>32</v>
      </c>
      <c r="AZ34" s="12">
        <v>32</v>
      </c>
      <c r="BA34" s="12">
        <v>32</v>
      </c>
      <c r="BB34" s="12">
        <v>33</v>
      </c>
      <c r="BC34" s="12">
        <v>7</v>
      </c>
      <c r="BD34" s="12">
        <v>35</v>
      </c>
      <c r="BE34" s="12">
        <v>32</v>
      </c>
      <c r="BF34" s="12">
        <v>32</v>
      </c>
      <c r="BG34" s="12">
        <v>5</v>
      </c>
      <c r="BH34" s="12">
        <v>11</v>
      </c>
      <c r="BI34" s="12">
        <v>8</v>
      </c>
      <c r="BJ34" s="12">
        <v>19</v>
      </c>
      <c r="BK34" s="12">
        <v>19</v>
      </c>
      <c r="BL34" s="12">
        <v>14</v>
      </c>
      <c r="BM34" s="12">
        <v>26</v>
      </c>
      <c r="BN34" s="12">
        <v>5</v>
      </c>
      <c r="BO34" s="12">
        <v>5</v>
      </c>
      <c r="BP34" s="12">
        <v>5</v>
      </c>
      <c r="BQ34" s="12">
        <v>4400</v>
      </c>
      <c r="BX34" s="11" t="s">
        <v>73</v>
      </c>
      <c r="BY34" s="12">
        <v>4</v>
      </c>
      <c r="BZ34" s="12">
        <v>30</v>
      </c>
      <c r="CA34" s="12">
        <v>2</v>
      </c>
      <c r="CB34" s="12">
        <v>5</v>
      </c>
      <c r="CC34" s="12">
        <v>5</v>
      </c>
      <c r="CD34" s="12">
        <v>32</v>
      </c>
      <c r="CE34" s="12">
        <v>26</v>
      </c>
      <c r="CF34" s="12">
        <v>29</v>
      </c>
      <c r="CG34" s="12">
        <v>18</v>
      </c>
      <c r="CH34" s="12">
        <v>18</v>
      </c>
      <c r="CI34" s="12">
        <v>23</v>
      </c>
      <c r="CJ34" s="12">
        <v>11</v>
      </c>
      <c r="CK34" s="12">
        <v>32</v>
      </c>
      <c r="CL34" s="12">
        <v>32</v>
      </c>
      <c r="CM34" s="12">
        <v>32</v>
      </c>
      <c r="CN34" s="12">
        <v>33</v>
      </c>
      <c r="CO34" s="12">
        <v>7</v>
      </c>
      <c r="CP34" s="12">
        <v>35</v>
      </c>
      <c r="CQ34" s="12">
        <v>32</v>
      </c>
      <c r="CR34" s="12">
        <v>32</v>
      </c>
      <c r="CS34" s="12">
        <v>5</v>
      </c>
      <c r="CT34" s="12">
        <v>11</v>
      </c>
      <c r="CU34" s="12">
        <v>8</v>
      </c>
      <c r="CV34" s="12">
        <v>19</v>
      </c>
      <c r="CW34" s="12">
        <v>19</v>
      </c>
      <c r="CX34" s="12">
        <v>14</v>
      </c>
      <c r="CY34" s="12">
        <v>26</v>
      </c>
      <c r="CZ34" s="12">
        <v>5</v>
      </c>
      <c r="DA34" s="12">
        <v>5</v>
      </c>
      <c r="DB34" s="12">
        <v>5</v>
      </c>
      <c r="DC34" s="12">
        <v>24000</v>
      </c>
    </row>
    <row r="35" spans="1:107" ht="15" thickBot="1" x14ac:dyDescent="0.35">
      <c r="A35" s="11" t="s">
        <v>74</v>
      </c>
      <c r="B35" s="12">
        <v>32</v>
      </c>
      <c r="C35" s="12">
        <v>25</v>
      </c>
      <c r="D35" s="12">
        <v>29</v>
      </c>
      <c r="E35" s="12">
        <v>18</v>
      </c>
      <c r="F35" s="12">
        <v>18</v>
      </c>
      <c r="G35" s="12">
        <v>23</v>
      </c>
      <c r="H35" s="12">
        <v>12</v>
      </c>
      <c r="I35" s="12">
        <v>32</v>
      </c>
      <c r="J35" s="12">
        <v>31</v>
      </c>
      <c r="K35" s="12">
        <v>31</v>
      </c>
      <c r="L35" s="12">
        <v>10</v>
      </c>
      <c r="M35" s="12">
        <v>1</v>
      </c>
      <c r="N35" s="12">
        <v>23</v>
      </c>
      <c r="O35" s="12">
        <v>36</v>
      </c>
      <c r="P35" s="12">
        <v>36</v>
      </c>
      <c r="Q35" s="12">
        <v>5</v>
      </c>
      <c r="R35" s="12">
        <v>12</v>
      </c>
      <c r="S35" s="12">
        <v>8</v>
      </c>
      <c r="T35" s="12">
        <v>19</v>
      </c>
      <c r="U35" s="12">
        <v>19</v>
      </c>
      <c r="V35" s="12">
        <v>14</v>
      </c>
      <c r="W35" s="12">
        <v>25</v>
      </c>
      <c r="X35" s="12">
        <v>5</v>
      </c>
      <c r="Y35" s="12">
        <v>6</v>
      </c>
      <c r="Z35" s="12">
        <v>6</v>
      </c>
      <c r="AA35" s="12">
        <v>27</v>
      </c>
      <c r="AB35" s="12">
        <v>36</v>
      </c>
      <c r="AC35" s="12">
        <v>14</v>
      </c>
      <c r="AD35" s="12">
        <v>1</v>
      </c>
      <c r="AE35" s="12">
        <v>1</v>
      </c>
      <c r="AF35" s="12">
        <v>19254</v>
      </c>
      <c r="AL35" s="11" t="s">
        <v>74</v>
      </c>
      <c r="AM35" s="12">
        <v>32</v>
      </c>
      <c r="AN35" s="12">
        <v>25</v>
      </c>
      <c r="AO35" s="12">
        <v>29</v>
      </c>
      <c r="AP35" s="12">
        <v>18</v>
      </c>
      <c r="AQ35" s="12">
        <v>18</v>
      </c>
      <c r="AR35" s="12">
        <v>23</v>
      </c>
      <c r="AS35" s="12">
        <v>12</v>
      </c>
      <c r="AT35" s="12">
        <v>32</v>
      </c>
      <c r="AU35" s="12">
        <v>31</v>
      </c>
      <c r="AV35" s="12">
        <v>31</v>
      </c>
      <c r="AW35" s="12">
        <v>10</v>
      </c>
      <c r="AX35" s="12">
        <v>1</v>
      </c>
      <c r="AY35" s="12">
        <v>23</v>
      </c>
      <c r="AZ35" s="12">
        <v>36</v>
      </c>
      <c r="BA35" s="12">
        <v>36</v>
      </c>
      <c r="BB35" s="12">
        <v>5</v>
      </c>
      <c r="BC35" s="12">
        <v>12</v>
      </c>
      <c r="BD35" s="12">
        <v>8</v>
      </c>
      <c r="BE35" s="12">
        <v>19</v>
      </c>
      <c r="BF35" s="12">
        <v>19</v>
      </c>
      <c r="BG35" s="12">
        <v>14</v>
      </c>
      <c r="BH35" s="12">
        <v>25</v>
      </c>
      <c r="BI35" s="12">
        <v>5</v>
      </c>
      <c r="BJ35" s="12">
        <v>6</v>
      </c>
      <c r="BK35" s="12">
        <v>6</v>
      </c>
      <c r="BL35" s="12">
        <v>27</v>
      </c>
      <c r="BM35" s="12">
        <v>36</v>
      </c>
      <c r="BN35" s="12">
        <v>14</v>
      </c>
      <c r="BO35" s="12">
        <v>1</v>
      </c>
      <c r="BP35" s="12">
        <v>1</v>
      </c>
      <c r="BQ35" s="12">
        <v>5200</v>
      </c>
      <c r="BX35" s="11" t="s">
        <v>74</v>
      </c>
      <c r="BY35" s="12">
        <v>32</v>
      </c>
      <c r="BZ35" s="12">
        <v>25</v>
      </c>
      <c r="CA35" s="12">
        <v>29</v>
      </c>
      <c r="CB35" s="12">
        <v>18</v>
      </c>
      <c r="CC35" s="12">
        <v>18</v>
      </c>
      <c r="CD35" s="12">
        <v>23</v>
      </c>
      <c r="CE35" s="12">
        <v>12</v>
      </c>
      <c r="CF35" s="12">
        <v>32</v>
      </c>
      <c r="CG35" s="12">
        <v>31</v>
      </c>
      <c r="CH35" s="12">
        <v>31</v>
      </c>
      <c r="CI35" s="12">
        <v>10</v>
      </c>
      <c r="CJ35" s="12">
        <v>1</v>
      </c>
      <c r="CK35" s="12">
        <v>23</v>
      </c>
      <c r="CL35" s="12">
        <v>36</v>
      </c>
      <c r="CM35" s="12">
        <v>36</v>
      </c>
      <c r="CN35" s="12">
        <v>5</v>
      </c>
      <c r="CO35" s="12">
        <v>12</v>
      </c>
      <c r="CP35" s="12">
        <v>8</v>
      </c>
      <c r="CQ35" s="12">
        <v>19</v>
      </c>
      <c r="CR35" s="12">
        <v>19</v>
      </c>
      <c r="CS35" s="12">
        <v>14</v>
      </c>
      <c r="CT35" s="12">
        <v>25</v>
      </c>
      <c r="CU35" s="12">
        <v>5</v>
      </c>
      <c r="CV35" s="12">
        <v>6</v>
      </c>
      <c r="CW35" s="12">
        <v>6</v>
      </c>
      <c r="CX35" s="12">
        <v>27</v>
      </c>
      <c r="CY35" s="12">
        <v>36</v>
      </c>
      <c r="CZ35" s="12">
        <v>14</v>
      </c>
      <c r="DA35" s="12">
        <v>1</v>
      </c>
      <c r="DB35" s="12">
        <v>1</v>
      </c>
      <c r="DC35" s="12">
        <v>19000</v>
      </c>
    </row>
    <row r="36" spans="1:107" ht="15" thickBot="1" x14ac:dyDescent="0.35">
      <c r="A36" s="11" t="s">
        <v>75</v>
      </c>
      <c r="B36" s="12">
        <v>23</v>
      </c>
      <c r="C36" s="12">
        <v>11</v>
      </c>
      <c r="D36" s="12">
        <v>32</v>
      </c>
      <c r="E36" s="12">
        <v>31</v>
      </c>
      <c r="F36" s="12">
        <v>31</v>
      </c>
      <c r="G36" s="12">
        <v>10</v>
      </c>
      <c r="H36" s="12">
        <v>1</v>
      </c>
      <c r="I36" s="12">
        <v>22</v>
      </c>
      <c r="J36" s="12">
        <v>36</v>
      </c>
      <c r="K36" s="12">
        <v>36</v>
      </c>
      <c r="L36" s="12">
        <v>33</v>
      </c>
      <c r="M36" s="12">
        <v>4</v>
      </c>
      <c r="N36" s="12">
        <v>20</v>
      </c>
      <c r="O36" s="12">
        <v>1</v>
      </c>
      <c r="P36" s="12">
        <v>1</v>
      </c>
      <c r="Q36" s="12">
        <v>14</v>
      </c>
      <c r="R36" s="12">
        <v>26</v>
      </c>
      <c r="S36" s="12">
        <v>5</v>
      </c>
      <c r="T36" s="12">
        <v>6</v>
      </c>
      <c r="U36" s="12">
        <v>6</v>
      </c>
      <c r="V36" s="12">
        <v>27</v>
      </c>
      <c r="W36" s="12">
        <v>36</v>
      </c>
      <c r="X36" s="12">
        <v>15</v>
      </c>
      <c r="Y36" s="12">
        <v>1</v>
      </c>
      <c r="Z36" s="12">
        <v>1</v>
      </c>
      <c r="AA36" s="12">
        <v>4</v>
      </c>
      <c r="AB36" s="12">
        <v>33</v>
      </c>
      <c r="AC36" s="12">
        <v>17</v>
      </c>
      <c r="AD36" s="12">
        <v>36</v>
      </c>
      <c r="AE36" s="12">
        <v>36</v>
      </c>
      <c r="AF36" s="12">
        <v>19196</v>
      </c>
      <c r="AL36" s="11" t="s">
        <v>75</v>
      </c>
      <c r="AM36" s="12">
        <v>23</v>
      </c>
      <c r="AN36" s="12">
        <v>11</v>
      </c>
      <c r="AO36" s="12">
        <v>32</v>
      </c>
      <c r="AP36" s="12">
        <v>31</v>
      </c>
      <c r="AQ36" s="12">
        <v>31</v>
      </c>
      <c r="AR36" s="12">
        <v>10</v>
      </c>
      <c r="AS36" s="12">
        <v>1</v>
      </c>
      <c r="AT36" s="12">
        <v>22</v>
      </c>
      <c r="AU36" s="12">
        <v>36</v>
      </c>
      <c r="AV36" s="12">
        <v>36</v>
      </c>
      <c r="AW36" s="12">
        <v>33</v>
      </c>
      <c r="AX36" s="12">
        <v>4</v>
      </c>
      <c r="AY36" s="12">
        <v>20</v>
      </c>
      <c r="AZ36" s="12">
        <v>1</v>
      </c>
      <c r="BA36" s="12">
        <v>1</v>
      </c>
      <c r="BB36" s="12">
        <v>14</v>
      </c>
      <c r="BC36" s="12">
        <v>26</v>
      </c>
      <c r="BD36" s="12">
        <v>5</v>
      </c>
      <c r="BE36" s="12">
        <v>6</v>
      </c>
      <c r="BF36" s="12">
        <v>6</v>
      </c>
      <c r="BG36" s="12">
        <v>27</v>
      </c>
      <c r="BH36" s="12">
        <v>36</v>
      </c>
      <c r="BI36" s="12">
        <v>15</v>
      </c>
      <c r="BJ36" s="12">
        <v>1</v>
      </c>
      <c r="BK36" s="12">
        <v>1</v>
      </c>
      <c r="BL36" s="12">
        <v>4</v>
      </c>
      <c r="BM36" s="12">
        <v>33</v>
      </c>
      <c r="BN36" s="12">
        <v>17</v>
      </c>
      <c r="BO36" s="12">
        <v>36</v>
      </c>
      <c r="BP36" s="12">
        <v>36</v>
      </c>
      <c r="BQ36" s="12">
        <v>5500</v>
      </c>
      <c r="BX36" s="11" t="s">
        <v>75</v>
      </c>
      <c r="BY36" s="12">
        <v>23</v>
      </c>
      <c r="BZ36" s="12">
        <v>11</v>
      </c>
      <c r="CA36" s="12">
        <v>32</v>
      </c>
      <c r="CB36" s="12">
        <v>31</v>
      </c>
      <c r="CC36" s="12">
        <v>31</v>
      </c>
      <c r="CD36" s="12">
        <v>10</v>
      </c>
      <c r="CE36" s="12">
        <v>1</v>
      </c>
      <c r="CF36" s="12">
        <v>22</v>
      </c>
      <c r="CG36" s="12">
        <v>36</v>
      </c>
      <c r="CH36" s="12">
        <v>36</v>
      </c>
      <c r="CI36" s="12">
        <v>33</v>
      </c>
      <c r="CJ36" s="12">
        <v>4</v>
      </c>
      <c r="CK36" s="12">
        <v>20</v>
      </c>
      <c r="CL36" s="12">
        <v>1</v>
      </c>
      <c r="CM36" s="12">
        <v>1</v>
      </c>
      <c r="CN36" s="12">
        <v>14</v>
      </c>
      <c r="CO36" s="12">
        <v>26</v>
      </c>
      <c r="CP36" s="12">
        <v>5</v>
      </c>
      <c r="CQ36" s="12">
        <v>6</v>
      </c>
      <c r="CR36" s="12">
        <v>6</v>
      </c>
      <c r="CS36" s="12">
        <v>27</v>
      </c>
      <c r="CT36" s="12">
        <v>36</v>
      </c>
      <c r="CU36" s="12">
        <v>15</v>
      </c>
      <c r="CV36" s="12">
        <v>1</v>
      </c>
      <c r="CW36" s="12">
        <v>1</v>
      </c>
      <c r="CX36" s="12">
        <v>4</v>
      </c>
      <c r="CY36" s="12">
        <v>33</v>
      </c>
      <c r="CZ36" s="12">
        <v>17</v>
      </c>
      <c r="DA36" s="12">
        <v>36</v>
      </c>
      <c r="DB36" s="12">
        <v>36</v>
      </c>
      <c r="DC36" s="12">
        <v>25000</v>
      </c>
    </row>
    <row r="37" spans="1:107" ht="15" thickBot="1" x14ac:dyDescent="0.35">
      <c r="A37" s="11" t="s">
        <v>76</v>
      </c>
      <c r="B37" s="12">
        <v>11</v>
      </c>
      <c r="C37" s="12">
        <v>1</v>
      </c>
      <c r="D37" s="12">
        <v>22</v>
      </c>
      <c r="E37" s="12">
        <v>36</v>
      </c>
      <c r="F37" s="12">
        <v>36</v>
      </c>
      <c r="G37" s="12">
        <v>33</v>
      </c>
      <c r="H37" s="12">
        <v>5</v>
      </c>
      <c r="I37" s="12">
        <v>19</v>
      </c>
      <c r="J37" s="12">
        <v>1</v>
      </c>
      <c r="K37" s="12">
        <v>1</v>
      </c>
      <c r="L37" s="12">
        <v>19</v>
      </c>
      <c r="M37" s="12">
        <v>26</v>
      </c>
      <c r="N37" s="12">
        <v>28</v>
      </c>
      <c r="O37" s="12">
        <v>30</v>
      </c>
      <c r="P37" s="12">
        <v>30</v>
      </c>
      <c r="Q37" s="12">
        <v>26</v>
      </c>
      <c r="R37" s="12">
        <v>36</v>
      </c>
      <c r="S37" s="12">
        <v>15</v>
      </c>
      <c r="T37" s="12">
        <v>1</v>
      </c>
      <c r="U37" s="12">
        <v>1</v>
      </c>
      <c r="V37" s="12">
        <v>4</v>
      </c>
      <c r="W37" s="12">
        <v>32</v>
      </c>
      <c r="X37" s="12">
        <v>18</v>
      </c>
      <c r="Y37" s="12">
        <v>36</v>
      </c>
      <c r="Z37" s="12">
        <v>36</v>
      </c>
      <c r="AA37" s="12">
        <v>18</v>
      </c>
      <c r="AB37" s="12">
        <v>11</v>
      </c>
      <c r="AC37" s="12">
        <v>9</v>
      </c>
      <c r="AD37" s="12">
        <v>7</v>
      </c>
      <c r="AE37" s="12">
        <v>7</v>
      </c>
      <c r="AF37" s="12">
        <v>20105</v>
      </c>
      <c r="AL37" s="11" t="s">
        <v>76</v>
      </c>
      <c r="AM37" s="12">
        <v>11</v>
      </c>
      <c r="AN37" s="12">
        <v>1</v>
      </c>
      <c r="AO37" s="12">
        <v>22</v>
      </c>
      <c r="AP37" s="12">
        <v>36</v>
      </c>
      <c r="AQ37" s="12">
        <v>36</v>
      </c>
      <c r="AR37" s="12">
        <v>33</v>
      </c>
      <c r="AS37" s="12">
        <v>5</v>
      </c>
      <c r="AT37" s="12">
        <v>19</v>
      </c>
      <c r="AU37" s="12">
        <v>1</v>
      </c>
      <c r="AV37" s="12">
        <v>1</v>
      </c>
      <c r="AW37" s="12">
        <v>19</v>
      </c>
      <c r="AX37" s="12">
        <v>26</v>
      </c>
      <c r="AY37" s="12">
        <v>28</v>
      </c>
      <c r="AZ37" s="12">
        <v>30</v>
      </c>
      <c r="BA37" s="12">
        <v>30</v>
      </c>
      <c r="BB37" s="12">
        <v>26</v>
      </c>
      <c r="BC37" s="12">
        <v>36</v>
      </c>
      <c r="BD37" s="12">
        <v>15</v>
      </c>
      <c r="BE37" s="12">
        <v>1</v>
      </c>
      <c r="BF37" s="12">
        <v>1</v>
      </c>
      <c r="BG37" s="12">
        <v>4</v>
      </c>
      <c r="BH37" s="12">
        <v>32</v>
      </c>
      <c r="BI37" s="12">
        <v>18</v>
      </c>
      <c r="BJ37" s="12">
        <v>36</v>
      </c>
      <c r="BK37" s="12">
        <v>36</v>
      </c>
      <c r="BL37" s="12">
        <v>18</v>
      </c>
      <c r="BM37" s="12">
        <v>11</v>
      </c>
      <c r="BN37" s="12">
        <v>9</v>
      </c>
      <c r="BO37" s="12">
        <v>7</v>
      </c>
      <c r="BP37" s="12">
        <v>7</v>
      </c>
      <c r="BQ37" s="12">
        <v>5700</v>
      </c>
      <c r="BX37" s="11" t="s">
        <v>76</v>
      </c>
      <c r="BY37" s="12">
        <v>11</v>
      </c>
      <c r="BZ37" s="12">
        <v>1</v>
      </c>
      <c r="CA37" s="12">
        <v>22</v>
      </c>
      <c r="CB37" s="12">
        <v>36</v>
      </c>
      <c r="CC37" s="12">
        <v>36</v>
      </c>
      <c r="CD37" s="12">
        <v>33</v>
      </c>
      <c r="CE37" s="12">
        <v>5</v>
      </c>
      <c r="CF37" s="12">
        <v>19</v>
      </c>
      <c r="CG37" s="12">
        <v>1</v>
      </c>
      <c r="CH37" s="12">
        <v>1</v>
      </c>
      <c r="CI37" s="12">
        <v>19</v>
      </c>
      <c r="CJ37" s="12">
        <v>26</v>
      </c>
      <c r="CK37" s="12">
        <v>28</v>
      </c>
      <c r="CL37" s="12">
        <v>30</v>
      </c>
      <c r="CM37" s="12">
        <v>30</v>
      </c>
      <c r="CN37" s="12">
        <v>26</v>
      </c>
      <c r="CO37" s="12">
        <v>36</v>
      </c>
      <c r="CP37" s="12">
        <v>15</v>
      </c>
      <c r="CQ37" s="12">
        <v>1</v>
      </c>
      <c r="CR37" s="12">
        <v>1</v>
      </c>
      <c r="CS37" s="12">
        <v>4</v>
      </c>
      <c r="CT37" s="12">
        <v>32</v>
      </c>
      <c r="CU37" s="12">
        <v>18</v>
      </c>
      <c r="CV37" s="12">
        <v>36</v>
      </c>
      <c r="CW37" s="12">
        <v>36</v>
      </c>
      <c r="CX37" s="12">
        <v>18</v>
      </c>
      <c r="CY37" s="12">
        <v>11</v>
      </c>
      <c r="CZ37" s="12">
        <v>9</v>
      </c>
      <c r="DA37" s="12">
        <v>7</v>
      </c>
      <c r="DB37" s="12">
        <v>7</v>
      </c>
      <c r="DC37" s="12">
        <v>12000</v>
      </c>
    </row>
    <row r="38" spans="1:107" ht="15" thickBot="1" x14ac:dyDescent="0.35">
      <c r="A38" s="11" t="s">
        <v>77</v>
      </c>
      <c r="B38" s="12">
        <v>33</v>
      </c>
      <c r="C38" s="12">
        <v>4</v>
      </c>
      <c r="D38" s="12">
        <v>20</v>
      </c>
      <c r="E38" s="12">
        <v>1</v>
      </c>
      <c r="F38" s="12">
        <v>1</v>
      </c>
      <c r="G38" s="12">
        <v>18</v>
      </c>
      <c r="H38" s="12">
        <v>26</v>
      </c>
      <c r="I38" s="12">
        <v>27</v>
      </c>
      <c r="J38" s="12">
        <v>29</v>
      </c>
      <c r="K38" s="12">
        <v>29</v>
      </c>
      <c r="L38" s="12">
        <v>9</v>
      </c>
      <c r="M38" s="12">
        <v>16</v>
      </c>
      <c r="N38" s="12">
        <v>10</v>
      </c>
      <c r="O38" s="12">
        <v>22</v>
      </c>
      <c r="P38" s="12">
        <v>22</v>
      </c>
      <c r="Q38" s="12">
        <v>4</v>
      </c>
      <c r="R38" s="12">
        <v>33</v>
      </c>
      <c r="S38" s="12">
        <v>17</v>
      </c>
      <c r="T38" s="12">
        <v>36</v>
      </c>
      <c r="U38" s="12">
        <v>36</v>
      </c>
      <c r="V38" s="12">
        <v>19</v>
      </c>
      <c r="W38" s="12">
        <v>11</v>
      </c>
      <c r="X38" s="12">
        <v>10</v>
      </c>
      <c r="Y38" s="12">
        <v>8</v>
      </c>
      <c r="Z38" s="12">
        <v>8</v>
      </c>
      <c r="AA38" s="12">
        <v>28</v>
      </c>
      <c r="AB38" s="12">
        <v>21</v>
      </c>
      <c r="AC38" s="12">
        <v>27</v>
      </c>
      <c r="AD38" s="12">
        <v>15</v>
      </c>
      <c r="AE38" s="12">
        <v>15</v>
      </c>
      <c r="AF38" s="12">
        <v>21772</v>
      </c>
      <c r="AL38" s="11" t="s">
        <v>77</v>
      </c>
      <c r="AM38" s="12">
        <v>33</v>
      </c>
      <c r="AN38" s="12">
        <v>4</v>
      </c>
      <c r="AO38" s="12">
        <v>20</v>
      </c>
      <c r="AP38" s="12">
        <v>1</v>
      </c>
      <c r="AQ38" s="12">
        <v>1</v>
      </c>
      <c r="AR38" s="12">
        <v>18</v>
      </c>
      <c r="AS38" s="12">
        <v>26</v>
      </c>
      <c r="AT38" s="12">
        <v>27</v>
      </c>
      <c r="AU38" s="12">
        <v>29</v>
      </c>
      <c r="AV38" s="12">
        <v>29</v>
      </c>
      <c r="AW38" s="12">
        <v>9</v>
      </c>
      <c r="AX38" s="12">
        <v>16</v>
      </c>
      <c r="AY38" s="12">
        <v>10</v>
      </c>
      <c r="AZ38" s="12">
        <v>22</v>
      </c>
      <c r="BA38" s="12">
        <v>22</v>
      </c>
      <c r="BB38" s="12">
        <v>4</v>
      </c>
      <c r="BC38" s="12">
        <v>33</v>
      </c>
      <c r="BD38" s="12">
        <v>17</v>
      </c>
      <c r="BE38" s="12">
        <v>36</v>
      </c>
      <c r="BF38" s="12">
        <v>36</v>
      </c>
      <c r="BG38" s="12">
        <v>19</v>
      </c>
      <c r="BH38" s="12">
        <v>11</v>
      </c>
      <c r="BI38" s="12">
        <v>10</v>
      </c>
      <c r="BJ38" s="12">
        <v>8</v>
      </c>
      <c r="BK38" s="12">
        <v>8</v>
      </c>
      <c r="BL38" s="12">
        <v>28</v>
      </c>
      <c r="BM38" s="12">
        <v>21</v>
      </c>
      <c r="BN38" s="12">
        <v>27</v>
      </c>
      <c r="BO38" s="12">
        <v>15</v>
      </c>
      <c r="BP38" s="12">
        <v>15</v>
      </c>
      <c r="BQ38" s="12">
        <v>6100</v>
      </c>
      <c r="BX38" s="11" t="s">
        <v>77</v>
      </c>
      <c r="BY38" s="12">
        <v>33</v>
      </c>
      <c r="BZ38" s="12">
        <v>4</v>
      </c>
      <c r="CA38" s="12">
        <v>20</v>
      </c>
      <c r="CB38" s="12">
        <v>1</v>
      </c>
      <c r="CC38" s="12">
        <v>1</v>
      </c>
      <c r="CD38" s="12">
        <v>18</v>
      </c>
      <c r="CE38" s="12">
        <v>26</v>
      </c>
      <c r="CF38" s="12">
        <v>27</v>
      </c>
      <c r="CG38" s="12">
        <v>29</v>
      </c>
      <c r="CH38" s="12">
        <v>29</v>
      </c>
      <c r="CI38" s="12">
        <v>9</v>
      </c>
      <c r="CJ38" s="12">
        <v>16</v>
      </c>
      <c r="CK38" s="12">
        <v>10</v>
      </c>
      <c r="CL38" s="12">
        <v>22</v>
      </c>
      <c r="CM38" s="12">
        <v>22</v>
      </c>
      <c r="CN38" s="12">
        <v>4</v>
      </c>
      <c r="CO38" s="12">
        <v>33</v>
      </c>
      <c r="CP38" s="12">
        <v>17</v>
      </c>
      <c r="CQ38" s="12">
        <v>36</v>
      </c>
      <c r="CR38" s="12">
        <v>36</v>
      </c>
      <c r="CS38" s="12">
        <v>19</v>
      </c>
      <c r="CT38" s="12">
        <v>11</v>
      </c>
      <c r="CU38" s="12">
        <v>10</v>
      </c>
      <c r="CV38" s="12">
        <v>8</v>
      </c>
      <c r="CW38" s="12">
        <v>8</v>
      </c>
      <c r="CX38" s="12">
        <v>28</v>
      </c>
      <c r="CY38" s="12">
        <v>21</v>
      </c>
      <c r="CZ38" s="12">
        <v>27</v>
      </c>
      <c r="DA38" s="12">
        <v>15</v>
      </c>
      <c r="DB38" s="12">
        <v>15</v>
      </c>
      <c r="DC38" s="12">
        <v>11000</v>
      </c>
    </row>
    <row r="39" spans="1:107" ht="15" thickBot="1" x14ac:dyDescent="0.35">
      <c r="A39" s="11" t="s">
        <v>78</v>
      </c>
      <c r="B39" s="12">
        <v>19</v>
      </c>
      <c r="C39" s="12">
        <v>25</v>
      </c>
      <c r="D39" s="12">
        <v>27</v>
      </c>
      <c r="E39" s="12">
        <v>29</v>
      </c>
      <c r="F39" s="12">
        <v>29</v>
      </c>
      <c r="G39" s="12">
        <v>9</v>
      </c>
      <c r="H39" s="12">
        <v>16</v>
      </c>
      <c r="I39" s="12">
        <v>9</v>
      </c>
      <c r="J39" s="12">
        <v>21</v>
      </c>
      <c r="K39" s="12">
        <v>21</v>
      </c>
      <c r="L39" s="12">
        <v>15</v>
      </c>
      <c r="M39" s="12">
        <v>16</v>
      </c>
      <c r="N39" s="12">
        <v>7</v>
      </c>
      <c r="O39" s="12">
        <v>5</v>
      </c>
      <c r="P39" s="12">
        <v>5</v>
      </c>
      <c r="Q39" s="12">
        <v>18</v>
      </c>
      <c r="R39" s="12">
        <v>12</v>
      </c>
      <c r="S39" s="12">
        <v>10</v>
      </c>
      <c r="T39" s="12">
        <v>8</v>
      </c>
      <c r="U39" s="12">
        <v>8</v>
      </c>
      <c r="V39" s="12">
        <v>28</v>
      </c>
      <c r="W39" s="12">
        <v>21</v>
      </c>
      <c r="X39" s="12">
        <v>28</v>
      </c>
      <c r="Y39" s="12">
        <v>16</v>
      </c>
      <c r="Z39" s="12">
        <v>16</v>
      </c>
      <c r="AA39" s="12">
        <v>22</v>
      </c>
      <c r="AB39" s="12">
        <v>21</v>
      </c>
      <c r="AC39" s="12">
        <v>30</v>
      </c>
      <c r="AD39" s="12">
        <v>32</v>
      </c>
      <c r="AE39" s="12">
        <v>32</v>
      </c>
      <c r="AF39" s="12">
        <v>20535</v>
      </c>
      <c r="AL39" s="11" t="s">
        <v>78</v>
      </c>
      <c r="AM39" s="12">
        <v>19</v>
      </c>
      <c r="AN39" s="12">
        <v>25</v>
      </c>
      <c r="AO39" s="12">
        <v>27</v>
      </c>
      <c r="AP39" s="12">
        <v>29</v>
      </c>
      <c r="AQ39" s="12">
        <v>29</v>
      </c>
      <c r="AR39" s="12">
        <v>9</v>
      </c>
      <c r="AS39" s="12">
        <v>16</v>
      </c>
      <c r="AT39" s="12">
        <v>9</v>
      </c>
      <c r="AU39" s="12">
        <v>21</v>
      </c>
      <c r="AV39" s="12">
        <v>21</v>
      </c>
      <c r="AW39" s="12">
        <v>15</v>
      </c>
      <c r="AX39" s="12">
        <v>16</v>
      </c>
      <c r="AY39" s="12">
        <v>7</v>
      </c>
      <c r="AZ39" s="12">
        <v>5</v>
      </c>
      <c r="BA39" s="12">
        <v>5</v>
      </c>
      <c r="BB39" s="12">
        <v>18</v>
      </c>
      <c r="BC39" s="12">
        <v>12</v>
      </c>
      <c r="BD39" s="12">
        <v>10</v>
      </c>
      <c r="BE39" s="12">
        <v>8</v>
      </c>
      <c r="BF39" s="12">
        <v>8</v>
      </c>
      <c r="BG39" s="12">
        <v>28</v>
      </c>
      <c r="BH39" s="12">
        <v>21</v>
      </c>
      <c r="BI39" s="12">
        <v>28</v>
      </c>
      <c r="BJ39" s="12">
        <v>16</v>
      </c>
      <c r="BK39" s="12">
        <v>16</v>
      </c>
      <c r="BL39" s="12">
        <v>22</v>
      </c>
      <c r="BM39" s="12">
        <v>21</v>
      </c>
      <c r="BN39" s="12">
        <v>30</v>
      </c>
      <c r="BO39" s="12">
        <v>32</v>
      </c>
      <c r="BP39" s="12">
        <v>32</v>
      </c>
      <c r="BQ39" s="12">
        <v>5800</v>
      </c>
      <c r="BX39" s="11" t="s">
        <v>78</v>
      </c>
      <c r="BY39" s="12">
        <v>19</v>
      </c>
      <c r="BZ39" s="12">
        <v>25</v>
      </c>
      <c r="CA39" s="12">
        <v>27</v>
      </c>
      <c r="CB39" s="12">
        <v>29</v>
      </c>
      <c r="CC39" s="12">
        <v>29</v>
      </c>
      <c r="CD39" s="12">
        <v>9</v>
      </c>
      <c r="CE39" s="12">
        <v>16</v>
      </c>
      <c r="CF39" s="12">
        <v>9</v>
      </c>
      <c r="CG39" s="12">
        <v>21</v>
      </c>
      <c r="CH39" s="12">
        <v>21</v>
      </c>
      <c r="CI39" s="12">
        <v>15</v>
      </c>
      <c r="CJ39" s="12">
        <v>16</v>
      </c>
      <c r="CK39" s="12">
        <v>7</v>
      </c>
      <c r="CL39" s="12">
        <v>5</v>
      </c>
      <c r="CM39" s="12">
        <v>5</v>
      </c>
      <c r="CN39" s="12">
        <v>18</v>
      </c>
      <c r="CO39" s="12">
        <v>12</v>
      </c>
      <c r="CP39" s="12">
        <v>10</v>
      </c>
      <c r="CQ39" s="12">
        <v>8</v>
      </c>
      <c r="CR39" s="12">
        <v>8</v>
      </c>
      <c r="CS39" s="12">
        <v>28</v>
      </c>
      <c r="CT39" s="12">
        <v>21</v>
      </c>
      <c r="CU39" s="12">
        <v>28</v>
      </c>
      <c r="CV39" s="12">
        <v>16</v>
      </c>
      <c r="CW39" s="12">
        <v>16</v>
      </c>
      <c r="CX39" s="12">
        <v>22</v>
      </c>
      <c r="CY39" s="12">
        <v>21</v>
      </c>
      <c r="CZ39" s="12">
        <v>30</v>
      </c>
      <c r="DA39" s="12">
        <v>32</v>
      </c>
      <c r="DB39" s="12">
        <v>32</v>
      </c>
      <c r="DC39" s="12">
        <v>14000</v>
      </c>
    </row>
    <row r="40" spans="1:107" ht="15" thickBot="1" x14ac:dyDescent="0.35">
      <c r="A40" s="11" t="s">
        <v>79</v>
      </c>
      <c r="B40" s="12">
        <v>10</v>
      </c>
      <c r="C40" s="12">
        <v>15</v>
      </c>
      <c r="D40" s="12">
        <v>10</v>
      </c>
      <c r="E40" s="12">
        <v>21</v>
      </c>
      <c r="F40" s="12">
        <v>21</v>
      </c>
      <c r="G40" s="12">
        <v>14</v>
      </c>
      <c r="H40" s="12">
        <v>16</v>
      </c>
      <c r="I40" s="12">
        <v>7</v>
      </c>
      <c r="J40" s="12">
        <v>5</v>
      </c>
      <c r="K40" s="12">
        <v>5</v>
      </c>
      <c r="L40" s="12">
        <v>5</v>
      </c>
      <c r="M40" s="12">
        <v>9</v>
      </c>
      <c r="N40" s="12">
        <v>11</v>
      </c>
      <c r="O40" s="12">
        <v>24</v>
      </c>
      <c r="P40" s="12">
        <v>24</v>
      </c>
      <c r="Q40" s="12">
        <v>27</v>
      </c>
      <c r="R40" s="12">
        <v>22</v>
      </c>
      <c r="S40" s="12">
        <v>27</v>
      </c>
      <c r="T40" s="12">
        <v>16</v>
      </c>
      <c r="U40" s="12">
        <v>16</v>
      </c>
      <c r="V40" s="12">
        <v>23</v>
      </c>
      <c r="W40" s="12">
        <v>21</v>
      </c>
      <c r="X40" s="12">
        <v>30</v>
      </c>
      <c r="Y40" s="12">
        <v>32</v>
      </c>
      <c r="Z40" s="12">
        <v>32</v>
      </c>
      <c r="AA40" s="12">
        <v>32</v>
      </c>
      <c r="AB40" s="12">
        <v>28</v>
      </c>
      <c r="AC40" s="12">
        <v>26</v>
      </c>
      <c r="AD40" s="12">
        <v>13</v>
      </c>
      <c r="AE40" s="12">
        <v>13</v>
      </c>
      <c r="AF40" s="12">
        <v>21367</v>
      </c>
      <c r="AL40" s="11" t="s">
        <v>79</v>
      </c>
      <c r="AM40" s="12">
        <v>10</v>
      </c>
      <c r="AN40" s="12">
        <v>15</v>
      </c>
      <c r="AO40" s="12">
        <v>10</v>
      </c>
      <c r="AP40" s="12">
        <v>21</v>
      </c>
      <c r="AQ40" s="12">
        <v>21</v>
      </c>
      <c r="AR40" s="12">
        <v>14</v>
      </c>
      <c r="AS40" s="12">
        <v>16</v>
      </c>
      <c r="AT40" s="12">
        <v>7</v>
      </c>
      <c r="AU40" s="12">
        <v>5</v>
      </c>
      <c r="AV40" s="12">
        <v>5</v>
      </c>
      <c r="AW40" s="12">
        <v>5</v>
      </c>
      <c r="AX40" s="12">
        <v>9</v>
      </c>
      <c r="AY40" s="12">
        <v>11</v>
      </c>
      <c r="AZ40" s="12">
        <v>24</v>
      </c>
      <c r="BA40" s="12">
        <v>24</v>
      </c>
      <c r="BB40" s="12">
        <v>27</v>
      </c>
      <c r="BC40" s="12">
        <v>22</v>
      </c>
      <c r="BD40" s="12">
        <v>27</v>
      </c>
      <c r="BE40" s="12">
        <v>16</v>
      </c>
      <c r="BF40" s="12">
        <v>16</v>
      </c>
      <c r="BG40" s="12">
        <v>23</v>
      </c>
      <c r="BH40" s="12">
        <v>21</v>
      </c>
      <c r="BI40" s="12">
        <v>30</v>
      </c>
      <c r="BJ40" s="12">
        <v>32</v>
      </c>
      <c r="BK40" s="12">
        <v>32</v>
      </c>
      <c r="BL40" s="12">
        <v>32</v>
      </c>
      <c r="BM40" s="12">
        <v>28</v>
      </c>
      <c r="BN40" s="12">
        <v>26</v>
      </c>
      <c r="BO40" s="12">
        <v>13</v>
      </c>
      <c r="BP40" s="12">
        <v>13</v>
      </c>
      <c r="BQ40" s="12">
        <v>5700</v>
      </c>
      <c r="BX40" s="11" t="s">
        <v>79</v>
      </c>
      <c r="BY40" s="12">
        <v>10</v>
      </c>
      <c r="BZ40" s="12">
        <v>15</v>
      </c>
      <c r="CA40" s="12">
        <v>10</v>
      </c>
      <c r="CB40" s="12">
        <v>21</v>
      </c>
      <c r="CC40" s="12">
        <v>21</v>
      </c>
      <c r="CD40" s="12">
        <v>14</v>
      </c>
      <c r="CE40" s="12">
        <v>16</v>
      </c>
      <c r="CF40" s="12">
        <v>7</v>
      </c>
      <c r="CG40" s="12">
        <v>5</v>
      </c>
      <c r="CH40" s="12">
        <v>5</v>
      </c>
      <c r="CI40" s="12">
        <v>5</v>
      </c>
      <c r="CJ40" s="12">
        <v>9</v>
      </c>
      <c r="CK40" s="12">
        <v>11</v>
      </c>
      <c r="CL40" s="12">
        <v>24</v>
      </c>
      <c r="CM40" s="12">
        <v>24</v>
      </c>
      <c r="CN40" s="12">
        <v>27</v>
      </c>
      <c r="CO40" s="12">
        <v>22</v>
      </c>
      <c r="CP40" s="12">
        <v>27</v>
      </c>
      <c r="CQ40" s="12">
        <v>16</v>
      </c>
      <c r="CR40" s="12">
        <v>16</v>
      </c>
      <c r="CS40" s="12">
        <v>23</v>
      </c>
      <c r="CT40" s="12">
        <v>21</v>
      </c>
      <c r="CU40" s="12">
        <v>30</v>
      </c>
      <c r="CV40" s="12">
        <v>32</v>
      </c>
      <c r="CW40" s="12">
        <v>32</v>
      </c>
      <c r="CX40" s="12">
        <v>32</v>
      </c>
      <c r="CY40" s="12">
        <v>28</v>
      </c>
      <c r="CZ40" s="12">
        <v>26</v>
      </c>
      <c r="DA40" s="12">
        <v>13</v>
      </c>
      <c r="DB40" s="12">
        <v>13</v>
      </c>
      <c r="DC40" s="12">
        <v>11000</v>
      </c>
    </row>
    <row r="41" spans="1:107" ht="15" thickBot="1" x14ac:dyDescent="0.35">
      <c r="A41" s="11" t="s">
        <v>80</v>
      </c>
      <c r="B41" s="12">
        <v>15</v>
      </c>
      <c r="C41" s="12">
        <v>15</v>
      </c>
      <c r="D41" s="12">
        <v>8</v>
      </c>
      <c r="E41" s="12">
        <v>5</v>
      </c>
      <c r="F41" s="12">
        <v>5</v>
      </c>
      <c r="G41" s="12">
        <v>5</v>
      </c>
      <c r="H41" s="12">
        <v>10</v>
      </c>
      <c r="I41" s="12">
        <v>10</v>
      </c>
      <c r="J41" s="12">
        <v>23</v>
      </c>
      <c r="K41" s="12">
        <v>23</v>
      </c>
      <c r="L41" s="12">
        <v>3</v>
      </c>
      <c r="M41" s="12">
        <v>11</v>
      </c>
      <c r="N41" s="12">
        <v>1</v>
      </c>
      <c r="O41" s="12">
        <v>5</v>
      </c>
      <c r="P41" s="12">
        <v>5</v>
      </c>
      <c r="Q41" s="12">
        <v>22</v>
      </c>
      <c r="R41" s="12">
        <v>22</v>
      </c>
      <c r="S41" s="12">
        <v>29</v>
      </c>
      <c r="T41" s="12">
        <v>32</v>
      </c>
      <c r="U41" s="12">
        <v>32</v>
      </c>
      <c r="V41" s="12">
        <v>32</v>
      </c>
      <c r="W41" s="12">
        <v>27</v>
      </c>
      <c r="X41" s="12">
        <v>27</v>
      </c>
      <c r="Y41" s="12">
        <v>14</v>
      </c>
      <c r="Z41" s="12">
        <v>14</v>
      </c>
      <c r="AA41" s="12">
        <v>34</v>
      </c>
      <c r="AB41" s="12">
        <v>26</v>
      </c>
      <c r="AC41" s="12">
        <v>36</v>
      </c>
      <c r="AD41" s="12">
        <v>32</v>
      </c>
      <c r="AE41" s="12">
        <v>32</v>
      </c>
      <c r="AF41" s="12">
        <v>21493</v>
      </c>
      <c r="AL41" s="11" t="s">
        <v>80</v>
      </c>
      <c r="AM41" s="12">
        <v>15</v>
      </c>
      <c r="AN41" s="12">
        <v>15</v>
      </c>
      <c r="AO41" s="12">
        <v>8</v>
      </c>
      <c r="AP41" s="12">
        <v>5</v>
      </c>
      <c r="AQ41" s="12">
        <v>5</v>
      </c>
      <c r="AR41" s="12">
        <v>5</v>
      </c>
      <c r="AS41" s="12">
        <v>10</v>
      </c>
      <c r="AT41" s="12">
        <v>10</v>
      </c>
      <c r="AU41" s="12">
        <v>23</v>
      </c>
      <c r="AV41" s="12">
        <v>23</v>
      </c>
      <c r="AW41" s="12">
        <v>3</v>
      </c>
      <c r="AX41" s="12">
        <v>11</v>
      </c>
      <c r="AY41" s="12">
        <v>1</v>
      </c>
      <c r="AZ41" s="12">
        <v>5</v>
      </c>
      <c r="BA41" s="12">
        <v>5</v>
      </c>
      <c r="BB41" s="12">
        <v>22</v>
      </c>
      <c r="BC41" s="12">
        <v>22</v>
      </c>
      <c r="BD41" s="12">
        <v>29</v>
      </c>
      <c r="BE41" s="12">
        <v>32</v>
      </c>
      <c r="BF41" s="12">
        <v>32</v>
      </c>
      <c r="BG41" s="12">
        <v>32</v>
      </c>
      <c r="BH41" s="12">
        <v>27</v>
      </c>
      <c r="BI41" s="12">
        <v>27</v>
      </c>
      <c r="BJ41" s="12">
        <v>14</v>
      </c>
      <c r="BK41" s="12">
        <v>14</v>
      </c>
      <c r="BL41" s="12">
        <v>34</v>
      </c>
      <c r="BM41" s="12">
        <v>26</v>
      </c>
      <c r="BN41" s="12">
        <v>36</v>
      </c>
      <c r="BO41" s="12">
        <v>32</v>
      </c>
      <c r="BP41" s="12">
        <v>32</v>
      </c>
      <c r="BQ41" s="12">
        <v>5800</v>
      </c>
      <c r="BX41" s="11" t="s">
        <v>80</v>
      </c>
      <c r="BY41" s="12">
        <v>15</v>
      </c>
      <c r="BZ41" s="12">
        <v>15</v>
      </c>
      <c r="CA41" s="12">
        <v>8</v>
      </c>
      <c r="CB41" s="12">
        <v>5</v>
      </c>
      <c r="CC41" s="12">
        <v>5</v>
      </c>
      <c r="CD41" s="12">
        <v>5</v>
      </c>
      <c r="CE41" s="12">
        <v>10</v>
      </c>
      <c r="CF41" s="12">
        <v>10</v>
      </c>
      <c r="CG41" s="12">
        <v>23</v>
      </c>
      <c r="CH41" s="12">
        <v>23</v>
      </c>
      <c r="CI41" s="12">
        <v>3</v>
      </c>
      <c r="CJ41" s="12">
        <v>11</v>
      </c>
      <c r="CK41" s="12">
        <v>1</v>
      </c>
      <c r="CL41" s="12">
        <v>5</v>
      </c>
      <c r="CM41" s="12">
        <v>5</v>
      </c>
      <c r="CN41" s="12">
        <v>22</v>
      </c>
      <c r="CO41" s="12">
        <v>22</v>
      </c>
      <c r="CP41" s="12">
        <v>29</v>
      </c>
      <c r="CQ41" s="12">
        <v>32</v>
      </c>
      <c r="CR41" s="12">
        <v>32</v>
      </c>
      <c r="CS41" s="12">
        <v>32</v>
      </c>
      <c r="CT41" s="12">
        <v>27</v>
      </c>
      <c r="CU41" s="12">
        <v>27</v>
      </c>
      <c r="CV41" s="12">
        <v>14</v>
      </c>
      <c r="CW41" s="12">
        <v>14</v>
      </c>
      <c r="CX41" s="12">
        <v>34</v>
      </c>
      <c r="CY41" s="12">
        <v>26</v>
      </c>
      <c r="CZ41" s="12">
        <v>36</v>
      </c>
      <c r="DA41" s="12">
        <v>32</v>
      </c>
      <c r="DB41" s="12">
        <v>32</v>
      </c>
      <c r="DC41" s="12">
        <v>25000</v>
      </c>
    </row>
    <row r="42" spans="1:107" ht="15" thickBot="1" x14ac:dyDescent="0.35">
      <c r="A42" s="11" t="s">
        <v>81</v>
      </c>
      <c r="B42" s="12">
        <v>5</v>
      </c>
      <c r="C42" s="12">
        <v>9</v>
      </c>
      <c r="D42" s="12">
        <v>11</v>
      </c>
      <c r="E42" s="12">
        <v>23</v>
      </c>
      <c r="F42" s="12">
        <v>23</v>
      </c>
      <c r="G42" s="12">
        <v>3</v>
      </c>
      <c r="H42" s="12">
        <v>12</v>
      </c>
      <c r="I42" s="12">
        <v>1</v>
      </c>
      <c r="J42" s="12">
        <v>5</v>
      </c>
      <c r="K42" s="12">
        <v>5</v>
      </c>
      <c r="L42" s="12">
        <v>22</v>
      </c>
      <c r="M42" s="12">
        <v>1</v>
      </c>
      <c r="N42" s="12">
        <v>21</v>
      </c>
      <c r="O42" s="12">
        <v>14</v>
      </c>
      <c r="P42" s="12">
        <v>14</v>
      </c>
      <c r="Q42" s="12">
        <v>32</v>
      </c>
      <c r="R42" s="12">
        <v>28</v>
      </c>
      <c r="S42" s="12">
        <v>26</v>
      </c>
      <c r="T42" s="12">
        <v>14</v>
      </c>
      <c r="U42" s="12">
        <v>14</v>
      </c>
      <c r="V42" s="12">
        <v>34</v>
      </c>
      <c r="W42" s="12">
        <v>25</v>
      </c>
      <c r="X42" s="12">
        <v>36</v>
      </c>
      <c r="Y42" s="12">
        <v>32</v>
      </c>
      <c r="Z42" s="12">
        <v>32</v>
      </c>
      <c r="AA42" s="12">
        <v>15</v>
      </c>
      <c r="AB42" s="12">
        <v>36</v>
      </c>
      <c r="AC42" s="12">
        <v>16</v>
      </c>
      <c r="AD42" s="12">
        <v>23</v>
      </c>
      <c r="AE42" s="12">
        <v>23</v>
      </c>
      <c r="AF42" s="12">
        <v>24441</v>
      </c>
      <c r="AL42" s="11" t="s">
        <v>81</v>
      </c>
      <c r="AM42" s="12">
        <v>5</v>
      </c>
      <c r="AN42" s="12">
        <v>9</v>
      </c>
      <c r="AO42" s="12">
        <v>11</v>
      </c>
      <c r="AP42" s="12">
        <v>23</v>
      </c>
      <c r="AQ42" s="12">
        <v>23</v>
      </c>
      <c r="AR42" s="12">
        <v>3</v>
      </c>
      <c r="AS42" s="12">
        <v>12</v>
      </c>
      <c r="AT42" s="12">
        <v>1</v>
      </c>
      <c r="AU42" s="12">
        <v>5</v>
      </c>
      <c r="AV42" s="12">
        <v>5</v>
      </c>
      <c r="AW42" s="12">
        <v>22</v>
      </c>
      <c r="AX42" s="12">
        <v>1</v>
      </c>
      <c r="AY42" s="12">
        <v>21</v>
      </c>
      <c r="AZ42" s="12">
        <v>14</v>
      </c>
      <c r="BA42" s="12">
        <v>14</v>
      </c>
      <c r="BB42" s="12">
        <v>32</v>
      </c>
      <c r="BC42" s="12">
        <v>28</v>
      </c>
      <c r="BD42" s="12">
        <v>26</v>
      </c>
      <c r="BE42" s="12">
        <v>14</v>
      </c>
      <c r="BF42" s="12">
        <v>14</v>
      </c>
      <c r="BG42" s="12">
        <v>34</v>
      </c>
      <c r="BH42" s="12">
        <v>25</v>
      </c>
      <c r="BI42" s="12">
        <v>36</v>
      </c>
      <c r="BJ42" s="12">
        <v>32</v>
      </c>
      <c r="BK42" s="12">
        <v>32</v>
      </c>
      <c r="BL42" s="12">
        <v>15</v>
      </c>
      <c r="BM42" s="12">
        <v>36</v>
      </c>
      <c r="BN42" s="12">
        <v>16</v>
      </c>
      <c r="BO42" s="12">
        <v>23</v>
      </c>
      <c r="BP42" s="12">
        <v>23</v>
      </c>
      <c r="BQ42" s="12">
        <v>6700</v>
      </c>
      <c r="BX42" s="11" t="s">
        <v>81</v>
      </c>
      <c r="BY42" s="12">
        <v>5</v>
      </c>
      <c r="BZ42" s="12">
        <v>9</v>
      </c>
      <c r="CA42" s="12">
        <v>11</v>
      </c>
      <c r="CB42" s="12">
        <v>23</v>
      </c>
      <c r="CC42" s="12">
        <v>23</v>
      </c>
      <c r="CD42" s="12">
        <v>3</v>
      </c>
      <c r="CE42" s="12">
        <v>12</v>
      </c>
      <c r="CF42" s="12">
        <v>1</v>
      </c>
      <c r="CG42" s="12">
        <v>5</v>
      </c>
      <c r="CH42" s="12">
        <v>5</v>
      </c>
      <c r="CI42" s="12">
        <v>22</v>
      </c>
      <c r="CJ42" s="12">
        <v>1</v>
      </c>
      <c r="CK42" s="12">
        <v>21</v>
      </c>
      <c r="CL42" s="12">
        <v>14</v>
      </c>
      <c r="CM42" s="12">
        <v>14</v>
      </c>
      <c r="CN42" s="12">
        <v>32</v>
      </c>
      <c r="CO42" s="12">
        <v>28</v>
      </c>
      <c r="CP42" s="12">
        <v>26</v>
      </c>
      <c r="CQ42" s="12">
        <v>14</v>
      </c>
      <c r="CR42" s="12">
        <v>14</v>
      </c>
      <c r="CS42" s="12">
        <v>34</v>
      </c>
      <c r="CT42" s="12">
        <v>25</v>
      </c>
      <c r="CU42" s="12">
        <v>36</v>
      </c>
      <c r="CV42" s="12">
        <v>32</v>
      </c>
      <c r="CW42" s="12">
        <v>32</v>
      </c>
      <c r="CX42" s="12">
        <v>15</v>
      </c>
      <c r="CY42" s="12">
        <v>36</v>
      </c>
      <c r="CZ42" s="12">
        <v>16</v>
      </c>
      <c r="DA42" s="12">
        <v>23</v>
      </c>
      <c r="DB42" s="12">
        <v>23</v>
      </c>
      <c r="DC42" s="12">
        <v>27000</v>
      </c>
    </row>
    <row r="43" spans="1:107" ht="15" thickBot="1" x14ac:dyDescent="0.35">
      <c r="A43" s="11" t="s">
        <v>82</v>
      </c>
      <c r="B43" s="12">
        <v>3</v>
      </c>
      <c r="C43" s="12">
        <v>11</v>
      </c>
      <c r="D43" s="12">
        <v>1</v>
      </c>
      <c r="E43" s="12">
        <v>5</v>
      </c>
      <c r="F43" s="12">
        <v>5</v>
      </c>
      <c r="G43" s="12">
        <v>22</v>
      </c>
      <c r="H43" s="12">
        <v>1</v>
      </c>
      <c r="I43" s="12">
        <v>20</v>
      </c>
      <c r="J43" s="12">
        <v>13</v>
      </c>
      <c r="K43" s="12">
        <v>13</v>
      </c>
      <c r="L43" s="12">
        <v>13</v>
      </c>
      <c r="M43" s="12">
        <v>11</v>
      </c>
      <c r="N43" s="12">
        <v>8</v>
      </c>
      <c r="O43" s="12">
        <v>10</v>
      </c>
      <c r="P43" s="12">
        <v>10</v>
      </c>
      <c r="Q43" s="12">
        <v>34</v>
      </c>
      <c r="R43" s="12">
        <v>26</v>
      </c>
      <c r="S43" s="12">
        <v>36</v>
      </c>
      <c r="T43" s="12">
        <v>32</v>
      </c>
      <c r="U43" s="12">
        <v>32</v>
      </c>
      <c r="V43" s="12">
        <v>15</v>
      </c>
      <c r="W43" s="12">
        <v>36</v>
      </c>
      <c r="X43" s="12">
        <v>17</v>
      </c>
      <c r="Y43" s="12">
        <v>24</v>
      </c>
      <c r="Z43" s="12">
        <v>24</v>
      </c>
      <c r="AA43" s="12">
        <v>24</v>
      </c>
      <c r="AB43" s="12">
        <v>26</v>
      </c>
      <c r="AC43" s="12">
        <v>29</v>
      </c>
      <c r="AD43" s="12">
        <v>27</v>
      </c>
      <c r="AE43" s="12">
        <v>27</v>
      </c>
      <c r="AF43" s="12">
        <v>25810</v>
      </c>
      <c r="AL43" s="11" t="s">
        <v>82</v>
      </c>
      <c r="AM43" s="12">
        <v>3</v>
      </c>
      <c r="AN43" s="12">
        <v>11</v>
      </c>
      <c r="AO43" s="12">
        <v>1</v>
      </c>
      <c r="AP43" s="12">
        <v>5</v>
      </c>
      <c r="AQ43" s="12">
        <v>5</v>
      </c>
      <c r="AR43" s="12">
        <v>22</v>
      </c>
      <c r="AS43" s="12">
        <v>1</v>
      </c>
      <c r="AT43" s="12">
        <v>20</v>
      </c>
      <c r="AU43" s="12">
        <v>13</v>
      </c>
      <c r="AV43" s="12">
        <v>13</v>
      </c>
      <c r="AW43" s="12">
        <v>13</v>
      </c>
      <c r="AX43" s="12">
        <v>11</v>
      </c>
      <c r="AY43" s="12">
        <v>8</v>
      </c>
      <c r="AZ43" s="12">
        <v>10</v>
      </c>
      <c r="BA43" s="12">
        <v>10</v>
      </c>
      <c r="BB43" s="12">
        <v>34</v>
      </c>
      <c r="BC43" s="12">
        <v>26</v>
      </c>
      <c r="BD43" s="12">
        <v>36</v>
      </c>
      <c r="BE43" s="12">
        <v>32</v>
      </c>
      <c r="BF43" s="12">
        <v>32</v>
      </c>
      <c r="BG43" s="12">
        <v>15</v>
      </c>
      <c r="BH43" s="12">
        <v>36</v>
      </c>
      <c r="BI43" s="12">
        <v>17</v>
      </c>
      <c r="BJ43" s="12">
        <v>24</v>
      </c>
      <c r="BK43" s="12">
        <v>24</v>
      </c>
      <c r="BL43" s="12">
        <v>24</v>
      </c>
      <c r="BM43" s="12">
        <v>26</v>
      </c>
      <c r="BN43" s="12">
        <v>29</v>
      </c>
      <c r="BO43" s="12">
        <v>27</v>
      </c>
      <c r="BP43" s="12">
        <v>27</v>
      </c>
      <c r="BQ43" s="12">
        <v>7200</v>
      </c>
      <c r="BX43" s="11" t="s">
        <v>82</v>
      </c>
      <c r="BY43" s="12">
        <v>3</v>
      </c>
      <c r="BZ43" s="12">
        <v>11</v>
      </c>
      <c r="CA43" s="12">
        <v>1</v>
      </c>
      <c r="CB43" s="12">
        <v>5</v>
      </c>
      <c r="CC43" s="12">
        <v>5</v>
      </c>
      <c r="CD43" s="12">
        <v>22</v>
      </c>
      <c r="CE43" s="12">
        <v>1</v>
      </c>
      <c r="CF43" s="12">
        <v>20</v>
      </c>
      <c r="CG43" s="12">
        <v>13</v>
      </c>
      <c r="CH43" s="12">
        <v>13</v>
      </c>
      <c r="CI43" s="12">
        <v>13</v>
      </c>
      <c r="CJ43" s="12">
        <v>11</v>
      </c>
      <c r="CK43" s="12">
        <v>8</v>
      </c>
      <c r="CL43" s="12">
        <v>10</v>
      </c>
      <c r="CM43" s="12">
        <v>10</v>
      </c>
      <c r="CN43" s="12">
        <v>34</v>
      </c>
      <c r="CO43" s="12">
        <v>26</v>
      </c>
      <c r="CP43" s="12">
        <v>36</v>
      </c>
      <c r="CQ43" s="12">
        <v>32</v>
      </c>
      <c r="CR43" s="12">
        <v>32</v>
      </c>
      <c r="CS43" s="12">
        <v>15</v>
      </c>
      <c r="CT43" s="12">
        <v>36</v>
      </c>
      <c r="CU43" s="12">
        <v>17</v>
      </c>
      <c r="CV43" s="12">
        <v>24</v>
      </c>
      <c r="CW43" s="12">
        <v>24</v>
      </c>
      <c r="CX43" s="12">
        <v>24</v>
      </c>
      <c r="CY43" s="12">
        <v>26</v>
      </c>
      <c r="CZ43" s="12">
        <v>29</v>
      </c>
      <c r="DA43" s="12">
        <v>27</v>
      </c>
      <c r="DB43" s="12">
        <v>27</v>
      </c>
      <c r="DC43" s="12">
        <v>21000</v>
      </c>
    </row>
    <row r="44" spans="1:107" ht="18.600000000000001" thickBot="1" x14ac:dyDescent="0.35">
      <c r="A44" s="7"/>
      <c r="AL44" s="7"/>
      <c r="BX44" s="7"/>
    </row>
    <row r="45" spans="1:107" ht="15" thickBot="1" x14ac:dyDescent="0.35">
      <c r="A45" s="11" t="s">
        <v>85</v>
      </c>
      <c r="B45" s="11" t="s">
        <v>36</v>
      </c>
      <c r="C45" s="11" t="s">
        <v>37</v>
      </c>
      <c r="D45" s="11" t="s">
        <v>38</v>
      </c>
      <c r="E45" s="11" t="s">
        <v>39</v>
      </c>
      <c r="F45" s="11" t="s">
        <v>40</v>
      </c>
      <c r="G45" s="11" t="s">
        <v>41</v>
      </c>
      <c r="H45" s="11" t="s">
        <v>42</v>
      </c>
      <c r="I45" s="11" t="s">
        <v>43</v>
      </c>
      <c r="J45" s="11" t="s">
        <v>44</v>
      </c>
      <c r="K45" s="11" t="s">
        <v>45</v>
      </c>
      <c r="L45" s="11" t="s">
        <v>268</v>
      </c>
      <c r="M45" s="11" t="s">
        <v>269</v>
      </c>
      <c r="N45" s="11" t="s">
        <v>552</v>
      </c>
      <c r="O45" s="11" t="s">
        <v>553</v>
      </c>
      <c r="P45" s="11" t="s">
        <v>554</v>
      </c>
      <c r="Q45" s="11" t="s">
        <v>555</v>
      </c>
      <c r="R45" s="11" t="s">
        <v>556</v>
      </c>
      <c r="S45" s="11" t="s">
        <v>557</v>
      </c>
      <c r="T45" s="11" t="s">
        <v>558</v>
      </c>
      <c r="U45" s="11" t="s">
        <v>559</v>
      </c>
      <c r="V45" s="11" t="s">
        <v>560</v>
      </c>
      <c r="W45" s="11" t="s">
        <v>561</v>
      </c>
      <c r="X45" s="11" t="s">
        <v>562</v>
      </c>
      <c r="Y45" s="11" t="s">
        <v>563</v>
      </c>
      <c r="Z45" s="11" t="s">
        <v>564</v>
      </c>
      <c r="AA45" s="11" t="s">
        <v>565</v>
      </c>
      <c r="AB45" s="11" t="s">
        <v>566</v>
      </c>
      <c r="AC45" s="11" t="s">
        <v>567</v>
      </c>
      <c r="AD45" s="11" t="s">
        <v>568</v>
      </c>
      <c r="AE45" s="11" t="s">
        <v>569</v>
      </c>
      <c r="AL45" s="11" t="s">
        <v>85</v>
      </c>
      <c r="AM45" s="11" t="s">
        <v>36</v>
      </c>
      <c r="AN45" s="11" t="s">
        <v>37</v>
      </c>
      <c r="AO45" s="11" t="s">
        <v>38</v>
      </c>
      <c r="AP45" s="11" t="s">
        <v>39</v>
      </c>
      <c r="AQ45" s="11" t="s">
        <v>40</v>
      </c>
      <c r="AR45" s="11" t="s">
        <v>41</v>
      </c>
      <c r="AS45" s="11" t="s">
        <v>42</v>
      </c>
      <c r="AT45" s="11" t="s">
        <v>43</v>
      </c>
      <c r="AU45" s="11" t="s">
        <v>44</v>
      </c>
      <c r="AV45" s="11" t="s">
        <v>45</v>
      </c>
      <c r="AW45" s="11" t="s">
        <v>268</v>
      </c>
      <c r="AX45" s="11" t="s">
        <v>269</v>
      </c>
      <c r="AY45" s="11" t="s">
        <v>552</v>
      </c>
      <c r="AZ45" s="11" t="s">
        <v>553</v>
      </c>
      <c r="BA45" s="11" t="s">
        <v>554</v>
      </c>
      <c r="BB45" s="11" t="s">
        <v>555</v>
      </c>
      <c r="BC45" s="11" t="s">
        <v>556</v>
      </c>
      <c r="BD45" s="11" t="s">
        <v>557</v>
      </c>
      <c r="BE45" s="11" t="s">
        <v>558</v>
      </c>
      <c r="BF45" s="11" t="s">
        <v>559</v>
      </c>
      <c r="BG45" s="11" t="s">
        <v>560</v>
      </c>
      <c r="BH45" s="11" t="s">
        <v>561</v>
      </c>
      <c r="BI45" s="11" t="s">
        <v>562</v>
      </c>
      <c r="BJ45" s="11" t="s">
        <v>563</v>
      </c>
      <c r="BK45" s="11" t="s">
        <v>564</v>
      </c>
      <c r="BL45" s="11" t="s">
        <v>565</v>
      </c>
      <c r="BM45" s="11" t="s">
        <v>566</v>
      </c>
      <c r="BN45" s="11" t="s">
        <v>567</v>
      </c>
      <c r="BO45" s="11" t="s">
        <v>568</v>
      </c>
      <c r="BP45" s="11" t="s">
        <v>569</v>
      </c>
      <c r="BX45" s="11" t="s">
        <v>85</v>
      </c>
      <c r="BY45" s="11" t="s">
        <v>36</v>
      </c>
      <c r="BZ45" s="11" t="s">
        <v>37</v>
      </c>
      <c r="CA45" s="11" t="s">
        <v>38</v>
      </c>
      <c r="CB45" s="11" t="s">
        <v>39</v>
      </c>
      <c r="CC45" s="11" t="s">
        <v>40</v>
      </c>
      <c r="CD45" s="11" t="s">
        <v>41</v>
      </c>
      <c r="CE45" s="11" t="s">
        <v>42</v>
      </c>
      <c r="CF45" s="11" t="s">
        <v>43</v>
      </c>
      <c r="CG45" s="11" t="s">
        <v>44</v>
      </c>
      <c r="CH45" s="11" t="s">
        <v>45</v>
      </c>
      <c r="CI45" s="11" t="s">
        <v>268</v>
      </c>
      <c r="CJ45" s="11" t="s">
        <v>269</v>
      </c>
      <c r="CK45" s="11" t="s">
        <v>552</v>
      </c>
      <c r="CL45" s="11" t="s">
        <v>553</v>
      </c>
      <c r="CM45" s="11" t="s">
        <v>554</v>
      </c>
      <c r="CN45" s="11" t="s">
        <v>555</v>
      </c>
      <c r="CO45" s="11" t="s">
        <v>556</v>
      </c>
      <c r="CP45" s="11" t="s">
        <v>557</v>
      </c>
      <c r="CQ45" s="11" t="s">
        <v>558</v>
      </c>
      <c r="CR45" s="11" t="s">
        <v>559</v>
      </c>
      <c r="CS45" s="11" t="s">
        <v>560</v>
      </c>
      <c r="CT45" s="11" t="s">
        <v>561</v>
      </c>
      <c r="CU45" s="11" t="s">
        <v>562</v>
      </c>
      <c r="CV45" s="11" t="s">
        <v>563</v>
      </c>
      <c r="CW45" s="11" t="s">
        <v>564</v>
      </c>
      <c r="CX45" s="11" t="s">
        <v>565</v>
      </c>
      <c r="CY45" s="11" t="s">
        <v>566</v>
      </c>
      <c r="CZ45" s="11" t="s">
        <v>567</v>
      </c>
      <c r="DA45" s="11" t="s">
        <v>568</v>
      </c>
      <c r="DB45" s="11" t="s">
        <v>569</v>
      </c>
    </row>
    <row r="46" spans="1:107" ht="20.399999999999999" thickBot="1" x14ac:dyDescent="0.35">
      <c r="A46" s="11" t="s">
        <v>86</v>
      </c>
      <c r="B46" s="12" t="s">
        <v>571</v>
      </c>
      <c r="C46" s="12" t="s">
        <v>100</v>
      </c>
      <c r="D46" s="12" t="s">
        <v>572</v>
      </c>
      <c r="E46" s="12" t="s">
        <v>100</v>
      </c>
      <c r="F46" s="12" t="s">
        <v>573</v>
      </c>
      <c r="G46" s="12" t="s">
        <v>574</v>
      </c>
      <c r="H46" s="12" t="s">
        <v>575</v>
      </c>
      <c r="I46" s="12" t="s">
        <v>576</v>
      </c>
      <c r="J46" s="12" t="s">
        <v>577</v>
      </c>
      <c r="K46" s="12" t="s">
        <v>100</v>
      </c>
      <c r="L46" s="12" t="s">
        <v>578</v>
      </c>
      <c r="M46" s="12" t="s">
        <v>579</v>
      </c>
      <c r="N46" s="12" t="s">
        <v>580</v>
      </c>
      <c r="O46" s="12" t="s">
        <v>581</v>
      </c>
      <c r="P46" s="12" t="s">
        <v>100</v>
      </c>
      <c r="Q46" s="12" t="s">
        <v>582</v>
      </c>
      <c r="R46" s="12" t="s">
        <v>583</v>
      </c>
      <c r="S46" s="12" t="s">
        <v>584</v>
      </c>
      <c r="T46" s="12" t="s">
        <v>585</v>
      </c>
      <c r="U46" s="12" t="s">
        <v>100</v>
      </c>
      <c r="V46" s="12" t="s">
        <v>586</v>
      </c>
      <c r="W46" s="12" t="s">
        <v>587</v>
      </c>
      <c r="X46" s="12" t="s">
        <v>588</v>
      </c>
      <c r="Y46" s="12" t="s">
        <v>589</v>
      </c>
      <c r="Z46" s="12" t="s">
        <v>100</v>
      </c>
      <c r="AA46" s="12" t="s">
        <v>590</v>
      </c>
      <c r="AB46" s="12" t="s">
        <v>591</v>
      </c>
      <c r="AC46" s="12" t="s">
        <v>592</v>
      </c>
      <c r="AD46" s="12" t="s">
        <v>100</v>
      </c>
      <c r="AE46" s="12" t="s">
        <v>100</v>
      </c>
      <c r="AL46" s="11" t="s">
        <v>86</v>
      </c>
      <c r="AM46" s="12" t="s">
        <v>639</v>
      </c>
      <c r="AN46" s="12" t="s">
        <v>499</v>
      </c>
      <c r="AO46" s="12" t="s">
        <v>640</v>
      </c>
      <c r="AP46" s="12" t="s">
        <v>499</v>
      </c>
      <c r="AQ46" s="12" t="s">
        <v>499</v>
      </c>
      <c r="AR46" s="12" t="s">
        <v>641</v>
      </c>
      <c r="AS46" s="12" t="s">
        <v>642</v>
      </c>
      <c r="AT46" s="12" t="s">
        <v>643</v>
      </c>
      <c r="AU46" s="12" t="s">
        <v>499</v>
      </c>
      <c r="AV46" s="12" t="s">
        <v>499</v>
      </c>
      <c r="AW46" s="12" t="s">
        <v>644</v>
      </c>
      <c r="AX46" s="12" t="s">
        <v>499</v>
      </c>
      <c r="AY46" s="12" t="s">
        <v>645</v>
      </c>
      <c r="AZ46" s="12" t="s">
        <v>646</v>
      </c>
      <c r="BA46" s="12" t="s">
        <v>499</v>
      </c>
      <c r="BB46" s="12" t="s">
        <v>647</v>
      </c>
      <c r="BC46" s="12" t="s">
        <v>499</v>
      </c>
      <c r="BD46" s="12" t="s">
        <v>499</v>
      </c>
      <c r="BE46" s="12" t="s">
        <v>648</v>
      </c>
      <c r="BF46" s="12" t="s">
        <v>499</v>
      </c>
      <c r="BG46" s="12" t="s">
        <v>649</v>
      </c>
      <c r="BH46" s="12" t="s">
        <v>650</v>
      </c>
      <c r="BI46" s="12" t="s">
        <v>651</v>
      </c>
      <c r="BJ46" s="12" t="s">
        <v>652</v>
      </c>
      <c r="BK46" s="12" t="s">
        <v>499</v>
      </c>
      <c r="BL46" s="12" t="s">
        <v>653</v>
      </c>
      <c r="BM46" s="12" t="s">
        <v>499</v>
      </c>
      <c r="BN46" s="12" t="s">
        <v>654</v>
      </c>
      <c r="BO46" s="12" t="s">
        <v>655</v>
      </c>
      <c r="BP46" s="12" t="s">
        <v>499</v>
      </c>
      <c r="BX46" s="11" t="s">
        <v>86</v>
      </c>
      <c r="BY46" s="12" t="s">
        <v>681</v>
      </c>
      <c r="BZ46" s="12" t="s">
        <v>682</v>
      </c>
      <c r="CA46" s="12" t="s">
        <v>683</v>
      </c>
      <c r="CB46" s="12" t="s">
        <v>684</v>
      </c>
      <c r="CC46" s="12" t="s">
        <v>685</v>
      </c>
      <c r="CD46" s="12" t="s">
        <v>686</v>
      </c>
      <c r="CE46" s="12" t="s">
        <v>687</v>
      </c>
      <c r="CF46" s="12" t="s">
        <v>688</v>
      </c>
      <c r="CG46" s="12" t="s">
        <v>689</v>
      </c>
      <c r="CH46" s="12" t="s">
        <v>100</v>
      </c>
      <c r="CI46" s="12" t="s">
        <v>690</v>
      </c>
      <c r="CJ46" s="12" t="s">
        <v>691</v>
      </c>
      <c r="CK46" s="12" t="s">
        <v>692</v>
      </c>
      <c r="CL46" s="12" t="s">
        <v>693</v>
      </c>
      <c r="CM46" s="12" t="s">
        <v>100</v>
      </c>
      <c r="CN46" s="12" t="s">
        <v>694</v>
      </c>
      <c r="CO46" s="12" t="s">
        <v>695</v>
      </c>
      <c r="CP46" s="12" t="s">
        <v>696</v>
      </c>
      <c r="CQ46" s="12" t="s">
        <v>100</v>
      </c>
      <c r="CR46" s="12" t="s">
        <v>100</v>
      </c>
      <c r="CS46" s="12" t="s">
        <v>697</v>
      </c>
      <c r="CT46" s="12" t="s">
        <v>691</v>
      </c>
      <c r="CU46" s="12" t="s">
        <v>698</v>
      </c>
      <c r="CV46" s="12" t="s">
        <v>699</v>
      </c>
      <c r="CW46" s="12" t="s">
        <v>100</v>
      </c>
      <c r="CX46" s="12" t="s">
        <v>700</v>
      </c>
      <c r="CY46" s="12" t="s">
        <v>701</v>
      </c>
      <c r="CZ46" s="12" t="s">
        <v>702</v>
      </c>
      <c r="DA46" s="12" t="s">
        <v>703</v>
      </c>
      <c r="DB46" s="12" t="s">
        <v>100</v>
      </c>
    </row>
    <row r="47" spans="1:107" ht="15" thickBot="1" x14ac:dyDescent="0.35">
      <c r="A47" s="11" t="s">
        <v>97</v>
      </c>
      <c r="B47" s="12" t="s">
        <v>571</v>
      </c>
      <c r="C47" s="12" t="s">
        <v>100</v>
      </c>
      <c r="D47" s="12" t="s">
        <v>593</v>
      </c>
      <c r="E47" s="12" t="s">
        <v>100</v>
      </c>
      <c r="F47" s="12" t="s">
        <v>100</v>
      </c>
      <c r="G47" s="12" t="s">
        <v>594</v>
      </c>
      <c r="H47" s="12" t="s">
        <v>100</v>
      </c>
      <c r="I47" s="12" t="s">
        <v>595</v>
      </c>
      <c r="J47" s="12" t="s">
        <v>577</v>
      </c>
      <c r="K47" s="12" t="s">
        <v>100</v>
      </c>
      <c r="L47" s="12" t="s">
        <v>596</v>
      </c>
      <c r="M47" s="12" t="s">
        <v>579</v>
      </c>
      <c r="N47" s="12" t="s">
        <v>597</v>
      </c>
      <c r="O47" s="12" t="s">
        <v>581</v>
      </c>
      <c r="P47" s="12" t="s">
        <v>100</v>
      </c>
      <c r="Q47" s="12" t="s">
        <v>582</v>
      </c>
      <c r="R47" s="12" t="s">
        <v>583</v>
      </c>
      <c r="S47" s="12" t="s">
        <v>584</v>
      </c>
      <c r="T47" s="12" t="s">
        <v>598</v>
      </c>
      <c r="U47" s="12" t="s">
        <v>100</v>
      </c>
      <c r="V47" s="12" t="s">
        <v>586</v>
      </c>
      <c r="W47" s="12" t="s">
        <v>587</v>
      </c>
      <c r="X47" s="12" t="s">
        <v>599</v>
      </c>
      <c r="Y47" s="12" t="s">
        <v>600</v>
      </c>
      <c r="Z47" s="12" t="s">
        <v>100</v>
      </c>
      <c r="AA47" s="12" t="s">
        <v>590</v>
      </c>
      <c r="AB47" s="12" t="s">
        <v>591</v>
      </c>
      <c r="AC47" s="12" t="s">
        <v>592</v>
      </c>
      <c r="AD47" s="12" t="s">
        <v>100</v>
      </c>
      <c r="AE47" s="12" t="s">
        <v>100</v>
      </c>
      <c r="AL47" s="11" t="s">
        <v>97</v>
      </c>
      <c r="AM47" s="12" t="s">
        <v>639</v>
      </c>
      <c r="AN47" s="12" t="s">
        <v>499</v>
      </c>
      <c r="AO47" s="12" t="s">
        <v>656</v>
      </c>
      <c r="AP47" s="12" t="s">
        <v>499</v>
      </c>
      <c r="AQ47" s="12" t="s">
        <v>499</v>
      </c>
      <c r="AR47" s="12" t="s">
        <v>641</v>
      </c>
      <c r="AS47" s="12" t="s">
        <v>642</v>
      </c>
      <c r="AT47" s="12" t="s">
        <v>657</v>
      </c>
      <c r="AU47" s="12" t="s">
        <v>499</v>
      </c>
      <c r="AV47" s="12" t="s">
        <v>499</v>
      </c>
      <c r="AW47" s="12" t="s">
        <v>644</v>
      </c>
      <c r="AX47" s="12" t="s">
        <v>499</v>
      </c>
      <c r="AY47" s="12" t="s">
        <v>645</v>
      </c>
      <c r="AZ47" s="12" t="s">
        <v>646</v>
      </c>
      <c r="BA47" s="12" t="s">
        <v>499</v>
      </c>
      <c r="BB47" s="12" t="s">
        <v>647</v>
      </c>
      <c r="BC47" s="12" t="s">
        <v>499</v>
      </c>
      <c r="BD47" s="12" t="s">
        <v>499</v>
      </c>
      <c r="BE47" s="12" t="s">
        <v>658</v>
      </c>
      <c r="BF47" s="12" t="s">
        <v>499</v>
      </c>
      <c r="BG47" s="12" t="s">
        <v>649</v>
      </c>
      <c r="BH47" s="12" t="s">
        <v>650</v>
      </c>
      <c r="BI47" s="12" t="s">
        <v>659</v>
      </c>
      <c r="BJ47" s="12" t="s">
        <v>499</v>
      </c>
      <c r="BK47" s="12" t="s">
        <v>499</v>
      </c>
      <c r="BL47" s="12" t="s">
        <v>653</v>
      </c>
      <c r="BM47" s="12" t="s">
        <v>499</v>
      </c>
      <c r="BN47" s="12" t="s">
        <v>654</v>
      </c>
      <c r="BO47" s="12" t="s">
        <v>499</v>
      </c>
      <c r="BP47" s="12" t="s">
        <v>499</v>
      </c>
      <c r="BX47" s="11" t="s">
        <v>97</v>
      </c>
      <c r="BY47" s="12" t="s">
        <v>100</v>
      </c>
      <c r="BZ47" s="12" t="s">
        <v>682</v>
      </c>
      <c r="CA47" s="12" t="s">
        <v>683</v>
      </c>
      <c r="CB47" s="12" t="s">
        <v>684</v>
      </c>
      <c r="CC47" s="12" t="s">
        <v>685</v>
      </c>
      <c r="CD47" s="12" t="s">
        <v>686</v>
      </c>
      <c r="CE47" s="12" t="s">
        <v>100</v>
      </c>
      <c r="CF47" s="12" t="s">
        <v>704</v>
      </c>
      <c r="CG47" s="12" t="s">
        <v>689</v>
      </c>
      <c r="CH47" s="12" t="s">
        <v>100</v>
      </c>
      <c r="CI47" s="12" t="s">
        <v>705</v>
      </c>
      <c r="CJ47" s="12" t="s">
        <v>691</v>
      </c>
      <c r="CK47" s="12" t="s">
        <v>706</v>
      </c>
      <c r="CL47" s="12" t="s">
        <v>693</v>
      </c>
      <c r="CM47" s="12" t="s">
        <v>100</v>
      </c>
      <c r="CN47" s="12" t="s">
        <v>707</v>
      </c>
      <c r="CO47" s="12" t="s">
        <v>695</v>
      </c>
      <c r="CP47" s="12" t="s">
        <v>100</v>
      </c>
      <c r="CQ47" s="12" t="s">
        <v>100</v>
      </c>
      <c r="CR47" s="12" t="s">
        <v>100</v>
      </c>
      <c r="CS47" s="12" t="s">
        <v>697</v>
      </c>
      <c r="CT47" s="12" t="s">
        <v>691</v>
      </c>
      <c r="CU47" s="12" t="s">
        <v>100</v>
      </c>
      <c r="CV47" s="12" t="s">
        <v>708</v>
      </c>
      <c r="CW47" s="12" t="s">
        <v>100</v>
      </c>
      <c r="CX47" s="12" t="s">
        <v>709</v>
      </c>
      <c r="CY47" s="12" t="s">
        <v>701</v>
      </c>
      <c r="CZ47" s="12" t="s">
        <v>702</v>
      </c>
      <c r="DA47" s="12" t="s">
        <v>710</v>
      </c>
      <c r="DB47" s="12" t="s">
        <v>100</v>
      </c>
    </row>
    <row r="48" spans="1:107" ht="15" thickBot="1" x14ac:dyDescent="0.35">
      <c r="A48" s="11" t="s">
        <v>104</v>
      </c>
      <c r="B48" s="12" t="s">
        <v>571</v>
      </c>
      <c r="C48" s="12" t="s">
        <v>100</v>
      </c>
      <c r="D48" s="12" t="s">
        <v>593</v>
      </c>
      <c r="E48" s="12" t="s">
        <v>100</v>
      </c>
      <c r="F48" s="12" t="s">
        <v>100</v>
      </c>
      <c r="G48" s="12" t="s">
        <v>594</v>
      </c>
      <c r="H48" s="12" t="s">
        <v>100</v>
      </c>
      <c r="I48" s="12" t="s">
        <v>595</v>
      </c>
      <c r="J48" s="12" t="s">
        <v>577</v>
      </c>
      <c r="K48" s="12" t="s">
        <v>100</v>
      </c>
      <c r="L48" s="12" t="s">
        <v>601</v>
      </c>
      <c r="M48" s="12" t="s">
        <v>579</v>
      </c>
      <c r="N48" s="12" t="s">
        <v>597</v>
      </c>
      <c r="O48" s="12" t="s">
        <v>581</v>
      </c>
      <c r="P48" s="12" t="s">
        <v>100</v>
      </c>
      <c r="Q48" s="12" t="s">
        <v>582</v>
      </c>
      <c r="R48" s="12" t="s">
        <v>583</v>
      </c>
      <c r="S48" s="12" t="s">
        <v>584</v>
      </c>
      <c r="T48" s="12" t="s">
        <v>598</v>
      </c>
      <c r="U48" s="12" t="s">
        <v>100</v>
      </c>
      <c r="V48" s="12" t="s">
        <v>586</v>
      </c>
      <c r="W48" s="12" t="s">
        <v>587</v>
      </c>
      <c r="X48" s="12" t="s">
        <v>602</v>
      </c>
      <c r="Y48" s="12" t="s">
        <v>600</v>
      </c>
      <c r="Z48" s="12" t="s">
        <v>100</v>
      </c>
      <c r="AA48" s="12" t="s">
        <v>590</v>
      </c>
      <c r="AB48" s="12" t="s">
        <v>591</v>
      </c>
      <c r="AC48" s="12" t="s">
        <v>592</v>
      </c>
      <c r="AD48" s="12" t="s">
        <v>100</v>
      </c>
      <c r="AE48" s="12" t="s">
        <v>100</v>
      </c>
      <c r="AL48" s="11" t="s">
        <v>104</v>
      </c>
      <c r="AM48" s="12" t="s">
        <v>639</v>
      </c>
      <c r="AN48" s="12" t="s">
        <v>499</v>
      </c>
      <c r="AO48" s="12" t="s">
        <v>660</v>
      </c>
      <c r="AP48" s="12" t="s">
        <v>499</v>
      </c>
      <c r="AQ48" s="12" t="s">
        <v>499</v>
      </c>
      <c r="AR48" s="12" t="s">
        <v>641</v>
      </c>
      <c r="AS48" s="12" t="s">
        <v>642</v>
      </c>
      <c r="AT48" s="12" t="s">
        <v>657</v>
      </c>
      <c r="AU48" s="12" t="s">
        <v>499</v>
      </c>
      <c r="AV48" s="12" t="s">
        <v>499</v>
      </c>
      <c r="AW48" s="12" t="s">
        <v>499</v>
      </c>
      <c r="AX48" s="12" t="s">
        <v>499</v>
      </c>
      <c r="AY48" s="12" t="s">
        <v>645</v>
      </c>
      <c r="AZ48" s="12" t="s">
        <v>646</v>
      </c>
      <c r="BA48" s="12" t="s">
        <v>499</v>
      </c>
      <c r="BB48" s="12" t="s">
        <v>647</v>
      </c>
      <c r="BC48" s="12" t="s">
        <v>499</v>
      </c>
      <c r="BD48" s="12" t="s">
        <v>499</v>
      </c>
      <c r="BE48" s="12" t="s">
        <v>658</v>
      </c>
      <c r="BF48" s="12" t="s">
        <v>499</v>
      </c>
      <c r="BG48" s="12" t="s">
        <v>649</v>
      </c>
      <c r="BH48" s="12" t="s">
        <v>650</v>
      </c>
      <c r="BI48" s="12" t="s">
        <v>659</v>
      </c>
      <c r="BJ48" s="12" t="s">
        <v>499</v>
      </c>
      <c r="BK48" s="12" t="s">
        <v>499</v>
      </c>
      <c r="BL48" s="12" t="s">
        <v>653</v>
      </c>
      <c r="BM48" s="12" t="s">
        <v>499</v>
      </c>
      <c r="BN48" s="12" t="s">
        <v>654</v>
      </c>
      <c r="BO48" s="12" t="s">
        <v>499</v>
      </c>
      <c r="BP48" s="12" t="s">
        <v>499</v>
      </c>
      <c r="BX48" s="11" t="s">
        <v>104</v>
      </c>
      <c r="BY48" s="12" t="s">
        <v>100</v>
      </c>
      <c r="BZ48" s="12" t="s">
        <v>682</v>
      </c>
      <c r="CA48" s="12" t="s">
        <v>683</v>
      </c>
      <c r="CB48" s="12" t="s">
        <v>684</v>
      </c>
      <c r="CC48" s="12" t="s">
        <v>685</v>
      </c>
      <c r="CD48" s="12" t="s">
        <v>711</v>
      </c>
      <c r="CE48" s="12" t="s">
        <v>100</v>
      </c>
      <c r="CF48" s="12" t="s">
        <v>704</v>
      </c>
      <c r="CG48" s="12" t="s">
        <v>689</v>
      </c>
      <c r="CH48" s="12" t="s">
        <v>100</v>
      </c>
      <c r="CI48" s="12" t="s">
        <v>712</v>
      </c>
      <c r="CJ48" s="12" t="s">
        <v>691</v>
      </c>
      <c r="CK48" s="12" t="s">
        <v>706</v>
      </c>
      <c r="CL48" s="12" t="s">
        <v>693</v>
      </c>
      <c r="CM48" s="12" t="s">
        <v>100</v>
      </c>
      <c r="CN48" s="12" t="s">
        <v>713</v>
      </c>
      <c r="CO48" s="12" t="s">
        <v>695</v>
      </c>
      <c r="CP48" s="12" t="s">
        <v>100</v>
      </c>
      <c r="CQ48" s="12" t="s">
        <v>100</v>
      </c>
      <c r="CR48" s="12" t="s">
        <v>100</v>
      </c>
      <c r="CS48" s="12" t="s">
        <v>714</v>
      </c>
      <c r="CT48" s="12" t="s">
        <v>691</v>
      </c>
      <c r="CU48" s="12" t="s">
        <v>100</v>
      </c>
      <c r="CV48" s="12" t="s">
        <v>708</v>
      </c>
      <c r="CW48" s="12" t="s">
        <v>100</v>
      </c>
      <c r="CX48" s="12" t="s">
        <v>709</v>
      </c>
      <c r="CY48" s="12" t="s">
        <v>701</v>
      </c>
      <c r="CZ48" s="12" t="s">
        <v>702</v>
      </c>
      <c r="DA48" s="12" t="s">
        <v>710</v>
      </c>
      <c r="DB48" s="12" t="s">
        <v>100</v>
      </c>
    </row>
    <row r="49" spans="1:106" ht="15" thickBot="1" x14ac:dyDescent="0.35">
      <c r="A49" s="11" t="s">
        <v>107</v>
      </c>
      <c r="B49" s="12" t="s">
        <v>571</v>
      </c>
      <c r="C49" s="12" t="s">
        <v>100</v>
      </c>
      <c r="D49" s="12" t="s">
        <v>603</v>
      </c>
      <c r="E49" s="12" t="s">
        <v>100</v>
      </c>
      <c r="F49" s="12" t="s">
        <v>100</v>
      </c>
      <c r="G49" s="12" t="s">
        <v>594</v>
      </c>
      <c r="H49" s="12" t="s">
        <v>100</v>
      </c>
      <c r="I49" s="12" t="s">
        <v>604</v>
      </c>
      <c r="J49" s="12" t="s">
        <v>577</v>
      </c>
      <c r="K49" s="12" t="s">
        <v>100</v>
      </c>
      <c r="L49" s="12" t="s">
        <v>601</v>
      </c>
      <c r="M49" s="12" t="s">
        <v>579</v>
      </c>
      <c r="N49" s="12" t="s">
        <v>605</v>
      </c>
      <c r="O49" s="12" t="s">
        <v>581</v>
      </c>
      <c r="P49" s="12" t="s">
        <v>100</v>
      </c>
      <c r="Q49" s="12" t="s">
        <v>582</v>
      </c>
      <c r="R49" s="12" t="s">
        <v>583</v>
      </c>
      <c r="S49" s="12" t="s">
        <v>584</v>
      </c>
      <c r="T49" s="12" t="s">
        <v>598</v>
      </c>
      <c r="U49" s="12" t="s">
        <v>100</v>
      </c>
      <c r="V49" s="12" t="s">
        <v>606</v>
      </c>
      <c r="W49" s="12" t="s">
        <v>587</v>
      </c>
      <c r="X49" s="12" t="s">
        <v>602</v>
      </c>
      <c r="Y49" s="12" t="s">
        <v>600</v>
      </c>
      <c r="Z49" s="12" t="s">
        <v>100</v>
      </c>
      <c r="AA49" s="12" t="s">
        <v>590</v>
      </c>
      <c r="AB49" s="12" t="s">
        <v>591</v>
      </c>
      <c r="AC49" s="12" t="s">
        <v>592</v>
      </c>
      <c r="AD49" s="12" t="s">
        <v>100</v>
      </c>
      <c r="AE49" s="12" t="s">
        <v>100</v>
      </c>
      <c r="AL49" s="11" t="s">
        <v>107</v>
      </c>
      <c r="AM49" s="12" t="s">
        <v>639</v>
      </c>
      <c r="AN49" s="12" t="s">
        <v>499</v>
      </c>
      <c r="AO49" s="12" t="s">
        <v>660</v>
      </c>
      <c r="AP49" s="12" t="s">
        <v>499</v>
      </c>
      <c r="AQ49" s="12" t="s">
        <v>499</v>
      </c>
      <c r="AR49" s="12" t="s">
        <v>641</v>
      </c>
      <c r="AS49" s="12" t="s">
        <v>642</v>
      </c>
      <c r="AT49" s="12" t="s">
        <v>657</v>
      </c>
      <c r="AU49" s="12" t="s">
        <v>499</v>
      </c>
      <c r="AV49" s="12" t="s">
        <v>499</v>
      </c>
      <c r="AW49" s="12" t="s">
        <v>499</v>
      </c>
      <c r="AX49" s="12" t="s">
        <v>499</v>
      </c>
      <c r="AY49" s="12" t="s">
        <v>645</v>
      </c>
      <c r="AZ49" s="12" t="s">
        <v>646</v>
      </c>
      <c r="BA49" s="12" t="s">
        <v>499</v>
      </c>
      <c r="BB49" s="12" t="s">
        <v>647</v>
      </c>
      <c r="BC49" s="12" t="s">
        <v>499</v>
      </c>
      <c r="BD49" s="12" t="s">
        <v>499</v>
      </c>
      <c r="BE49" s="12" t="s">
        <v>658</v>
      </c>
      <c r="BF49" s="12" t="s">
        <v>499</v>
      </c>
      <c r="BG49" s="12" t="s">
        <v>649</v>
      </c>
      <c r="BH49" s="12" t="s">
        <v>650</v>
      </c>
      <c r="BI49" s="12" t="s">
        <v>659</v>
      </c>
      <c r="BJ49" s="12" t="s">
        <v>499</v>
      </c>
      <c r="BK49" s="12" t="s">
        <v>499</v>
      </c>
      <c r="BL49" s="12" t="s">
        <v>653</v>
      </c>
      <c r="BM49" s="12" t="s">
        <v>499</v>
      </c>
      <c r="BN49" s="12" t="s">
        <v>654</v>
      </c>
      <c r="BO49" s="12" t="s">
        <v>499</v>
      </c>
      <c r="BP49" s="12" t="s">
        <v>499</v>
      </c>
      <c r="BX49" s="11" t="s">
        <v>107</v>
      </c>
      <c r="BY49" s="12" t="s">
        <v>100</v>
      </c>
      <c r="BZ49" s="12" t="s">
        <v>682</v>
      </c>
      <c r="CA49" s="12" t="s">
        <v>715</v>
      </c>
      <c r="CB49" s="12" t="s">
        <v>684</v>
      </c>
      <c r="CC49" s="12" t="s">
        <v>685</v>
      </c>
      <c r="CD49" s="12" t="s">
        <v>100</v>
      </c>
      <c r="CE49" s="12" t="s">
        <v>100</v>
      </c>
      <c r="CF49" s="12" t="s">
        <v>704</v>
      </c>
      <c r="CG49" s="12" t="s">
        <v>689</v>
      </c>
      <c r="CH49" s="12" t="s">
        <v>100</v>
      </c>
      <c r="CI49" s="12" t="s">
        <v>698</v>
      </c>
      <c r="CJ49" s="12" t="s">
        <v>691</v>
      </c>
      <c r="CK49" s="12" t="s">
        <v>706</v>
      </c>
      <c r="CL49" s="12" t="s">
        <v>716</v>
      </c>
      <c r="CM49" s="12" t="s">
        <v>100</v>
      </c>
      <c r="CN49" s="12" t="s">
        <v>713</v>
      </c>
      <c r="CO49" s="12" t="s">
        <v>695</v>
      </c>
      <c r="CP49" s="12" t="s">
        <v>100</v>
      </c>
      <c r="CQ49" s="12" t="s">
        <v>100</v>
      </c>
      <c r="CR49" s="12" t="s">
        <v>100</v>
      </c>
      <c r="CS49" s="12" t="s">
        <v>714</v>
      </c>
      <c r="CT49" s="12" t="s">
        <v>691</v>
      </c>
      <c r="CU49" s="12" t="s">
        <v>100</v>
      </c>
      <c r="CV49" s="12" t="s">
        <v>708</v>
      </c>
      <c r="CW49" s="12" t="s">
        <v>100</v>
      </c>
      <c r="CX49" s="12" t="s">
        <v>709</v>
      </c>
      <c r="CY49" s="12" t="s">
        <v>701</v>
      </c>
      <c r="CZ49" s="12" t="s">
        <v>100</v>
      </c>
      <c r="DA49" s="12" t="s">
        <v>710</v>
      </c>
      <c r="DB49" s="12" t="s">
        <v>100</v>
      </c>
    </row>
    <row r="50" spans="1:106" ht="15" thickBot="1" x14ac:dyDescent="0.35">
      <c r="A50" s="11" t="s">
        <v>110</v>
      </c>
      <c r="B50" s="12" t="s">
        <v>571</v>
      </c>
      <c r="C50" s="12" t="s">
        <v>100</v>
      </c>
      <c r="D50" s="12" t="s">
        <v>603</v>
      </c>
      <c r="E50" s="12" t="s">
        <v>100</v>
      </c>
      <c r="F50" s="12" t="s">
        <v>100</v>
      </c>
      <c r="G50" s="12" t="s">
        <v>594</v>
      </c>
      <c r="H50" s="12" t="s">
        <v>100</v>
      </c>
      <c r="I50" s="12" t="s">
        <v>604</v>
      </c>
      <c r="J50" s="12" t="s">
        <v>607</v>
      </c>
      <c r="K50" s="12" t="s">
        <v>100</v>
      </c>
      <c r="L50" s="12" t="s">
        <v>601</v>
      </c>
      <c r="M50" s="12" t="s">
        <v>579</v>
      </c>
      <c r="N50" s="12" t="s">
        <v>605</v>
      </c>
      <c r="O50" s="12" t="s">
        <v>100</v>
      </c>
      <c r="P50" s="12" t="s">
        <v>100</v>
      </c>
      <c r="Q50" s="12" t="s">
        <v>582</v>
      </c>
      <c r="R50" s="12" t="s">
        <v>583</v>
      </c>
      <c r="S50" s="12" t="s">
        <v>584</v>
      </c>
      <c r="T50" s="12" t="s">
        <v>598</v>
      </c>
      <c r="U50" s="12" t="s">
        <v>100</v>
      </c>
      <c r="V50" s="12" t="s">
        <v>606</v>
      </c>
      <c r="W50" s="12" t="s">
        <v>587</v>
      </c>
      <c r="X50" s="12" t="s">
        <v>608</v>
      </c>
      <c r="Y50" s="12" t="s">
        <v>600</v>
      </c>
      <c r="Z50" s="12" t="s">
        <v>100</v>
      </c>
      <c r="AA50" s="12" t="s">
        <v>590</v>
      </c>
      <c r="AB50" s="12" t="s">
        <v>591</v>
      </c>
      <c r="AC50" s="12" t="s">
        <v>592</v>
      </c>
      <c r="AD50" s="12" t="s">
        <v>100</v>
      </c>
      <c r="AE50" s="12" t="s">
        <v>100</v>
      </c>
      <c r="AL50" s="11" t="s">
        <v>110</v>
      </c>
      <c r="AM50" s="12" t="s">
        <v>639</v>
      </c>
      <c r="AN50" s="12" t="s">
        <v>499</v>
      </c>
      <c r="AO50" s="12" t="s">
        <v>660</v>
      </c>
      <c r="AP50" s="12" t="s">
        <v>499</v>
      </c>
      <c r="AQ50" s="12" t="s">
        <v>499</v>
      </c>
      <c r="AR50" s="12" t="s">
        <v>641</v>
      </c>
      <c r="AS50" s="12" t="s">
        <v>642</v>
      </c>
      <c r="AT50" s="12" t="s">
        <v>657</v>
      </c>
      <c r="AU50" s="12" t="s">
        <v>499</v>
      </c>
      <c r="AV50" s="12" t="s">
        <v>499</v>
      </c>
      <c r="AW50" s="12" t="s">
        <v>499</v>
      </c>
      <c r="AX50" s="12" t="s">
        <v>499</v>
      </c>
      <c r="AY50" s="12" t="s">
        <v>645</v>
      </c>
      <c r="AZ50" s="12" t="s">
        <v>646</v>
      </c>
      <c r="BA50" s="12" t="s">
        <v>499</v>
      </c>
      <c r="BB50" s="12" t="s">
        <v>647</v>
      </c>
      <c r="BC50" s="12" t="s">
        <v>499</v>
      </c>
      <c r="BD50" s="12" t="s">
        <v>499</v>
      </c>
      <c r="BE50" s="12" t="s">
        <v>658</v>
      </c>
      <c r="BF50" s="12" t="s">
        <v>499</v>
      </c>
      <c r="BG50" s="12" t="s">
        <v>649</v>
      </c>
      <c r="BH50" s="12" t="s">
        <v>650</v>
      </c>
      <c r="BI50" s="12" t="s">
        <v>659</v>
      </c>
      <c r="BJ50" s="12" t="s">
        <v>499</v>
      </c>
      <c r="BK50" s="12" t="s">
        <v>499</v>
      </c>
      <c r="BL50" s="12" t="s">
        <v>653</v>
      </c>
      <c r="BM50" s="12" t="s">
        <v>499</v>
      </c>
      <c r="BN50" s="12" t="s">
        <v>654</v>
      </c>
      <c r="BO50" s="12" t="s">
        <v>499</v>
      </c>
      <c r="BP50" s="12" t="s">
        <v>499</v>
      </c>
      <c r="BX50" s="11" t="s">
        <v>110</v>
      </c>
      <c r="BY50" s="12" t="s">
        <v>100</v>
      </c>
      <c r="BZ50" s="12" t="s">
        <v>100</v>
      </c>
      <c r="CA50" s="12" t="s">
        <v>715</v>
      </c>
      <c r="CB50" s="12" t="s">
        <v>684</v>
      </c>
      <c r="CC50" s="12" t="s">
        <v>685</v>
      </c>
      <c r="CD50" s="12" t="s">
        <v>100</v>
      </c>
      <c r="CE50" s="12" t="s">
        <v>100</v>
      </c>
      <c r="CF50" s="12" t="s">
        <v>704</v>
      </c>
      <c r="CG50" s="12" t="s">
        <v>100</v>
      </c>
      <c r="CH50" s="12" t="s">
        <v>100</v>
      </c>
      <c r="CI50" s="12" t="s">
        <v>100</v>
      </c>
      <c r="CJ50" s="12" t="s">
        <v>100</v>
      </c>
      <c r="CK50" s="12" t="s">
        <v>706</v>
      </c>
      <c r="CL50" s="12" t="s">
        <v>716</v>
      </c>
      <c r="CM50" s="12" t="s">
        <v>100</v>
      </c>
      <c r="CN50" s="12" t="s">
        <v>713</v>
      </c>
      <c r="CO50" s="12" t="s">
        <v>695</v>
      </c>
      <c r="CP50" s="12" t="s">
        <v>100</v>
      </c>
      <c r="CQ50" s="12" t="s">
        <v>100</v>
      </c>
      <c r="CR50" s="12" t="s">
        <v>100</v>
      </c>
      <c r="CS50" s="12" t="s">
        <v>714</v>
      </c>
      <c r="CT50" s="12" t="s">
        <v>691</v>
      </c>
      <c r="CU50" s="12" t="s">
        <v>100</v>
      </c>
      <c r="CV50" s="12" t="s">
        <v>708</v>
      </c>
      <c r="CW50" s="12" t="s">
        <v>100</v>
      </c>
      <c r="CX50" s="12" t="s">
        <v>709</v>
      </c>
      <c r="CY50" s="12" t="s">
        <v>701</v>
      </c>
      <c r="CZ50" s="12" t="s">
        <v>100</v>
      </c>
      <c r="DA50" s="12" t="s">
        <v>710</v>
      </c>
      <c r="DB50" s="12" t="s">
        <v>100</v>
      </c>
    </row>
    <row r="51" spans="1:106" ht="15" thickBot="1" x14ac:dyDescent="0.35">
      <c r="A51" s="11" t="s">
        <v>113</v>
      </c>
      <c r="B51" s="12" t="s">
        <v>571</v>
      </c>
      <c r="C51" s="12" t="s">
        <v>100</v>
      </c>
      <c r="D51" s="12" t="s">
        <v>603</v>
      </c>
      <c r="E51" s="12" t="s">
        <v>100</v>
      </c>
      <c r="F51" s="12" t="s">
        <v>100</v>
      </c>
      <c r="G51" s="12" t="s">
        <v>594</v>
      </c>
      <c r="H51" s="12" t="s">
        <v>100</v>
      </c>
      <c r="I51" s="12" t="s">
        <v>609</v>
      </c>
      <c r="J51" s="12" t="s">
        <v>607</v>
      </c>
      <c r="K51" s="12" t="s">
        <v>100</v>
      </c>
      <c r="L51" s="12" t="s">
        <v>601</v>
      </c>
      <c r="M51" s="12" t="s">
        <v>579</v>
      </c>
      <c r="N51" s="12" t="s">
        <v>605</v>
      </c>
      <c r="O51" s="12" t="s">
        <v>100</v>
      </c>
      <c r="P51" s="12" t="s">
        <v>100</v>
      </c>
      <c r="Q51" s="12" t="s">
        <v>610</v>
      </c>
      <c r="R51" s="12" t="s">
        <v>583</v>
      </c>
      <c r="S51" s="12" t="s">
        <v>584</v>
      </c>
      <c r="T51" s="12" t="s">
        <v>598</v>
      </c>
      <c r="U51" s="12" t="s">
        <v>100</v>
      </c>
      <c r="V51" s="12" t="s">
        <v>606</v>
      </c>
      <c r="W51" s="12" t="s">
        <v>587</v>
      </c>
      <c r="X51" s="12" t="s">
        <v>608</v>
      </c>
      <c r="Y51" s="12" t="s">
        <v>600</v>
      </c>
      <c r="Z51" s="12" t="s">
        <v>100</v>
      </c>
      <c r="AA51" s="12" t="s">
        <v>590</v>
      </c>
      <c r="AB51" s="12" t="s">
        <v>591</v>
      </c>
      <c r="AC51" s="12" t="s">
        <v>592</v>
      </c>
      <c r="AD51" s="12" t="s">
        <v>100</v>
      </c>
      <c r="AE51" s="12" t="s">
        <v>100</v>
      </c>
      <c r="AL51" s="11" t="s">
        <v>113</v>
      </c>
      <c r="AM51" s="12" t="s">
        <v>639</v>
      </c>
      <c r="AN51" s="12" t="s">
        <v>499</v>
      </c>
      <c r="AO51" s="12" t="s">
        <v>661</v>
      </c>
      <c r="AP51" s="12" t="s">
        <v>499</v>
      </c>
      <c r="AQ51" s="12" t="s">
        <v>499</v>
      </c>
      <c r="AR51" s="12" t="s">
        <v>641</v>
      </c>
      <c r="AS51" s="12" t="s">
        <v>642</v>
      </c>
      <c r="AT51" s="12" t="s">
        <v>657</v>
      </c>
      <c r="AU51" s="12" t="s">
        <v>499</v>
      </c>
      <c r="AV51" s="12" t="s">
        <v>499</v>
      </c>
      <c r="AW51" s="12" t="s">
        <v>499</v>
      </c>
      <c r="AX51" s="12" t="s">
        <v>499</v>
      </c>
      <c r="AY51" s="12" t="s">
        <v>662</v>
      </c>
      <c r="AZ51" s="12" t="s">
        <v>646</v>
      </c>
      <c r="BA51" s="12" t="s">
        <v>499</v>
      </c>
      <c r="BB51" s="12" t="s">
        <v>663</v>
      </c>
      <c r="BC51" s="12" t="s">
        <v>499</v>
      </c>
      <c r="BD51" s="12" t="s">
        <v>499</v>
      </c>
      <c r="BE51" s="12" t="s">
        <v>658</v>
      </c>
      <c r="BF51" s="12" t="s">
        <v>499</v>
      </c>
      <c r="BG51" s="12" t="s">
        <v>649</v>
      </c>
      <c r="BH51" s="12" t="s">
        <v>650</v>
      </c>
      <c r="BI51" s="12" t="s">
        <v>659</v>
      </c>
      <c r="BJ51" s="12" t="s">
        <v>499</v>
      </c>
      <c r="BK51" s="12" t="s">
        <v>499</v>
      </c>
      <c r="BL51" s="12" t="s">
        <v>653</v>
      </c>
      <c r="BM51" s="12" t="s">
        <v>499</v>
      </c>
      <c r="BN51" s="12" t="s">
        <v>654</v>
      </c>
      <c r="BO51" s="12" t="s">
        <v>499</v>
      </c>
      <c r="BP51" s="12" t="s">
        <v>499</v>
      </c>
      <c r="BX51" s="11" t="s">
        <v>113</v>
      </c>
      <c r="BY51" s="12" t="s">
        <v>100</v>
      </c>
      <c r="BZ51" s="12" t="s">
        <v>100</v>
      </c>
      <c r="CA51" s="12" t="s">
        <v>715</v>
      </c>
      <c r="CB51" s="12" t="s">
        <v>684</v>
      </c>
      <c r="CC51" s="12" t="s">
        <v>685</v>
      </c>
      <c r="CD51" s="12" t="s">
        <v>100</v>
      </c>
      <c r="CE51" s="12" t="s">
        <v>100</v>
      </c>
      <c r="CF51" s="12" t="s">
        <v>704</v>
      </c>
      <c r="CG51" s="12" t="s">
        <v>100</v>
      </c>
      <c r="CH51" s="12" t="s">
        <v>100</v>
      </c>
      <c r="CI51" s="12" t="s">
        <v>100</v>
      </c>
      <c r="CJ51" s="12" t="s">
        <v>100</v>
      </c>
      <c r="CK51" s="12" t="s">
        <v>717</v>
      </c>
      <c r="CL51" s="12" t="s">
        <v>716</v>
      </c>
      <c r="CM51" s="12" t="s">
        <v>100</v>
      </c>
      <c r="CN51" s="12" t="s">
        <v>713</v>
      </c>
      <c r="CO51" s="12" t="s">
        <v>695</v>
      </c>
      <c r="CP51" s="12" t="s">
        <v>100</v>
      </c>
      <c r="CQ51" s="12" t="s">
        <v>100</v>
      </c>
      <c r="CR51" s="12" t="s">
        <v>100</v>
      </c>
      <c r="CS51" s="12" t="s">
        <v>714</v>
      </c>
      <c r="CT51" s="12" t="s">
        <v>691</v>
      </c>
      <c r="CU51" s="12" t="s">
        <v>100</v>
      </c>
      <c r="CV51" s="12" t="s">
        <v>708</v>
      </c>
      <c r="CW51" s="12" t="s">
        <v>100</v>
      </c>
      <c r="CX51" s="12" t="s">
        <v>709</v>
      </c>
      <c r="CY51" s="12" t="s">
        <v>701</v>
      </c>
      <c r="CZ51" s="12" t="s">
        <v>100</v>
      </c>
      <c r="DA51" s="12" t="s">
        <v>710</v>
      </c>
      <c r="DB51" s="12" t="s">
        <v>100</v>
      </c>
    </row>
    <row r="52" spans="1:106" ht="15" thickBot="1" x14ac:dyDescent="0.35">
      <c r="A52" s="11" t="s">
        <v>116</v>
      </c>
      <c r="B52" s="12" t="s">
        <v>571</v>
      </c>
      <c r="C52" s="12" t="s">
        <v>100</v>
      </c>
      <c r="D52" s="12" t="s">
        <v>603</v>
      </c>
      <c r="E52" s="12" t="s">
        <v>100</v>
      </c>
      <c r="F52" s="12" t="s">
        <v>100</v>
      </c>
      <c r="G52" s="12" t="s">
        <v>594</v>
      </c>
      <c r="H52" s="12" t="s">
        <v>100</v>
      </c>
      <c r="I52" s="12" t="s">
        <v>609</v>
      </c>
      <c r="J52" s="12" t="s">
        <v>607</v>
      </c>
      <c r="K52" s="12" t="s">
        <v>100</v>
      </c>
      <c r="L52" s="12" t="s">
        <v>601</v>
      </c>
      <c r="M52" s="12" t="s">
        <v>579</v>
      </c>
      <c r="N52" s="12" t="s">
        <v>605</v>
      </c>
      <c r="O52" s="12" t="s">
        <v>100</v>
      </c>
      <c r="P52" s="12" t="s">
        <v>100</v>
      </c>
      <c r="Q52" s="12" t="s">
        <v>610</v>
      </c>
      <c r="R52" s="12" t="s">
        <v>583</v>
      </c>
      <c r="S52" s="12" t="s">
        <v>584</v>
      </c>
      <c r="T52" s="12" t="s">
        <v>598</v>
      </c>
      <c r="U52" s="12" t="s">
        <v>100</v>
      </c>
      <c r="V52" s="12" t="s">
        <v>606</v>
      </c>
      <c r="W52" s="12" t="s">
        <v>587</v>
      </c>
      <c r="X52" s="12" t="s">
        <v>611</v>
      </c>
      <c r="Y52" s="12" t="s">
        <v>600</v>
      </c>
      <c r="Z52" s="12" t="s">
        <v>100</v>
      </c>
      <c r="AA52" s="12" t="s">
        <v>590</v>
      </c>
      <c r="AB52" s="12" t="s">
        <v>591</v>
      </c>
      <c r="AC52" s="12" t="s">
        <v>592</v>
      </c>
      <c r="AD52" s="12" t="s">
        <v>100</v>
      </c>
      <c r="AE52" s="12" t="s">
        <v>100</v>
      </c>
      <c r="AL52" s="11" t="s">
        <v>116</v>
      </c>
      <c r="AM52" s="12" t="s">
        <v>639</v>
      </c>
      <c r="AN52" s="12" t="s">
        <v>499</v>
      </c>
      <c r="AO52" s="12" t="s">
        <v>661</v>
      </c>
      <c r="AP52" s="12" t="s">
        <v>499</v>
      </c>
      <c r="AQ52" s="12" t="s">
        <v>499</v>
      </c>
      <c r="AR52" s="12" t="s">
        <v>641</v>
      </c>
      <c r="AS52" s="12" t="s">
        <v>642</v>
      </c>
      <c r="AT52" s="12" t="s">
        <v>657</v>
      </c>
      <c r="AU52" s="12" t="s">
        <v>499</v>
      </c>
      <c r="AV52" s="12" t="s">
        <v>499</v>
      </c>
      <c r="AW52" s="12" t="s">
        <v>499</v>
      </c>
      <c r="AX52" s="12" t="s">
        <v>499</v>
      </c>
      <c r="AY52" s="12" t="s">
        <v>662</v>
      </c>
      <c r="AZ52" s="12" t="s">
        <v>646</v>
      </c>
      <c r="BA52" s="12" t="s">
        <v>499</v>
      </c>
      <c r="BB52" s="12" t="s">
        <v>663</v>
      </c>
      <c r="BC52" s="12" t="s">
        <v>499</v>
      </c>
      <c r="BD52" s="12" t="s">
        <v>499</v>
      </c>
      <c r="BE52" s="12" t="s">
        <v>658</v>
      </c>
      <c r="BF52" s="12" t="s">
        <v>499</v>
      </c>
      <c r="BG52" s="12" t="s">
        <v>649</v>
      </c>
      <c r="BH52" s="12" t="s">
        <v>650</v>
      </c>
      <c r="BI52" s="12" t="s">
        <v>659</v>
      </c>
      <c r="BJ52" s="12" t="s">
        <v>499</v>
      </c>
      <c r="BK52" s="12" t="s">
        <v>499</v>
      </c>
      <c r="BL52" s="12" t="s">
        <v>653</v>
      </c>
      <c r="BM52" s="12" t="s">
        <v>499</v>
      </c>
      <c r="BN52" s="12" t="s">
        <v>654</v>
      </c>
      <c r="BO52" s="12" t="s">
        <v>499</v>
      </c>
      <c r="BP52" s="12" t="s">
        <v>499</v>
      </c>
      <c r="BX52" s="11" t="s">
        <v>116</v>
      </c>
      <c r="BY52" s="12" t="s">
        <v>100</v>
      </c>
      <c r="BZ52" s="12" t="s">
        <v>100</v>
      </c>
      <c r="CA52" s="12" t="s">
        <v>715</v>
      </c>
      <c r="CB52" s="12" t="s">
        <v>684</v>
      </c>
      <c r="CC52" s="12" t="s">
        <v>685</v>
      </c>
      <c r="CD52" s="12" t="s">
        <v>100</v>
      </c>
      <c r="CE52" s="12" t="s">
        <v>100</v>
      </c>
      <c r="CF52" s="12" t="s">
        <v>704</v>
      </c>
      <c r="CG52" s="12" t="s">
        <v>100</v>
      </c>
      <c r="CH52" s="12" t="s">
        <v>100</v>
      </c>
      <c r="CI52" s="12" t="s">
        <v>100</v>
      </c>
      <c r="CJ52" s="12" t="s">
        <v>100</v>
      </c>
      <c r="CK52" s="12" t="s">
        <v>717</v>
      </c>
      <c r="CL52" s="12" t="s">
        <v>716</v>
      </c>
      <c r="CM52" s="12" t="s">
        <v>100</v>
      </c>
      <c r="CN52" s="12" t="s">
        <v>713</v>
      </c>
      <c r="CO52" s="12" t="s">
        <v>695</v>
      </c>
      <c r="CP52" s="12" t="s">
        <v>100</v>
      </c>
      <c r="CQ52" s="12" t="s">
        <v>100</v>
      </c>
      <c r="CR52" s="12" t="s">
        <v>100</v>
      </c>
      <c r="CS52" s="12" t="s">
        <v>714</v>
      </c>
      <c r="CT52" s="12" t="s">
        <v>100</v>
      </c>
      <c r="CU52" s="12" t="s">
        <v>100</v>
      </c>
      <c r="CV52" s="12" t="s">
        <v>708</v>
      </c>
      <c r="CW52" s="12" t="s">
        <v>100</v>
      </c>
      <c r="CX52" s="12" t="s">
        <v>709</v>
      </c>
      <c r="CY52" s="12" t="s">
        <v>701</v>
      </c>
      <c r="CZ52" s="12" t="s">
        <v>100</v>
      </c>
      <c r="DA52" s="12" t="s">
        <v>710</v>
      </c>
      <c r="DB52" s="12" t="s">
        <v>100</v>
      </c>
    </row>
    <row r="53" spans="1:106" ht="15" thickBot="1" x14ac:dyDescent="0.35">
      <c r="A53" s="11" t="s">
        <v>118</v>
      </c>
      <c r="B53" s="12" t="s">
        <v>571</v>
      </c>
      <c r="C53" s="12" t="s">
        <v>100</v>
      </c>
      <c r="D53" s="12" t="s">
        <v>603</v>
      </c>
      <c r="E53" s="12" t="s">
        <v>100</v>
      </c>
      <c r="F53" s="12" t="s">
        <v>100</v>
      </c>
      <c r="G53" s="12" t="s">
        <v>594</v>
      </c>
      <c r="H53" s="12" t="s">
        <v>100</v>
      </c>
      <c r="I53" s="12" t="s">
        <v>612</v>
      </c>
      <c r="J53" s="12" t="s">
        <v>607</v>
      </c>
      <c r="K53" s="12" t="s">
        <v>100</v>
      </c>
      <c r="L53" s="12" t="s">
        <v>601</v>
      </c>
      <c r="M53" s="12" t="s">
        <v>579</v>
      </c>
      <c r="N53" s="12" t="s">
        <v>605</v>
      </c>
      <c r="O53" s="12" t="s">
        <v>100</v>
      </c>
      <c r="P53" s="12" t="s">
        <v>100</v>
      </c>
      <c r="Q53" s="12" t="s">
        <v>610</v>
      </c>
      <c r="R53" s="12" t="s">
        <v>583</v>
      </c>
      <c r="S53" s="12" t="s">
        <v>584</v>
      </c>
      <c r="T53" s="12" t="s">
        <v>598</v>
      </c>
      <c r="U53" s="12" t="s">
        <v>100</v>
      </c>
      <c r="V53" s="12" t="s">
        <v>606</v>
      </c>
      <c r="W53" s="12" t="s">
        <v>587</v>
      </c>
      <c r="X53" s="12" t="s">
        <v>100</v>
      </c>
      <c r="Y53" s="12" t="s">
        <v>600</v>
      </c>
      <c r="Z53" s="12" t="s">
        <v>100</v>
      </c>
      <c r="AA53" s="12" t="s">
        <v>590</v>
      </c>
      <c r="AB53" s="12" t="s">
        <v>591</v>
      </c>
      <c r="AC53" s="12" t="s">
        <v>100</v>
      </c>
      <c r="AD53" s="12" t="s">
        <v>100</v>
      </c>
      <c r="AE53" s="12" t="s">
        <v>100</v>
      </c>
      <c r="AL53" s="11" t="s">
        <v>118</v>
      </c>
      <c r="AM53" s="12" t="s">
        <v>639</v>
      </c>
      <c r="AN53" s="12" t="s">
        <v>499</v>
      </c>
      <c r="AO53" s="12" t="s">
        <v>499</v>
      </c>
      <c r="AP53" s="12" t="s">
        <v>499</v>
      </c>
      <c r="AQ53" s="12" t="s">
        <v>499</v>
      </c>
      <c r="AR53" s="12" t="s">
        <v>641</v>
      </c>
      <c r="AS53" s="12" t="s">
        <v>642</v>
      </c>
      <c r="AT53" s="12" t="s">
        <v>657</v>
      </c>
      <c r="AU53" s="12" t="s">
        <v>499</v>
      </c>
      <c r="AV53" s="12" t="s">
        <v>499</v>
      </c>
      <c r="AW53" s="12" t="s">
        <v>499</v>
      </c>
      <c r="AX53" s="12" t="s">
        <v>499</v>
      </c>
      <c r="AY53" s="12" t="s">
        <v>662</v>
      </c>
      <c r="AZ53" s="12" t="s">
        <v>646</v>
      </c>
      <c r="BA53" s="12" t="s">
        <v>499</v>
      </c>
      <c r="BB53" s="12" t="s">
        <v>499</v>
      </c>
      <c r="BC53" s="12" t="s">
        <v>499</v>
      </c>
      <c r="BD53" s="12" t="s">
        <v>499</v>
      </c>
      <c r="BE53" s="12" t="s">
        <v>658</v>
      </c>
      <c r="BF53" s="12" t="s">
        <v>499</v>
      </c>
      <c r="BG53" s="12" t="s">
        <v>649</v>
      </c>
      <c r="BH53" s="12" t="s">
        <v>650</v>
      </c>
      <c r="BI53" s="12" t="s">
        <v>659</v>
      </c>
      <c r="BJ53" s="12" t="s">
        <v>499</v>
      </c>
      <c r="BK53" s="12" t="s">
        <v>499</v>
      </c>
      <c r="BL53" s="12" t="s">
        <v>664</v>
      </c>
      <c r="BM53" s="12" t="s">
        <v>499</v>
      </c>
      <c r="BN53" s="12" t="s">
        <v>654</v>
      </c>
      <c r="BO53" s="12" t="s">
        <v>499</v>
      </c>
      <c r="BP53" s="12" t="s">
        <v>499</v>
      </c>
      <c r="BX53" s="11" t="s">
        <v>118</v>
      </c>
      <c r="BY53" s="12" t="s">
        <v>100</v>
      </c>
      <c r="BZ53" s="12" t="s">
        <v>100</v>
      </c>
      <c r="CA53" s="12" t="s">
        <v>715</v>
      </c>
      <c r="CB53" s="12" t="s">
        <v>718</v>
      </c>
      <c r="CC53" s="12" t="s">
        <v>685</v>
      </c>
      <c r="CD53" s="12" t="s">
        <v>100</v>
      </c>
      <c r="CE53" s="12" t="s">
        <v>100</v>
      </c>
      <c r="CF53" s="12" t="s">
        <v>704</v>
      </c>
      <c r="CG53" s="12" t="s">
        <v>100</v>
      </c>
      <c r="CH53" s="12" t="s">
        <v>100</v>
      </c>
      <c r="CI53" s="12" t="s">
        <v>100</v>
      </c>
      <c r="CJ53" s="12" t="s">
        <v>100</v>
      </c>
      <c r="CK53" s="12" t="s">
        <v>717</v>
      </c>
      <c r="CL53" s="12" t="s">
        <v>716</v>
      </c>
      <c r="CM53" s="12" t="s">
        <v>100</v>
      </c>
      <c r="CN53" s="12" t="s">
        <v>713</v>
      </c>
      <c r="CO53" s="12" t="s">
        <v>695</v>
      </c>
      <c r="CP53" s="12" t="s">
        <v>100</v>
      </c>
      <c r="CQ53" s="12" t="s">
        <v>100</v>
      </c>
      <c r="CR53" s="12" t="s">
        <v>100</v>
      </c>
      <c r="CS53" s="12" t="s">
        <v>100</v>
      </c>
      <c r="CT53" s="12" t="s">
        <v>100</v>
      </c>
      <c r="CU53" s="12" t="s">
        <v>100</v>
      </c>
      <c r="CV53" s="12" t="s">
        <v>708</v>
      </c>
      <c r="CW53" s="12" t="s">
        <v>100</v>
      </c>
      <c r="CX53" s="12" t="s">
        <v>709</v>
      </c>
      <c r="CY53" s="12" t="s">
        <v>701</v>
      </c>
      <c r="CZ53" s="12" t="s">
        <v>100</v>
      </c>
      <c r="DA53" s="12" t="s">
        <v>710</v>
      </c>
      <c r="DB53" s="12" t="s">
        <v>100</v>
      </c>
    </row>
    <row r="54" spans="1:106" ht="15" thickBot="1" x14ac:dyDescent="0.35">
      <c r="A54" s="11" t="s">
        <v>121</v>
      </c>
      <c r="B54" s="12" t="s">
        <v>613</v>
      </c>
      <c r="C54" s="12" t="s">
        <v>100</v>
      </c>
      <c r="D54" s="12" t="s">
        <v>603</v>
      </c>
      <c r="E54" s="12" t="s">
        <v>100</v>
      </c>
      <c r="F54" s="12" t="s">
        <v>100</v>
      </c>
      <c r="G54" s="12" t="s">
        <v>594</v>
      </c>
      <c r="H54" s="12" t="s">
        <v>100</v>
      </c>
      <c r="I54" s="12" t="s">
        <v>612</v>
      </c>
      <c r="J54" s="12" t="s">
        <v>607</v>
      </c>
      <c r="K54" s="12" t="s">
        <v>100</v>
      </c>
      <c r="L54" s="12" t="s">
        <v>601</v>
      </c>
      <c r="M54" s="12" t="s">
        <v>579</v>
      </c>
      <c r="N54" s="12" t="s">
        <v>614</v>
      </c>
      <c r="O54" s="12" t="s">
        <v>100</v>
      </c>
      <c r="P54" s="12" t="s">
        <v>100</v>
      </c>
      <c r="Q54" s="12" t="s">
        <v>610</v>
      </c>
      <c r="R54" s="12" t="s">
        <v>583</v>
      </c>
      <c r="S54" s="12" t="s">
        <v>584</v>
      </c>
      <c r="T54" s="12" t="s">
        <v>598</v>
      </c>
      <c r="U54" s="12" t="s">
        <v>100</v>
      </c>
      <c r="V54" s="12" t="s">
        <v>606</v>
      </c>
      <c r="W54" s="12" t="s">
        <v>587</v>
      </c>
      <c r="X54" s="12" t="s">
        <v>100</v>
      </c>
      <c r="Y54" s="12" t="s">
        <v>600</v>
      </c>
      <c r="Z54" s="12" t="s">
        <v>100</v>
      </c>
      <c r="AA54" s="12" t="s">
        <v>590</v>
      </c>
      <c r="AB54" s="12" t="s">
        <v>591</v>
      </c>
      <c r="AC54" s="12" t="s">
        <v>100</v>
      </c>
      <c r="AD54" s="12" t="s">
        <v>100</v>
      </c>
      <c r="AE54" s="12" t="s">
        <v>100</v>
      </c>
      <c r="AL54" s="11" t="s">
        <v>121</v>
      </c>
      <c r="AM54" s="12" t="s">
        <v>639</v>
      </c>
      <c r="AN54" s="12" t="s">
        <v>499</v>
      </c>
      <c r="AO54" s="12" t="s">
        <v>499</v>
      </c>
      <c r="AP54" s="12" t="s">
        <v>499</v>
      </c>
      <c r="AQ54" s="12" t="s">
        <v>499</v>
      </c>
      <c r="AR54" s="12" t="s">
        <v>641</v>
      </c>
      <c r="AS54" s="12" t="s">
        <v>642</v>
      </c>
      <c r="AT54" s="12" t="s">
        <v>657</v>
      </c>
      <c r="AU54" s="12" t="s">
        <v>499</v>
      </c>
      <c r="AV54" s="12" t="s">
        <v>499</v>
      </c>
      <c r="AW54" s="12" t="s">
        <v>499</v>
      </c>
      <c r="AX54" s="12" t="s">
        <v>499</v>
      </c>
      <c r="AY54" s="12" t="s">
        <v>662</v>
      </c>
      <c r="AZ54" s="12" t="s">
        <v>646</v>
      </c>
      <c r="BA54" s="12" t="s">
        <v>499</v>
      </c>
      <c r="BB54" s="12" t="s">
        <v>499</v>
      </c>
      <c r="BC54" s="12" t="s">
        <v>499</v>
      </c>
      <c r="BD54" s="12" t="s">
        <v>499</v>
      </c>
      <c r="BE54" s="12" t="s">
        <v>665</v>
      </c>
      <c r="BF54" s="12" t="s">
        <v>499</v>
      </c>
      <c r="BG54" s="12" t="s">
        <v>649</v>
      </c>
      <c r="BH54" s="12" t="s">
        <v>650</v>
      </c>
      <c r="BI54" s="12" t="s">
        <v>659</v>
      </c>
      <c r="BJ54" s="12" t="s">
        <v>499</v>
      </c>
      <c r="BK54" s="12" t="s">
        <v>499</v>
      </c>
      <c r="BL54" s="12" t="s">
        <v>664</v>
      </c>
      <c r="BM54" s="12" t="s">
        <v>499</v>
      </c>
      <c r="BN54" s="12" t="s">
        <v>654</v>
      </c>
      <c r="BO54" s="12" t="s">
        <v>499</v>
      </c>
      <c r="BP54" s="12" t="s">
        <v>499</v>
      </c>
      <c r="BX54" s="11" t="s">
        <v>121</v>
      </c>
      <c r="BY54" s="12" t="s">
        <v>100</v>
      </c>
      <c r="BZ54" s="12" t="s">
        <v>100</v>
      </c>
      <c r="CA54" s="12" t="s">
        <v>715</v>
      </c>
      <c r="CB54" s="12" t="s">
        <v>718</v>
      </c>
      <c r="CC54" s="12" t="s">
        <v>685</v>
      </c>
      <c r="CD54" s="12" t="s">
        <v>100</v>
      </c>
      <c r="CE54" s="12" t="s">
        <v>100</v>
      </c>
      <c r="CF54" s="12" t="s">
        <v>704</v>
      </c>
      <c r="CG54" s="12" t="s">
        <v>100</v>
      </c>
      <c r="CH54" s="12" t="s">
        <v>100</v>
      </c>
      <c r="CI54" s="12" t="s">
        <v>100</v>
      </c>
      <c r="CJ54" s="12" t="s">
        <v>100</v>
      </c>
      <c r="CK54" s="12" t="s">
        <v>717</v>
      </c>
      <c r="CL54" s="12" t="s">
        <v>716</v>
      </c>
      <c r="CM54" s="12" t="s">
        <v>100</v>
      </c>
      <c r="CN54" s="12" t="s">
        <v>713</v>
      </c>
      <c r="CO54" s="12" t="s">
        <v>695</v>
      </c>
      <c r="CP54" s="12" t="s">
        <v>100</v>
      </c>
      <c r="CQ54" s="12" t="s">
        <v>100</v>
      </c>
      <c r="CR54" s="12" t="s">
        <v>100</v>
      </c>
      <c r="CS54" s="12" t="s">
        <v>100</v>
      </c>
      <c r="CT54" s="12" t="s">
        <v>100</v>
      </c>
      <c r="CU54" s="12" t="s">
        <v>100</v>
      </c>
      <c r="CV54" s="12" t="s">
        <v>708</v>
      </c>
      <c r="CW54" s="12" t="s">
        <v>100</v>
      </c>
      <c r="CX54" s="12" t="s">
        <v>709</v>
      </c>
      <c r="CY54" s="12" t="s">
        <v>701</v>
      </c>
      <c r="CZ54" s="12" t="s">
        <v>100</v>
      </c>
      <c r="DA54" s="12" t="s">
        <v>710</v>
      </c>
      <c r="DB54" s="12" t="s">
        <v>100</v>
      </c>
    </row>
    <row r="55" spans="1:106" ht="15" thickBot="1" x14ac:dyDescent="0.35">
      <c r="A55" s="11" t="s">
        <v>123</v>
      </c>
      <c r="B55" s="12" t="s">
        <v>613</v>
      </c>
      <c r="C55" s="12" t="s">
        <v>100</v>
      </c>
      <c r="D55" s="12" t="s">
        <v>603</v>
      </c>
      <c r="E55" s="12" t="s">
        <v>100</v>
      </c>
      <c r="F55" s="12" t="s">
        <v>100</v>
      </c>
      <c r="G55" s="12" t="s">
        <v>594</v>
      </c>
      <c r="H55" s="12" t="s">
        <v>100</v>
      </c>
      <c r="I55" s="12" t="s">
        <v>615</v>
      </c>
      <c r="J55" s="12" t="s">
        <v>607</v>
      </c>
      <c r="K55" s="12" t="s">
        <v>100</v>
      </c>
      <c r="L55" s="12" t="s">
        <v>616</v>
      </c>
      <c r="M55" s="12" t="s">
        <v>617</v>
      </c>
      <c r="N55" s="12" t="s">
        <v>614</v>
      </c>
      <c r="O55" s="12" t="s">
        <v>100</v>
      </c>
      <c r="P55" s="12" t="s">
        <v>100</v>
      </c>
      <c r="Q55" s="12" t="s">
        <v>610</v>
      </c>
      <c r="R55" s="12" t="s">
        <v>583</v>
      </c>
      <c r="S55" s="12" t="s">
        <v>584</v>
      </c>
      <c r="T55" s="12" t="s">
        <v>598</v>
      </c>
      <c r="U55" s="12" t="s">
        <v>100</v>
      </c>
      <c r="V55" s="12" t="s">
        <v>606</v>
      </c>
      <c r="W55" s="12" t="s">
        <v>587</v>
      </c>
      <c r="X55" s="12" t="s">
        <v>100</v>
      </c>
      <c r="Y55" s="12" t="s">
        <v>618</v>
      </c>
      <c r="Z55" s="12" t="s">
        <v>100</v>
      </c>
      <c r="AA55" s="12" t="s">
        <v>590</v>
      </c>
      <c r="AB55" s="12" t="s">
        <v>591</v>
      </c>
      <c r="AC55" s="12" t="s">
        <v>100</v>
      </c>
      <c r="AD55" s="12" t="s">
        <v>100</v>
      </c>
      <c r="AE55" s="12" t="s">
        <v>100</v>
      </c>
      <c r="AL55" s="11" t="s">
        <v>123</v>
      </c>
      <c r="AM55" s="12" t="s">
        <v>639</v>
      </c>
      <c r="AN55" s="12" t="s">
        <v>499</v>
      </c>
      <c r="AO55" s="12" t="s">
        <v>499</v>
      </c>
      <c r="AP55" s="12" t="s">
        <v>499</v>
      </c>
      <c r="AQ55" s="12" t="s">
        <v>499</v>
      </c>
      <c r="AR55" s="12" t="s">
        <v>666</v>
      </c>
      <c r="AS55" s="12" t="s">
        <v>642</v>
      </c>
      <c r="AT55" s="12" t="s">
        <v>667</v>
      </c>
      <c r="AU55" s="12" t="s">
        <v>499</v>
      </c>
      <c r="AV55" s="12" t="s">
        <v>499</v>
      </c>
      <c r="AW55" s="12" t="s">
        <v>499</v>
      </c>
      <c r="AX55" s="12" t="s">
        <v>499</v>
      </c>
      <c r="AY55" s="12" t="s">
        <v>662</v>
      </c>
      <c r="AZ55" s="12" t="s">
        <v>646</v>
      </c>
      <c r="BA55" s="12" t="s">
        <v>499</v>
      </c>
      <c r="BB55" s="12" t="s">
        <v>499</v>
      </c>
      <c r="BC55" s="12" t="s">
        <v>499</v>
      </c>
      <c r="BD55" s="12" t="s">
        <v>499</v>
      </c>
      <c r="BE55" s="12" t="s">
        <v>655</v>
      </c>
      <c r="BF55" s="12" t="s">
        <v>499</v>
      </c>
      <c r="BG55" s="12" t="s">
        <v>649</v>
      </c>
      <c r="BH55" s="12" t="s">
        <v>650</v>
      </c>
      <c r="BI55" s="12" t="s">
        <v>659</v>
      </c>
      <c r="BJ55" s="12" t="s">
        <v>499</v>
      </c>
      <c r="BK55" s="12" t="s">
        <v>499</v>
      </c>
      <c r="BL55" s="12" t="s">
        <v>664</v>
      </c>
      <c r="BM55" s="12" t="s">
        <v>499</v>
      </c>
      <c r="BN55" s="12" t="s">
        <v>654</v>
      </c>
      <c r="BO55" s="12" t="s">
        <v>499</v>
      </c>
      <c r="BP55" s="12" t="s">
        <v>499</v>
      </c>
      <c r="BX55" s="11" t="s">
        <v>123</v>
      </c>
      <c r="BY55" s="12" t="s">
        <v>100</v>
      </c>
      <c r="BZ55" s="12" t="s">
        <v>100</v>
      </c>
      <c r="CA55" s="12" t="s">
        <v>715</v>
      </c>
      <c r="CB55" s="12" t="s">
        <v>718</v>
      </c>
      <c r="CC55" s="12" t="s">
        <v>685</v>
      </c>
      <c r="CD55" s="12" t="s">
        <v>100</v>
      </c>
      <c r="CE55" s="12" t="s">
        <v>100</v>
      </c>
      <c r="CF55" s="12" t="s">
        <v>704</v>
      </c>
      <c r="CG55" s="12" t="s">
        <v>100</v>
      </c>
      <c r="CH55" s="12" t="s">
        <v>100</v>
      </c>
      <c r="CI55" s="12" t="s">
        <v>100</v>
      </c>
      <c r="CJ55" s="12" t="s">
        <v>100</v>
      </c>
      <c r="CK55" s="12" t="s">
        <v>717</v>
      </c>
      <c r="CL55" s="12" t="s">
        <v>716</v>
      </c>
      <c r="CM55" s="12" t="s">
        <v>100</v>
      </c>
      <c r="CN55" s="12" t="s">
        <v>713</v>
      </c>
      <c r="CO55" s="12" t="s">
        <v>695</v>
      </c>
      <c r="CP55" s="12" t="s">
        <v>100</v>
      </c>
      <c r="CQ55" s="12" t="s">
        <v>100</v>
      </c>
      <c r="CR55" s="12" t="s">
        <v>100</v>
      </c>
      <c r="CS55" s="12" t="s">
        <v>100</v>
      </c>
      <c r="CT55" s="12" t="s">
        <v>100</v>
      </c>
      <c r="CU55" s="12" t="s">
        <v>100</v>
      </c>
      <c r="CV55" s="12" t="s">
        <v>708</v>
      </c>
      <c r="CW55" s="12" t="s">
        <v>100</v>
      </c>
      <c r="CX55" s="12" t="s">
        <v>709</v>
      </c>
      <c r="CY55" s="12" t="s">
        <v>701</v>
      </c>
      <c r="CZ55" s="12" t="s">
        <v>100</v>
      </c>
      <c r="DA55" s="12" t="s">
        <v>710</v>
      </c>
      <c r="DB55" s="12" t="s">
        <v>100</v>
      </c>
    </row>
    <row r="56" spans="1:106" ht="15" thickBot="1" x14ac:dyDescent="0.35">
      <c r="A56" s="11" t="s">
        <v>125</v>
      </c>
      <c r="B56" s="12" t="s">
        <v>613</v>
      </c>
      <c r="C56" s="12" t="s">
        <v>100</v>
      </c>
      <c r="D56" s="12" t="s">
        <v>619</v>
      </c>
      <c r="E56" s="12" t="s">
        <v>100</v>
      </c>
      <c r="F56" s="12" t="s">
        <v>100</v>
      </c>
      <c r="G56" s="12" t="s">
        <v>594</v>
      </c>
      <c r="H56" s="12" t="s">
        <v>100</v>
      </c>
      <c r="I56" s="12" t="s">
        <v>615</v>
      </c>
      <c r="J56" s="12" t="s">
        <v>607</v>
      </c>
      <c r="K56" s="12" t="s">
        <v>100</v>
      </c>
      <c r="L56" s="12" t="s">
        <v>620</v>
      </c>
      <c r="M56" s="12" t="s">
        <v>617</v>
      </c>
      <c r="N56" s="12" t="s">
        <v>100</v>
      </c>
      <c r="O56" s="12" t="s">
        <v>100</v>
      </c>
      <c r="P56" s="12" t="s">
        <v>100</v>
      </c>
      <c r="Q56" s="12" t="s">
        <v>610</v>
      </c>
      <c r="R56" s="12" t="s">
        <v>583</v>
      </c>
      <c r="S56" s="12" t="s">
        <v>621</v>
      </c>
      <c r="T56" s="12" t="s">
        <v>598</v>
      </c>
      <c r="U56" s="12" t="s">
        <v>100</v>
      </c>
      <c r="V56" s="12" t="s">
        <v>606</v>
      </c>
      <c r="W56" s="12" t="s">
        <v>587</v>
      </c>
      <c r="X56" s="12" t="s">
        <v>100</v>
      </c>
      <c r="Y56" s="12" t="s">
        <v>618</v>
      </c>
      <c r="Z56" s="12" t="s">
        <v>100</v>
      </c>
      <c r="AA56" s="12" t="s">
        <v>590</v>
      </c>
      <c r="AB56" s="12" t="s">
        <v>591</v>
      </c>
      <c r="AC56" s="12" t="s">
        <v>100</v>
      </c>
      <c r="AD56" s="12" t="s">
        <v>100</v>
      </c>
      <c r="AE56" s="12" t="s">
        <v>100</v>
      </c>
      <c r="AL56" s="11" t="s">
        <v>125</v>
      </c>
      <c r="AM56" s="12" t="s">
        <v>639</v>
      </c>
      <c r="AN56" s="12" t="s">
        <v>499</v>
      </c>
      <c r="AO56" s="12" t="s">
        <v>499</v>
      </c>
      <c r="AP56" s="12" t="s">
        <v>499</v>
      </c>
      <c r="AQ56" s="12" t="s">
        <v>499</v>
      </c>
      <c r="AR56" s="12" t="s">
        <v>666</v>
      </c>
      <c r="AS56" s="12" t="s">
        <v>499</v>
      </c>
      <c r="AT56" s="12" t="s">
        <v>667</v>
      </c>
      <c r="AU56" s="12" t="s">
        <v>499</v>
      </c>
      <c r="AV56" s="12" t="s">
        <v>499</v>
      </c>
      <c r="AW56" s="12" t="s">
        <v>499</v>
      </c>
      <c r="AX56" s="12" t="s">
        <v>499</v>
      </c>
      <c r="AY56" s="12" t="s">
        <v>662</v>
      </c>
      <c r="AZ56" s="12" t="s">
        <v>646</v>
      </c>
      <c r="BA56" s="12" t="s">
        <v>499</v>
      </c>
      <c r="BB56" s="12" t="s">
        <v>499</v>
      </c>
      <c r="BC56" s="12" t="s">
        <v>499</v>
      </c>
      <c r="BD56" s="12" t="s">
        <v>499</v>
      </c>
      <c r="BE56" s="12" t="s">
        <v>655</v>
      </c>
      <c r="BF56" s="12" t="s">
        <v>499</v>
      </c>
      <c r="BG56" s="12" t="s">
        <v>649</v>
      </c>
      <c r="BH56" s="12" t="s">
        <v>650</v>
      </c>
      <c r="BI56" s="12" t="s">
        <v>659</v>
      </c>
      <c r="BJ56" s="12" t="s">
        <v>499</v>
      </c>
      <c r="BK56" s="12" t="s">
        <v>499</v>
      </c>
      <c r="BL56" s="12" t="s">
        <v>664</v>
      </c>
      <c r="BM56" s="12" t="s">
        <v>499</v>
      </c>
      <c r="BN56" s="12" t="s">
        <v>654</v>
      </c>
      <c r="BO56" s="12" t="s">
        <v>499</v>
      </c>
      <c r="BP56" s="12" t="s">
        <v>499</v>
      </c>
      <c r="BX56" s="11" t="s">
        <v>125</v>
      </c>
      <c r="BY56" s="12" t="s">
        <v>100</v>
      </c>
      <c r="BZ56" s="12" t="s">
        <v>100</v>
      </c>
      <c r="CA56" s="12" t="s">
        <v>715</v>
      </c>
      <c r="CB56" s="12" t="s">
        <v>718</v>
      </c>
      <c r="CC56" s="12" t="s">
        <v>685</v>
      </c>
      <c r="CD56" s="12" t="s">
        <v>100</v>
      </c>
      <c r="CE56" s="12" t="s">
        <v>100</v>
      </c>
      <c r="CF56" s="12" t="s">
        <v>704</v>
      </c>
      <c r="CG56" s="12" t="s">
        <v>100</v>
      </c>
      <c r="CH56" s="12" t="s">
        <v>100</v>
      </c>
      <c r="CI56" s="12" t="s">
        <v>100</v>
      </c>
      <c r="CJ56" s="12" t="s">
        <v>100</v>
      </c>
      <c r="CK56" s="12" t="s">
        <v>717</v>
      </c>
      <c r="CL56" s="12" t="s">
        <v>716</v>
      </c>
      <c r="CM56" s="12" t="s">
        <v>100</v>
      </c>
      <c r="CN56" s="12" t="s">
        <v>713</v>
      </c>
      <c r="CO56" s="12" t="s">
        <v>695</v>
      </c>
      <c r="CP56" s="12" t="s">
        <v>100</v>
      </c>
      <c r="CQ56" s="12" t="s">
        <v>100</v>
      </c>
      <c r="CR56" s="12" t="s">
        <v>100</v>
      </c>
      <c r="CS56" s="12" t="s">
        <v>100</v>
      </c>
      <c r="CT56" s="12" t="s">
        <v>100</v>
      </c>
      <c r="CU56" s="12" t="s">
        <v>100</v>
      </c>
      <c r="CV56" s="12" t="s">
        <v>708</v>
      </c>
      <c r="CW56" s="12" t="s">
        <v>100</v>
      </c>
      <c r="CX56" s="12" t="s">
        <v>709</v>
      </c>
      <c r="CY56" s="12" t="s">
        <v>701</v>
      </c>
      <c r="CZ56" s="12" t="s">
        <v>100</v>
      </c>
      <c r="DA56" s="12" t="s">
        <v>710</v>
      </c>
      <c r="DB56" s="12" t="s">
        <v>100</v>
      </c>
    </row>
    <row r="57" spans="1:106" ht="15" thickBot="1" x14ac:dyDescent="0.35">
      <c r="A57" s="11" t="s">
        <v>126</v>
      </c>
      <c r="B57" s="12" t="s">
        <v>613</v>
      </c>
      <c r="C57" s="12" t="s">
        <v>100</v>
      </c>
      <c r="D57" s="12" t="s">
        <v>619</v>
      </c>
      <c r="E57" s="12" t="s">
        <v>100</v>
      </c>
      <c r="F57" s="12" t="s">
        <v>100</v>
      </c>
      <c r="G57" s="12" t="s">
        <v>594</v>
      </c>
      <c r="H57" s="12" t="s">
        <v>100</v>
      </c>
      <c r="I57" s="12" t="s">
        <v>615</v>
      </c>
      <c r="J57" s="12" t="s">
        <v>607</v>
      </c>
      <c r="K57" s="12" t="s">
        <v>100</v>
      </c>
      <c r="L57" s="12" t="s">
        <v>620</v>
      </c>
      <c r="M57" s="12" t="s">
        <v>617</v>
      </c>
      <c r="N57" s="12" t="s">
        <v>100</v>
      </c>
      <c r="O57" s="12" t="s">
        <v>100</v>
      </c>
      <c r="P57" s="12" t="s">
        <v>100</v>
      </c>
      <c r="Q57" s="12" t="s">
        <v>610</v>
      </c>
      <c r="R57" s="12" t="s">
        <v>583</v>
      </c>
      <c r="S57" s="12" t="s">
        <v>621</v>
      </c>
      <c r="T57" s="12" t="s">
        <v>598</v>
      </c>
      <c r="U57" s="12" t="s">
        <v>100</v>
      </c>
      <c r="V57" s="12" t="s">
        <v>606</v>
      </c>
      <c r="W57" s="12" t="s">
        <v>587</v>
      </c>
      <c r="X57" s="12" t="s">
        <v>100</v>
      </c>
      <c r="Y57" s="12" t="s">
        <v>618</v>
      </c>
      <c r="Z57" s="12" t="s">
        <v>100</v>
      </c>
      <c r="AA57" s="12" t="s">
        <v>590</v>
      </c>
      <c r="AB57" s="12" t="s">
        <v>591</v>
      </c>
      <c r="AC57" s="12" t="s">
        <v>100</v>
      </c>
      <c r="AD57" s="12" t="s">
        <v>100</v>
      </c>
      <c r="AE57" s="12" t="s">
        <v>100</v>
      </c>
      <c r="AL57" s="11" t="s">
        <v>126</v>
      </c>
      <c r="AM57" s="12" t="s">
        <v>639</v>
      </c>
      <c r="AN57" s="12" t="s">
        <v>499</v>
      </c>
      <c r="AO57" s="12" t="s">
        <v>499</v>
      </c>
      <c r="AP57" s="12" t="s">
        <v>499</v>
      </c>
      <c r="AQ57" s="12" t="s">
        <v>499</v>
      </c>
      <c r="AR57" s="12" t="s">
        <v>666</v>
      </c>
      <c r="AS57" s="12" t="s">
        <v>499</v>
      </c>
      <c r="AT57" s="12" t="s">
        <v>667</v>
      </c>
      <c r="AU57" s="12" t="s">
        <v>499</v>
      </c>
      <c r="AV57" s="12" t="s">
        <v>499</v>
      </c>
      <c r="AW57" s="12" t="s">
        <v>499</v>
      </c>
      <c r="AX57" s="12" t="s">
        <v>499</v>
      </c>
      <c r="AY57" s="12" t="s">
        <v>662</v>
      </c>
      <c r="AZ57" s="12" t="s">
        <v>646</v>
      </c>
      <c r="BA57" s="12" t="s">
        <v>499</v>
      </c>
      <c r="BB57" s="12" t="s">
        <v>499</v>
      </c>
      <c r="BC57" s="12" t="s">
        <v>499</v>
      </c>
      <c r="BD57" s="12" t="s">
        <v>499</v>
      </c>
      <c r="BE57" s="12" t="s">
        <v>655</v>
      </c>
      <c r="BF57" s="12" t="s">
        <v>499</v>
      </c>
      <c r="BG57" s="12" t="s">
        <v>649</v>
      </c>
      <c r="BH57" s="12" t="s">
        <v>650</v>
      </c>
      <c r="BI57" s="12" t="s">
        <v>659</v>
      </c>
      <c r="BJ57" s="12" t="s">
        <v>499</v>
      </c>
      <c r="BK57" s="12" t="s">
        <v>499</v>
      </c>
      <c r="BL57" s="12" t="s">
        <v>664</v>
      </c>
      <c r="BM57" s="12" t="s">
        <v>499</v>
      </c>
      <c r="BN57" s="12" t="s">
        <v>654</v>
      </c>
      <c r="BO57" s="12" t="s">
        <v>499</v>
      </c>
      <c r="BP57" s="12" t="s">
        <v>499</v>
      </c>
      <c r="BX57" s="11" t="s">
        <v>126</v>
      </c>
      <c r="BY57" s="12" t="s">
        <v>100</v>
      </c>
      <c r="BZ57" s="12" t="s">
        <v>100</v>
      </c>
      <c r="CA57" s="12" t="s">
        <v>715</v>
      </c>
      <c r="CB57" s="12" t="s">
        <v>718</v>
      </c>
      <c r="CC57" s="12" t="s">
        <v>685</v>
      </c>
      <c r="CD57" s="12" t="s">
        <v>100</v>
      </c>
      <c r="CE57" s="12" t="s">
        <v>100</v>
      </c>
      <c r="CF57" s="12" t="s">
        <v>704</v>
      </c>
      <c r="CG57" s="12" t="s">
        <v>100</v>
      </c>
      <c r="CH57" s="12" t="s">
        <v>100</v>
      </c>
      <c r="CI57" s="12" t="s">
        <v>100</v>
      </c>
      <c r="CJ57" s="12" t="s">
        <v>100</v>
      </c>
      <c r="CK57" s="12" t="s">
        <v>717</v>
      </c>
      <c r="CL57" s="12" t="s">
        <v>100</v>
      </c>
      <c r="CM57" s="12" t="s">
        <v>100</v>
      </c>
      <c r="CN57" s="12" t="s">
        <v>713</v>
      </c>
      <c r="CO57" s="12" t="s">
        <v>695</v>
      </c>
      <c r="CP57" s="12" t="s">
        <v>100</v>
      </c>
      <c r="CQ57" s="12" t="s">
        <v>100</v>
      </c>
      <c r="CR57" s="12" t="s">
        <v>100</v>
      </c>
      <c r="CS57" s="12" t="s">
        <v>100</v>
      </c>
      <c r="CT57" s="12" t="s">
        <v>100</v>
      </c>
      <c r="CU57" s="12" t="s">
        <v>100</v>
      </c>
      <c r="CV57" s="12" t="s">
        <v>708</v>
      </c>
      <c r="CW57" s="12" t="s">
        <v>100</v>
      </c>
      <c r="CX57" s="12" t="s">
        <v>709</v>
      </c>
      <c r="CY57" s="12" t="s">
        <v>701</v>
      </c>
      <c r="CZ57" s="12" t="s">
        <v>100</v>
      </c>
      <c r="DA57" s="12" t="s">
        <v>710</v>
      </c>
      <c r="DB57" s="12" t="s">
        <v>100</v>
      </c>
    </row>
    <row r="58" spans="1:106" ht="15" thickBot="1" x14ac:dyDescent="0.35">
      <c r="A58" s="11" t="s">
        <v>128</v>
      </c>
      <c r="B58" s="12" t="s">
        <v>613</v>
      </c>
      <c r="C58" s="12" t="s">
        <v>100</v>
      </c>
      <c r="D58" s="12" t="s">
        <v>619</v>
      </c>
      <c r="E58" s="12" t="s">
        <v>100</v>
      </c>
      <c r="F58" s="12" t="s">
        <v>100</v>
      </c>
      <c r="G58" s="12" t="s">
        <v>594</v>
      </c>
      <c r="H58" s="12" t="s">
        <v>100</v>
      </c>
      <c r="I58" s="12" t="s">
        <v>100</v>
      </c>
      <c r="J58" s="12" t="s">
        <v>607</v>
      </c>
      <c r="K58" s="12" t="s">
        <v>100</v>
      </c>
      <c r="L58" s="12" t="s">
        <v>620</v>
      </c>
      <c r="M58" s="12" t="s">
        <v>617</v>
      </c>
      <c r="N58" s="12" t="s">
        <v>100</v>
      </c>
      <c r="O58" s="12" t="s">
        <v>100</v>
      </c>
      <c r="P58" s="12" t="s">
        <v>100</v>
      </c>
      <c r="Q58" s="12" t="s">
        <v>100</v>
      </c>
      <c r="R58" s="12" t="s">
        <v>583</v>
      </c>
      <c r="S58" s="12" t="s">
        <v>621</v>
      </c>
      <c r="T58" s="12" t="s">
        <v>598</v>
      </c>
      <c r="U58" s="12" t="s">
        <v>100</v>
      </c>
      <c r="V58" s="12" t="s">
        <v>606</v>
      </c>
      <c r="W58" s="12" t="s">
        <v>587</v>
      </c>
      <c r="X58" s="12" t="s">
        <v>100</v>
      </c>
      <c r="Y58" s="12" t="s">
        <v>618</v>
      </c>
      <c r="Z58" s="12" t="s">
        <v>100</v>
      </c>
      <c r="AA58" s="12" t="s">
        <v>590</v>
      </c>
      <c r="AB58" s="12" t="s">
        <v>591</v>
      </c>
      <c r="AC58" s="12" t="s">
        <v>100</v>
      </c>
      <c r="AD58" s="12" t="s">
        <v>100</v>
      </c>
      <c r="AE58" s="12" t="s">
        <v>100</v>
      </c>
      <c r="AL58" s="11" t="s">
        <v>128</v>
      </c>
      <c r="AM58" s="12" t="s">
        <v>668</v>
      </c>
      <c r="AN58" s="12" t="s">
        <v>499</v>
      </c>
      <c r="AO58" s="12" t="s">
        <v>499</v>
      </c>
      <c r="AP58" s="12" t="s">
        <v>499</v>
      </c>
      <c r="AQ58" s="12" t="s">
        <v>499</v>
      </c>
      <c r="AR58" s="12" t="s">
        <v>666</v>
      </c>
      <c r="AS58" s="12" t="s">
        <v>499</v>
      </c>
      <c r="AT58" s="12" t="s">
        <v>667</v>
      </c>
      <c r="AU58" s="12" t="s">
        <v>499</v>
      </c>
      <c r="AV58" s="12" t="s">
        <v>499</v>
      </c>
      <c r="AW58" s="12" t="s">
        <v>499</v>
      </c>
      <c r="AX58" s="12" t="s">
        <v>499</v>
      </c>
      <c r="AY58" s="12" t="s">
        <v>662</v>
      </c>
      <c r="AZ58" s="12" t="s">
        <v>646</v>
      </c>
      <c r="BA58" s="12" t="s">
        <v>499</v>
      </c>
      <c r="BB58" s="12" t="s">
        <v>499</v>
      </c>
      <c r="BC58" s="12" t="s">
        <v>499</v>
      </c>
      <c r="BD58" s="12" t="s">
        <v>499</v>
      </c>
      <c r="BE58" s="12" t="s">
        <v>655</v>
      </c>
      <c r="BF58" s="12" t="s">
        <v>499</v>
      </c>
      <c r="BG58" s="12" t="s">
        <v>649</v>
      </c>
      <c r="BH58" s="12" t="s">
        <v>650</v>
      </c>
      <c r="BI58" s="12" t="s">
        <v>499</v>
      </c>
      <c r="BJ58" s="12" t="s">
        <v>499</v>
      </c>
      <c r="BK58" s="12" t="s">
        <v>499</v>
      </c>
      <c r="BL58" s="12" t="s">
        <v>664</v>
      </c>
      <c r="BM58" s="12" t="s">
        <v>499</v>
      </c>
      <c r="BN58" s="12" t="s">
        <v>654</v>
      </c>
      <c r="BO58" s="12" t="s">
        <v>499</v>
      </c>
      <c r="BP58" s="12" t="s">
        <v>499</v>
      </c>
      <c r="BX58" s="11" t="s">
        <v>128</v>
      </c>
      <c r="BY58" s="12" t="s">
        <v>100</v>
      </c>
      <c r="BZ58" s="12" t="s">
        <v>100</v>
      </c>
      <c r="CA58" s="12" t="s">
        <v>715</v>
      </c>
      <c r="CB58" s="12" t="s">
        <v>718</v>
      </c>
      <c r="CC58" s="12" t="s">
        <v>685</v>
      </c>
      <c r="CD58" s="12" t="s">
        <v>100</v>
      </c>
      <c r="CE58" s="12" t="s">
        <v>100</v>
      </c>
      <c r="CF58" s="12" t="s">
        <v>704</v>
      </c>
      <c r="CG58" s="12" t="s">
        <v>100</v>
      </c>
      <c r="CH58" s="12" t="s">
        <v>100</v>
      </c>
      <c r="CI58" s="12" t="s">
        <v>100</v>
      </c>
      <c r="CJ58" s="12" t="s">
        <v>100</v>
      </c>
      <c r="CK58" s="12" t="s">
        <v>717</v>
      </c>
      <c r="CL58" s="12" t="s">
        <v>100</v>
      </c>
      <c r="CM58" s="12" t="s">
        <v>100</v>
      </c>
      <c r="CN58" s="12" t="s">
        <v>713</v>
      </c>
      <c r="CO58" s="12" t="s">
        <v>695</v>
      </c>
      <c r="CP58" s="12" t="s">
        <v>100</v>
      </c>
      <c r="CQ58" s="12" t="s">
        <v>100</v>
      </c>
      <c r="CR58" s="12" t="s">
        <v>100</v>
      </c>
      <c r="CS58" s="12" t="s">
        <v>100</v>
      </c>
      <c r="CT58" s="12" t="s">
        <v>100</v>
      </c>
      <c r="CU58" s="12" t="s">
        <v>100</v>
      </c>
      <c r="CV58" s="12" t="s">
        <v>708</v>
      </c>
      <c r="CW58" s="12" t="s">
        <v>100</v>
      </c>
      <c r="CX58" s="12" t="s">
        <v>709</v>
      </c>
      <c r="CY58" s="12" t="s">
        <v>701</v>
      </c>
      <c r="CZ58" s="12" t="s">
        <v>100</v>
      </c>
      <c r="DA58" s="12" t="s">
        <v>710</v>
      </c>
      <c r="DB58" s="12" t="s">
        <v>100</v>
      </c>
    </row>
    <row r="59" spans="1:106" ht="15" thickBot="1" x14ac:dyDescent="0.35">
      <c r="A59" s="11" t="s">
        <v>130</v>
      </c>
      <c r="B59" s="12" t="s">
        <v>613</v>
      </c>
      <c r="C59" s="12" t="s">
        <v>100</v>
      </c>
      <c r="D59" s="12" t="s">
        <v>619</v>
      </c>
      <c r="E59" s="12" t="s">
        <v>100</v>
      </c>
      <c r="F59" s="12" t="s">
        <v>100</v>
      </c>
      <c r="G59" s="12" t="s">
        <v>594</v>
      </c>
      <c r="H59" s="12" t="s">
        <v>100</v>
      </c>
      <c r="I59" s="12" t="s">
        <v>100</v>
      </c>
      <c r="J59" s="12" t="s">
        <v>607</v>
      </c>
      <c r="K59" s="12" t="s">
        <v>100</v>
      </c>
      <c r="L59" s="12" t="s">
        <v>620</v>
      </c>
      <c r="M59" s="12" t="s">
        <v>617</v>
      </c>
      <c r="N59" s="12" t="s">
        <v>100</v>
      </c>
      <c r="O59" s="12" t="s">
        <v>100</v>
      </c>
      <c r="P59" s="12" t="s">
        <v>100</v>
      </c>
      <c r="Q59" s="12" t="s">
        <v>100</v>
      </c>
      <c r="R59" s="12" t="s">
        <v>583</v>
      </c>
      <c r="S59" s="12" t="s">
        <v>621</v>
      </c>
      <c r="T59" s="12" t="s">
        <v>598</v>
      </c>
      <c r="U59" s="12" t="s">
        <v>100</v>
      </c>
      <c r="V59" s="12" t="s">
        <v>606</v>
      </c>
      <c r="W59" s="12" t="s">
        <v>587</v>
      </c>
      <c r="X59" s="12" t="s">
        <v>100</v>
      </c>
      <c r="Y59" s="12" t="s">
        <v>618</v>
      </c>
      <c r="Z59" s="12" t="s">
        <v>100</v>
      </c>
      <c r="AA59" s="12" t="s">
        <v>100</v>
      </c>
      <c r="AB59" s="12" t="s">
        <v>591</v>
      </c>
      <c r="AC59" s="12" t="s">
        <v>100</v>
      </c>
      <c r="AD59" s="12" t="s">
        <v>100</v>
      </c>
      <c r="AE59" s="12" t="s">
        <v>100</v>
      </c>
      <c r="AL59" s="11" t="s">
        <v>130</v>
      </c>
      <c r="AM59" s="12" t="s">
        <v>668</v>
      </c>
      <c r="AN59" s="12" t="s">
        <v>499</v>
      </c>
      <c r="AO59" s="12" t="s">
        <v>499</v>
      </c>
      <c r="AP59" s="12" t="s">
        <v>499</v>
      </c>
      <c r="AQ59" s="12" t="s">
        <v>499</v>
      </c>
      <c r="AR59" s="12" t="s">
        <v>666</v>
      </c>
      <c r="AS59" s="12" t="s">
        <v>499</v>
      </c>
      <c r="AT59" s="12" t="s">
        <v>667</v>
      </c>
      <c r="AU59" s="12" t="s">
        <v>499</v>
      </c>
      <c r="AV59" s="12" t="s">
        <v>499</v>
      </c>
      <c r="AW59" s="12" t="s">
        <v>499</v>
      </c>
      <c r="AX59" s="12" t="s">
        <v>499</v>
      </c>
      <c r="AY59" s="12" t="s">
        <v>669</v>
      </c>
      <c r="AZ59" s="12" t="s">
        <v>646</v>
      </c>
      <c r="BA59" s="12" t="s">
        <v>499</v>
      </c>
      <c r="BB59" s="12" t="s">
        <v>499</v>
      </c>
      <c r="BC59" s="12" t="s">
        <v>499</v>
      </c>
      <c r="BD59" s="12" t="s">
        <v>499</v>
      </c>
      <c r="BE59" s="12" t="s">
        <v>655</v>
      </c>
      <c r="BF59" s="12" t="s">
        <v>499</v>
      </c>
      <c r="BG59" s="12" t="s">
        <v>649</v>
      </c>
      <c r="BH59" s="12" t="s">
        <v>650</v>
      </c>
      <c r="BI59" s="12" t="s">
        <v>499</v>
      </c>
      <c r="BJ59" s="12" t="s">
        <v>499</v>
      </c>
      <c r="BK59" s="12" t="s">
        <v>499</v>
      </c>
      <c r="BL59" s="12" t="s">
        <v>664</v>
      </c>
      <c r="BM59" s="12" t="s">
        <v>499</v>
      </c>
      <c r="BN59" s="12" t="s">
        <v>499</v>
      </c>
      <c r="BO59" s="12" t="s">
        <v>499</v>
      </c>
      <c r="BP59" s="12" t="s">
        <v>499</v>
      </c>
      <c r="BX59" s="11" t="s">
        <v>130</v>
      </c>
      <c r="BY59" s="12" t="s">
        <v>100</v>
      </c>
      <c r="BZ59" s="12" t="s">
        <v>100</v>
      </c>
      <c r="CA59" s="12" t="s">
        <v>715</v>
      </c>
      <c r="CB59" s="12" t="s">
        <v>100</v>
      </c>
      <c r="CC59" s="12" t="s">
        <v>685</v>
      </c>
      <c r="CD59" s="12" t="s">
        <v>100</v>
      </c>
      <c r="CE59" s="12" t="s">
        <v>100</v>
      </c>
      <c r="CF59" s="12" t="s">
        <v>704</v>
      </c>
      <c r="CG59" s="12" t="s">
        <v>100</v>
      </c>
      <c r="CH59" s="12" t="s">
        <v>100</v>
      </c>
      <c r="CI59" s="12" t="s">
        <v>100</v>
      </c>
      <c r="CJ59" s="12" t="s">
        <v>100</v>
      </c>
      <c r="CK59" s="12" t="s">
        <v>717</v>
      </c>
      <c r="CL59" s="12" t="s">
        <v>100</v>
      </c>
      <c r="CM59" s="12" t="s">
        <v>100</v>
      </c>
      <c r="CN59" s="12" t="s">
        <v>713</v>
      </c>
      <c r="CO59" s="12" t="s">
        <v>695</v>
      </c>
      <c r="CP59" s="12" t="s">
        <v>100</v>
      </c>
      <c r="CQ59" s="12" t="s">
        <v>100</v>
      </c>
      <c r="CR59" s="12" t="s">
        <v>100</v>
      </c>
      <c r="CS59" s="12" t="s">
        <v>100</v>
      </c>
      <c r="CT59" s="12" t="s">
        <v>100</v>
      </c>
      <c r="CU59" s="12" t="s">
        <v>100</v>
      </c>
      <c r="CV59" s="12" t="s">
        <v>708</v>
      </c>
      <c r="CW59" s="12" t="s">
        <v>100</v>
      </c>
      <c r="CX59" s="12" t="s">
        <v>709</v>
      </c>
      <c r="CY59" s="12" t="s">
        <v>701</v>
      </c>
      <c r="CZ59" s="12" t="s">
        <v>100</v>
      </c>
      <c r="DA59" s="12" t="s">
        <v>719</v>
      </c>
      <c r="DB59" s="12" t="s">
        <v>100</v>
      </c>
    </row>
    <row r="60" spans="1:106" ht="15" thickBot="1" x14ac:dyDescent="0.35">
      <c r="A60" s="11" t="s">
        <v>131</v>
      </c>
      <c r="B60" s="12" t="s">
        <v>613</v>
      </c>
      <c r="C60" s="12" t="s">
        <v>100</v>
      </c>
      <c r="D60" s="12" t="s">
        <v>619</v>
      </c>
      <c r="E60" s="12" t="s">
        <v>100</v>
      </c>
      <c r="F60" s="12" t="s">
        <v>100</v>
      </c>
      <c r="G60" s="12" t="s">
        <v>594</v>
      </c>
      <c r="H60" s="12" t="s">
        <v>100</v>
      </c>
      <c r="I60" s="12" t="s">
        <v>100</v>
      </c>
      <c r="J60" s="12" t="s">
        <v>607</v>
      </c>
      <c r="K60" s="12" t="s">
        <v>100</v>
      </c>
      <c r="L60" s="12" t="s">
        <v>620</v>
      </c>
      <c r="M60" s="12" t="s">
        <v>617</v>
      </c>
      <c r="N60" s="12" t="s">
        <v>100</v>
      </c>
      <c r="O60" s="12" t="s">
        <v>100</v>
      </c>
      <c r="P60" s="12" t="s">
        <v>100</v>
      </c>
      <c r="Q60" s="12" t="s">
        <v>100</v>
      </c>
      <c r="R60" s="12" t="s">
        <v>583</v>
      </c>
      <c r="S60" s="12" t="s">
        <v>621</v>
      </c>
      <c r="T60" s="12" t="s">
        <v>598</v>
      </c>
      <c r="U60" s="12" t="s">
        <v>100</v>
      </c>
      <c r="V60" s="12" t="s">
        <v>606</v>
      </c>
      <c r="W60" s="12" t="s">
        <v>587</v>
      </c>
      <c r="X60" s="12" t="s">
        <v>100</v>
      </c>
      <c r="Y60" s="12" t="s">
        <v>618</v>
      </c>
      <c r="Z60" s="12" t="s">
        <v>100</v>
      </c>
      <c r="AA60" s="12" t="s">
        <v>100</v>
      </c>
      <c r="AB60" s="12" t="s">
        <v>591</v>
      </c>
      <c r="AC60" s="12" t="s">
        <v>100</v>
      </c>
      <c r="AD60" s="12" t="s">
        <v>100</v>
      </c>
      <c r="AE60" s="12" t="s">
        <v>100</v>
      </c>
      <c r="AL60" s="11" t="s">
        <v>131</v>
      </c>
      <c r="AM60" s="12" t="s">
        <v>668</v>
      </c>
      <c r="AN60" s="12" t="s">
        <v>499</v>
      </c>
      <c r="AO60" s="12" t="s">
        <v>499</v>
      </c>
      <c r="AP60" s="12" t="s">
        <v>499</v>
      </c>
      <c r="AQ60" s="12" t="s">
        <v>499</v>
      </c>
      <c r="AR60" s="12" t="s">
        <v>666</v>
      </c>
      <c r="AS60" s="12" t="s">
        <v>499</v>
      </c>
      <c r="AT60" s="12" t="s">
        <v>499</v>
      </c>
      <c r="AU60" s="12" t="s">
        <v>499</v>
      </c>
      <c r="AV60" s="12" t="s">
        <v>499</v>
      </c>
      <c r="AW60" s="12" t="s">
        <v>499</v>
      </c>
      <c r="AX60" s="12" t="s">
        <v>499</v>
      </c>
      <c r="AY60" s="12" t="s">
        <v>669</v>
      </c>
      <c r="AZ60" s="12" t="s">
        <v>499</v>
      </c>
      <c r="BA60" s="12" t="s">
        <v>499</v>
      </c>
      <c r="BB60" s="12" t="s">
        <v>499</v>
      </c>
      <c r="BC60" s="12" t="s">
        <v>499</v>
      </c>
      <c r="BD60" s="12" t="s">
        <v>499</v>
      </c>
      <c r="BE60" s="12" t="s">
        <v>655</v>
      </c>
      <c r="BF60" s="12" t="s">
        <v>499</v>
      </c>
      <c r="BG60" s="12" t="s">
        <v>649</v>
      </c>
      <c r="BH60" s="12" t="s">
        <v>650</v>
      </c>
      <c r="BI60" s="12" t="s">
        <v>499</v>
      </c>
      <c r="BJ60" s="12" t="s">
        <v>499</v>
      </c>
      <c r="BK60" s="12" t="s">
        <v>499</v>
      </c>
      <c r="BL60" s="12" t="s">
        <v>664</v>
      </c>
      <c r="BM60" s="12" t="s">
        <v>499</v>
      </c>
      <c r="BN60" s="12" t="s">
        <v>499</v>
      </c>
      <c r="BO60" s="12" t="s">
        <v>499</v>
      </c>
      <c r="BP60" s="12" t="s">
        <v>499</v>
      </c>
      <c r="BX60" s="11" t="s">
        <v>131</v>
      </c>
      <c r="BY60" s="12" t="s">
        <v>100</v>
      </c>
      <c r="BZ60" s="12" t="s">
        <v>100</v>
      </c>
      <c r="CA60" s="12" t="s">
        <v>715</v>
      </c>
      <c r="CB60" s="12" t="s">
        <v>100</v>
      </c>
      <c r="CC60" s="12" t="s">
        <v>685</v>
      </c>
      <c r="CD60" s="12" t="s">
        <v>100</v>
      </c>
      <c r="CE60" s="12" t="s">
        <v>100</v>
      </c>
      <c r="CF60" s="12" t="s">
        <v>704</v>
      </c>
      <c r="CG60" s="12" t="s">
        <v>100</v>
      </c>
      <c r="CH60" s="12" t="s">
        <v>100</v>
      </c>
      <c r="CI60" s="12" t="s">
        <v>100</v>
      </c>
      <c r="CJ60" s="12" t="s">
        <v>100</v>
      </c>
      <c r="CK60" s="12" t="s">
        <v>717</v>
      </c>
      <c r="CL60" s="12" t="s">
        <v>100</v>
      </c>
      <c r="CM60" s="12" t="s">
        <v>100</v>
      </c>
      <c r="CN60" s="12" t="s">
        <v>713</v>
      </c>
      <c r="CO60" s="12" t="s">
        <v>695</v>
      </c>
      <c r="CP60" s="12" t="s">
        <v>100</v>
      </c>
      <c r="CQ60" s="12" t="s">
        <v>100</v>
      </c>
      <c r="CR60" s="12" t="s">
        <v>100</v>
      </c>
      <c r="CS60" s="12" t="s">
        <v>100</v>
      </c>
      <c r="CT60" s="12" t="s">
        <v>100</v>
      </c>
      <c r="CU60" s="12" t="s">
        <v>100</v>
      </c>
      <c r="CV60" s="12" t="s">
        <v>100</v>
      </c>
      <c r="CW60" s="12" t="s">
        <v>100</v>
      </c>
      <c r="CX60" s="12" t="s">
        <v>709</v>
      </c>
      <c r="CY60" s="12" t="s">
        <v>701</v>
      </c>
      <c r="CZ60" s="12" t="s">
        <v>100</v>
      </c>
      <c r="DA60" s="12" t="s">
        <v>100</v>
      </c>
      <c r="DB60" s="12" t="s">
        <v>100</v>
      </c>
    </row>
    <row r="61" spans="1:106" ht="15" thickBot="1" x14ac:dyDescent="0.35">
      <c r="A61" s="11" t="s">
        <v>133</v>
      </c>
      <c r="B61" s="12" t="s">
        <v>613</v>
      </c>
      <c r="C61" s="12" t="s">
        <v>100</v>
      </c>
      <c r="D61" s="12" t="s">
        <v>619</v>
      </c>
      <c r="E61" s="12" t="s">
        <v>100</v>
      </c>
      <c r="F61" s="12" t="s">
        <v>100</v>
      </c>
      <c r="G61" s="12" t="s">
        <v>622</v>
      </c>
      <c r="H61" s="12" t="s">
        <v>100</v>
      </c>
      <c r="I61" s="12" t="s">
        <v>100</v>
      </c>
      <c r="J61" s="12" t="s">
        <v>607</v>
      </c>
      <c r="K61" s="12" t="s">
        <v>100</v>
      </c>
      <c r="L61" s="12" t="s">
        <v>623</v>
      </c>
      <c r="M61" s="12" t="s">
        <v>617</v>
      </c>
      <c r="N61" s="12" t="s">
        <v>100</v>
      </c>
      <c r="O61" s="12" t="s">
        <v>100</v>
      </c>
      <c r="P61" s="12" t="s">
        <v>100</v>
      </c>
      <c r="Q61" s="12" t="s">
        <v>100</v>
      </c>
      <c r="R61" s="12" t="s">
        <v>583</v>
      </c>
      <c r="S61" s="12" t="s">
        <v>621</v>
      </c>
      <c r="T61" s="12" t="s">
        <v>598</v>
      </c>
      <c r="U61" s="12" t="s">
        <v>100</v>
      </c>
      <c r="V61" s="12" t="s">
        <v>606</v>
      </c>
      <c r="W61" s="12" t="s">
        <v>587</v>
      </c>
      <c r="X61" s="12" t="s">
        <v>100</v>
      </c>
      <c r="Y61" s="12" t="s">
        <v>618</v>
      </c>
      <c r="Z61" s="12" t="s">
        <v>100</v>
      </c>
      <c r="AA61" s="12" t="s">
        <v>100</v>
      </c>
      <c r="AB61" s="12" t="s">
        <v>591</v>
      </c>
      <c r="AC61" s="12" t="s">
        <v>100</v>
      </c>
      <c r="AD61" s="12" t="s">
        <v>100</v>
      </c>
      <c r="AE61" s="12" t="s">
        <v>100</v>
      </c>
      <c r="AL61" s="11" t="s">
        <v>133</v>
      </c>
      <c r="AM61" s="12" t="s">
        <v>668</v>
      </c>
      <c r="AN61" s="12" t="s">
        <v>499</v>
      </c>
      <c r="AO61" s="12" t="s">
        <v>499</v>
      </c>
      <c r="AP61" s="12" t="s">
        <v>499</v>
      </c>
      <c r="AQ61" s="12" t="s">
        <v>499</v>
      </c>
      <c r="AR61" s="12" t="s">
        <v>670</v>
      </c>
      <c r="AS61" s="12" t="s">
        <v>499</v>
      </c>
      <c r="AT61" s="12" t="s">
        <v>499</v>
      </c>
      <c r="AU61" s="12" t="s">
        <v>499</v>
      </c>
      <c r="AV61" s="12" t="s">
        <v>499</v>
      </c>
      <c r="AW61" s="12" t="s">
        <v>499</v>
      </c>
      <c r="AX61" s="12" t="s">
        <v>499</v>
      </c>
      <c r="AY61" s="12" t="s">
        <v>669</v>
      </c>
      <c r="AZ61" s="12" t="s">
        <v>499</v>
      </c>
      <c r="BA61" s="12" t="s">
        <v>499</v>
      </c>
      <c r="BB61" s="12" t="s">
        <v>499</v>
      </c>
      <c r="BC61" s="12" t="s">
        <v>499</v>
      </c>
      <c r="BD61" s="12" t="s">
        <v>499</v>
      </c>
      <c r="BE61" s="12" t="s">
        <v>655</v>
      </c>
      <c r="BF61" s="12" t="s">
        <v>499</v>
      </c>
      <c r="BG61" s="12" t="s">
        <v>649</v>
      </c>
      <c r="BH61" s="12" t="s">
        <v>650</v>
      </c>
      <c r="BI61" s="12" t="s">
        <v>499</v>
      </c>
      <c r="BJ61" s="12" t="s">
        <v>499</v>
      </c>
      <c r="BK61" s="12" t="s">
        <v>499</v>
      </c>
      <c r="BL61" s="12" t="s">
        <v>664</v>
      </c>
      <c r="BM61" s="12" t="s">
        <v>499</v>
      </c>
      <c r="BN61" s="12" t="s">
        <v>499</v>
      </c>
      <c r="BO61" s="12" t="s">
        <v>499</v>
      </c>
      <c r="BP61" s="12" t="s">
        <v>499</v>
      </c>
      <c r="BX61" s="11" t="s">
        <v>133</v>
      </c>
      <c r="BY61" s="12" t="s">
        <v>100</v>
      </c>
      <c r="BZ61" s="12" t="s">
        <v>100</v>
      </c>
      <c r="CA61" s="12" t="s">
        <v>715</v>
      </c>
      <c r="CB61" s="12" t="s">
        <v>100</v>
      </c>
      <c r="CC61" s="12" t="s">
        <v>685</v>
      </c>
      <c r="CD61" s="12" t="s">
        <v>100</v>
      </c>
      <c r="CE61" s="12" t="s">
        <v>100</v>
      </c>
      <c r="CF61" s="12" t="s">
        <v>704</v>
      </c>
      <c r="CG61" s="12" t="s">
        <v>100</v>
      </c>
      <c r="CH61" s="12" t="s">
        <v>100</v>
      </c>
      <c r="CI61" s="12" t="s">
        <v>100</v>
      </c>
      <c r="CJ61" s="12" t="s">
        <v>100</v>
      </c>
      <c r="CK61" s="12" t="s">
        <v>717</v>
      </c>
      <c r="CL61" s="12" t="s">
        <v>100</v>
      </c>
      <c r="CM61" s="12" t="s">
        <v>100</v>
      </c>
      <c r="CN61" s="12" t="s">
        <v>713</v>
      </c>
      <c r="CO61" s="12" t="s">
        <v>695</v>
      </c>
      <c r="CP61" s="12" t="s">
        <v>100</v>
      </c>
      <c r="CQ61" s="12" t="s">
        <v>100</v>
      </c>
      <c r="CR61" s="12" t="s">
        <v>100</v>
      </c>
      <c r="CS61" s="12" t="s">
        <v>100</v>
      </c>
      <c r="CT61" s="12" t="s">
        <v>100</v>
      </c>
      <c r="CU61" s="12" t="s">
        <v>100</v>
      </c>
      <c r="CV61" s="12" t="s">
        <v>100</v>
      </c>
      <c r="CW61" s="12" t="s">
        <v>100</v>
      </c>
      <c r="CX61" s="12" t="s">
        <v>709</v>
      </c>
      <c r="CY61" s="12" t="s">
        <v>100</v>
      </c>
      <c r="CZ61" s="12" t="s">
        <v>100</v>
      </c>
      <c r="DA61" s="12" t="s">
        <v>100</v>
      </c>
      <c r="DB61" s="12" t="s">
        <v>100</v>
      </c>
    </row>
    <row r="62" spans="1:106" ht="15" thickBot="1" x14ac:dyDescent="0.35">
      <c r="A62" s="11" t="s">
        <v>136</v>
      </c>
      <c r="B62" s="12" t="s">
        <v>100</v>
      </c>
      <c r="C62" s="12" t="s">
        <v>100</v>
      </c>
      <c r="D62" s="12" t="s">
        <v>619</v>
      </c>
      <c r="E62" s="12" t="s">
        <v>100</v>
      </c>
      <c r="F62" s="12" t="s">
        <v>100</v>
      </c>
      <c r="G62" s="12" t="s">
        <v>622</v>
      </c>
      <c r="H62" s="12" t="s">
        <v>100</v>
      </c>
      <c r="I62" s="12" t="s">
        <v>100</v>
      </c>
      <c r="J62" s="12" t="s">
        <v>624</v>
      </c>
      <c r="K62" s="12" t="s">
        <v>100</v>
      </c>
      <c r="L62" s="12" t="s">
        <v>625</v>
      </c>
      <c r="M62" s="12" t="s">
        <v>626</v>
      </c>
      <c r="N62" s="12" t="s">
        <v>100</v>
      </c>
      <c r="O62" s="12" t="s">
        <v>100</v>
      </c>
      <c r="P62" s="12" t="s">
        <v>100</v>
      </c>
      <c r="Q62" s="12" t="s">
        <v>100</v>
      </c>
      <c r="R62" s="12" t="s">
        <v>583</v>
      </c>
      <c r="S62" s="12" t="s">
        <v>621</v>
      </c>
      <c r="T62" s="12" t="s">
        <v>100</v>
      </c>
      <c r="U62" s="12" t="s">
        <v>100</v>
      </c>
      <c r="V62" s="12" t="s">
        <v>606</v>
      </c>
      <c r="W62" s="12" t="s">
        <v>587</v>
      </c>
      <c r="X62" s="12" t="s">
        <v>100</v>
      </c>
      <c r="Y62" s="12" t="s">
        <v>100</v>
      </c>
      <c r="Z62" s="12" t="s">
        <v>100</v>
      </c>
      <c r="AA62" s="12" t="s">
        <v>100</v>
      </c>
      <c r="AB62" s="12" t="s">
        <v>591</v>
      </c>
      <c r="AC62" s="12" t="s">
        <v>100</v>
      </c>
      <c r="AD62" s="12" t="s">
        <v>100</v>
      </c>
      <c r="AE62" s="12" t="s">
        <v>100</v>
      </c>
      <c r="AL62" s="11" t="s">
        <v>136</v>
      </c>
      <c r="AM62" s="12" t="s">
        <v>668</v>
      </c>
      <c r="AN62" s="12" t="s">
        <v>499</v>
      </c>
      <c r="AO62" s="12" t="s">
        <v>499</v>
      </c>
      <c r="AP62" s="12" t="s">
        <v>499</v>
      </c>
      <c r="AQ62" s="12" t="s">
        <v>499</v>
      </c>
      <c r="AR62" s="12" t="s">
        <v>670</v>
      </c>
      <c r="AS62" s="12" t="s">
        <v>499</v>
      </c>
      <c r="AT62" s="12" t="s">
        <v>499</v>
      </c>
      <c r="AU62" s="12" t="s">
        <v>499</v>
      </c>
      <c r="AV62" s="12" t="s">
        <v>499</v>
      </c>
      <c r="AW62" s="12" t="s">
        <v>499</v>
      </c>
      <c r="AX62" s="12" t="s">
        <v>499</v>
      </c>
      <c r="AY62" s="12" t="s">
        <v>669</v>
      </c>
      <c r="AZ62" s="12" t="s">
        <v>499</v>
      </c>
      <c r="BA62" s="12" t="s">
        <v>499</v>
      </c>
      <c r="BB62" s="12" t="s">
        <v>499</v>
      </c>
      <c r="BC62" s="12" t="s">
        <v>499</v>
      </c>
      <c r="BD62" s="12" t="s">
        <v>499</v>
      </c>
      <c r="BE62" s="12" t="s">
        <v>499</v>
      </c>
      <c r="BF62" s="12" t="s">
        <v>499</v>
      </c>
      <c r="BG62" s="12" t="s">
        <v>649</v>
      </c>
      <c r="BH62" s="12" t="s">
        <v>499</v>
      </c>
      <c r="BI62" s="12" t="s">
        <v>499</v>
      </c>
      <c r="BJ62" s="12" t="s">
        <v>499</v>
      </c>
      <c r="BK62" s="12" t="s">
        <v>499</v>
      </c>
      <c r="BL62" s="12" t="s">
        <v>664</v>
      </c>
      <c r="BM62" s="12" t="s">
        <v>499</v>
      </c>
      <c r="BN62" s="12" t="s">
        <v>499</v>
      </c>
      <c r="BO62" s="12" t="s">
        <v>499</v>
      </c>
      <c r="BP62" s="12" t="s">
        <v>499</v>
      </c>
      <c r="BX62" s="11" t="s">
        <v>136</v>
      </c>
      <c r="BY62" s="12" t="s">
        <v>100</v>
      </c>
      <c r="BZ62" s="12" t="s">
        <v>100</v>
      </c>
      <c r="CA62" s="12" t="s">
        <v>715</v>
      </c>
      <c r="CB62" s="12" t="s">
        <v>100</v>
      </c>
      <c r="CC62" s="12" t="s">
        <v>685</v>
      </c>
      <c r="CD62" s="12" t="s">
        <v>100</v>
      </c>
      <c r="CE62" s="12" t="s">
        <v>100</v>
      </c>
      <c r="CF62" s="12" t="s">
        <v>704</v>
      </c>
      <c r="CG62" s="12" t="s">
        <v>100</v>
      </c>
      <c r="CH62" s="12" t="s">
        <v>100</v>
      </c>
      <c r="CI62" s="12" t="s">
        <v>100</v>
      </c>
      <c r="CJ62" s="12" t="s">
        <v>100</v>
      </c>
      <c r="CK62" s="12" t="s">
        <v>717</v>
      </c>
      <c r="CL62" s="12" t="s">
        <v>100</v>
      </c>
      <c r="CM62" s="12" t="s">
        <v>100</v>
      </c>
      <c r="CN62" s="12" t="s">
        <v>713</v>
      </c>
      <c r="CO62" s="12" t="s">
        <v>695</v>
      </c>
      <c r="CP62" s="12" t="s">
        <v>100</v>
      </c>
      <c r="CQ62" s="12" t="s">
        <v>100</v>
      </c>
      <c r="CR62" s="12" t="s">
        <v>100</v>
      </c>
      <c r="CS62" s="12" t="s">
        <v>100</v>
      </c>
      <c r="CT62" s="12" t="s">
        <v>100</v>
      </c>
      <c r="CU62" s="12" t="s">
        <v>100</v>
      </c>
      <c r="CV62" s="12" t="s">
        <v>100</v>
      </c>
      <c r="CW62" s="12" t="s">
        <v>100</v>
      </c>
      <c r="CX62" s="12" t="s">
        <v>709</v>
      </c>
      <c r="CY62" s="12" t="s">
        <v>100</v>
      </c>
      <c r="CZ62" s="12" t="s">
        <v>100</v>
      </c>
      <c r="DA62" s="12" t="s">
        <v>100</v>
      </c>
      <c r="DB62" s="12" t="s">
        <v>100</v>
      </c>
    </row>
    <row r="63" spans="1:106" ht="15" thickBot="1" x14ac:dyDescent="0.35">
      <c r="A63" s="11" t="s">
        <v>139</v>
      </c>
      <c r="B63" s="12" t="s">
        <v>100</v>
      </c>
      <c r="C63" s="12" t="s">
        <v>100</v>
      </c>
      <c r="D63" s="12" t="s">
        <v>619</v>
      </c>
      <c r="E63" s="12" t="s">
        <v>100</v>
      </c>
      <c r="F63" s="12" t="s">
        <v>100</v>
      </c>
      <c r="G63" s="12" t="s">
        <v>622</v>
      </c>
      <c r="H63" s="12" t="s">
        <v>100</v>
      </c>
      <c r="I63" s="12" t="s">
        <v>100</v>
      </c>
      <c r="J63" s="12" t="s">
        <v>624</v>
      </c>
      <c r="K63" s="12" t="s">
        <v>100</v>
      </c>
      <c r="L63" s="12" t="s">
        <v>625</v>
      </c>
      <c r="M63" s="12" t="s">
        <v>626</v>
      </c>
      <c r="N63" s="12" t="s">
        <v>100</v>
      </c>
      <c r="O63" s="12" t="s">
        <v>100</v>
      </c>
      <c r="P63" s="12" t="s">
        <v>100</v>
      </c>
      <c r="Q63" s="12" t="s">
        <v>100</v>
      </c>
      <c r="R63" s="12" t="s">
        <v>100</v>
      </c>
      <c r="S63" s="12" t="s">
        <v>621</v>
      </c>
      <c r="T63" s="12" t="s">
        <v>100</v>
      </c>
      <c r="U63" s="12" t="s">
        <v>100</v>
      </c>
      <c r="V63" s="12" t="s">
        <v>606</v>
      </c>
      <c r="W63" s="12" t="s">
        <v>587</v>
      </c>
      <c r="X63" s="12" t="s">
        <v>100</v>
      </c>
      <c r="Y63" s="12" t="s">
        <v>100</v>
      </c>
      <c r="Z63" s="12" t="s">
        <v>100</v>
      </c>
      <c r="AA63" s="12" t="s">
        <v>100</v>
      </c>
      <c r="AB63" s="12" t="s">
        <v>591</v>
      </c>
      <c r="AC63" s="12" t="s">
        <v>100</v>
      </c>
      <c r="AD63" s="12" t="s">
        <v>100</v>
      </c>
      <c r="AE63" s="12" t="s">
        <v>100</v>
      </c>
      <c r="AL63" s="11" t="s">
        <v>139</v>
      </c>
      <c r="AM63" s="12" t="s">
        <v>668</v>
      </c>
      <c r="AN63" s="12" t="s">
        <v>499</v>
      </c>
      <c r="AO63" s="12" t="s">
        <v>499</v>
      </c>
      <c r="AP63" s="12" t="s">
        <v>499</v>
      </c>
      <c r="AQ63" s="12" t="s">
        <v>499</v>
      </c>
      <c r="AR63" s="12" t="s">
        <v>670</v>
      </c>
      <c r="AS63" s="12" t="s">
        <v>499</v>
      </c>
      <c r="AT63" s="12" t="s">
        <v>499</v>
      </c>
      <c r="AU63" s="12" t="s">
        <v>499</v>
      </c>
      <c r="AV63" s="12" t="s">
        <v>499</v>
      </c>
      <c r="AW63" s="12" t="s">
        <v>499</v>
      </c>
      <c r="AX63" s="12" t="s">
        <v>499</v>
      </c>
      <c r="AY63" s="12" t="s">
        <v>671</v>
      </c>
      <c r="AZ63" s="12" t="s">
        <v>499</v>
      </c>
      <c r="BA63" s="12" t="s">
        <v>499</v>
      </c>
      <c r="BB63" s="12" t="s">
        <v>499</v>
      </c>
      <c r="BC63" s="12" t="s">
        <v>499</v>
      </c>
      <c r="BD63" s="12" t="s">
        <v>499</v>
      </c>
      <c r="BE63" s="12" t="s">
        <v>499</v>
      </c>
      <c r="BF63" s="12" t="s">
        <v>499</v>
      </c>
      <c r="BG63" s="12" t="s">
        <v>649</v>
      </c>
      <c r="BH63" s="12" t="s">
        <v>499</v>
      </c>
      <c r="BI63" s="12" t="s">
        <v>499</v>
      </c>
      <c r="BJ63" s="12" t="s">
        <v>499</v>
      </c>
      <c r="BK63" s="12" t="s">
        <v>499</v>
      </c>
      <c r="BL63" s="12" t="s">
        <v>664</v>
      </c>
      <c r="BM63" s="12" t="s">
        <v>499</v>
      </c>
      <c r="BN63" s="12" t="s">
        <v>499</v>
      </c>
      <c r="BO63" s="12" t="s">
        <v>499</v>
      </c>
      <c r="BP63" s="12" t="s">
        <v>499</v>
      </c>
      <c r="BX63" s="11" t="s">
        <v>139</v>
      </c>
      <c r="BY63" s="12" t="s">
        <v>100</v>
      </c>
      <c r="BZ63" s="12" t="s">
        <v>100</v>
      </c>
      <c r="CA63" s="12" t="s">
        <v>715</v>
      </c>
      <c r="CB63" s="12" t="s">
        <v>100</v>
      </c>
      <c r="CC63" s="12" t="s">
        <v>100</v>
      </c>
      <c r="CD63" s="12" t="s">
        <v>100</v>
      </c>
      <c r="CE63" s="12" t="s">
        <v>100</v>
      </c>
      <c r="CF63" s="12" t="s">
        <v>704</v>
      </c>
      <c r="CG63" s="12" t="s">
        <v>100</v>
      </c>
      <c r="CH63" s="12" t="s">
        <v>100</v>
      </c>
      <c r="CI63" s="12" t="s">
        <v>100</v>
      </c>
      <c r="CJ63" s="12" t="s">
        <v>100</v>
      </c>
      <c r="CK63" s="12" t="s">
        <v>717</v>
      </c>
      <c r="CL63" s="12" t="s">
        <v>100</v>
      </c>
      <c r="CM63" s="12" t="s">
        <v>100</v>
      </c>
      <c r="CN63" s="12" t="s">
        <v>713</v>
      </c>
      <c r="CO63" s="12" t="s">
        <v>100</v>
      </c>
      <c r="CP63" s="12" t="s">
        <v>100</v>
      </c>
      <c r="CQ63" s="12" t="s">
        <v>100</v>
      </c>
      <c r="CR63" s="12" t="s">
        <v>100</v>
      </c>
      <c r="CS63" s="12" t="s">
        <v>100</v>
      </c>
      <c r="CT63" s="12" t="s">
        <v>100</v>
      </c>
      <c r="CU63" s="12" t="s">
        <v>100</v>
      </c>
      <c r="CV63" s="12" t="s">
        <v>100</v>
      </c>
      <c r="CW63" s="12" t="s">
        <v>100</v>
      </c>
      <c r="CX63" s="12" t="s">
        <v>100</v>
      </c>
      <c r="CY63" s="12" t="s">
        <v>100</v>
      </c>
      <c r="CZ63" s="12" t="s">
        <v>100</v>
      </c>
      <c r="DA63" s="12" t="s">
        <v>100</v>
      </c>
      <c r="DB63" s="12" t="s">
        <v>100</v>
      </c>
    </row>
    <row r="64" spans="1:106" ht="15" thickBot="1" x14ac:dyDescent="0.35">
      <c r="A64" s="11" t="s">
        <v>141</v>
      </c>
      <c r="B64" s="12" t="s">
        <v>100</v>
      </c>
      <c r="C64" s="12" t="s">
        <v>100</v>
      </c>
      <c r="D64" s="12" t="s">
        <v>619</v>
      </c>
      <c r="E64" s="12" t="s">
        <v>100</v>
      </c>
      <c r="F64" s="12" t="s">
        <v>100</v>
      </c>
      <c r="G64" s="12" t="s">
        <v>100</v>
      </c>
      <c r="H64" s="12" t="s">
        <v>100</v>
      </c>
      <c r="I64" s="12" t="s">
        <v>100</v>
      </c>
      <c r="J64" s="12" t="s">
        <v>624</v>
      </c>
      <c r="K64" s="12" t="s">
        <v>100</v>
      </c>
      <c r="L64" s="12" t="s">
        <v>625</v>
      </c>
      <c r="M64" s="12" t="s">
        <v>626</v>
      </c>
      <c r="N64" s="12" t="s">
        <v>100</v>
      </c>
      <c r="O64" s="12" t="s">
        <v>100</v>
      </c>
      <c r="P64" s="12" t="s">
        <v>100</v>
      </c>
      <c r="Q64" s="12" t="s">
        <v>100</v>
      </c>
      <c r="R64" s="12" t="s">
        <v>100</v>
      </c>
      <c r="S64" s="12" t="s">
        <v>621</v>
      </c>
      <c r="T64" s="12" t="s">
        <v>100</v>
      </c>
      <c r="U64" s="12" t="s">
        <v>100</v>
      </c>
      <c r="V64" s="12" t="s">
        <v>606</v>
      </c>
      <c r="W64" s="12" t="s">
        <v>587</v>
      </c>
      <c r="X64" s="12" t="s">
        <v>100</v>
      </c>
      <c r="Y64" s="12" t="s">
        <v>100</v>
      </c>
      <c r="Z64" s="12" t="s">
        <v>100</v>
      </c>
      <c r="AA64" s="12" t="s">
        <v>100</v>
      </c>
      <c r="AB64" s="12" t="s">
        <v>591</v>
      </c>
      <c r="AC64" s="12" t="s">
        <v>100</v>
      </c>
      <c r="AD64" s="12" t="s">
        <v>100</v>
      </c>
      <c r="AE64" s="12" t="s">
        <v>100</v>
      </c>
      <c r="AL64" s="11" t="s">
        <v>141</v>
      </c>
      <c r="AM64" s="12" t="s">
        <v>499</v>
      </c>
      <c r="AN64" s="12" t="s">
        <v>499</v>
      </c>
      <c r="AO64" s="12" t="s">
        <v>499</v>
      </c>
      <c r="AP64" s="12" t="s">
        <v>499</v>
      </c>
      <c r="AQ64" s="12" t="s">
        <v>499</v>
      </c>
      <c r="AR64" s="12" t="s">
        <v>670</v>
      </c>
      <c r="AS64" s="12" t="s">
        <v>499</v>
      </c>
      <c r="AT64" s="12" t="s">
        <v>499</v>
      </c>
      <c r="AU64" s="12" t="s">
        <v>499</v>
      </c>
      <c r="AV64" s="12" t="s">
        <v>499</v>
      </c>
      <c r="AW64" s="12" t="s">
        <v>499</v>
      </c>
      <c r="AX64" s="12" t="s">
        <v>499</v>
      </c>
      <c r="AY64" s="12" t="s">
        <v>671</v>
      </c>
      <c r="AZ64" s="12" t="s">
        <v>499</v>
      </c>
      <c r="BA64" s="12" t="s">
        <v>499</v>
      </c>
      <c r="BB64" s="12" t="s">
        <v>499</v>
      </c>
      <c r="BC64" s="12" t="s">
        <v>499</v>
      </c>
      <c r="BD64" s="12" t="s">
        <v>499</v>
      </c>
      <c r="BE64" s="12" t="s">
        <v>499</v>
      </c>
      <c r="BF64" s="12" t="s">
        <v>499</v>
      </c>
      <c r="BG64" s="12" t="s">
        <v>649</v>
      </c>
      <c r="BH64" s="12" t="s">
        <v>499</v>
      </c>
      <c r="BI64" s="12" t="s">
        <v>499</v>
      </c>
      <c r="BJ64" s="12" t="s">
        <v>499</v>
      </c>
      <c r="BK64" s="12" t="s">
        <v>499</v>
      </c>
      <c r="BL64" s="12" t="s">
        <v>664</v>
      </c>
      <c r="BM64" s="12" t="s">
        <v>499</v>
      </c>
      <c r="BN64" s="12" t="s">
        <v>499</v>
      </c>
      <c r="BO64" s="12" t="s">
        <v>499</v>
      </c>
      <c r="BP64" s="12" t="s">
        <v>499</v>
      </c>
      <c r="BX64" s="11" t="s">
        <v>141</v>
      </c>
      <c r="BY64" s="12" t="s">
        <v>100</v>
      </c>
      <c r="BZ64" s="12" t="s">
        <v>100</v>
      </c>
      <c r="CA64" s="12" t="s">
        <v>715</v>
      </c>
      <c r="CB64" s="12" t="s">
        <v>100</v>
      </c>
      <c r="CC64" s="12" t="s">
        <v>100</v>
      </c>
      <c r="CD64" s="12" t="s">
        <v>100</v>
      </c>
      <c r="CE64" s="12" t="s">
        <v>100</v>
      </c>
      <c r="CF64" s="12" t="s">
        <v>100</v>
      </c>
      <c r="CG64" s="12" t="s">
        <v>100</v>
      </c>
      <c r="CH64" s="12" t="s">
        <v>100</v>
      </c>
      <c r="CI64" s="12" t="s">
        <v>100</v>
      </c>
      <c r="CJ64" s="12" t="s">
        <v>100</v>
      </c>
      <c r="CK64" s="12" t="s">
        <v>717</v>
      </c>
      <c r="CL64" s="12" t="s">
        <v>100</v>
      </c>
      <c r="CM64" s="12" t="s">
        <v>100</v>
      </c>
      <c r="CN64" s="12" t="s">
        <v>713</v>
      </c>
      <c r="CO64" s="12" t="s">
        <v>100</v>
      </c>
      <c r="CP64" s="12" t="s">
        <v>100</v>
      </c>
      <c r="CQ64" s="12" t="s">
        <v>100</v>
      </c>
      <c r="CR64" s="12" t="s">
        <v>100</v>
      </c>
      <c r="CS64" s="12" t="s">
        <v>100</v>
      </c>
      <c r="CT64" s="12" t="s">
        <v>100</v>
      </c>
      <c r="CU64" s="12" t="s">
        <v>100</v>
      </c>
      <c r="CV64" s="12" t="s">
        <v>100</v>
      </c>
      <c r="CW64" s="12" t="s">
        <v>100</v>
      </c>
      <c r="CX64" s="12" t="s">
        <v>100</v>
      </c>
      <c r="CY64" s="12" t="s">
        <v>100</v>
      </c>
      <c r="CZ64" s="12" t="s">
        <v>100</v>
      </c>
      <c r="DA64" s="12" t="s">
        <v>100</v>
      </c>
      <c r="DB64" s="12" t="s">
        <v>100</v>
      </c>
    </row>
    <row r="65" spans="1:106" ht="15" thickBot="1" x14ac:dyDescent="0.35">
      <c r="A65" s="11" t="s">
        <v>143</v>
      </c>
      <c r="B65" s="12" t="s">
        <v>100</v>
      </c>
      <c r="C65" s="12" t="s">
        <v>100</v>
      </c>
      <c r="D65" s="12" t="s">
        <v>619</v>
      </c>
      <c r="E65" s="12" t="s">
        <v>100</v>
      </c>
      <c r="F65" s="12" t="s">
        <v>100</v>
      </c>
      <c r="G65" s="12" t="s">
        <v>100</v>
      </c>
      <c r="H65" s="12" t="s">
        <v>100</v>
      </c>
      <c r="I65" s="12" t="s">
        <v>100</v>
      </c>
      <c r="J65" s="12" t="s">
        <v>624</v>
      </c>
      <c r="K65" s="12" t="s">
        <v>100</v>
      </c>
      <c r="L65" s="12" t="s">
        <v>625</v>
      </c>
      <c r="M65" s="12" t="s">
        <v>626</v>
      </c>
      <c r="N65" s="12" t="s">
        <v>100</v>
      </c>
      <c r="O65" s="12" t="s">
        <v>100</v>
      </c>
      <c r="P65" s="12" t="s">
        <v>100</v>
      </c>
      <c r="Q65" s="12" t="s">
        <v>100</v>
      </c>
      <c r="R65" s="12" t="s">
        <v>100</v>
      </c>
      <c r="S65" s="12" t="s">
        <v>627</v>
      </c>
      <c r="T65" s="12" t="s">
        <v>100</v>
      </c>
      <c r="U65" s="12" t="s">
        <v>100</v>
      </c>
      <c r="V65" s="12" t="s">
        <v>606</v>
      </c>
      <c r="W65" s="12" t="s">
        <v>587</v>
      </c>
      <c r="X65" s="12" t="s">
        <v>100</v>
      </c>
      <c r="Y65" s="12" t="s">
        <v>100</v>
      </c>
      <c r="Z65" s="12" t="s">
        <v>100</v>
      </c>
      <c r="AA65" s="12" t="s">
        <v>100</v>
      </c>
      <c r="AB65" s="12" t="s">
        <v>591</v>
      </c>
      <c r="AC65" s="12" t="s">
        <v>100</v>
      </c>
      <c r="AD65" s="12" t="s">
        <v>100</v>
      </c>
      <c r="AE65" s="12" t="s">
        <v>100</v>
      </c>
      <c r="AL65" s="11" t="s">
        <v>143</v>
      </c>
      <c r="AM65" s="12" t="s">
        <v>499</v>
      </c>
      <c r="AN65" s="12" t="s">
        <v>499</v>
      </c>
      <c r="AO65" s="12" t="s">
        <v>499</v>
      </c>
      <c r="AP65" s="12" t="s">
        <v>499</v>
      </c>
      <c r="AQ65" s="12" t="s">
        <v>499</v>
      </c>
      <c r="AR65" s="12" t="s">
        <v>670</v>
      </c>
      <c r="AS65" s="12" t="s">
        <v>499</v>
      </c>
      <c r="AT65" s="12" t="s">
        <v>499</v>
      </c>
      <c r="AU65" s="12" t="s">
        <v>499</v>
      </c>
      <c r="AV65" s="12" t="s">
        <v>499</v>
      </c>
      <c r="AW65" s="12" t="s">
        <v>499</v>
      </c>
      <c r="AX65" s="12" t="s">
        <v>499</v>
      </c>
      <c r="AY65" s="12" t="s">
        <v>671</v>
      </c>
      <c r="AZ65" s="12" t="s">
        <v>499</v>
      </c>
      <c r="BA65" s="12" t="s">
        <v>499</v>
      </c>
      <c r="BB65" s="12" t="s">
        <v>499</v>
      </c>
      <c r="BC65" s="12" t="s">
        <v>499</v>
      </c>
      <c r="BD65" s="12" t="s">
        <v>499</v>
      </c>
      <c r="BE65" s="12" t="s">
        <v>499</v>
      </c>
      <c r="BF65" s="12" t="s">
        <v>499</v>
      </c>
      <c r="BG65" s="12" t="s">
        <v>649</v>
      </c>
      <c r="BH65" s="12" t="s">
        <v>499</v>
      </c>
      <c r="BI65" s="12" t="s">
        <v>499</v>
      </c>
      <c r="BJ65" s="12" t="s">
        <v>499</v>
      </c>
      <c r="BK65" s="12" t="s">
        <v>499</v>
      </c>
      <c r="BL65" s="12" t="s">
        <v>664</v>
      </c>
      <c r="BM65" s="12" t="s">
        <v>499</v>
      </c>
      <c r="BN65" s="12" t="s">
        <v>499</v>
      </c>
      <c r="BO65" s="12" t="s">
        <v>499</v>
      </c>
      <c r="BP65" s="12" t="s">
        <v>499</v>
      </c>
      <c r="BX65" s="11" t="s">
        <v>143</v>
      </c>
      <c r="BY65" s="12" t="s">
        <v>100</v>
      </c>
      <c r="BZ65" s="12" t="s">
        <v>100</v>
      </c>
      <c r="CA65" s="12" t="s">
        <v>100</v>
      </c>
      <c r="CB65" s="12" t="s">
        <v>100</v>
      </c>
      <c r="CC65" s="12" t="s">
        <v>100</v>
      </c>
      <c r="CD65" s="12" t="s">
        <v>100</v>
      </c>
      <c r="CE65" s="12" t="s">
        <v>100</v>
      </c>
      <c r="CF65" s="12" t="s">
        <v>100</v>
      </c>
      <c r="CG65" s="12" t="s">
        <v>100</v>
      </c>
      <c r="CH65" s="12" t="s">
        <v>100</v>
      </c>
      <c r="CI65" s="12" t="s">
        <v>100</v>
      </c>
      <c r="CJ65" s="12" t="s">
        <v>100</v>
      </c>
      <c r="CK65" s="12" t="s">
        <v>717</v>
      </c>
      <c r="CL65" s="12" t="s">
        <v>100</v>
      </c>
      <c r="CM65" s="12" t="s">
        <v>100</v>
      </c>
      <c r="CN65" s="12" t="s">
        <v>713</v>
      </c>
      <c r="CO65" s="12" t="s">
        <v>100</v>
      </c>
      <c r="CP65" s="12" t="s">
        <v>100</v>
      </c>
      <c r="CQ65" s="12" t="s">
        <v>100</v>
      </c>
      <c r="CR65" s="12" t="s">
        <v>100</v>
      </c>
      <c r="CS65" s="12" t="s">
        <v>100</v>
      </c>
      <c r="CT65" s="12" t="s">
        <v>100</v>
      </c>
      <c r="CU65" s="12" t="s">
        <v>100</v>
      </c>
      <c r="CV65" s="12" t="s">
        <v>100</v>
      </c>
      <c r="CW65" s="12" t="s">
        <v>100</v>
      </c>
      <c r="CX65" s="12" t="s">
        <v>100</v>
      </c>
      <c r="CY65" s="12" t="s">
        <v>100</v>
      </c>
      <c r="CZ65" s="12" t="s">
        <v>100</v>
      </c>
      <c r="DA65" s="12" t="s">
        <v>100</v>
      </c>
      <c r="DB65" s="12" t="s">
        <v>100</v>
      </c>
    </row>
    <row r="66" spans="1:106" ht="15" thickBot="1" x14ac:dyDescent="0.35">
      <c r="A66" s="11" t="s">
        <v>145</v>
      </c>
      <c r="B66" s="12" t="s">
        <v>100</v>
      </c>
      <c r="C66" s="12" t="s">
        <v>100</v>
      </c>
      <c r="D66" s="12" t="s">
        <v>619</v>
      </c>
      <c r="E66" s="12" t="s">
        <v>100</v>
      </c>
      <c r="F66" s="12" t="s">
        <v>100</v>
      </c>
      <c r="G66" s="12" t="s">
        <v>100</v>
      </c>
      <c r="H66" s="12" t="s">
        <v>100</v>
      </c>
      <c r="I66" s="12" t="s">
        <v>100</v>
      </c>
      <c r="J66" s="12" t="s">
        <v>624</v>
      </c>
      <c r="K66" s="12" t="s">
        <v>100</v>
      </c>
      <c r="L66" s="12" t="s">
        <v>625</v>
      </c>
      <c r="M66" s="12" t="s">
        <v>626</v>
      </c>
      <c r="N66" s="12" t="s">
        <v>100</v>
      </c>
      <c r="O66" s="12" t="s">
        <v>100</v>
      </c>
      <c r="P66" s="12" t="s">
        <v>100</v>
      </c>
      <c r="Q66" s="12" t="s">
        <v>100</v>
      </c>
      <c r="R66" s="12" t="s">
        <v>100</v>
      </c>
      <c r="S66" s="12" t="s">
        <v>100</v>
      </c>
      <c r="T66" s="12" t="s">
        <v>100</v>
      </c>
      <c r="U66" s="12" t="s">
        <v>100</v>
      </c>
      <c r="V66" s="12" t="s">
        <v>606</v>
      </c>
      <c r="W66" s="12" t="s">
        <v>587</v>
      </c>
      <c r="X66" s="12" t="s">
        <v>100</v>
      </c>
      <c r="Y66" s="12" t="s">
        <v>100</v>
      </c>
      <c r="Z66" s="12" t="s">
        <v>100</v>
      </c>
      <c r="AA66" s="12" t="s">
        <v>100</v>
      </c>
      <c r="AB66" s="12" t="s">
        <v>591</v>
      </c>
      <c r="AC66" s="12" t="s">
        <v>100</v>
      </c>
      <c r="AD66" s="12" t="s">
        <v>100</v>
      </c>
      <c r="AE66" s="12" t="s">
        <v>100</v>
      </c>
      <c r="AL66" s="11" t="s">
        <v>145</v>
      </c>
      <c r="AM66" s="12" t="s">
        <v>499</v>
      </c>
      <c r="AN66" s="12" t="s">
        <v>499</v>
      </c>
      <c r="AO66" s="12" t="s">
        <v>499</v>
      </c>
      <c r="AP66" s="12" t="s">
        <v>499</v>
      </c>
      <c r="AQ66" s="12" t="s">
        <v>499</v>
      </c>
      <c r="AR66" s="12" t="s">
        <v>672</v>
      </c>
      <c r="AS66" s="12" t="s">
        <v>499</v>
      </c>
      <c r="AT66" s="12" t="s">
        <v>499</v>
      </c>
      <c r="AU66" s="12" t="s">
        <v>499</v>
      </c>
      <c r="AV66" s="12" t="s">
        <v>499</v>
      </c>
      <c r="AW66" s="12" t="s">
        <v>499</v>
      </c>
      <c r="AX66" s="12" t="s">
        <v>499</v>
      </c>
      <c r="AY66" s="12" t="s">
        <v>671</v>
      </c>
      <c r="AZ66" s="12" t="s">
        <v>499</v>
      </c>
      <c r="BA66" s="12" t="s">
        <v>499</v>
      </c>
      <c r="BB66" s="12" t="s">
        <v>499</v>
      </c>
      <c r="BC66" s="12" t="s">
        <v>499</v>
      </c>
      <c r="BD66" s="12" t="s">
        <v>499</v>
      </c>
      <c r="BE66" s="12" t="s">
        <v>499</v>
      </c>
      <c r="BF66" s="12" t="s">
        <v>499</v>
      </c>
      <c r="BG66" s="12" t="s">
        <v>649</v>
      </c>
      <c r="BH66" s="12" t="s">
        <v>499</v>
      </c>
      <c r="BI66" s="12" t="s">
        <v>499</v>
      </c>
      <c r="BJ66" s="12" t="s">
        <v>499</v>
      </c>
      <c r="BK66" s="12" t="s">
        <v>499</v>
      </c>
      <c r="BL66" s="12" t="s">
        <v>664</v>
      </c>
      <c r="BM66" s="12" t="s">
        <v>499</v>
      </c>
      <c r="BN66" s="12" t="s">
        <v>499</v>
      </c>
      <c r="BO66" s="12" t="s">
        <v>499</v>
      </c>
      <c r="BP66" s="12" t="s">
        <v>499</v>
      </c>
      <c r="BX66" s="11" t="s">
        <v>145</v>
      </c>
      <c r="BY66" s="12" t="s">
        <v>100</v>
      </c>
      <c r="BZ66" s="12" t="s">
        <v>100</v>
      </c>
      <c r="CA66" s="12" t="s">
        <v>100</v>
      </c>
      <c r="CB66" s="12" t="s">
        <v>100</v>
      </c>
      <c r="CC66" s="12" t="s">
        <v>100</v>
      </c>
      <c r="CD66" s="12" t="s">
        <v>100</v>
      </c>
      <c r="CE66" s="12" t="s">
        <v>100</v>
      </c>
      <c r="CF66" s="12" t="s">
        <v>100</v>
      </c>
      <c r="CG66" s="12" t="s">
        <v>100</v>
      </c>
      <c r="CH66" s="12" t="s">
        <v>100</v>
      </c>
      <c r="CI66" s="12" t="s">
        <v>100</v>
      </c>
      <c r="CJ66" s="12" t="s">
        <v>100</v>
      </c>
      <c r="CK66" s="12" t="s">
        <v>717</v>
      </c>
      <c r="CL66" s="12" t="s">
        <v>100</v>
      </c>
      <c r="CM66" s="12" t="s">
        <v>100</v>
      </c>
      <c r="CN66" s="12" t="s">
        <v>713</v>
      </c>
      <c r="CO66" s="12" t="s">
        <v>100</v>
      </c>
      <c r="CP66" s="12" t="s">
        <v>100</v>
      </c>
      <c r="CQ66" s="12" t="s">
        <v>100</v>
      </c>
      <c r="CR66" s="12" t="s">
        <v>100</v>
      </c>
      <c r="CS66" s="12" t="s">
        <v>100</v>
      </c>
      <c r="CT66" s="12" t="s">
        <v>100</v>
      </c>
      <c r="CU66" s="12" t="s">
        <v>100</v>
      </c>
      <c r="CV66" s="12" t="s">
        <v>100</v>
      </c>
      <c r="CW66" s="12" t="s">
        <v>100</v>
      </c>
      <c r="CX66" s="12" t="s">
        <v>100</v>
      </c>
      <c r="CY66" s="12" t="s">
        <v>100</v>
      </c>
      <c r="CZ66" s="12" t="s">
        <v>100</v>
      </c>
      <c r="DA66" s="12" t="s">
        <v>100</v>
      </c>
      <c r="DB66" s="12" t="s">
        <v>100</v>
      </c>
    </row>
    <row r="67" spans="1:106" ht="15" thickBot="1" x14ac:dyDescent="0.35">
      <c r="A67" s="11" t="s">
        <v>146</v>
      </c>
      <c r="B67" s="12" t="s">
        <v>100</v>
      </c>
      <c r="C67" s="12" t="s">
        <v>100</v>
      </c>
      <c r="D67" s="12" t="s">
        <v>619</v>
      </c>
      <c r="E67" s="12" t="s">
        <v>100</v>
      </c>
      <c r="F67" s="12" t="s">
        <v>100</v>
      </c>
      <c r="G67" s="12" t="s">
        <v>100</v>
      </c>
      <c r="H67" s="12" t="s">
        <v>100</v>
      </c>
      <c r="I67" s="12" t="s">
        <v>100</v>
      </c>
      <c r="J67" s="12" t="s">
        <v>624</v>
      </c>
      <c r="K67" s="12" t="s">
        <v>100</v>
      </c>
      <c r="L67" s="12" t="s">
        <v>628</v>
      </c>
      <c r="M67" s="12" t="s">
        <v>629</v>
      </c>
      <c r="N67" s="12" t="s">
        <v>100</v>
      </c>
      <c r="O67" s="12" t="s">
        <v>100</v>
      </c>
      <c r="P67" s="12" t="s">
        <v>100</v>
      </c>
      <c r="Q67" s="12" t="s">
        <v>100</v>
      </c>
      <c r="R67" s="12" t="s">
        <v>100</v>
      </c>
      <c r="S67" s="12" t="s">
        <v>100</v>
      </c>
      <c r="T67" s="12" t="s">
        <v>100</v>
      </c>
      <c r="U67" s="12" t="s">
        <v>100</v>
      </c>
      <c r="V67" s="12" t="s">
        <v>606</v>
      </c>
      <c r="W67" s="12" t="s">
        <v>100</v>
      </c>
      <c r="X67" s="12" t="s">
        <v>100</v>
      </c>
      <c r="Y67" s="12" t="s">
        <v>100</v>
      </c>
      <c r="Z67" s="12" t="s">
        <v>100</v>
      </c>
      <c r="AA67" s="12" t="s">
        <v>100</v>
      </c>
      <c r="AB67" s="12" t="s">
        <v>100</v>
      </c>
      <c r="AC67" s="12" t="s">
        <v>100</v>
      </c>
      <c r="AD67" s="12" t="s">
        <v>100</v>
      </c>
      <c r="AE67" s="12" t="s">
        <v>100</v>
      </c>
      <c r="AL67" s="11" t="s">
        <v>146</v>
      </c>
      <c r="AM67" s="12" t="s">
        <v>499</v>
      </c>
      <c r="AN67" s="12" t="s">
        <v>499</v>
      </c>
      <c r="AO67" s="12" t="s">
        <v>499</v>
      </c>
      <c r="AP67" s="12" t="s">
        <v>499</v>
      </c>
      <c r="AQ67" s="12" t="s">
        <v>499</v>
      </c>
      <c r="AR67" s="12" t="s">
        <v>673</v>
      </c>
      <c r="AS67" s="12" t="s">
        <v>499</v>
      </c>
      <c r="AT67" s="12" t="s">
        <v>499</v>
      </c>
      <c r="AU67" s="12" t="s">
        <v>499</v>
      </c>
      <c r="AV67" s="12" t="s">
        <v>499</v>
      </c>
      <c r="AW67" s="12" t="s">
        <v>499</v>
      </c>
      <c r="AX67" s="12" t="s">
        <v>499</v>
      </c>
      <c r="AY67" s="12" t="s">
        <v>671</v>
      </c>
      <c r="AZ67" s="12" t="s">
        <v>499</v>
      </c>
      <c r="BA67" s="12" t="s">
        <v>499</v>
      </c>
      <c r="BB67" s="12" t="s">
        <v>499</v>
      </c>
      <c r="BC67" s="12" t="s">
        <v>499</v>
      </c>
      <c r="BD67" s="12" t="s">
        <v>499</v>
      </c>
      <c r="BE67" s="12" t="s">
        <v>499</v>
      </c>
      <c r="BF67" s="12" t="s">
        <v>499</v>
      </c>
      <c r="BG67" s="12" t="s">
        <v>649</v>
      </c>
      <c r="BH67" s="12" t="s">
        <v>499</v>
      </c>
      <c r="BI67" s="12" t="s">
        <v>499</v>
      </c>
      <c r="BJ67" s="12" t="s">
        <v>499</v>
      </c>
      <c r="BK67" s="12" t="s">
        <v>499</v>
      </c>
      <c r="BL67" s="12" t="s">
        <v>664</v>
      </c>
      <c r="BM67" s="12" t="s">
        <v>499</v>
      </c>
      <c r="BN67" s="12" t="s">
        <v>499</v>
      </c>
      <c r="BO67" s="12" t="s">
        <v>499</v>
      </c>
      <c r="BP67" s="12" t="s">
        <v>499</v>
      </c>
      <c r="BX67" s="11" t="s">
        <v>146</v>
      </c>
      <c r="BY67" s="12" t="s">
        <v>100</v>
      </c>
      <c r="BZ67" s="12" t="s">
        <v>100</v>
      </c>
      <c r="CA67" s="12" t="s">
        <v>100</v>
      </c>
      <c r="CB67" s="12" t="s">
        <v>100</v>
      </c>
      <c r="CC67" s="12" t="s">
        <v>100</v>
      </c>
      <c r="CD67" s="12" t="s">
        <v>100</v>
      </c>
      <c r="CE67" s="12" t="s">
        <v>100</v>
      </c>
      <c r="CF67" s="12" t="s">
        <v>100</v>
      </c>
      <c r="CG67" s="12" t="s">
        <v>100</v>
      </c>
      <c r="CH67" s="12" t="s">
        <v>100</v>
      </c>
      <c r="CI67" s="12" t="s">
        <v>100</v>
      </c>
      <c r="CJ67" s="12" t="s">
        <v>100</v>
      </c>
      <c r="CK67" s="12" t="s">
        <v>717</v>
      </c>
      <c r="CL67" s="12" t="s">
        <v>100</v>
      </c>
      <c r="CM67" s="12" t="s">
        <v>100</v>
      </c>
      <c r="CN67" s="12" t="s">
        <v>713</v>
      </c>
      <c r="CO67" s="12" t="s">
        <v>100</v>
      </c>
      <c r="CP67" s="12" t="s">
        <v>100</v>
      </c>
      <c r="CQ67" s="12" t="s">
        <v>100</v>
      </c>
      <c r="CR67" s="12" t="s">
        <v>100</v>
      </c>
      <c r="CS67" s="12" t="s">
        <v>100</v>
      </c>
      <c r="CT67" s="12" t="s">
        <v>100</v>
      </c>
      <c r="CU67" s="12" t="s">
        <v>100</v>
      </c>
      <c r="CV67" s="12" t="s">
        <v>100</v>
      </c>
      <c r="CW67" s="12" t="s">
        <v>100</v>
      </c>
      <c r="CX67" s="12" t="s">
        <v>100</v>
      </c>
      <c r="CY67" s="12" t="s">
        <v>100</v>
      </c>
      <c r="CZ67" s="12" t="s">
        <v>100</v>
      </c>
      <c r="DA67" s="12" t="s">
        <v>100</v>
      </c>
      <c r="DB67" s="12" t="s">
        <v>100</v>
      </c>
    </row>
    <row r="68" spans="1:106" ht="15" thickBot="1" x14ac:dyDescent="0.35">
      <c r="A68" s="11" t="s">
        <v>148</v>
      </c>
      <c r="B68" s="12" t="s">
        <v>100</v>
      </c>
      <c r="C68" s="12" t="s">
        <v>100</v>
      </c>
      <c r="D68" s="12" t="s">
        <v>619</v>
      </c>
      <c r="E68" s="12" t="s">
        <v>100</v>
      </c>
      <c r="F68" s="12" t="s">
        <v>100</v>
      </c>
      <c r="G68" s="12" t="s">
        <v>100</v>
      </c>
      <c r="H68" s="12" t="s">
        <v>100</v>
      </c>
      <c r="I68" s="12" t="s">
        <v>100</v>
      </c>
      <c r="J68" s="12" t="s">
        <v>630</v>
      </c>
      <c r="K68" s="12" t="s">
        <v>100</v>
      </c>
      <c r="L68" s="12" t="s">
        <v>631</v>
      </c>
      <c r="M68" s="12" t="s">
        <v>629</v>
      </c>
      <c r="N68" s="12" t="s">
        <v>100</v>
      </c>
      <c r="O68" s="12" t="s">
        <v>100</v>
      </c>
      <c r="P68" s="12" t="s">
        <v>100</v>
      </c>
      <c r="Q68" s="12" t="s">
        <v>100</v>
      </c>
      <c r="R68" s="12" t="s">
        <v>100</v>
      </c>
      <c r="S68" s="12" t="s">
        <v>100</v>
      </c>
      <c r="T68" s="12" t="s">
        <v>100</v>
      </c>
      <c r="U68" s="12" t="s">
        <v>100</v>
      </c>
      <c r="V68" s="12" t="s">
        <v>606</v>
      </c>
      <c r="W68" s="12" t="s">
        <v>100</v>
      </c>
      <c r="X68" s="12" t="s">
        <v>100</v>
      </c>
      <c r="Y68" s="12" t="s">
        <v>100</v>
      </c>
      <c r="Z68" s="12" t="s">
        <v>100</v>
      </c>
      <c r="AA68" s="12" t="s">
        <v>100</v>
      </c>
      <c r="AB68" s="12" t="s">
        <v>100</v>
      </c>
      <c r="AC68" s="12" t="s">
        <v>100</v>
      </c>
      <c r="AD68" s="12" t="s">
        <v>100</v>
      </c>
      <c r="AE68" s="12" t="s">
        <v>100</v>
      </c>
      <c r="AL68" s="11" t="s">
        <v>148</v>
      </c>
      <c r="AM68" s="12" t="s">
        <v>499</v>
      </c>
      <c r="AN68" s="12" t="s">
        <v>499</v>
      </c>
      <c r="AO68" s="12" t="s">
        <v>499</v>
      </c>
      <c r="AP68" s="12" t="s">
        <v>499</v>
      </c>
      <c r="AQ68" s="12" t="s">
        <v>499</v>
      </c>
      <c r="AR68" s="12" t="s">
        <v>673</v>
      </c>
      <c r="AS68" s="12" t="s">
        <v>499</v>
      </c>
      <c r="AT68" s="12" t="s">
        <v>499</v>
      </c>
      <c r="AU68" s="12" t="s">
        <v>499</v>
      </c>
      <c r="AV68" s="12" t="s">
        <v>499</v>
      </c>
      <c r="AW68" s="12" t="s">
        <v>499</v>
      </c>
      <c r="AX68" s="12" t="s">
        <v>499</v>
      </c>
      <c r="AY68" s="12" t="s">
        <v>671</v>
      </c>
      <c r="AZ68" s="12" t="s">
        <v>499</v>
      </c>
      <c r="BA68" s="12" t="s">
        <v>499</v>
      </c>
      <c r="BB68" s="12" t="s">
        <v>499</v>
      </c>
      <c r="BC68" s="12" t="s">
        <v>499</v>
      </c>
      <c r="BD68" s="12" t="s">
        <v>499</v>
      </c>
      <c r="BE68" s="12" t="s">
        <v>499</v>
      </c>
      <c r="BF68" s="12" t="s">
        <v>499</v>
      </c>
      <c r="BG68" s="12" t="s">
        <v>649</v>
      </c>
      <c r="BH68" s="12" t="s">
        <v>499</v>
      </c>
      <c r="BI68" s="12" t="s">
        <v>499</v>
      </c>
      <c r="BJ68" s="12" t="s">
        <v>499</v>
      </c>
      <c r="BK68" s="12" t="s">
        <v>499</v>
      </c>
      <c r="BL68" s="12" t="s">
        <v>664</v>
      </c>
      <c r="BM68" s="12" t="s">
        <v>499</v>
      </c>
      <c r="BN68" s="12" t="s">
        <v>499</v>
      </c>
      <c r="BO68" s="12" t="s">
        <v>499</v>
      </c>
      <c r="BP68" s="12" t="s">
        <v>499</v>
      </c>
      <c r="BX68" s="11" t="s">
        <v>148</v>
      </c>
      <c r="BY68" s="12" t="s">
        <v>100</v>
      </c>
      <c r="BZ68" s="12" t="s">
        <v>100</v>
      </c>
      <c r="CA68" s="12" t="s">
        <v>100</v>
      </c>
      <c r="CB68" s="12" t="s">
        <v>100</v>
      </c>
      <c r="CC68" s="12" t="s">
        <v>100</v>
      </c>
      <c r="CD68" s="12" t="s">
        <v>100</v>
      </c>
      <c r="CE68" s="12" t="s">
        <v>100</v>
      </c>
      <c r="CF68" s="12" t="s">
        <v>100</v>
      </c>
      <c r="CG68" s="12" t="s">
        <v>100</v>
      </c>
      <c r="CH68" s="12" t="s">
        <v>100</v>
      </c>
      <c r="CI68" s="12" t="s">
        <v>100</v>
      </c>
      <c r="CJ68" s="12" t="s">
        <v>100</v>
      </c>
      <c r="CK68" s="12" t="s">
        <v>717</v>
      </c>
      <c r="CL68" s="12" t="s">
        <v>100</v>
      </c>
      <c r="CM68" s="12" t="s">
        <v>100</v>
      </c>
      <c r="CN68" s="12" t="s">
        <v>713</v>
      </c>
      <c r="CO68" s="12" t="s">
        <v>100</v>
      </c>
      <c r="CP68" s="12" t="s">
        <v>100</v>
      </c>
      <c r="CQ68" s="12" t="s">
        <v>100</v>
      </c>
      <c r="CR68" s="12" t="s">
        <v>100</v>
      </c>
      <c r="CS68" s="12" t="s">
        <v>100</v>
      </c>
      <c r="CT68" s="12" t="s">
        <v>100</v>
      </c>
      <c r="CU68" s="12" t="s">
        <v>100</v>
      </c>
      <c r="CV68" s="12" t="s">
        <v>100</v>
      </c>
      <c r="CW68" s="12" t="s">
        <v>100</v>
      </c>
      <c r="CX68" s="12" t="s">
        <v>100</v>
      </c>
      <c r="CY68" s="12" t="s">
        <v>100</v>
      </c>
      <c r="CZ68" s="12" t="s">
        <v>100</v>
      </c>
      <c r="DA68" s="12" t="s">
        <v>100</v>
      </c>
      <c r="DB68" s="12" t="s">
        <v>100</v>
      </c>
    </row>
    <row r="69" spans="1:106" ht="15" thickBot="1" x14ac:dyDescent="0.35">
      <c r="A69" s="11" t="s">
        <v>149</v>
      </c>
      <c r="B69" s="12" t="s">
        <v>100</v>
      </c>
      <c r="C69" s="12" t="s">
        <v>100</v>
      </c>
      <c r="D69" s="12" t="s">
        <v>619</v>
      </c>
      <c r="E69" s="12" t="s">
        <v>100</v>
      </c>
      <c r="F69" s="12" t="s">
        <v>100</v>
      </c>
      <c r="G69" s="12" t="s">
        <v>100</v>
      </c>
      <c r="H69" s="12" t="s">
        <v>100</v>
      </c>
      <c r="I69" s="12" t="s">
        <v>100</v>
      </c>
      <c r="J69" s="12" t="s">
        <v>630</v>
      </c>
      <c r="K69" s="12" t="s">
        <v>100</v>
      </c>
      <c r="L69" s="12" t="s">
        <v>631</v>
      </c>
      <c r="M69" s="12" t="s">
        <v>100</v>
      </c>
      <c r="N69" s="12" t="s">
        <v>100</v>
      </c>
      <c r="O69" s="12" t="s">
        <v>100</v>
      </c>
      <c r="P69" s="12" t="s">
        <v>100</v>
      </c>
      <c r="Q69" s="12" t="s">
        <v>100</v>
      </c>
      <c r="R69" s="12" t="s">
        <v>100</v>
      </c>
      <c r="S69" s="12" t="s">
        <v>100</v>
      </c>
      <c r="T69" s="12" t="s">
        <v>100</v>
      </c>
      <c r="U69" s="12" t="s">
        <v>100</v>
      </c>
      <c r="V69" s="12" t="s">
        <v>632</v>
      </c>
      <c r="W69" s="12" t="s">
        <v>100</v>
      </c>
      <c r="X69" s="12" t="s">
        <v>100</v>
      </c>
      <c r="Y69" s="12" t="s">
        <v>100</v>
      </c>
      <c r="Z69" s="12" t="s">
        <v>100</v>
      </c>
      <c r="AA69" s="12" t="s">
        <v>100</v>
      </c>
      <c r="AB69" s="12" t="s">
        <v>100</v>
      </c>
      <c r="AC69" s="12" t="s">
        <v>100</v>
      </c>
      <c r="AD69" s="12" t="s">
        <v>100</v>
      </c>
      <c r="AE69" s="12" t="s">
        <v>100</v>
      </c>
      <c r="AL69" s="11" t="s">
        <v>149</v>
      </c>
      <c r="AM69" s="12" t="s">
        <v>499</v>
      </c>
      <c r="AN69" s="12" t="s">
        <v>499</v>
      </c>
      <c r="AO69" s="12" t="s">
        <v>499</v>
      </c>
      <c r="AP69" s="12" t="s">
        <v>499</v>
      </c>
      <c r="AQ69" s="12" t="s">
        <v>499</v>
      </c>
      <c r="AR69" s="12" t="s">
        <v>673</v>
      </c>
      <c r="AS69" s="12" t="s">
        <v>499</v>
      </c>
      <c r="AT69" s="12" t="s">
        <v>499</v>
      </c>
      <c r="AU69" s="12" t="s">
        <v>499</v>
      </c>
      <c r="AV69" s="12" t="s">
        <v>499</v>
      </c>
      <c r="AW69" s="12" t="s">
        <v>499</v>
      </c>
      <c r="AX69" s="12" t="s">
        <v>499</v>
      </c>
      <c r="AY69" s="12" t="s">
        <v>671</v>
      </c>
      <c r="AZ69" s="12" t="s">
        <v>499</v>
      </c>
      <c r="BA69" s="12" t="s">
        <v>499</v>
      </c>
      <c r="BB69" s="12" t="s">
        <v>499</v>
      </c>
      <c r="BC69" s="12" t="s">
        <v>499</v>
      </c>
      <c r="BD69" s="12" t="s">
        <v>499</v>
      </c>
      <c r="BE69" s="12" t="s">
        <v>499</v>
      </c>
      <c r="BF69" s="12" t="s">
        <v>499</v>
      </c>
      <c r="BG69" s="12" t="s">
        <v>499</v>
      </c>
      <c r="BH69" s="12" t="s">
        <v>499</v>
      </c>
      <c r="BI69" s="12" t="s">
        <v>499</v>
      </c>
      <c r="BJ69" s="12" t="s">
        <v>499</v>
      </c>
      <c r="BK69" s="12" t="s">
        <v>499</v>
      </c>
      <c r="BL69" s="12" t="s">
        <v>664</v>
      </c>
      <c r="BM69" s="12" t="s">
        <v>499</v>
      </c>
      <c r="BN69" s="12" t="s">
        <v>499</v>
      </c>
      <c r="BO69" s="12" t="s">
        <v>499</v>
      </c>
      <c r="BP69" s="12" t="s">
        <v>499</v>
      </c>
      <c r="BX69" s="11" t="s">
        <v>149</v>
      </c>
      <c r="BY69" s="12" t="s">
        <v>100</v>
      </c>
      <c r="BZ69" s="12" t="s">
        <v>100</v>
      </c>
      <c r="CA69" s="12" t="s">
        <v>100</v>
      </c>
      <c r="CB69" s="12" t="s">
        <v>100</v>
      </c>
      <c r="CC69" s="12" t="s">
        <v>100</v>
      </c>
      <c r="CD69" s="12" t="s">
        <v>100</v>
      </c>
      <c r="CE69" s="12" t="s">
        <v>100</v>
      </c>
      <c r="CF69" s="12" t="s">
        <v>100</v>
      </c>
      <c r="CG69" s="12" t="s">
        <v>100</v>
      </c>
      <c r="CH69" s="12" t="s">
        <v>100</v>
      </c>
      <c r="CI69" s="12" t="s">
        <v>100</v>
      </c>
      <c r="CJ69" s="12" t="s">
        <v>100</v>
      </c>
      <c r="CK69" s="12" t="s">
        <v>717</v>
      </c>
      <c r="CL69" s="12" t="s">
        <v>100</v>
      </c>
      <c r="CM69" s="12" t="s">
        <v>100</v>
      </c>
      <c r="CN69" s="12" t="s">
        <v>713</v>
      </c>
      <c r="CO69" s="12" t="s">
        <v>100</v>
      </c>
      <c r="CP69" s="12" t="s">
        <v>100</v>
      </c>
      <c r="CQ69" s="12" t="s">
        <v>100</v>
      </c>
      <c r="CR69" s="12" t="s">
        <v>100</v>
      </c>
      <c r="CS69" s="12" t="s">
        <v>100</v>
      </c>
      <c r="CT69" s="12" t="s">
        <v>100</v>
      </c>
      <c r="CU69" s="12" t="s">
        <v>100</v>
      </c>
      <c r="CV69" s="12" t="s">
        <v>100</v>
      </c>
      <c r="CW69" s="12" t="s">
        <v>100</v>
      </c>
      <c r="CX69" s="12" t="s">
        <v>100</v>
      </c>
      <c r="CY69" s="12" t="s">
        <v>100</v>
      </c>
      <c r="CZ69" s="12" t="s">
        <v>100</v>
      </c>
      <c r="DA69" s="12" t="s">
        <v>100</v>
      </c>
      <c r="DB69" s="12" t="s">
        <v>100</v>
      </c>
    </row>
    <row r="70" spans="1:106" ht="15" thickBot="1" x14ac:dyDescent="0.35">
      <c r="A70" s="11" t="s">
        <v>151</v>
      </c>
      <c r="B70" s="12" t="s">
        <v>100</v>
      </c>
      <c r="C70" s="12" t="s">
        <v>100</v>
      </c>
      <c r="D70" s="12" t="s">
        <v>619</v>
      </c>
      <c r="E70" s="12" t="s">
        <v>100</v>
      </c>
      <c r="F70" s="12" t="s">
        <v>100</v>
      </c>
      <c r="G70" s="12" t="s">
        <v>100</v>
      </c>
      <c r="H70" s="12" t="s">
        <v>100</v>
      </c>
      <c r="I70" s="12" t="s">
        <v>100</v>
      </c>
      <c r="J70" s="12" t="s">
        <v>630</v>
      </c>
      <c r="K70" s="12" t="s">
        <v>100</v>
      </c>
      <c r="L70" s="12" t="s">
        <v>631</v>
      </c>
      <c r="M70" s="12" t="s">
        <v>100</v>
      </c>
      <c r="N70" s="12" t="s">
        <v>100</v>
      </c>
      <c r="O70" s="12" t="s">
        <v>100</v>
      </c>
      <c r="P70" s="12" t="s">
        <v>100</v>
      </c>
      <c r="Q70" s="12" t="s">
        <v>100</v>
      </c>
      <c r="R70" s="12" t="s">
        <v>100</v>
      </c>
      <c r="S70" s="12" t="s">
        <v>100</v>
      </c>
      <c r="T70" s="12" t="s">
        <v>100</v>
      </c>
      <c r="U70" s="12" t="s">
        <v>100</v>
      </c>
      <c r="V70" s="12" t="s">
        <v>632</v>
      </c>
      <c r="W70" s="12" t="s">
        <v>100</v>
      </c>
      <c r="X70" s="12" t="s">
        <v>100</v>
      </c>
      <c r="Y70" s="12" t="s">
        <v>100</v>
      </c>
      <c r="Z70" s="12" t="s">
        <v>100</v>
      </c>
      <c r="AA70" s="12" t="s">
        <v>100</v>
      </c>
      <c r="AB70" s="12" t="s">
        <v>100</v>
      </c>
      <c r="AC70" s="12" t="s">
        <v>100</v>
      </c>
      <c r="AD70" s="12" t="s">
        <v>100</v>
      </c>
      <c r="AE70" s="12" t="s">
        <v>100</v>
      </c>
      <c r="AL70" s="11" t="s">
        <v>151</v>
      </c>
      <c r="AM70" s="12" t="s">
        <v>499</v>
      </c>
      <c r="AN70" s="12" t="s">
        <v>499</v>
      </c>
      <c r="AO70" s="12" t="s">
        <v>499</v>
      </c>
      <c r="AP70" s="12" t="s">
        <v>499</v>
      </c>
      <c r="AQ70" s="12" t="s">
        <v>499</v>
      </c>
      <c r="AR70" s="12" t="s">
        <v>673</v>
      </c>
      <c r="AS70" s="12" t="s">
        <v>499</v>
      </c>
      <c r="AT70" s="12" t="s">
        <v>499</v>
      </c>
      <c r="AU70" s="12" t="s">
        <v>499</v>
      </c>
      <c r="AV70" s="12" t="s">
        <v>499</v>
      </c>
      <c r="AW70" s="12" t="s">
        <v>499</v>
      </c>
      <c r="AX70" s="12" t="s">
        <v>499</v>
      </c>
      <c r="AY70" s="12" t="s">
        <v>671</v>
      </c>
      <c r="AZ70" s="12" t="s">
        <v>499</v>
      </c>
      <c r="BA70" s="12" t="s">
        <v>499</v>
      </c>
      <c r="BB70" s="12" t="s">
        <v>499</v>
      </c>
      <c r="BC70" s="12" t="s">
        <v>499</v>
      </c>
      <c r="BD70" s="12" t="s">
        <v>499</v>
      </c>
      <c r="BE70" s="12" t="s">
        <v>499</v>
      </c>
      <c r="BF70" s="12" t="s">
        <v>499</v>
      </c>
      <c r="BG70" s="12" t="s">
        <v>499</v>
      </c>
      <c r="BH70" s="12" t="s">
        <v>499</v>
      </c>
      <c r="BI70" s="12" t="s">
        <v>499</v>
      </c>
      <c r="BJ70" s="12" t="s">
        <v>499</v>
      </c>
      <c r="BK70" s="12" t="s">
        <v>499</v>
      </c>
      <c r="BL70" s="12" t="s">
        <v>664</v>
      </c>
      <c r="BM70" s="12" t="s">
        <v>499</v>
      </c>
      <c r="BN70" s="12" t="s">
        <v>499</v>
      </c>
      <c r="BO70" s="12" t="s">
        <v>499</v>
      </c>
      <c r="BP70" s="12" t="s">
        <v>499</v>
      </c>
      <c r="BX70" s="11" t="s">
        <v>151</v>
      </c>
      <c r="BY70" s="12" t="s">
        <v>100</v>
      </c>
      <c r="BZ70" s="12" t="s">
        <v>100</v>
      </c>
      <c r="CA70" s="12" t="s">
        <v>100</v>
      </c>
      <c r="CB70" s="12" t="s">
        <v>100</v>
      </c>
      <c r="CC70" s="12" t="s">
        <v>100</v>
      </c>
      <c r="CD70" s="12" t="s">
        <v>100</v>
      </c>
      <c r="CE70" s="12" t="s">
        <v>100</v>
      </c>
      <c r="CF70" s="12" t="s">
        <v>100</v>
      </c>
      <c r="CG70" s="12" t="s">
        <v>100</v>
      </c>
      <c r="CH70" s="12" t="s">
        <v>100</v>
      </c>
      <c r="CI70" s="12" t="s">
        <v>100</v>
      </c>
      <c r="CJ70" s="12" t="s">
        <v>100</v>
      </c>
      <c r="CK70" s="12" t="s">
        <v>717</v>
      </c>
      <c r="CL70" s="12" t="s">
        <v>100</v>
      </c>
      <c r="CM70" s="12" t="s">
        <v>100</v>
      </c>
      <c r="CN70" s="12" t="s">
        <v>713</v>
      </c>
      <c r="CO70" s="12" t="s">
        <v>100</v>
      </c>
      <c r="CP70" s="12" t="s">
        <v>100</v>
      </c>
      <c r="CQ70" s="12" t="s">
        <v>100</v>
      </c>
      <c r="CR70" s="12" t="s">
        <v>100</v>
      </c>
      <c r="CS70" s="12" t="s">
        <v>100</v>
      </c>
      <c r="CT70" s="12" t="s">
        <v>100</v>
      </c>
      <c r="CU70" s="12" t="s">
        <v>100</v>
      </c>
      <c r="CV70" s="12" t="s">
        <v>100</v>
      </c>
      <c r="CW70" s="12" t="s">
        <v>100</v>
      </c>
      <c r="CX70" s="12" t="s">
        <v>100</v>
      </c>
      <c r="CY70" s="12" t="s">
        <v>100</v>
      </c>
      <c r="CZ70" s="12" t="s">
        <v>100</v>
      </c>
      <c r="DA70" s="12" t="s">
        <v>100</v>
      </c>
      <c r="DB70" s="12" t="s">
        <v>100</v>
      </c>
    </row>
    <row r="71" spans="1:106" ht="15" thickBot="1" x14ac:dyDescent="0.35">
      <c r="A71" s="11" t="s">
        <v>154</v>
      </c>
      <c r="B71" s="12" t="s">
        <v>100</v>
      </c>
      <c r="C71" s="12" t="s">
        <v>100</v>
      </c>
      <c r="D71" s="12" t="s">
        <v>100</v>
      </c>
      <c r="E71" s="12" t="s">
        <v>100</v>
      </c>
      <c r="F71" s="12" t="s">
        <v>100</v>
      </c>
      <c r="G71" s="12" t="s">
        <v>100</v>
      </c>
      <c r="H71" s="12" t="s">
        <v>100</v>
      </c>
      <c r="I71" s="12" t="s">
        <v>100</v>
      </c>
      <c r="J71" s="12" t="s">
        <v>630</v>
      </c>
      <c r="K71" s="12" t="s">
        <v>100</v>
      </c>
      <c r="L71" s="12" t="s">
        <v>631</v>
      </c>
      <c r="M71" s="12" t="s">
        <v>100</v>
      </c>
      <c r="N71" s="12" t="s">
        <v>100</v>
      </c>
      <c r="O71" s="12" t="s">
        <v>100</v>
      </c>
      <c r="P71" s="12" t="s">
        <v>100</v>
      </c>
      <c r="Q71" s="12" t="s">
        <v>100</v>
      </c>
      <c r="R71" s="12" t="s">
        <v>100</v>
      </c>
      <c r="S71" s="12" t="s">
        <v>100</v>
      </c>
      <c r="T71" s="12" t="s">
        <v>100</v>
      </c>
      <c r="U71" s="12" t="s">
        <v>100</v>
      </c>
      <c r="V71" s="12" t="s">
        <v>632</v>
      </c>
      <c r="W71" s="12" t="s">
        <v>100</v>
      </c>
      <c r="X71" s="12" t="s">
        <v>100</v>
      </c>
      <c r="Y71" s="12" t="s">
        <v>100</v>
      </c>
      <c r="Z71" s="12" t="s">
        <v>100</v>
      </c>
      <c r="AA71" s="12" t="s">
        <v>100</v>
      </c>
      <c r="AB71" s="12" t="s">
        <v>100</v>
      </c>
      <c r="AC71" s="12" t="s">
        <v>100</v>
      </c>
      <c r="AD71" s="12" t="s">
        <v>100</v>
      </c>
      <c r="AE71" s="12" t="s">
        <v>100</v>
      </c>
      <c r="AL71" s="11" t="s">
        <v>154</v>
      </c>
      <c r="AM71" s="12" t="s">
        <v>499</v>
      </c>
      <c r="AN71" s="12" t="s">
        <v>499</v>
      </c>
      <c r="AO71" s="12" t="s">
        <v>499</v>
      </c>
      <c r="AP71" s="12" t="s">
        <v>499</v>
      </c>
      <c r="AQ71" s="12" t="s">
        <v>499</v>
      </c>
      <c r="AR71" s="12" t="s">
        <v>673</v>
      </c>
      <c r="AS71" s="12" t="s">
        <v>499</v>
      </c>
      <c r="AT71" s="12" t="s">
        <v>499</v>
      </c>
      <c r="AU71" s="12" t="s">
        <v>499</v>
      </c>
      <c r="AV71" s="12" t="s">
        <v>499</v>
      </c>
      <c r="AW71" s="12" t="s">
        <v>499</v>
      </c>
      <c r="AX71" s="12" t="s">
        <v>499</v>
      </c>
      <c r="AY71" s="12" t="s">
        <v>671</v>
      </c>
      <c r="AZ71" s="12" t="s">
        <v>499</v>
      </c>
      <c r="BA71" s="12" t="s">
        <v>499</v>
      </c>
      <c r="BB71" s="12" t="s">
        <v>499</v>
      </c>
      <c r="BC71" s="12" t="s">
        <v>499</v>
      </c>
      <c r="BD71" s="12" t="s">
        <v>499</v>
      </c>
      <c r="BE71" s="12" t="s">
        <v>499</v>
      </c>
      <c r="BF71" s="12" t="s">
        <v>499</v>
      </c>
      <c r="BG71" s="12" t="s">
        <v>499</v>
      </c>
      <c r="BH71" s="12" t="s">
        <v>499</v>
      </c>
      <c r="BI71" s="12" t="s">
        <v>499</v>
      </c>
      <c r="BJ71" s="12" t="s">
        <v>499</v>
      </c>
      <c r="BK71" s="12" t="s">
        <v>499</v>
      </c>
      <c r="BL71" s="12" t="s">
        <v>664</v>
      </c>
      <c r="BM71" s="12" t="s">
        <v>499</v>
      </c>
      <c r="BN71" s="12" t="s">
        <v>499</v>
      </c>
      <c r="BO71" s="12" t="s">
        <v>499</v>
      </c>
      <c r="BP71" s="12" t="s">
        <v>499</v>
      </c>
      <c r="BX71" s="11" t="s">
        <v>154</v>
      </c>
      <c r="BY71" s="12" t="s">
        <v>100</v>
      </c>
      <c r="BZ71" s="12" t="s">
        <v>100</v>
      </c>
      <c r="CA71" s="12" t="s">
        <v>100</v>
      </c>
      <c r="CB71" s="12" t="s">
        <v>100</v>
      </c>
      <c r="CC71" s="12" t="s">
        <v>100</v>
      </c>
      <c r="CD71" s="12" t="s">
        <v>100</v>
      </c>
      <c r="CE71" s="12" t="s">
        <v>100</v>
      </c>
      <c r="CF71" s="12" t="s">
        <v>100</v>
      </c>
      <c r="CG71" s="12" t="s">
        <v>100</v>
      </c>
      <c r="CH71" s="12" t="s">
        <v>100</v>
      </c>
      <c r="CI71" s="12" t="s">
        <v>100</v>
      </c>
      <c r="CJ71" s="12" t="s">
        <v>100</v>
      </c>
      <c r="CK71" s="12" t="s">
        <v>717</v>
      </c>
      <c r="CL71" s="12" t="s">
        <v>100</v>
      </c>
      <c r="CM71" s="12" t="s">
        <v>100</v>
      </c>
      <c r="CN71" s="12" t="s">
        <v>100</v>
      </c>
      <c r="CO71" s="12" t="s">
        <v>100</v>
      </c>
      <c r="CP71" s="12" t="s">
        <v>100</v>
      </c>
      <c r="CQ71" s="12" t="s">
        <v>100</v>
      </c>
      <c r="CR71" s="12" t="s">
        <v>100</v>
      </c>
      <c r="CS71" s="12" t="s">
        <v>100</v>
      </c>
      <c r="CT71" s="12" t="s">
        <v>100</v>
      </c>
      <c r="CU71" s="12" t="s">
        <v>100</v>
      </c>
      <c r="CV71" s="12" t="s">
        <v>100</v>
      </c>
      <c r="CW71" s="12" t="s">
        <v>100</v>
      </c>
      <c r="CX71" s="12" t="s">
        <v>100</v>
      </c>
      <c r="CY71" s="12" t="s">
        <v>100</v>
      </c>
      <c r="CZ71" s="12" t="s">
        <v>100</v>
      </c>
      <c r="DA71" s="12" t="s">
        <v>100</v>
      </c>
      <c r="DB71" s="12" t="s">
        <v>100</v>
      </c>
    </row>
    <row r="72" spans="1:106" ht="15" thickBot="1" x14ac:dyDescent="0.35">
      <c r="A72" s="11" t="s">
        <v>157</v>
      </c>
      <c r="B72" s="12" t="s">
        <v>100</v>
      </c>
      <c r="C72" s="12" t="s">
        <v>100</v>
      </c>
      <c r="D72" s="12" t="s">
        <v>100</v>
      </c>
      <c r="E72" s="12" t="s">
        <v>100</v>
      </c>
      <c r="F72" s="12" t="s">
        <v>100</v>
      </c>
      <c r="G72" s="12" t="s">
        <v>100</v>
      </c>
      <c r="H72" s="12" t="s">
        <v>100</v>
      </c>
      <c r="I72" s="12" t="s">
        <v>100</v>
      </c>
      <c r="J72" s="12" t="s">
        <v>630</v>
      </c>
      <c r="K72" s="12" t="s">
        <v>100</v>
      </c>
      <c r="L72" s="12" t="s">
        <v>631</v>
      </c>
      <c r="M72" s="12" t="s">
        <v>100</v>
      </c>
      <c r="N72" s="12" t="s">
        <v>100</v>
      </c>
      <c r="O72" s="12" t="s">
        <v>100</v>
      </c>
      <c r="P72" s="12" t="s">
        <v>100</v>
      </c>
      <c r="Q72" s="12" t="s">
        <v>100</v>
      </c>
      <c r="R72" s="12" t="s">
        <v>100</v>
      </c>
      <c r="S72" s="12" t="s">
        <v>100</v>
      </c>
      <c r="T72" s="12" t="s">
        <v>100</v>
      </c>
      <c r="U72" s="12" t="s">
        <v>100</v>
      </c>
      <c r="V72" s="12" t="s">
        <v>632</v>
      </c>
      <c r="W72" s="12" t="s">
        <v>100</v>
      </c>
      <c r="X72" s="12" t="s">
        <v>100</v>
      </c>
      <c r="Y72" s="12" t="s">
        <v>100</v>
      </c>
      <c r="Z72" s="12" t="s">
        <v>100</v>
      </c>
      <c r="AA72" s="12" t="s">
        <v>100</v>
      </c>
      <c r="AB72" s="12" t="s">
        <v>100</v>
      </c>
      <c r="AC72" s="12" t="s">
        <v>100</v>
      </c>
      <c r="AD72" s="12" t="s">
        <v>100</v>
      </c>
      <c r="AE72" s="12" t="s">
        <v>100</v>
      </c>
      <c r="AL72" s="11" t="s">
        <v>157</v>
      </c>
      <c r="AM72" s="12" t="s">
        <v>499</v>
      </c>
      <c r="AN72" s="12" t="s">
        <v>499</v>
      </c>
      <c r="AO72" s="12" t="s">
        <v>499</v>
      </c>
      <c r="AP72" s="12" t="s">
        <v>499</v>
      </c>
      <c r="AQ72" s="12" t="s">
        <v>499</v>
      </c>
      <c r="AR72" s="12" t="s">
        <v>673</v>
      </c>
      <c r="AS72" s="12" t="s">
        <v>499</v>
      </c>
      <c r="AT72" s="12" t="s">
        <v>499</v>
      </c>
      <c r="AU72" s="12" t="s">
        <v>499</v>
      </c>
      <c r="AV72" s="12" t="s">
        <v>499</v>
      </c>
      <c r="AW72" s="12" t="s">
        <v>499</v>
      </c>
      <c r="AX72" s="12" t="s">
        <v>499</v>
      </c>
      <c r="AY72" s="12" t="s">
        <v>671</v>
      </c>
      <c r="AZ72" s="12" t="s">
        <v>499</v>
      </c>
      <c r="BA72" s="12" t="s">
        <v>499</v>
      </c>
      <c r="BB72" s="12" t="s">
        <v>499</v>
      </c>
      <c r="BC72" s="12" t="s">
        <v>499</v>
      </c>
      <c r="BD72" s="12" t="s">
        <v>499</v>
      </c>
      <c r="BE72" s="12" t="s">
        <v>499</v>
      </c>
      <c r="BF72" s="12" t="s">
        <v>499</v>
      </c>
      <c r="BG72" s="12" t="s">
        <v>499</v>
      </c>
      <c r="BH72" s="12" t="s">
        <v>499</v>
      </c>
      <c r="BI72" s="12" t="s">
        <v>499</v>
      </c>
      <c r="BJ72" s="12" t="s">
        <v>499</v>
      </c>
      <c r="BK72" s="12" t="s">
        <v>499</v>
      </c>
      <c r="BL72" s="12" t="s">
        <v>664</v>
      </c>
      <c r="BM72" s="12" t="s">
        <v>499</v>
      </c>
      <c r="BN72" s="12" t="s">
        <v>499</v>
      </c>
      <c r="BO72" s="12" t="s">
        <v>499</v>
      </c>
      <c r="BP72" s="12" t="s">
        <v>499</v>
      </c>
      <c r="BX72" s="11" t="s">
        <v>157</v>
      </c>
      <c r="BY72" s="12" t="s">
        <v>100</v>
      </c>
      <c r="BZ72" s="12" t="s">
        <v>100</v>
      </c>
      <c r="CA72" s="12" t="s">
        <v>100</v>
      </c>
      <c r="CB72" s="12" t="s">
        <v>100</v>
      </c>
      <c r="CC72" s="12" t="s">
        <v>100</v>
      </c>
      <c r="CD72" s="12" t="s">
        <v>100</v>
      </c>
      <c r="CE72" s="12" t="s">
        <v>100</v>
      </c>
      <c r="CF72" s="12" t="s">
        <v>100</v>
      </c>
      <c r="CG72" s="12" t="s">
        <v>100</v>
      </c>
      <c r="CH72" s="12" t="s">
        <v>100</v>
      </c>
      <c r="CI72" s="12" t="s">
        <v>100</v>
      </c>
      <c r="CJ72" s="12" t="s">
        <v>100</v>
      </c>
      <c r="CK72" s="12" t="s">
        <v>717</v>
      </c>
      <c r="CL72" s="12" t="s">
        <v>100</v>
      </c>
      <c r="CM72" s="12" t="s">
        <v>100</v>
      </c>
      <c r="CN72" s="12" t="s">
        <v>100</v>
      </c>
      <c r="CO72" s="12" t="s">
        <v>100</v>
      </c>
      <c r="CP72" s="12" t="s">
        <v>100</v>
      </c>
      <c r="CQ72" s="12" t="s">
        <v>100</v>
      </c>
      <c r="CR72" s="12" t="s">
        <v>100</v>
      </c>
      <c r="CS72" s="12" t="s">
        <v>100</v>
      </c>
      <c r="CT72" s="12" t="s">
        <v>100</v>
      </c>
      <c r="CU72" s="12" t="s">
        <v>100</v>
      </c>
      <c r="CV72" s="12" t="s">
        <v>100</v>
      </c>
      <c r="CW72" s="12" t="s">
        <v>100</v>
      </c>
      <c r="CX72" s="12" t="s">
        <v>100</v>
      </c>
      <c r="CY72" s="12" t="s">
        <v>100</v>
      </c>
      <c r="CZ72" s="12" t="s">
        <v>100</v>
      </c>
      <c r="DA72" s="12" t="s">
        <v>100</v>
      </c>
      <c r="DB72" s="12" t="s">
        <v>100</v>
      </c>
    </row>
    <row r="73" spans="1:106" ht="15" thickBot="1" x14ac:dyDescent="0.35">
      <c r="A73" s="11" t="s">
        <v>158</v>
      </c>
      <c r="B73" s="12" t="s">
        <v>100</v>
      </c>
      <c r="C73" s="12" t="s">
        <v>100</v>
      </c>
      <c r="D73" s="12" t="s">
        <v>100</v>
      </c>
      <c r="E73" s="12" t="s">
        <v>100</v>
      </c>
      <c r="F73" s="12" t="s">
        <v>100</v>
      </c>
      <c r="G73" s="12" t="s">
        <v>100</v>
      </c>
      <c r="H73" s="12" t="s">
        <v>100</v>
      </c>
      <c r="I73" s="12" t="s">
        <v>100</v>
      </c>
      <c r="J73" s="12" t="s">
        <v>630</v>
      </c>
      <c r="K73" s="12" t="s">
        <v>100</v>
      </c>
      <c r="L73" s="12" t="s">
        <v>100</v>
      </c>
      <c r="M73" s="12" t="s">
        <v>100</v>
      </c>
      <c r="N73" s="12" t="s">
        <v>100</v>
      </c>
      <c r="O73" s="12" t="s">
        <v>100</v>
      </c>
      <c r="P73" s="12" t="s">
        <v>100</v>
      </c>
      <c r="Q73" s="12" t="s">
        <v>100</v>
      </c>
      <c r="R73" s="12" t="s">
        <v>100</v>
      </c>
      <c r="S73" s="12" t="s">
        <v>100</v>
      </c>
      <c r="T73" s="12" t="s">
        <v>100</v>
      </c>
      <c r="U73" s="12" t="s">
        <v>100</v>
      </c>
      <c r="V73" s="12" t="s">
        <v>632</v>
      </c>
      <c r="W73" s="12" t="s">
        <v>100</v>
      </c>
      <c r="X73" s="12" t="s">
        <v>100</v>
      </c>
      <c r="Y73" s="12" t="s">
        <v>100</v>
      </c>
      <c r="Z73" s="12" t="s">
        <v>100</v>
      </c>
      <c r="AA73" s="12" t="s">
        <v>100</v>
      </c>
      <c r="AB73" s="12" t="s">
        <v>100</v>
      </c>
      <c r="AC73" s="12" t="s">
        <v>100</v>
      </c>
      <c r="AD73" s="12" t="s">
        <v>100</v>
      </c>
      <c r="AE73" s="12" t="s">
        <v>100</v>
      </c>
      <c r="AL73" s="11" t="s">
        <v>158</v>
      </c>
      <c r="AM73" s="12" t="s">
        <v>499</v>
      </c>
      <c r="AN73" s="12" t="s">
        <v>499</v>
      </c>
      <c r="AO73" s="12" t="s">
        <v>499</v>
      </c>
      <c r="AP73" s="12" t="s">
        <v>499</v>
      </c>
      <c r="AQ73" s="12" t="s">
        <v>499</v>
      </c>
      <c r="AR73" s="12" t="s">
        <v>499</v>
      </c>
      <c r="AS73" s="12" t="s">
        <v>499</v>
      </c>
      <c r="AT73" s="12" t="s">
        <v>499</v>
      </c>
      <c r="AU73" s="12" t="s">
        <v>499</v>
      </c>
      <c r="AV73" s="12" t="s">
        <v>499</v>
      </c>
      <c r="AW73" s="12" t="s">
        <v>499</v>
      </c>
      <c r="AX73" s="12" t="s">
        <v>499</v>
      </c>
      <c r="AY73" s="12" t="s">
        <v>671</v>
      </c>
      <c r="AZ73" s="12" t="s">
        <v>499</v>
      </c>
      <c r="BA73" s="12" t="s">
        <v>499</v>
      </c>
      <c r="BB73" s="12" t="s">
        <v>499</v>
      </c>
      <c r="BC73" s="12" t="s">
        <v>499</v>
      </c>
      <c r="BD73" s="12" t="s">
        <v>499</v>
      </c>
      <c r="BE73" s="12" t="s">
        <v>499</v>
      </c>
      <c r="BF73" s="12" t="s">
        <v>499</v>
      </c>
      <c r="BG73" s="12" t="s">
        <v>499</v>
      </c>
      <c r="BH73" s="12" t="s">
        <v>499</v>
      </c>
      <c r="BI73" s="12" t="s">
        <v>499</v>
      </c>
      <c r="BJ73" s="12" t="s">
        <v>499</v>
      </c>
      <c r="BK73" s="12" t="s">
        <v>499</v>
      </c>
      <c r="BL73" s="12" t="s">
        <v>664</v>
      </c>
      <c r="BM73" s="12" t="s">
        <v>499</v>
      </c>
      <c r="BN73" s="12" t="s">
        <v>499</v>
      </c>
      <c r="BO73" s="12" t="s">
        <v>499</v>
      </c>
      <c r="BP73" s="12" t="s">
        <v>499</v>
      </c>
      <c r="BX73" s="11" t="s">
        <v>158</v>
      </c>
      <c r="BY73" s="12" t="s">
        <v>100</v>
      </c>
      <c r="BZ73" s="12" t="s">
        <v>100</v>
      </c>
      <c r="CA73" s="12" t="s">
        <v>100</v>
      </c>
      <c r="CB73" s="12" t="s">
        <v>100</v>
      </c>
      <c r="CC73" s="12" t="s">
        <v>100</v>
      </c>
      <c r="CD73" s="12" t="s">
        <v>100</v>
      </c>
      <c r="CE73" s="12" t="s">
        <v>100</v>
      </c>
      <c r="CF73" s="12" t="s">
        <v>100</v>
      </c>
      <c r="CG73" s="12" t="s">
        <v>100</v>
      </c>
      <c r="CH73" s="12" t="s">
        <v>100</v>
      </c>
      <c r="CI73" s="12" t="s">
        <v>100</v>
      </c>
      <c r="CJ73" s="12" t="s">
        <v>100</v>
      </c>
      <c r="CK73" s="12" t="s">
        <v>100</v>
      </c>
      <c r="CL73" s="12" t="s">
        <v>100</v>
      </c>
      <c r="CM73" s="12" t="s">
        <v>100</v>
      </c>
      <c r="CN73" s="12" t="s">
        <v>100</v>
      </c>
      <c r="CO73" s="12" t="s">
        <v>100</v>
      </c>
      <c r="CP73" s="12" t="s">
        <v>100</v>
      </c>
      <c r="CQ73" s="12" t="s">
        <v>100</v>
      </c>
      <c r="CR73" s="12" t="s">
        <v>100</v>
      </c>
      <c r="CS73" s="12" t="s">
        <v>100</v>
      </c>
      <c r="CT73" s="12" t="s">
        <v>100</v>
      </c>
      <c r="CU73" s="12" t="s">
        <v>100</v>
      </c>
      <c r="CV73" s="12" t="s">
        <v>100</v>
      </c>
      <c r="CW73" s="12" t="s">
        <v>100</v>
      </c>
      <c r="CX73" s="12" t="s">
        <v>100</v>
      </c>
      <c r="CY73" s="12" t="s">
        <v>100</v>
      </c>
      <c r="CZ73" s="12" t="s">
        <v>100</v>
      </c>
      <c r="DA73" s="12" t="s">
        <v>100</v>
      </c>
      <c r="DB73" s="12" t="s">
        <v>100</v>
      </c>
    </row>
    <row r="74" spans="1:106" ht="15" thickBot="1" x14ac:dyDescent="0.35">
      <c r="A74" s="11" t="s">
        <v>159</v>
      </c>
      <c r="B74" s="12" t="s">
        <v>100</v>
      </c>
      <c r="C74" s="12" t="s">
        <v>100</v>
      </c>
      <c r="D74" s="12" t="s">
        <v>100</v>
      </c>
      <c r="E74" s="12" t="s">
        <v>100</v>
      </c>
      <c r="F74" s="12" t="s">
        <v>100</v>
      </c>
      <c r="G74" s="12" t="s">
        <v>100</v>
      </c>
      <c r="H74" s="12" t="s">
        <v>100</v>
      </c>
      <c r="I74" s="12" t="s">
        <v>100</v>
      </c>
      <c r="J74" s="12" t="s">
        <v>633</v>
      </c>
      <c r="K74" s="12" t="s">
        <v>100</v>
      </c>
      <c r="L74" s="12" t="s">
        <v>100</v>
      </c>
      <c r="M74" s="12" t="s">
        <v>100</v>
      </c>
      <c r="N74" s="12" t="s">
        <v>100</v>
      </c>
      <c r="O74" s="12" t="s">
        <v>100</v>
      </c>
      <c r="P74" s="12" t="s">
        <v>100</v>
      </c>
      <c r="Q74" s="12" t="s">
        <v>100</v>
      </c>
      <c r="R74" s="12" t="s">
        <v>100</v>
      </c>
      <c r="S74" s="12" t="s">
        <v>100</v>
      </c>
      <c r="T74" s="12" t="s">
        <v>100</v>
      </c>
      <c r="U74" s="12" t="s">
        <v>100</v>
      </c>
      <c r="V74" s="12" t="s">
        <v>632</v>
      </c>
      <c r="W74" s="12" t="s">
        <v>100</v>
      </c>
      <c r="X74" s="12" t="s">
        <v>100</v>
      </c>
      <c r="Y74" s="12" t="s">
        <v>100</v>
      </c>
      <c r="Z74" s="12" t="s">
        <v>100</v>
      </c>
      <c r="AA74" s="12" t="s">
        <v>100</v>
      </c>
      <c r="AB74" s="12" t="s">
        <v>100</v>
      </c>
      <c r="AC74" s="12" t="s">
        <v>100</v>
      </c>
      <c r="AD74" s="12" t="s">
        <v>100</v>
      </c>
      <c r="AE74" s="12" t="s">
        <v>100</v>
      </c>
      <c r="AL74" s="11" t="s">
        <v>159</v>
      </c>
      <c r="AM74" s="12" t="s">
        <v>499</v>
      </c>
      <c r="AN74" s="12" t="s">
        <v>499</v>
      </c>
      <c r="AO74" s="12" t="s">
        <v>499</v>
      </c>
      <c r="AP74" s="12" t="s">
        <v>499</v>
      </c>
      <c r="AQ74" s="12" t="s">
        <v>499</v>
      </c>
      <c r="AR74" s="12" t="s">
        <v>499</v>
      </c>
      <c r="AS74" s="12" t="s">
        <v>499</v>
      </c>
      <c r="AT74" s="12" t="s">
        <v>499</v>
      </c>
      <c r="AU74" s="12" t="s">
        <v>499</v>
      </c>
      <c r="AV74" s="12" t="s">
        <v>499</v>
      </c>
      <c r="AW74" s="12" t="s">
        <v>499</v>
      </c>
      <c r="AX74" s="12" t="s">
        <v>499</v>
      </c>
      <c r="AY74" s="12" t="s">
        <v>671</v>
      </c>
      <c r="AZ74" s="12" t="s">
        <v>499</v>
      </c>
      <c r="BA74" s="12" t="s">
        <v>499</v>
      </c>
      <c r="BB74" s="12" t="s">
        <v>499</v>
      </c>
      <c r="BC74" s="12" t="s">
        <v>499</v>
      </c>
      <c r="BD74" s="12" t="s">
        <v>499</v>
      </c>
      <c r="BE74" s="12" t="s">
        <v>499</v>
      </c>
      <c r="BF74" s="12" t="s">
        <v>499</v>
      </c>
      <c r="BG74" s="12" t="s">
        <v>499</v>
      </c>
      <c r="BH74" s="12" t="s">
        <v>499</v>
      </c>
      <c r="BI74" s="12" t="s">
        <v>499</v>
      </c>
      <c r="BJ74" s="12" t="s">
        <v>499</v>
      </c>
      <c r="BK74" s="12" t="s">
        <v>499</v>
      </c>
      <c r="BL74" s="12" t="s">
        <v>664</v>
      </c>
      <c r="BM74" s="12" t="s">
        <v>499</v>
      </c>
      <c r="BN74" s="12" t="s">
        <v>499</v>
      </c>
      <c r="BO74" s="12" t="s">
        <v>499</v>
      </c>
      <c r="BP74" s="12" t="s">
        <v>499</v>
      </c>
      <c r="BX74" s="11" t="s">
        <v>159</v>
      </c>
      <c r="BY74" s="12" t="s">
        <v>100</v>
      </c>
      <c r="BZ74" s="12" t="s">
        <v>100</v>
      </c>
      <c r="CA74" s="12" t="s">
        <v>100</v>
      </c>
      <c r="CB74" s="12" t="s">
        <v>100</v>
      </c>
      <c r="CC74" s="12" t="s">
        <v>100</v>
      </c>
      <c r="CD74" s="12" t="s">
        <v>100</v>
      </c>
      <c r="CE74" s="12" t="s">
        <v>100</v>
      </c>
      <c r="CF74" s="12" t="s">
        <v>100</v>
      </c>
      <c r="CG74" s="12" t="s">
        <v>100</v>
      </c>
      <c r="CH74" s="12" t="s">
        <v>100</v>
      </c>
      <c r="CI74" s="12" t="s">
        <v>100</v>
      </c>
      <c r="CJ74" s="12" t="s">
        <v>100</v>
      </c>
      <c r="CK74" s="12" t="s">
        <v>100</v>
      </c>
      <c r="CL74" s="12" t="s">
        <v>100</v>
      </c>
      <c r="CM74" s="12" t="s">
        <v>100</v>
      </c>
      <c r="CN74" s="12" t="s">
        <v>100</v>
      </c>
      <c r="CO74" s="12" t="s">
        <v>100</v>
      </c>
      <c r="CP74" s="12" t="s">
        <v>100</v>
      </c>
      <c r="CQ74" s="12" t="s">
        <v>100</v>
      </c>
      <c r="CR74" s="12" t="s">
        <v>100</v>
      </c>
      <c r="CS74" s="12" t="s">
        <v>100</v>
      </c>
      <c r="CT74" s="12" t="s">
        <v>100</v>
      </c>
      <c r="CU74" s="12" t="s">
        <v>100</v>
      </c>
      <c r="CV74" s="12" t="s">
        <v>100</v>
      </c>
      <c r="CW74" s="12" t="s">
        <v>100</v>
      </c>
      <c r="CX74" s="12" t="s">
        <v>100</v>
      </c>
      <c r="CY74" s="12" t="s">
        <v>100</v>
      </c>
      <c r="CZ74" s="12" t="s">
        <v>100</v>
      </c>
      <c r="DA74" s="12" t="s">
        <v>100</v>
      </c>
      <c r="DB74" s="12" t="s">
        <v>100</v>
      </c>
    </row>
    <row r="75" spans="1:106" ht="15" thickBot="1" x14ac:dyDescent="0.35">
      <c r="A75" s="11" t="s">
        <v>161</v>
      </c>
      <c r="B75" s="12" t="s">
        <v>100</v>
      </c>
      <c r="C75" s="12" t="s">
        <v>100</v>
      </c>
      <c r="D75" s="12" t="s">
        <v>100</v>
      </c>
      <c r="E75" s="12" t="s">
        <v>100</v>
      </c>
      <c r="F75" s="12" t="s">
        <v>100</v>
      </c>
      <c r="G75" s="12" t="s">
        <v>100</v>
      </c>
      <c r="H75" s="12" t="s">
        <v>100</v>
      </c>
      <c r="I75" s="12" t="s">
        <v>100</v>
      </c>
      <c r="J75" s="12" t="s">
        <v>634</v>
      </c>
      <c r="K75" s="12" t="s">
        <v>100</v>
      </c>
      <c r="L75" s="12" t="s">
        <v>100</v>
      </c>
      <c r="M75" s="12" t="s">
        <v>100</v>
      </c>
      <c r="N75" s="12" t="s">
        <v>100</v>
      </c>
      <c r="O75" s="12" t="s">
        <v>100</v>
      </c>
      <c r="P75" s="12" t="s">
        <v>100</v>
      </c>
      <c r="Q75" s="12" t="s">
        <v>100</v>
      </c>
      <c r="R75" s="12" t="s">
        <v>100</v>
      </c>
      <c r="S75" s="12" t="s">
        <v>100</v>
      </c>
      <c r="T75" s="12" t="s">
        <v>100</v>
      </c>
      <c r="U75" s="12" t="s">
        <v>100</v>
      </c>
      <c r="V75" s="12" t="s">
        <v>632</v>
      </c>
      <c r="W75" s="12" t="s">
        <v>100</v>
      </c>
      <c r="X75" s="12" t="s">
        <v>100</v>
      </c>
      <c r="Y75" s="12" t="s">
        <v>100</v>
      </c>
      <c r="Z75" s="12" t="s">
        <v>100</v>
      </c>
      <c r="AA75" s="12" t="s">
        <v>100</v>
      </c>
      <c r="AB75" s="12" t="s">
        <v>100</v>
      </c>
      <c r="AC75" s="12" t="s">
        <v>100</v>
      </c>
      <c r="AD75" s="12" t="s">
        <v>100</v>
      </c>
      <c r="AE75" s="12" t="s">
        <v>100</v>
      </c>
      <c r="AL75" s="11" t="s">
        <v>161</v>
      </c>
      <c r="AM75" s="12" t="s">
        <v>499</v>
      </c>
      <c r="AN75" s="12" t="s">
        <v>499</v>
      </c>
      <c r="AO75" s="12" t="s">
        <v>499</v>
      </c>
      <c r="AP75" s="12" t="s">
        <v>499</v>
      </c>
      <c r="AQ75" s="12" t="s">
        <v>499</v>
      </c>
      <c r="AR75" s="12" t="s">
        <v>499</v>
      </c>
      <c r="AS75" s="12" t="s">
        <v>499</v>
      </c>
      <c r="AT75" s="12" t="s">
        <v>499</v>
      </c>
      <c r="AU75" s="12" t="s">
        <v>499</v>
      </c>
      <c r="AV75" s="12" t="s">
        <v>499</v>
      </c>
      <c r="AW75" s="12" t="s">
        <v>499</v>
      </c>
      <c r="AX75" s="12" t="s">
        <v>499</v>
      </c>
      <c r="AY75" s="12" t="s">
        <v>671</v>
      </c>
      <c r="AZ75" s="12" t="s">
        <v>499</v>
      </c>
      <c r="BA75" s="12" t="s">
        <v>499</v>
      </c>
      <c r="BB75" s="12" t="s">
        <v>499</v>
      </c>
      <c r="BC75" s="12" t="s">
        <v>499</v>
      </c>
      <c r="BD75" s="12" t="s">
        <v>499</v>
      </c>
      <c r="BE75" s="12" t="s">
        <v>499</v>
      </c>
      <c r="BF75" s="12" t="s">
        <v>499</v>
      </c>
      <c r="BG75" s="12" t="s">
        <v>499</v>
      </c>
      <c r="BH75" s="12" t="s">
        <v>499</v>
      </c>
      <c r="BI75" s="12" t="s">
        <v>499</v>
      </c>
      <c r="BJ75" s="12" t="s">
        <v>499</v>
      </c>
      <c r="BK75" s="12" t="s">
        <v>499</v>
      </c>
      <c r="BL75" s="12" t="s">
        <v>664</v>
      </c>
      <c r="BM75" s="12" t="s">
        <v>499</v>
      </c>
      <c r="BN75" s="12" t="s">
        <v>499</v>
      </c>
      <c r="BO75" s="12" t="s">
        <v>499</v>
      </c>
      <c r="BP75" s="12" t="s">
        <v>499</v>
      </c>
      <c r="BX75" s="11" t="s">
        <v>161</v>
      </c>
      <c r="BY75" s="12" t="s">
        <v>100</v>
      </c>
      <c r="BZ75" s="12" t="s">
        <v>100</v>
      </c>
      <c r="CA75" s="12" t="s">
        <v>100</v>
      </c>
      <c r="CB75" s="12" t="s">
        <v>100</v>
      </c>
      <c r="CC75" s="12" t="s">
        <v>100</v>
      </c>
      <c r="CD75" s="12" t="s">
        <v>100</v>
      </c>
      <c r="CE75" s="12" t="s">
        <v>100</v>
      </c>
      <c r="CF75" s="12" t="s">
        <v>100</v>
      </c>
      <c r="CG75" s="12" t="s">
        <v>100</v>
      </c>
      <c r="CH75" s="12" t="s">
        <v>100</v>
      </c>
      <c r="CI75" s="12" t="s">
        <v>100</v>
      </c>
      <c r="CJ75" s="12" t="s">
        <v>100</v>
      </c>
      <c r="CK75" s="12" t="s">
        <v>100</v>
      </c>
      <c r="CL75" s="12" t="s">
        <v>100</v>
      </c>
      <c r="CM75" s="12" t="s">
        <v>100</v>
      </c>
      <c r="CN75" s="12" t="s">
        <v>100</v>
      </c>
      <c r="CO75" s="12" t="s">
        <v>100</v>
      </c>
      <c r="CP75" s="12" t="s">
        <v>100</v>
      </c>
      <c r="CQ75" s="12" t="s">
        <v>100</v>
      </c>
      <c r="CR75" s="12" t="s">
        <v>100</v>
      </c>
      <c r="CS75" s="12" t="s">
        <v>100</v>
      </c>
      <c r="CT75" s="12" t="s">
        <v>100</v>
      </c>
      <c r="CU75" s="12" t="s">
        <v>100</v>
      </c>
      <c r="CV75" s="12" t="s">
        <v>100</v>
      </c>
      <c r="CW75" s="12" t="s">
        <v>100</v>
      </c>
      <c r="CX75" s="12" t="s">
        <v>100</v>
      </c>
      <c r="CY75" s="12" t="s">
        <v>100</v>
      </c>
      <c r="CZ75" s="12" t="s">
        <v>100</v>
      </c>
      <c r="DA75" s="12" t="s">
        <v>100</v>
      </c>
      <c r="DB75" s="12" t="s">
        <v>100</v>
      </c>
    </row>
    <row r="76" spans="1:106" ht="15" thickBot="1" x14ac:dyDescent="0.35">
      <c r="A76" s="11" t="s">
        <v>162</v>
      </c>
      <c r="B76" s="12" t="s">
        <v>100</v>
      </c>
      <c r="C76" s="12" t="s">
        <v>100</v>
      </c>
      <c r="D76" s="12" t="s">
        <v>100</v>
      </c>
      <c r="E76" s="12" t="s">
        <v>100</v>
      </c>
      <c r="F76" s="12" t="s">
        <v>100</v>
      </c>
      <c r="G76" s="12" t="s">
        <v>100</v>
      </c>
      <c r="H76" s="12" t="s">
        <v>100</v>
      </c>
      <c r="I76" s="12" t="s">
        <v>100</v>
      </c>
      <c r="J76" s="12" t="s">
        <v>634</v>
      </c>
      <c r="K76" s="12" t="s">
        <v>100</v>
      </c>
      <c r="L76" s="12" t="s">
        <v>100</v>
      </c>
      <c r="M76" s="12" t="s">
        <v>100</v>
      </c>
      <c r="N76" s="12" t="s">
        <v>100</v>
      </c>
      <c r="O76" s="12" t="s">
        <v>100</v>
      </c>
      <c r="P76" s="12" t="s">
        <v>100</v>
      </c>
      <c r="Q76" s="12" t="s">
        <v>100</v>
      </c>
      <c r="R76" s="12" t="s">
        <v>100</v>
      </c>
      <c r="S76" s="12" t="s">
        <v>100</v>
      </c>
      <c r="T76" s="12" t="s">
        <v>100</v>
      </c>
      <c r="U76" s="12" t="s">
        <v>100</v>
      </c>
      <c r="V76" s="12" t="s">
        <v>100</v>
      </c>
      <c r="W76" s="12" t="s">
        <v>100</v>
      </c>
      <c r="X76" s="12" t="s">
        <v>100</v>
      </c>
      <c r="Y76" s="12" t="s">
        <v>100</v>
      </c>
      <c r="Z76" s="12" t="s">
        <v>100</v>
      </c>
      <c r="AA76" s="12" t="s">
        <v>100</v>
      </c>
      <c r="AB76" s="12" t="s">
        <v>100</v>
      </c>
      <c r="AC76" s="12" t="s">
        <v>100</v>
      </c>
      <c r="AD76" s="12" t="s">
        <v>100</v>
      </c>
      <c r="AE76" s="12" t="s">
        <v>100</v>
      </c>
      <c r="AL76" s="11" t="s">
        <v>162</v>
      </c>
      <c r="AM76" s="12" t="s">
        <v>499</v>
      </c>
      <c r="AN76" s="12" t="s">
        <v>499</v>
      </c>
      <c r="AO76" s="12" t="s">
        <v>499</v>
      </c>
      <c r="AP76" s="12" t="s">
        <v>499</v>
      </c>
      <c r="AQ76" s="12" t="s">
        <v>499</v>
      </c>
      <c r="AR76" s="12" t="s">
        <v>499</v>
      </c>
      <c r="AS76" s="12" t="s">
        <v>499</v>
      </c>
      <c r="AT76" s="12" t="s">
        <v>499</v>
      </c>
      <c r="AU76" s="12" t="s">
        <v>499</v>
      </c>
      <c r="AV76" s="12" t="s">
        <v>499</v>
      </c>
      <c r="AW76" s="12" t="s">
        <v>499</v>
      </c>
      <c r="AX76" s="12" t="s">
        <v>499</v>
      </c>
      <c r="AY76" s="12" t="s">
        <v>671</v>
      </c>
      <c r="AZ76" s="12" t="s">
        <v>499</v>
      </c>
      <c r="BA76" s="12" t="s">
        <v>499</v>
      </c>
      <c r="BB76" s="12" t="s">
        <v>499</v>
      </c>
      <c r="BC76" s="12" t="s">
        <v>499</v>
      </c>
      <c r="BD76" s="12" t="s">
        <v>499</v>
      </c>
      <c r="BE76" s="12" t="s">
        <v>499</v>
      </c>
      <c r="BF76" s="12" t="s">
        <v>499</v>
      </c>
      <c r="BG76" s="12" t="s">
        <v>499</v>
      </c>
      <c r="BH76" s="12" t="s">
        <v>499</v>
      </c>
      <c r="BI76" s="12" t="s">
        <v>499</v>
      </c>
      <c r="BJ76" s="12" t="s">
        <v>499</v>
      </c>
      <c r="BK76" s="12" t="s">
        <v>499</v>
      </c>
      <c r="BL76" s="12" t="s">
        <v>499</v>
      </c>
      <c r="BM76" s="12" t="s">
        <v>499</v>
      </c>
      <c r="BN76" s="12" t="s">
        <v>499</v>
      </c>
      <c r="BO76" s="12" t="s">
        <v>499</v>
      </c>
      <c r="BP76" s="12" t="s">
        <v>499</v>
      </c>
      <c r="BX76" s="11" t="s">
        <v>162</v>
      </c>
      <c r="BY76" s="12" t="s">
        <v>100</v>
      </c>
      <c r="BZ76" s="12" t="s">
        <v>100</v>
      </c>
      <c r="CA76" s="12" t="s">
        <v>100</v>
      </c>
      <c r="CB76" s="12" t="s">
        <v>100</v>
      </c>
      <c r="CC76" s="12" t="s">
        <v>100</v>
      </c>
      <c r="CD76" s="12" t="s">
        <v>100</v>
      </c>
      <c r="CE76" s="12" t="s">
        <v>100</v>
      </c>
      <c r="CF76" s="12" t="s">
        <v>100</v>
      </c>
      <c r="CG76" s="12" t="s">
        <v>100</v>
      </c>
      <c r="CH76" s="12" t="s">
        <v>100</v>
      </c>
      <c r="CI76" s="12" t="s">
        <v>100</v>
      </c>
      <c r="CJ76" s="12" t="s">
        <v>100</v>
      </c>
      <c r="CK76" s="12" t="s">
        <v>100</v>
      </c>
      <c r="CL76" s="12" t="s">
        <v>100</v>
      </c>
      <c r="CM76" s="12" t="s">
        <v>100</v>
      </c>
      <c r="CN76" s="12" t="s">
        <v>100</v>
      </c>
      <c r="CO76" s="12" t="s">
        <v>100</v>
      </c>
      <c r="CP76" s="12" t="s">
        <v>100</v>
      </c>
      <c r="CQ76" s="12" t="s">
        <v>100</v>
      </c>
      <c r="CR76" s="12" t="s">
        <v>100</v>
      </c>
      <c r="CS76" s="12" t="s">
        <v>100</v>
      </c>
      <c r="CT76" s="12" t="s">
        <v>100</v>
      </c>
      <c r="CU76" s="12" t="s">
        <v>100</v>
      </c>
      <c r="CV76" s="12" t="s">
        <v>100</v>
      </c>
      <c r="CW76" s="12" t="s">
        <v>100</v>
      </c>
      <c r="CX76" s="12" t="s">
        <v>100</v>
      </c>
      <c r="CY76" s="12" t="s">
        <v>100</v>
      </c>
      <c r="CZ76" s="12" t="s">
        <v>100</v>
      </c>
      <c r="DA76" s="12" t="s">
        <v>100</v>
      </c>
      <c r="DB76" s="12" t="s">
        <v>100</v>
      </c>
    </row>
    <row r="77" spans="1:106" ht="15" thickBot="1" x14ac:dyDescent="0.35">
      <c r="A77" s="11" t="s">
        <v>164</v>
      </c>
      <c r="B77" s="12" t="s">
        <v>100</v>
      </c>
      <c r="C77" s="12" t="s">
        <v>100</v>
      </c>
      <c r="D77" s="12" t="s">
        <v>100</v>
      </c>
      <c r="E77" s="12" t="s">
        <v>100</v>
      </c>
      <c r="F77" s="12" t="s">
        <v>100</v>
      </c>
      <c r="G77" s="12" t="s">
        <v>100</v>
      </c>
      <c r="H77" s="12" t="s">
        <v>100</v>
      </c>
      <c r="I77" s="12" t="s">
        <v>100</v>
      </c>
      <c r="J77" s="12" t="s">
        <v>100</v>
      </c>
      <c r="K77" s="12" t="s">
        <v>100</v>
      </c>
      <c r="L77" s="12" t="s">
        <v>100</v>
      </c>
      <c r="M77" s="12" t="s">
        <v>100</v>
      </c>
      <c r="N77" s="12" t="s">
        <v>100</v>
      </c>
      <c r="O77" s="12" t="s">
        <v>100</v>
      </c>
      <c r="P77" s="12" t="s">
        <v>100</v>
      </c>
      <c r="Q77" s="12" t="s">
        <v>100</v>
      </c>
      <c r="R77" s="12" t="s">
        <v>100</v>
      </c>
      <c r="S77" s="12" t="s">
        <v>100</v>
      </c>
      <c r="T77" s="12" t="s">
        <v>100</v>
      </c>
      <c r="U77" s="12" t="s">
        <v>100</v>
      </c>
      <c r="V77" s="12" t="s">
        <v>100</v>
      </c>
      <c r="W77" s="12" t="s">
        <v>100</v>
      </c>
      <c r="X77" s="12" t="s">
        <v>100</v>
      </c>
      <c r="Y77" s="12" t="s">
        <v>100</v>
      </c>
      <c r="Z77" s="12" t="s">
        <v>100</v>
      </c>
      <c r="AA77" s="12" t="s">
        <v>100</v>
      </c>
      <c r="AB77" s="12" t="s">
        <v>100</v>
      </c>
      <c r="AC77" s="12" t="s">
        <v>100</v>
      </c>
      <c r="AD77" s="12" t="s">
        <v>100</v>
      </c>
      <c r="AE77" s="12" t="s">
        <v>100</v>
      </c>
      <c r="AL77" s="11" t="s">
        <v>164</v>
      </c>
      <c r="AM77" s="12" t="s">
        <v>499</v>
      </c>
      <c r="AN77" s="12" t="s">
        <v>499</v>
      </c>
      <c r="AO77" s="12" t="s">
        <v>499</v>
      </c>
      <c r="AP77" s="12" t="s">
        <v>499</v>
      </c>
      <c r="AQ77" s="12" t="s">
        <v>499</v>
      </c>
      <c r="AR77" s="12" t="s">
        <v>499</v>
      </c>
      <c r="AS77" s="12" t="s">
        <v>499</v>
      </c>
      <c r="AT77" s="12" t="s">
        <v>499</v>
      </c>
      <c r="AU77" s="12" t="s">
        <v>499</v>
      </c>
      <c r="AV77" s="12" t="s">
        <v>499</v>
      </c>
      <c r="AW77" s="12" t="s">
        <v>499</v>
      </c>
      <c r="AX77" s="12" t="s">
        <v>499</v>
      </c>
      <c r="AY77" s="12" t="s">
        <v>671</v>
      </c>
      <c r="AZ77" s="12" t="s">
        <v>499</v>
      </c>
      <c r="BA77" s="12" t="s">
        <v>499</v>
      </c>
      <c r="BB77" s="12" t="s">
        <v>499</v>
      </c>
      <c r="BC77" s="12" t="s">
        <v>499</v>
      </c>
      <c r="BD77" s="12" t="s">
        <v>499</v>
      </c>
      <c r="BE77" s="12" t="s">
        <v>499</v>
      </c>
      <c r="BF77" s="12" t="s">
        <v>499</v>
      </c>
      <c r="BG77" s="12" t="s">
        <v>499</v>
      </c>
      <c r="BH77" s="12" t="s">
        <v>499</v>
      </c>
      <c r="BI77" s="12" t="s">
        <v>499</v>
      </c>
      <c r="BJ77" s="12" t="s">
        <v>499</v>
      </c>
      <c r="BK77" s="12" t="s">
        <v>499</v>
      </c>
      <c r="BL77" s="12" t="s">
        <v>499</v>
      </c>
      <c r="BM77" s="12" t="s">
        <v>499</v>
      </c>
      <c r="BN77" s="12" t="s">
        <v>499</v>
      </c>
      <c r="BO77" s="12" t="s">
        <v>499</v>
      </c>
      <c r="BP77" s="12" t="s">
        <v>499</v>
      </c>
      <c r="BX77" s="11" t="s">
        <v>164</v>
      </c>
      <c r="BY77" s="12" t="s">
        <v>100</v>
      </c>
      <c r="BZ77" s="12" t="s">
        <v>100</v>
      </c>
      <c r="CA77" s="12" t="s">
        <v>100</v>
      </c>
      <c r="CB77" s="12" t="s">
        <v>100</v>
      </c>
      <c r="CC77" s="12" t="s">
        <v>100</v>
      </c>
      <c r="CD77" s="12" t="s">
        <v>100</v>
      </c>
      <c r="CE77" s="12" t="s">
        <v>100</v>
      </c>
      <c r="CF77" s="12" t="s">
        <v>100</v>
      </c>
      <c r="CG77" s="12" t="s">
        <v>100</v>
      </c>
      <c r="CH77" s="12" t="s">
        <v>100</v>
      </c>
      <c r="CI77" s="12" t="s">
        <v>100</v>
      </c>
      <c r="CJ77" s="12" t="s">
        <v>100</v>
      </c>
      <c r="CK77" s="12" t="s">
        <v>100</v>
      </c>
      <c r="CL77" s="12" t="s">
        <v>100</v>
      </c>
      <c r="CM77" s="12" t="s">
        <v>100</v>
      </c>
      <c r="CN77" s="12" t="s">
        <v>100</v>
      </c>
      <c r="CO77" s="12" t="s">
        <v>100</v>
      </c>
      <c r="CP77" s="12" t="s">
        <v>100</v>
      </c>
      <c r="CQ77" s="12" t="s">
        <v>100</v>
      </c>
      <c r="CR77" s="12" t="s">
        <v>100</v>
      </c>
      <c r="CS77" s="12" t="s">
        <v>100</v>
      </c>
      <c r="CT77" s="12" t="s">
        <v>100</v>
      </c>
      <c r="CU77" s="12" t="s">
        <v>100</v>
      </c>
      <c r="CV77" s="12" t="s">
        <v>100</v>
      </c>
      <c r="CW77" s="12" t="s">
        <v>100</v>
      </c>
      <c r="CX77" s="12" t="s">
        <v>100</v>
      </c>
      <c r="CY77" s="12" t="s">
        <v>100</v>
      </c>
      <c r="CZ77" s="12" t="s">
        <v>100</v>
      </c>
      <c r="DA77" s="12" t="s">
        <v>100</v>
      </c>
      <c r="DB77" s="12" t="s">
        <v>100</v>
      </c>
    </row>
    <row r="78" spans="1:106" ht="15" thickBot="1" x14ac:dyDescent="0.35">
      <c r="A78" s="11" t="s">
        <v>167</v>
      </c>
      <c r="B78" s="12" t="s">
        <v>100</v>
      </c>
      <c r="C78" s="12" t="s">
        <v>100</v>
      </c>
      <c r="D78" s="12" t="s">
        <v>100</v>
      </c>
      <c r="E78" s="12" t="s">
        <v>100</v>
      </c>
      <c r="F78" s="12" t="s">
        <v>100</v>
      </c>
      <c r="G78" s="12" t="s">
        <v>100</v>
      </c>
      <c r="H78" s="12" t="s">
        <v>100</v>
      </c>
      <c r="I78" s="12" t="s">
        <v>100</v>
      </c>
      <c r="J78" s="12" t="s">
        <v>100</v>
      </c>
      <c r="K78" s="12" t="s">
        <v>100</v>
      </c>
      <c r="L78" s="12" t="s">
        <v>100</v>
      </c>
      <c r="M78" s="12" t="s">
        <v>100</v>
      </c>
      <c r="N78" s="12" t="s">
        <v>100</v>
      </c>
      <c r="O78" s="12" t="s">
        <v>100</v>
      </c>
      <c r="P78" s="12" t="s">
        <v>100</v>
      </c>
      <c r="Q78" s="12" t="s">
        <v>100</v>
      </c>
      <c r="R78" s="12" t="s">
        <v>100</v>
      </c>
      <c r="S78" s="12" t="s">
        <v>100</v>
      </c>
      <c r="T78" s="12" t="s">
        <v>100</v>
      </c>
      <c r="U78" s="12" t="s">
        <v>100</v>
      </c>
      <c r="V78" s="12" t="s">
        <v>100</v>
      </c>
      <c r="W78" s="12" t="s">
        <v>100</v>
      </c>
      <c r="X78" s="12" t="s">
        <v>100</v>
      </c>
      <c r="Y78" s="12" t="s">
        <v>100</v>
      </c>
      <c r="Z78" s="12" t="s">
        <v>100</v>
      </c>
      <c r="AA78" s="12" t="s">
        <v>100</v>
      </c>
      <c r="AB78" s="12" t="s">
        <v>100</v>
      </c>
      <c r="AC78" s="12" t="s">
        <v>100</v>
      </c>
      <c r="AD78" s="12" t="s">
        <v>100</v>
      </c>
      <c r="AE78" s="12" t="s">
        <v>100</v>
      </c>
      <c r="AL78" s="11" t="s">
        <v>167</v>
      </c>
      <c r="AM78" s="12" t="s">
        <v>499</v>
      </c>
      <c r="AN78" s="12" t="s">
        <v>499</v>
      </c>
      <c r="AO78" s="12" t="s">
        <v>499</v>
      </c>
      <c r="AP78" s="12" t="s">
        <v>499</v>
      </c>
      <c r="AQ78" s="12" t="s">
        <v>499</v>
      </c>
      <c r="AR78" s="12" t="s">
        <v>499</v>
      </c>
      <c r="AS78" s="12" t="s">
        <v>499</v>
      </c>
      <c r="AT78" s="12" t="s">
        <v>499</v>
      </c>
      <c r="AU78" s="12" t="s">
        <v>499</v>
      </c>
      <c r="AV78" s="12" t="s">
        <v>499</v>
      </c>
      <c r="AW78" s="12" t="s">
        <v>499</v>
      </c>
      <c r="AX78" s="12" t="s">
        <v>499</v>
      </c>
      <c r="AY78" s="12" t="s">
        <v>671</v>
      </c>
      <c r="AZ78" s="12" t="s">
        <v>499</v>
      </c>
      <c r="BA78" s="12" t="s">
        <v>499</v>
      </c>
      <c r="BB78" s="12" t="s">
        <v>499</v>
      </c>
      <c r="BC78" s="12" t="s">
        <v>499</v>
      </c>
      <c r="BD78" s="12" t="s">
        <v>499</v>
      </c>
      <c r="BE78" s="12" t="s">
        <v>499</v>
      </c>
      <c r="BF78" s="12" t="s">
        <v>499</v>
      </c>
      <c r="BG78" s="12" t="s">
        <v>499</v>
      </c>
      <c r="BH78" s="12" t="s">
        <v>499</v>
      </c>
      <c r="BI78" s="12" t="s">
        <v>499</v>
      </c>
      <c r="BJ78" s="12" t="s">
        <v>499</v>
      </c>
      <c r="BK78" s="12" t="s">
        <v>499</v>
      </c>
      <c r="BL78" s="12" t="s">
        <v>499</v>
      </c>
      <c r="BM78" s="12" t="s">
        <v>499</v>
      </c>
      <c r="BN78" s="12" t="s">
        <v>499</v>
      </c>
      <c r="BO78" s="12" t="s">
        <v>499</v>
      </c>
      <c r="BP78" s="12" t="s">
        <v>499</v>
      </c>
      <c r="BX78" s="11" t="s">
        <v>167</v>
      </c>
      <c r="BY78" s="12" t="s">
        <v>100</v>
      </c>
      <c r="BZ78" s="12" t="s">
        <v>100</v>
      </c>
      <c r="CA78" s="12" t="s">
        <v>100</v>
      </c>
      <c r="CB78" s="12" t="s">
        <v>100</v>
      </c>
      <c r="CC78" s="12" t="s">
        <v>100</v>
      </c>
      <c r="CD78" s="12" t="s">
        <v>100</v>
      </c>
      <c r="CE78" s="12" t="s">
        <v>100</v>
      </c>
      <c r="CF78" s="12" t="s">
        <v>100</v>
      </c>
      <c r="CG78" s="12" t="s">
        <v>100</v>
      </c>
      <c r="CH78" s="12" t="s">
        <v>100</v>
      </c>
      <c r="CI78" s="12" t="s">
        <v>100</v>
      </c>
      <c r="CJ78" s="12" t="s">
        <v>100</v>
      </c>
      <c r="CK78" s="12" t="s">
        <v>100</v>
      </c>
      <c r="CL78" s="12" t="s">
        <v>100</v>
      </c>
      <c r="CM78" s="12" t="s">
        <v>100</v>
      </c>
      <c r="CN78" s="12" t="s">
        <v>100</v>
      </c>
      <c r="CO78" s="12" t="s">
        <v>100</v>
      </c>
      <c r="CP78" s="12" t="s">
        <v>100</v>
      </c>
      <c r="CQ78" s="12" t="s">
        <v>100</v>
      </c>
      <c r="CR78" s="12" t="s">
        <v>100</v>
      </c>
      <c r="CS78" s="12" t="s">
        <v>100</v>
      </c>
      <c r="CT78" s="12" t="s">
        <v>100</v>
      </c>
      <c r="CU78" s="12" t="s">
        <v>100</v>
      </c>
      <c r="CV78" s="12" t="s">
        <v>100</v>
      </c>
      <c r="CW78" s="12" t="s">
        <v>100</v>
      </c>
      <c r="CX78" s="12" t="s">
        <v>100</v>
      </c>
      <c r="CY78" s="12" t="s">
        <v>100</v>
      </c>
      <c r="CZ78" s="12" t="s">
        <v>100</v>
      </c>
      <c r="DA78" s="12" t="s">
        <v>100</v>
      </c>
      <c r="DB78" s="12" t="s">
        <v>100</v>
      </c>
    </row>
    <row r="79" spans="1:106" ht="15" thickBot="1" x14ac:dyDescent="0.35">
      <c r="A79" s="11" t="s">
        <v>168</v>
      </c>
      <c r="B79" s="12" t="s">
        <v>100</v>
      </c>
      <c r="C79" s="12" t="s">
        <v>100</v>
      </c>
      <c r="D79" s="12" t="s">
        <v>100</v>
      </c>
      <c r="E79" s="12" t="s">
        <v>100</v>
      </c>
      <c r="F79" s="12" t="s">
        <v>100</v>
      </c>
      <c r="G79" s="12" t="s">
        <v>100</v>
      </c>
      <c r="H79" s="12" t="s">
        <v>100</v>
      </c>
      <c r="I79" s="12" t="s">
        <v>100</v>
      </c>
      <c r="J79" s="12" t="s">
        <v>100</v>
      </c>
      <c r="K79" s="12" t="s">
        <v>100</v>
      </c>
      <c r="L79" s="12" t="s">
        <v>100</v>
      </c>
      <c r="M79" s="12" t="s">
        <v>100</v>
      </c>
      <c r="N79" s="12" t="s">
        <v>100</v>
      </c>
      <c r="O79" s="12" t="s">
        <v>100</v>
      </c>
      <c r="P79" s="12" t="s">
        <v>100</v>
      </c>
      <c r="Q79" s="12" t="s">
        <v>100</v>
      </c>
      <c r="R79" s="12" t="s">
        <v>100</v>
      </c>
      <c r="S79" s="12" t="s">
        <v>100</v>
      </c>
      <c r="T79" s="12" t="s">
        <v>100</v>
      </c>
      <c r="U79" s="12" t="s">
        <v>100</v>
      </c>
      <c r="V79" s="12" t="s">
        <v>100</v>
      </c>
      <c r="W79" s="12" t="s">
        <v>100</v>
      </c>
      <c r="X79" s="12" t="s">
        <v>100</v>
      </c>
      <c r="Y79" s="12" t="s">
        <v>100</v>
      </c>
      <c r="Z79" s="12" t="s">
        <v>100</v>
      </c>
      <c r="AA79" s="12" t="s">
        <v>100</v>
      </c>
      <c r="AB79" s="12" t="s">
        <v>100</v>
      </c>
      <c r="AC79" s="12" t="s">
        <v>100</v>
      </c>
      <c r="AD79" s="12" t="s">
        <v>100</v>
      </c>
      <c r="AE79" s="12" t="s">
        <v>100</v>
      </c>
      <c r="AL79" s="11" t="s">
        <v>168</v>
      </c>
      <c r="AM79" s="12" t="s">
        <v>499</v>
      </c>
      <c r="AN79" s="12" t="s">
        <v>499</v>
      </c>
      <c r="AO79" s="12" t="s">
        <v>499</v>
      </c>
      <c r="AP79" s="12" t="s">
        <v>499</v>
      </c>
      <c r="AQ79" s="12" t="s">
        <v>499</v>
      </c>
      <c r="AR79" s="12" t="s">
        <v>499</v>
      </c>
      <c r="AS79" s="12" t="s">
        <v>499</v>
      </c>
      <c r="AT79" s="12" t="s">
        <v>499</v>
      </c>
      <c r="AU79" s="12" t="s">
        <v>499</v>
      </c>
      <c r="AV79" s="12" t="s">
        <v>499</v>
      </c>
      <c r="AW79" s="12" t="s">
        <v>499</v>
      </c>
      <c r="AX79" s="12" t="s">
        <v>499</v>
      </c>
      <c r="AY79" s="12" t="s">
        <v>499</v>
      </c>
      <c r="AZ79" s="12" t="s">
        <v>499</v>
      </c>
      <c r="BA79" s="12" t="s">
        <v>499</v>
      </c>
      <c r="BB79" s="12" t="s">
        <v>499</v>
      </c>
      <c r="BC79" s="12" t="s">
        <v>499</v>
      </c>
      <c r="BD79" s="12" t="s">
        <v>499</v>
      </c>
      <c r="BE79" s="12" t="s">
        <v>499</v>
      </c>
      <c r="BF79" s="12" t="s">
        <v>499</v>
      </c>
      <c r="BG79" s="12" t="s">
        <v>499</v>
      </c>
      <c r="BH79" s="12" t="s">
        <v>499</v>
      </c>
      <c r="BI79" s="12" t="s">
        <v>499</v>
      </c>
      <c r="BJ79" s="12" t="s">
        <v>499</v>
      </c>
      <c r="BK79" s="12" t="s">
        <v>499</v>
      </c>
      <c r="BL79" s="12" t="s">
        <v>499</v>
      </c>
      <c r="BM79" s="12" t="s">
        <v>499</v>
      </c>
      <c r="BN79" s="12" t="s">
        <v>499</v>
      </c>
      <c r="BO79" s="12" t="s">
        <v>499</v>
      </c>
      <c r="BP79" s="12" t="s">
        <v>499</v>
      </c>
      <c r="BX79" s="11" t="s">
        <v>168</v>
      </c>
      <c r="BY79" s="12" t="s">
        <v>100</v>
      </c>
      <c r="BZ79" s="12" t="s">
        <v>100</v>
      </c>
      <c r="CA79" s="12" t="s">
        <v>100</v>
      </c>
      <c r="CB79" s="12" t="s">
        <v>100</v>
      </c>
      <c r="CC79" s="12" t="s">
        <v>100</v>
      </c>
      <c r="CD79" s="12" t="s">
        <v>100</v>
      </c>
      <c r="CE79" s="12" t="s">
        <v>100</v>
      </c>
      <c r="CF79" s="12" t="s">
        <v>100</v>
      </c>
      <c r="CG79" s="12" t="s">
        <v>100</v>
      </c>
      <c r="CH79" s="12" t="s">
        <v>100</v>
      </c>
      <c r="CI79" s="12" t="s">
        <v>100</v>
      </c>
      <c r="CJ79" s="12" t="s">
        <v>100</v>
      </c>
      <c r="CK79" s="12" t="s">
        <v>100</v>
      </c>
      <c r="CL79" s="12" t="s">
        <v>100</v>
      </c>
      <c r="CM79" s="12" t="s">
        <v>100</v>
      </c>
      <c r="CN79" s="12" t="s">
        <v>100</v>
      </c>
      <c r="CO79" s="12" t="s">
        <v>100</v>
      </c>
      <c r="CP79" s="12" t="s">
        <v>100</v>
      </c>
      <c r="CQ79" s="12" t="s">
        <v>100</v>
      </c>
      <c r="CR79" s="12" t="s">
        <v>100</v>
      </c>
      <c r="CS79" s="12" t="s">
        <v>100</v>
      </c>
      <c r="CT79" s="12" t="s">
        <v>100</v>
      </c>
      <c r="CU79" s="12" t="s">
        <v>100</v>
      </c>
      <c r="CV79" s="12" t="s">
        <v>100</v>
      </c>
      <c r="CW79" s="12" t="s">
        <v>100</v>
      </c>
      <c r="CX79" s="12" t="s">
        <v>100</v>
      </c>
      <c r="CY79" s="12" t="s">
        <v>100</v>
      </c>
      <c r="CZ79" s="12" t="s">
        <v>100</v>
      </c>
      <c r="DA79" s="12" t="s">
        <v>100</v>
      </c>
      <c r="DB79" s="12" t="s">
        <v>100</v>
      </c>
    </row>
    <row r="80" spans="1:106" ht="15" thickBot="1" x14ac:dyDescent="0.35">
      <c r="A80" s="11" t="s">
        <v>169</v>
      </c>
      <c r="B80" s="12" t="s">
        <v>100</v>
      </c>
      <c r="C80" s="12" t="s">
        <v>100</v>
      </c>
      <c r="D80" s="12" t="s">
        <v>100</v>
      </c>
      <c r="E80" s="12" t="s">
        <v>100</v>
      </c>
      <c r="F80" s="12" t="s">
        <v>100</v>
      </c>
      <c r="G80" s="12" t="s">
        <v>100</v>
      </c>
      <c r="H80" s="12" t="s">
        <v>100</v>
      </c>
      <c r="I80" s="12" t="s">
        <v>100</v>
      </c>
      <c r="J80" s="12" t="s">
        <v>100</v>
      </c>
      <c r="K80" s="12" t="s">
        <v>100</v>
      </c>
      <c r="L80" s="12" t="s">
        <v>100</v>
      </c>
      <c r="M80" s="12" t="s">
        <v>100</v>
      </c>
      <c r="N80" s="12" t="s">
        <v>100</v>
      </c>
      <c r="O80" s="12" t="s">
        <v>100</v>
      </c>
      <c r="P80" s="12" t="s">
        <v>100</v>
      </c>
      <c r="Q80" s="12" t="s">
        <v>100</v>
      </c>
      <c r="R80" s="12" t="s">
        <v>100</v>
      </c>
      <c r="S80" s="12" t="s">
        <v>100</v>
      </c>
      <c r="T80" s="12" t="s">
        <v>100</v>
      </c>
      <c r="U80" s="12" t="s">
        <v>100</v>
      </c>
      <c r="V80" s="12" t="s">
        <v>100</v>
      </c>
      <c r="W80" s="12" t="s">
        <v>100</v>
      </c>
      <c r="X80" s="12" t="s">
        <v>100</v>
      </c>
      <c r="Y80" s="12" t="s">
        <v>100</v>
      </c>
      <c r="Z80" s="12" t="s">
        <v>100</v>
      </c>
      <c r="AA80" s="12" t="s">
        <v>100</v>
      </c>
      <c r="AB80" s="12" t="s">
        <v>100</v>
      </c>
      <c r="AC80" s="12" t="s">
        <v>100</v>
      </c>
      <c r="AD80" s="12" t="s">
        <v>100</v>
      </c>
      <c r="AE80" s="12" t="s">
        <v>100</v>
      </c>
      <c r="AL80" s="11" t="s">
        <v>169</v>
      </c>
      <c r="AM80" s="12" t="s">
        <v>499</v>
      </c>
      <c r="AN80" s="12" t="s">
        <v>499</v>
      </c>
      <c r="AO80" s="12" t="s">
        <v>499</v>
      </c>
      <c r="AP80" s="12" t="s">
        <v>499</v>
      </c>
      <c r="AQ80" s="12" t="s">
        <v>499</v>
      </c>
      <c r="AR80" s="12" t="s">
        <v>499</v>
      </c>
      <c r="AS80" s="12" t="s">
        <v>499</v>
      </c>
      <c r="AT80" s="12" t="s">
        <v>499</v>
      </c>
      <c r="AU80" s="12" t="s">
        <v>499</v>
      </c>
      <c r="AV80" s="12" t="s">
        <v>499</v>
      </c>
      <c r="AW80" s="12" t="s">
        <v>499</v>
      </c>
      <c r="AX80" s="12" t="s">
        <v>499</v>
      </c>
      <c r="AY80" s="12" t="s">
        <v>499</v>
      </c>
      <c r="AZ80" s="12" t="s">
        <v>499</v>
      </c>
      <c r="BA80" s="12" t="s">
        <v>499</v>
      </c>
      <c r="BB80" s="12" t="s">
        <v>499</v>
      </c>
      <c r="BC80" s="12" t="s">
        <v>499</v>
      </c>
      <c r="BD80" s="12" t="s">
        <v>499</v>
      </c>
      <c r="BE80" s="12" t="s">
        <v>499</v>
      </c>
      <c r="BF80" s="12" t="s">
        <v>499</v>
      </c>
      <c r="BG80" s="12" t="s">
        <v>499</v>
      </c>
      <c r="BH80" s="12" t="s">
        <v>499</v>
      </c>
      <c r="BI80" s="12" t="s">
        <v>499</v>
      </c>
      <c r="BJ80" s="12" t="s">
        <v>499</v>
      </c>
      <c r="BK80" s="12" t="s">
        <v>499</v>
      </c>
      <c r="BL80" s="12" t="s">
        <v>499</v>
      </c>
      <c r="BM80" s="12" t="s">
        <v>499</v>
      </c>
      <c r="BN80" s="12" t="s">
        <v>499</v>
      </c>
      <c r="BO80" s="12" t="s">
        <v>499</v>
      </c>
      <c r="BP80" s="12" t="s">
        <v>499</v>
      </c>
      <c r="BX80" s="11" t="s">
        <v>169</v>
      </c>
      <c r="BY80" s="12" t="s">
        <v>100</v>
      </c>
      <c r="BZ80" s="12" t="s">
        <v>100</v>
      </c>
      <c r="CA80" s="12" t="s">
        <v>100</v>
      </c>
      <c r="CB80" s="12" t="s">
        <v>100</v>
      </c>
      <c r="CC80" s="12" t="s">
        <v>100</v>
      </c>
      <c r="CD80" s="12" t="s">
        <v>100</v>
      </c>
      <c r="CE80" s="12" t="s">
        <v>100</v>
      </c>
      <c r="CF80" s="12" t="s">
        <v>100</v>
      </c>
      <c r="CG80" s="12" t="s">
        <v>100</v>
      </c>
      <c r="CH80" s="12" t="s">
        <v>100</v>
      </c>
      <c r="CI80" s="12" t="s">
        <v>100</v>
      </c>
      <c r="CJ80" s="12" t="s">
        <v>100</v>
      </c>
      <c r="CK80" s="12" t="s">
        <v>100</v>
      </c>
      <c r="CL80" s="12" t="s">
        <v>100</v>
      </c>
      <c r="CM80" s="12" t="s">
        <v>100</v>
      </c>
      <c r="CN80" s="12" t="s">
        <v>100</v>
      </c>
      <c r="CO80" s="12" t="s">
        <v>100</v>
      </c>
      <c r="CP80" s="12" t="s">
        <v>100</v>
      </c>
      <c r="CQ80" s="12" t="s">
        <v>100</v>
      </c>
      <c r="CR80" s="12" t="s">
        <v>100</v>
      </c>
      <c r="CS80" s="12" t="s">
        <v>100</v>
      </c>
      <c r="CT80" s="12" t="s">
        <v>100</v>
      </c>
      <c r="CU80" s="12" t="s">
        <v>100</v>
      </c>
      <c r="CV80" s="12" t="s">
        <v>100</v>
      </c>
      <c r="CW80" s="12" t="s">
        <v>100</v>
      </c>
      <c r="CX80" s="12" t="s">
        <v>100</v>
      </c>
      <c r="CY80" s="12" t="s">
        <v>100</v>
      </c>
      <c r="CZ80" s="12" t="s">
        <v>100</v>
      </c>
      <c r="DA80" s="12" t="s">
        <v>100</v>
      </c>
      <c r="DB80" s="12" t="s">
        <v>100</v>
      </c>
    </row>
    <row r="81" spans="1:106" ht="15" thickBot="1" x14ac:dyDescent="0.35">
      <c r="A81" s="11" t="s">
        <v>170</v>
      </c>
      <c r="B81" s="12" t="s">
        <v>100</v>
      </c>
      <c r="C81" s="12" t="s">
        <v>100</v>
      </c>
      <c r="D81" s="12" t="s">
        <v>100</v>
      </c>
      <c r="E81" s="12" t="s">
        <v>100</v>
      </c>
      <c r="F81" s="12" t="s">
        <v>100</v>
      </c>
      <c r="G81" s="12" t="s">
        <v>100</v>
      </c>
      <c r="H81" s="12" t="s">
        <v>100</v>
      </c>
      <c r="I81" s="12" t="s">
        <v>100</v>
      </c>
      <c r="J81" s="12" t="s">
        <v>100</v>
      </c>
      <c r="K81" s="12" t="s">
        <v>100</v>
      </c>
      <c r="L81" s="12" t="s">
        <v>100</v>
      </c>
      <c r="M81" s="12" t="s">
        <v>100</v>
      </c>
      <c r="N81" s="12" t="s">
        <v>100</v>
      </c>
      <c r="O81" s="12" t="s">
        <v>100</v>
      </c>
      <c r="P81" s="12" t="s">
        <v>100</v>
      </c>
      <c r="Q81" s="12" t="s">
        <v>100</v>
      </c>
      <c r="R81" s="12" t="s">
        <v>100</v>
      </c>
      <c r="S81" s="12" t="s">
        <v>100</v>
      </c>
      <c r="T81" s="12" t="s">
        <v>100</v>
      </c>
      <c r="U81" s="12" t="s">
        <v>100</v>
      </c>
      <c r="V81" s="12" t="s">
        <v>100</v>
      </c>
      <c r="W81" s="12" t="s">
        <v>100</v>
      </c>
      <c r="X81" s="12" t="s">
        <v>100</v>
      </c>
      <c r="Y81" s="12" t="s">
        <v>100</v>
      </c>
      <c r="Z81" s="12" t="s">
        <v>100</v>
      </c>
      <c r="AA81" s="12" t="s">
        <v>100</v>
      </c>
      <c r="AB81" s="12" t="s">
        <v>100</v>
      </c>
      <c r="AC81" s="12" t="s">
        <v>100</v>
      </c>
      <c r="AD81" s="12" t="s">
        <v>100</v>
      </c>
      <c r="AE81" s="12" t="s">
        <v>100</v>
      </c>
      <c r="AL81" s="11" t="s">
        <v>170</v>
      </c>
      <c r="AM81" s="12" t="s">
        <v>499</v>
      </c>
      <c r="AN81" s="12" t="s">
        <v>499</v>
      </c>
      <c r="AO81" s="12" t="s">
        <v>499</v>
      </c>
      <c r="AP81" s="12" t="s">
        <v>499</v>
      </c>
      <c r="AQ81" s="12" t="s">
        <v>499</v>
      </c>
      <c r="AR81" s="12" t="s">
        <v>499</v>
      </c>
      <c r="AS81" s="12" t="s">
        <v>499</v>
      </c>
      <c r="AT81" s="12" t="s">
        <v>499</v>
      </c>
      <c r="AU81" s="12" t="s">
        <v>499</v>
      </c>
      <c r="AV81" s="12" t="s">
        <v>499</v>
      </c>
      <c r="AW81" s="12" t="s">
        <v>499</v>
      </c>
      <c r="AX81" s="12" t="s">
        <v>499</v>
      </c>
      <c r="AY81" s="12" t="s">
        <v>499</v>
      </c>
      <c r="AZ81" s="12" t="s">
        <v>499</v>
      </c>
      <c r="BA81" s="12" t="s">
        <v>499</v>
      </c>
      <c r="BB81" s="12" t="s">
        <v>499</v>
      </c>
      <c r="BC81" s="12" t="s">
        <v>499</v>
      </c>
      <c r="BD81" s="12" t="s">
        <v>499</v>
      </c>
      <c r="BE81" s="12" t="s">
        <v>499</v>
      </c>
      <c r="BF81" s="12" t="s">
        <v>499</v>
      </c>
      <c r="BG81" s="12" t="s">
        <v>499</v>
      </c>
      <c r="BH81" s="12" t="s">
        <v>499</v>
      </c>
      <c r="BI81" s="12" t="s">
        <v>499</v>
      </c>
      <c r="BJ81" s="12" t="s">
        <v>499</v>
      </c>
      <c r="BK81" s="12" t="s">
        <v>499</v>
      </c>
      <c r="BL81" s="12" t="s">
        <v>499</v>
      </c>
      <c r="BM81" s="12" t="s">
        <v>499</v>
      </c>
      <c r="BN81" s="12" t="s">
        <v>499</v>
      </c>
      <c r="BO81" s="12" t="s">
        <v>499</v>
      </c>
      <c r="BP81" s="12" t="s">
        <v>499</v>
      </c>
      <c r="BX81" s="11" t="s">
        <v>170</v>
      </c>
      <c r="BY81" s="12" t="s">
        <v>100</v>
      </c>
      <c r="BZ81" s="12" t="s">
        <v>100</v>
      </c>
      <c r="CA81" s="12" t="s">
        <v>100</v>
      </c>
      <c r="CB81" s="12" t="s">
        <v>100</v>
      </c>
      <c r="CC81" s="12" t="s">
        <v>100</v>
      </c>
      <c r="CD81" s="12" t="s">
        <v>100</v>
      </c>
      <c r="CE81" s="12" t="s">
        <v>100</v>
      </c>
      <c r="CF81" s="12" t="s">
        <v>100</v>
      </c>
      <c r="CG81" s="12" t="s">
        <v>100</v>
      </c>
      <c r="CH81" s="12" t="s">
        <v>100</v>
      </c>
      <c r="CI81" s="12" t="s">
        <v>100</v>
      </c>
      <c r="CJ81" s="12" t="s">
        <v>100</v>
      </c>
      <c r="CK81" s="12" t="s">
        <v>100</v>
      </c>
      <c r="CL81" s="12" t="s">
        <v>100</v>
      </c>
      <c r="CM81" s="12" t="s">
        <v>100</v>
      </c>
      <c r="CN81" s="12" t="s">
        <v>100</v>
      </c>
      <c r="CO81" s="12" t="s">
        <v>100</v>
      </c>
      <c r="CP81" s="12" t="s">
        <v>100</v>
      </c>
      <c r="CQ81" s="12" t="s">
        <v>100</v>
      </c>
      <c r="CR81" s="12" t="s">
        <v>100</v>
      </c>
      <c r="CS81" s="12" t="s">
        <v>100</v>
      </c>
      <c r="CT81" s="12" t="s">
        <v>100</v>
      </c>
      <c r="CU81" s="12" t="s">
        <v>100</v>
      </c>
      <c r="CV81" s="12" t="s">
        <v>100</v>
      </c>
      <c r="CW81" s="12" t="s">
        <v>100</v>
      </c>
      <c r="CX81" s="12" t="s">
        <v>100</v>
      </c>
      <c r="CY81" s="12" t="s">
        <v>100</v>
      </c>
      <c r="CZ81" s="12" t="s">
        <v>100</v>
      </c>
      <c r="DA81" s="12" t="s">
        <v>100</v>
      </c>
      <c r="DB81" s="12" t="s">
        <v>100</v>
      </c>
    </row>
    <row r="82" spans="1:106" ht="18.600000000000001" thickBot="1" x14ac:dyDescent="0.35">
      <c r="A82" s="7"/>
      <c r="AL82" s="7"/>
      <c r="BX82" s="7"/>
    </row>
    <row r="83" spans="1:106" ht="15" thickBot="1" x14ac:dyDescent="0.35">
      <c r="A83" s="11" t="s">
        <v>173</v>
      </c>
      <c r="B83" s="11" t="s">
        <v>36</v>
      </c>
      <c r="C83" s="11" t="s">
        <v>37</v>
      </c>
      <c r="D83" s="11" t="s">
        <v>38</v>
      </c>
      <c r="E83" s="11" t="s">
        <v>39</v>
      </c>
      <c r="F83" s="11" t="s">
        <v>40</v>
      </c>
      <c r="G83" s="11" t="s">
        <v>41</v>
      </c>
      <c r="H83" s="11" t="s">
        <v>42</v>
      </c>
      <c r="I83" s="11" t="s">
        <v>43</v>
      </c>
      <c r="J83" s="11" t="s">
        <v>44</v>
      </c>
      <c r="K83" s="11" t="s">
        <v>45</v>
      </c>
      <c r="L83" s="11" t="s">
        <v>268</v>
      </c>
      <c r="M83" s="11" t="s">
        <v>269</v>
      </c>
      <c r="N83" s="11" t="s">
        <v>552</v>
      </c>
      <c r="O83" s="11" t="s">
        <v>553</v>
      </c>
      <c r="P83" s="11" t="s">
        <v>554</v>
      </c>
      <c r="Q83" s="11" t="s">
        <v>555</v>
      </c>
      <c r="R83" s="11" t="s">
        <v>556</v>
      </c>
      <c r="S83" s="11" t="s">
        <v>557</v>
      </c>
      <c r="T83" s="11" t="s">
        <v>558</v>
      </c>
      <c r="U83" s="11" t="s">
        <v>559</v>
      </c>
      <c r="V83" s="11" t="s">
        <v>560</v>
      </c>
      <c r="W83" s="11" t="s">
        <v>561</v>
      </c>
      <c r="X83" s="11" t="s">
        <v>562</v>
      </c>
      <c r="Y83" s="11" t="s">
        <v>563</v>
      </c>
      <c r="Z83" s="11" t="s">
        <v>564</v>
      </c>
      <c r="AA83" s="11" t="s">
        <v>565</v>
      </c>
      <c r="AB83" s="11" t="s">
        <v>566</v>
      </c>
      <c r="AC83" s="11" t="s">
        <v>567</v>
      </c>
      <c r="AD83" s="11" t="s">
        <v>568</v>
      </c>
      <c r="AE83" s="11" t="s">
        <v>569</v>
      </c>
      <c r="AL83" s="11" t="s">
        <v>173</v>
      </c>
      <c r="AM83" s="11" t="s">
        <v>36</v>
      </c>
      <c r="AN83" s="11" t="s">
        <v>37</v>
      </c>
      <c r="AO83" s="11" t="s">
        <v>38</v>
      </c>
      <c r="AP83" s="11" t="s">
        <v>39</v>
      </c>
      <c r="AQ83" s="11" t="s">
        <v>40</v>
      </c>
      <c r="AR83" s="11" t="s">
        <v>41</v>
      </c>
      <c r="AS83" s="11" t="s">
        <v>42</v>
      </c>
      <c r="AT83" s="11" t="s">
        <v>43</v>
      </c>
      <c r="AU83" s="11" t="s">
        <v>44</v>
      </c>
      <c r="AV83" s="11" t="s">
        <v>45</v>
      </c>
      <c r="AW83" s="11" t="s">
        <v>268</v>
      </c>
      <c r="AX83" s="11" t="s">
        <v>269</v>
      </c>
      <c r="AY83" s="11" t="s">
        <v>552</v>
      </c>
      <c r="AZ83" s="11" t="s">
        <v>553</v>
      </c>
      <c r="BA83" s="11" t="s">
        <v>554</v>
      </c>
      <c r="BB83" s="67" t="s">
        <v>555</v>
      </c>
      <c r="BC83" s="11" t="s">
        <v>556</v>
      </c>
      <c r="BD83" s="11" t="s">
        <v>557</v>
      </c>
      <c r="BE83" s="11" t="s">
        <v>558</v>
      </c>
      <c r="BF83" s="11" t="s">
        <v>559</v>
      </c>
      <c r="BG83" s="11" t="s">
        <v>560</v>
      </c>
      <c r="BH83" s="11" t="s">
        <v>561</v>
      </c>
      <c r="BI83" s="11" t="s">
        <v>562</v>
      </c>
      <c r="BJ83" s="11" t="s">
        <v>563</v>
      </c>
      <c r="BK83" s="11" t="s">
        <v>564</v>
      </c>
      <c r="BL83" s="11" t="s">
        <v>565</v>
      </c>
      <c r="BM83" s="11" t="s">
        <v>566</v>
      </c>
      <c r="BN83" s="11" t="s">
        <v>567</v>
      </c>
      <c r="BO83" s="11" t="s">
        <v>568</v>
      </c>
      <c r="BP83" s="11" t="s">
        <v>569</v>
      </c>
      <c r="BX83" s="11" t="s">
        <v>173</v>
      </c>
      <c r="BY83" s="11" t="s">
        <v>36</v>
      </c>
      <c r="BZ83" s="11" t="s">
        <v>37</v>
      </c>
      <c r="CA83" s="11" t="s">
        <v>38</v>
      </c>
      <c r="CB83" s="11" t="s">
        <v>39</v>
      </c>
      <c r="CC83" s="11" t="s">
        <v>40</v>
      </c>
      <c r="CD83" s="11" t="s">
        <v>41</v>
      </c>
      <c r="CE83" s="11" t="s">
        <v>42</v>
      </c>
      <c r="CF83" s="11" t="s">
        <v>43</v>
      </c>
      <c r="CG83" s="11" t="s">
        <v>44</v>
      </c>
      <c r="CH83" s="11" t="s">
        <v>45</v>
      </c>
      <c r="CI83" s="11" t="s">
        <v>268</v>
      </c>
      <c r="CJ83" s="11" t="s">
        <v>269</v>
      </c>
      <c r="CK83" s="11" t="s">
        <v>552</v>
      </c>
      <c r="CL83" s="11" t="s">
        <v>553</v>
      </c>
      <c r="CM83" s="11" t="s">
        <v>554</v>
      </c>
      <c r="CN83" s="11" t="s">
        <v>555</v>
      </c>
      <c r="CO83" s="11" t="s">
        <v>556</v>
      </c>
      <c r="CP83" s="11" t="s">
        <v>557</v>
      </c>
      <c r="CQ83" s="11" t="s">
        <v>558</v>
      </c>
      <c r="CR83" s="11" t="s">
        <v>559</v>
      </c>
      <c r="CS83" s="11" t="s">
        <v>560</v>
      </c>
      <c r="CT83" s="11" t="s">
        <v>561</v>
      </c>
      <c r="CU83" s="11" t="s">
        <v>562</v>
      </c>
      <c r="CV83" s="11" t="s">
        <v>563</v>
      </c>
      <c r="CW83" s="11" t="s">
        <v>564</v>
      </c>
      <c r="CX83" s="11" t="s">
        <v>565</v>
      </c>
      <c r="CY83" s="11" t="s">
        <v>566</v>
      </c>
      <c r="CZ83" s="11" t="s">
        <v>567</v>
      </c>
      <c r="DA83" s="11" t="s">
        <v>568</v>
      </c>
      <c r="DB83" s="11" t="s">
        <v>569</v>
      </c>
    </row>
    <row r="84" spans="1:106" ht="15" thickBot="1" x14ac:dyDescent="0.35">
      <c r="A84" s="11" t="s">
        <v>86</v>
      </c>
      <c r="B84" s="12">
        <v>1599</v>
      </c>
      <c r="C84" s="12">
        <v>0</v>
      </c>
      <c r="D84" s="12">
        <v>11425.7</v>
      </c>
      <c r="E84" s="12">
        <v>0</v>
      </c>
      <c r="F84" s="12">
        <v>1617</v>
      </c>
      <c r="G84" s="12">
        <v>6954.6</v>
      </c>
      <c r="H84" s="12">
        <v>363</v>
      </c>
      <c r="I84" s="12">
        <v>9831.1</v>
      </c>
      <c r="J84" s="12">
        <v>6440.1</v>
      </c>
      <c r="K84" s="12">
        <v>0</v>
      </c>
      <c r="L84" s="12">
        <v>4944.1000000000004</v>
      </c>
      <c r="M84" s="12">
        <v>2428</v>
      </c>
      <c r="N84" s="12">
        <v>6067.6</v>
      </c>
      <c r="O84" s="12">
        <v>477.5</v>
      </c>
      <c r="P84" s="12">
        <v>0</v>
      </c>
      <c r="Q84" s="12">
        <v>1351</v>
      </c>
      <c r="R84" s="12">
        <v>866.5</v>
      </c>
      <c r="S84" s="12">
        <v>1248</v>
      </c>
      <c r="T84" s="12">
        <v>6816.1</v>
      </c>
      <c r="U84" s="12">
        <v>0</v>
      </c>
      <c r="V84" s="12">
        <v>3078</v>
      </c>
      <c r="W84" s="12">
        <v>848</v>
      </c>
      <c r="X84" s="12">
        <v>5316.1</v>
      </c>
      <c r="Y84" s="12">
        <v>8562.6</v>
      </c>
      <c r="Z84" s="12">
        <v>0</v>
      </c>
      <c r="AA84" s="12">
        <v>607</v>
      </c>
      <c r="AB84" s="12">
        <v>713.5</v>
      </c>
      <c r="AC84" s="12">
        <v>233</v>
      </c>
      <c r="AD84" s="12">
        <v>0</v>
      </c>
      <c r="AE84" s="12">
        <v>0</v>
      </c>
      <c r="AL84" s="11" t="s">
        <v>86</v>
      </c>
      <c r="AM84" s="12">
        <v>235</v>
      </c>
      <c r="AN84" s="12">
        <v>0</v>
      </c>
      <c r="AO84" s="12">
        <v>4081</v>
      </c>
      <c r="AP84" s="12">
        <v>0</v>
      </c>
      <c r="AQ84" s="12">
        <v>0</v>
      </c>
      <c r="AR84" s="12">
        <v>2384</v>
      </c>
      <c r="AS84" s="12">
        <v>51</v>
      </c>
      <c r="AT84" s="12">
        <v>2180</v>
      </c>
      <c r="AU84" s="12">
        <v>0</v>
      </c>
      <c r="AV84" s="12">
        <v>0</v>
      </c>
      <c r="AW84" s="12">
        <v>168</v>
      </c>
      <c r="AX84" s="12">
        <v>0</v>
      </c>
      <c r="AY84" s="12">
        <v>2487</v>
      </c>
      <c r="AZ84" s="12">
        <v>184</v>
      </c>
      <c r="BA84" s="12">
        <v>0</v>
      </c>
      <c r="BB84" s="12">
        <v>1600</v>
      </c>
      <c r="BC84" s="12">
        <v>0</v>
      </c>
      <c r="BD84" s="12">
        <v>0</v>
      </c>
      <c r="BE84" s="12">
        <v>3486</v>
      </c>
      <c r="BF84" s="12">
        <v>0</v>
      </c>
      <c r="BG84" s="12">
        <v>772</v>
      </c>
      <c r="BH84" s="12">
        <v>69</v>
      </c>
      <c r="BI84" s="12">
        <v>3694</v>
      </c>
      <c r="BJ84" s="12">
        <v>731</v>
      </c>
      <c r="BK84" s="12">
        <v>0</v>
      </c>
      <c r="BL84" s="12">
        <v>447</v>
      </c>
      <c r="BM84" s="12">
        <v>0</v>
      </c>
      <c r="BN84" s="12">
        <v>35</v>
      </c>
      <c r="BO84" s="12">
        <v>596</v>
      </c>
      <c r="BP84" s="12">
        <v>0</v>
      </c>
      <c r="BX84" s="11" t="s">
        <v>86</v>
      </c>
      <c r="BY84" s="12">
        <v>6994</v>
      </c>
      <c r="BZ84" s="12">
        <v>211.1</v>
      </c>
      <c r="CA84" s="12">
        <v>8268.2999999999993</v>
      </c>
      <c r="CB84" s="12">
        <v>1054.8</v>
      </c>
      <c r="CC84" s="12">
        <v>1015.8</v>
      </c>
      <c r="CD84" s="12">
        <v>359.6</v>
      </c>
      <c r="CE84" s="12">
        <v>2789.8</v>
      </c>
      <c r="CF84" s="12">
        <v>16278.1</v>
      </c>
      <c r="CG84" s="12">
        <v>2352.1999999999998</v>
      </c>
      <c r="CH84" s="12">
        <v>0</v>
      </c>
      <c r="CI84" s="12">
        <v>15825</v>
      </c>
      <c r="CJ84" s="12">
        <v>78</v>
      </c>
      <c r="CK84" s="12">
        <v>12417.5</v>
      </c>
      <c r="CL84" s="12">
        <v>5892.2</v>
      </c>
      <c r="CM84" s="12">
        <v>0</v>
      </c>
      <c r="CN84" s="12">
        <v>8518.4</v>
      </c>
      <c r="CO84" s="12">
        <v>3360.5</v>
      </c>
      <c r="CP84" s="12">
        <v>6853.4</v>
      </c>
      <c r="CQ84" s="12">
        <v>0</v>
      </c>
      <c r="CR84" s="12">
        <v>0</v>
      </c>
      <c r="CS84" s="12">
        <v>2383.6999999999998</v>
      </c>
      <c r="CT84" s="12">
        <v>78</v>
      </c>
      <c r="CU84" s="12">
        <v>1187.8</v>
      </c>
      <c r="CV84" s="12">
        <v>4696.8</v>
      </c>
      <c r="CW84" s="12">
        <v>0</v>
      </c>
      <c r="CX84" s="12">
        <v>9120.1</v>
      </c>
      <c r="CY84" s="12">
        <v>2711.8</v>
      </c>
      <c r="CZ84" s="12">
        <v>601.70000000000005</v>
      </c>
      <c r="DA84" s="12">
        <v>6845.9</v>
      </c>
      <c r="DB84" s="12">
        <v>0</v>
      </c>
    </row>
    <row r="85" spans="1:106" ht="15" thickBot="1" x14ac:dyDescent="0.35">
      <c r="A85" s="11" t="s">
        <v>97</v>
      </c>
      <c r="B85" s="12">
        <v>1599</v>
      </c>
      <c r="C85" s="12">
        <v>0</v>
      </c>
      <c r="D85" s="12">
        <v>5755.6</v>
      </c>
      <c r="E85" s="12">
        <v>0</v>
      </c>
      <c r="F85" s="12">
        <v>0</v>
      </c>
      <c r="G85" s="12">
        <v>3543.6</v>
      </c>
      <c r="H85" s="12">
        <v>0</v>
      </c>
      <c r="I85" s="12">
        <v>2303.5</v>
      </c>
      <c r="J85" s="12">
        <v>6440.1</v>
      </c>
      <c r="K85" s="12">
        <v>0</v>
      </c>
      <c r="L85" s="12">
        <v>3911.6</v>
      </c>
      <c r="M85" s="12">
        <v>2428</v>
      </c>
      <c r="N85" s="12">
        <v>1273.5</v>
      </c>
      <c r="O85" s="12">
        <v>477.5</v>
      </c>
      <c r="P85" s="12">
        <v>0</v>
      </c>
      <c r="Q85" s="12">
        <v>1351</v>
      </c>
      <c r="R85" s="12">
        <v>866.5</v>
      </c>
      <c r="S85" s="12">
        <v>1248</v>
      </c>
      <c r="T85" s="12">
        <v>1916.5</v>
      </c>
      <c r="U85" s="12">
        <v>0</v>
      </c>
      <c r="V85" s="12">
        <v>3078</v>
      </c>
      <c r="W85" s="12">
        <v>848</v>
      </c>
      <c r="X85" s="12">
        <v>1537</v>
      </c>
      <c r="Y85" s="12">
        <v>6853.6</v>
      </c>
      <c r="Z85" s="12">
        <v>0</v>
      </c>
      <c r="AA85" s="12">
        <v>607</v>
      </c>
      <c r="AB85" s="12">
        <v>713.5</v>
      </c>
      <c r="AC85" s="12">
        <v>233</v>
      </c>
      <c r="AD85" s="12">
        <v>0</v>
      </c>
      <c r="AE85" s="12">
        <v>0</v>
      </c>
      <c r="AL85" s="11" t="s">
        <v>97</v>
      </c>
      <c r="AM85" s="12">
        <v>235</v>
      </c>
      <c r="AN85" s="12">
        <v>0</v>
      </c>
      <c r="AO85" s="12">
        <v>1311</v>
      </c>
      <c r="AP85" s="12">
        <v>0</v>
      </c>
      <c r="AQ85" s="12">
        <v>0</v>
      </c>
      <c r="AR85" s="12">
        <v>2384</v>
      </c>
      <c r="AS85" s="12">
        <v>51</v>
      </c>
      <c r="AT85" s="12">
        <v>558</v>
      </c>
      <c r="AU85" s="12">
        <v>0</v>
      </c>
      <c r="AV85" s="12">
        <v>0</v>
      </c>
      <c r="AW85" s="12">
        <v>168</v>
      </c>
      <c r="AX85" s="12">
        <v>0</v>
      </c>
      <c r="AY85" s="12">
        <v>2487</v>
      </c>
      <c r="AZ85" s="12">
        <v>184</v>
      </c>
      <c r="BA85" s="12">
        <v>0</v>
      </c>
      <c r="BB85" s="12">
        <v>1600</v>
      </c>
      <c r="BC85" s="12">
        <v>0</v>
      </c>
      <c r="BD85" s="12">
        <v>0</v>
      </c>
      <c r="BE85" s="12">
        <v>1051</v>
      </c>
      <c r="BF85" s="12">
        <v>0</v>
      </c>
      <c r="BG85" s="12">
        <v>772</v>
      </c>
      <c r="BH85" s="12">
        <v>69</v>
      </c>
      <c r="BI85" s="12">
        <v>858</v>
      </c>
      <c r="BJ85" s="12">
        <v>0</v>
      </c>
      <c r="BK85" s="12">
        <v>0</v>
      </c>
      <c r="BL85" s="12">
        <v>447</v>
      </c>
      <c r="BM85" s="12">
        <v>0</v>
      </c>
      <c r="BN85" s="12">
        <v>35</v>
      </c>
      <c r="BO85" s="12">
        <v>0</v>
      </c>
      <c r="BP85" s="12">
        <v>0</v>
      </c>
      <c r="BX85" s="11" t="s">
        <v>97</v>
      </c>
      <c r="BY85" s="12">
        <v>0</v>
      </c>
      <c r="BZ85" s="12">
        <v>211.1</v>
      </c>
      <c r="CA85" s="12">
        <v>8268.2999999999993</v>
      </c>
      <c r="CB85" s="12">
        <v>1054.8</v>
      </c>
      <c r="CC85" s="12">
        <v>1015.8</v>
      </c>
      <c r="CD85" s="12">
        <v>359.6</v>
      </c>
      <c r="CE85" s="12">
        <v>0</v>
      </c>
      <c r="CF85" s="12">
        <v>391.1</v>
      </c>
      <c r="CG85" s="12">
        <v>2352.1999999999998</v>
      </c>
      <c r="CH85" s="12">
        <v>0</v>
      </c>
      <c r="CI85" s="12">
        <v>8854</v>
      </c>
      <c r="CJ85" s="12">
        <v>78</v>
      </c>
      <c r="CK85" s="12">
        <v>9518.2000000000007</v>
      </c>
      <c r="CL85" s="12">
        <v>5892.2</v>
      </c>
      <c r="CM85" s="12">
        <v>0</v>
      </c>
      <c r="CN85" s="12">
        <v>3712.1</v>
      </c>
      <c r="CO85" s="12">
        <v>3360.5</v>
      </c>
      <c r="CP85" s="12">
        <v>0</v>
      </c>
      <c r="CQ85" s="12">
        <v>0</v>
      </c>
      <c r="CR85" s="12">
        <v>0</v>
      </c>
      <c r="CS85" s="12">
        <v>2383.6999999999998</v>
      </c>
      <c r="CT85" s="12">
        <v>78</v>
      </c>
      <c r="CU85" s="12">
        <v>0</v>
      </c>
      <c r="CV85" s="12">
        <v>750.2</v>
      </c>
      <c r="CW85" s="12">
        <v>0</v>
      </c>
      <c r="CX85" s="12">
        <v>3579</v>
      </c>
      <c r="CY85" s="12">
        <v>2711.8</v>
      </c>
      <c r="CZ85" s="12">
        <v>601.70000000000005</v>
      </c>
      <c r="DA85" s="12">
        <v>5431.5</v>
      </c>
      <c r="DB85" s="12">
        <v>0</v>
      </c>
    </row>
    <row r="86" spans="1:106" ht="15" thickBot="1" x14ac:dyDescent="0.35">
      <c r="A86" s="11" t="s">
        <v>104</v>
      </c>
      <c r="B86" s="12">
        <v>1599</v>
      </c>
      <c r="C86" s="12">
        <v>0</v>
      </c>
      <c r="D86" s="12">
        <v>5755.6</v>
      </c>
      <c r="E86" s="12">
        <v>0</v>
      </c>
      <c r="F86" s="12">
        <v>0</v>
      </c>
      <c r="G86" s="12">
        <v>3543.6</v>
      </c>
      <c r="H86" s="12">
        <v>0</v>
      </c>
      <c r="I86" s="12">
        <v>2303.5</v>
      </c>
      <c r="J86" s="12">
        <v>6440.1</v>
      </c>
      <c r="K86" s="12">
        <v>0</v>
      </c>
      <c r="L86" s="12">
        <v>3059.5</v>
      </c>
      <c r="M86" s="12">
        <v>2428</v>
      </c>
      <c r="N86" s="12">
        <v>1273.5</v>
      </c>
      <c r="O86" s="12">
        <v>477.5</v>
      </c>
      <c r="P86" s="12">
        <v>0</v>
      </c>
      <c r="Q86" s="12">
        <v>1351</v>
      </c>
      <c r="R86" s="12">
        <v>866.5</v>
      </c>
      <c r="S86" s="12">
        <v>1248</v>
      </c>
      <c r="T86" s="12">
        <v>1916.5</v>
      </c>
      <c r="U86" s="12">
        <v>0</v>
      </c>
      <c r="V86" s="12">
        <v>3078</v>
      </c>
      <c r="W86" s="12">
        <v>848</v>
      </c>
      <c r="X86" s="12">
        <v>925</v>
      </c>
      <c r="Y86" s="12">
        <v>6853.6</v>
      </c>
      <c r="Z86" s="12">
        <v>0</v>
      </c>
      <c r="AA86" s="12">
        <v>607</v>
      </c>
      <c r="AB86" s="12">
        <v>713.5</v>
      </c>
      <c r="AC86" s="12">
        <v>233</v>
      </c>
      <c r="AD86" s="12">
        <v>0</v>
      </c>
      <c r="AE86" s="12">
        <v>0</v>
      </c>
      <c r="AL86" s="11" t="s">
        <v>104</v>
      </c>
      <c r="AM86" s="12">
        <v>235</v>
      </c>
      <c r="AN86" s="12">
        <v>0</v>
      </c>
      <c r="AO86" s="12">
        <v>1206</v>
      </c>
      <c r="AP86" s="12">
        <v>0</v>
      </c>
      <c r="AQ86" s="12">
        <v>0</v>
      </c>
      <c r="AR86" s="12">
        <v>2384</v>
      </c>
      <c r="AS86" s="12">
        <v>51</v>
      </c>
      <c r="AT86" s="12">
        <v>558</v>
      </c>
      <c r="AU86" s="12">
        <v>0</v>
      </c>
      <c r="AV86" s="12">
        <v>0</v>
      </c>
      <c r="AW86" s="12">
        <v>0</v>
      </c>
      <c r="AX86" s="12">
        <v>0</v>
      </c>
      <c r="AY86" s="12">
        <v>2487</v>
      </c>
      <c r="AZ86" s="12">
        <v>184</v>
      </c>
      <c r="BA86" s="12">
        <v>0</v>
      </c>
      <c r="BB86" s="12">
        <v>1600</v>
      </c>
      <c r="BC86" s="12">
        <v>0</v>
      </c>
      <c r="BD86" s="12">
        <v>0</v>
      </c>
      <c r="BE86" s="12">
        <v>1051</v>
      </c>
      <c r="BF86" s="12">
        <v>0</v>
      </c>
      <c r="BG86" s="12">
        <v>772</v>
      </c>
      <c r="BH86" s="12">
        <v>69</v>
      </c>
      <c r="BI86" s="12">
        <v>858</v>
      </c>
      <c r="BJ86" s="12">
        <v>0</v>
      </c>
      <c r="BK86" s="12">
        <v>0</v>
      </c>
      <c r="BL86" s="12">
        <v>447</v>
      </c>
      <c r="BM86" s="12">
        <v>0</v>
      </c>
      <c r="BN86" s="12">
        <v>35</v>
      </c>
      <c r="BO86" s="12">
        <v>0</v>
      </c>
      <c r="BP86" s="12">
        <v>0</v>
      </c>
      <c r="BX86" s="11" t="s">
        <v>104</v>
      </c>
      <c r="BY86" s="12">
        <v>0</v>
      </c>
      <c r="BZ86" s="12">
        <v>211.1</v>
      </c>
      <c r="CA86" s="12">
        <v>8268.2999999999993</v>
      </c>
      <c r="CB86" s="12">
        <v>1054.8</v>
      </c>
      <c r="CC86" s="12">
        <v>1015.8</v>
      </c>
      <c r="CD86" s="12">
        <v>125</v>
      </c>
      <c r="CE86" s="12">
        <v>0</v>
      </c>
      <c r="CF86" s="12">
        <v>391.1</v>
      </c>
      <c r="CG86" s="12">
        <v>2352.1999999999998</v>
      </c>
      <c r="CH86" s="12">
        <v>0</v>
      </c>
      <c r="CI86" s="12">
        <v>3368</v>
      </c>
      <c r="CJ86" s="12">
        <v>78</v>
      </c>
      <c r="CK86" s="12">
        <v>9518.2000000000007</v>
      </c>
      <c r="CL86" s="12">
        <v>5892.2</v>
      </c>
      <c r="CM86" s="12">
        <v>0</v>
      </c>
      <c r="CN86" s="12">
        <v>2375.6999999999998</v>
      </c>
      <c r="CO86" s="12">
        <v>3360.5</v>
      </c>
      <c r="CP86" s="12">
        <v>0</v>
      </c>
      <c r="CQ86" s="12">
        <v>0</v>
      </c>
      <c r="CR86" s="12">
        <v>0</v>
      </c>
      <c r="CS86" s="12">
        <v>1297.4000000000001</v>
      </c>
      <c r="CT86" s="12">
        <v>78</v>
      </c>
      <c r="CU86" s="12">
        <v>0</v>
      </c>
      <c r="CV86" s="12">
        <v>750.2</v>
      </c>
      <c r="CW86" s="12">
        <v>0</v>
      </c>
      <c r="CX86" s="12">
        <v>3579</v>
      </c>
      <c r="CY86" s="12">
        <v>2711.8</v>
      </c>
      <c r="CZ86" s="12">
        <v>601.70000000000005</v>
      </c>
      <c r="DA86" s="12">
        <v>5431.5</v>
      </c>
      <c r="DB86" s="12">
        <v>0</v>
      </c>
    </row>
    <row r="87" spans="1:106" ht="15" thickBot="1" x14ac:dyDescent="0.35">
      <c r="A87" s="11" t="s">
        <v>107</v>
      </c>
      <c r="B87" s="12">
        <v>1599</v>
      </c>
      <c r="C87" s="12">
        <v>0</v>
      </c>
      <c r="D87" s="12">
        <v>701</v>
      </c>
      <c r="E87" s="12">
        <v>0</v>
      </c>
      <c r="F87" s="12">
        <v>0</v>
      </c>
      <c r="G87" s="12">
        <v>3543.6</v>
      </c>
      <c r="H87" s="12">
        <v>0</v>
      </c>
      <c r="I87" s="12">
        <v>2166.5</v>
      </c>
      <c r="J87" s="12">
        <v>6440.1</v>
      </c>
      <c r="K87" s="12">
        <v>0</v>
      </c>
      <c r="L87" s="12">
        <v>3059.5</v>
      </c>
      <c r="M87" s="12">
        <v>2428</v>
      </c>
      <c r="N87" s="12">
        <v>1002.5</v>
      </c>
      <c r="O87" s="12">
        <v>477.5</v>
      </c>
      <c r="P87" s="12">
        <v>0</v>
      </c>
      <c r="Q87" s="12">
        <v>1351</v>
      </c>
      <c r="R87" s="12">
        <v>866.5</v>
      </c>
      <c r="S87" s="12">
        <v>1248</v>
      </c>
      <c r="T87" s="12">
        <v>1916.5</v>
      </c>
      <c r="U87" s="12">
        <v>0</v>
      </c>
      <c r="V87" s="12">
        <v>2423.5</v>
      </c>
      <c r="W87" s="12">
        <v>848</v>
      </c>
      <c r="X87" s="12">
        <v>925</v>
      </c>
      <c r="Y87" s="12">
        <v>6853.6</v>
      </c>
      <c r="Z87" s="12">
        <v>0</v>
      </c>
      <c r="AA87" s="12">
        <v>607</v>
      </c>
      <c r="AB87" s="12">
        <v>713.5</v>
      </c>
      <c r="AC87" s="12">
        <v>233</v>
      </c>
      <c r="AD87" s="12">
        <v>0</v>
      </c>
      <c r="AE87" s="12">
        <v>0</v>
      </c>
      <c r="AL87" s="11" t="s">
        <v>107</v>
      </c>
      <c r="AM87" s="12">
        <v>235</v>
      </c>
      <c r="AN87" s="12">
        <v>0</v>
      </c>
      <c r="AO87" s="12">
        <v>1206</v>
      </c>
      <c r="AP87" s="12">
        <v>0</v>
      </c>
      <c r="AQ87" s="12">
        <v>0</v>
      </c>
      <c r="AR87" s="12">
        <v>2384</v>
      </c>
      <c r="AS87" s="12">
        <v>51</v>
      </c>
      <c r="AT87" s="12">
        <v>558</v>
      </c>
      <c r="AU87" s="12">
        <v>0</v>
      </c>
      <c r="AV87" s="12">
        <v>0</v>
      </c>
      <c r="AW87" s="12">
        <v>0</v>
      </c>
      <c r="AX87" s="12">
        <v>0</v>
      </c>
      <c r="AY87" s="12">
        <v>2487</v>
      </c>
      <c r="AZ87" s="12">
        <v>184</v>
      </c>
      <c r="BA87" s="12">
        <v>0</v>
      </c>
      <c r="BB87" s="12">
        <v>1600</v>
      </c>
      <c r="BC87" s="12">
        <v>0</v>
      </c>
      <c r="BD87" s="12">
        <v>0</v>
      </c>
      <c r="BE87" s="12">
        <v>1051</v>
      </c>
      <c r="BF87" s="12">
        <v>0</v>
      </c>
      <c r="BG87" s="12">
        <v>772</v>
      </c>
      <c r="BH87" s="12">
        <v>69</v>
      </c>
      <c r="BI87" s="12">
        <v>858</v>
      </c>
      <c r="BJ87" s="12">
        <v>0</v>
      </c>
      <c r="BK87" s="12">
        <v>0</v>
      </c>
      <c r="BL87" s="12">
        <v>447</v>
      </c>
      <c r="BM87" s="12">
        <v>0</v>
      </c>
      <c r="BN87" s="12">
        <v>35</v>
      </c>
      <c r="BO87" s="12">
        <v>0</v>
      </c>
      <c r="BP87" s="12">
        <v>0</v>
      </c>
      <c r="BX87" s="11" t="s">
        <v>107</v>
      </c>
      <c r="BY87" s="12">
        <v>0</v>
      </c>
      <c r="BZ87" s="12">
        <v>211.1</v>
      </c>
      <c r="CA87" s="12">
        <v>1351.9</v>
      </c>
      <c r="CB87" s="12">
        <v>1054.8</v>
      </c>
      <c r="CC87" s="12">
        <v>1015.8</v>
      </c>
      <c r="CD87" s="12">
        <v>0</v>
      </c>
      <c r="CE87" s="12">
        <v>0</v>
      </c>
      <c r="CF87" s="12">
        <v>391.1</v>
      </c>
      <c r="CG87" s="12">
        <v>2352.1999999999998</v>
      </c>
      <c r="CH87" s="12">
        <v>0</v>
      </c>
      <c r="CI87" s="12">
        <v>1187.8</v>
      </c>
      <c r="CJ87" s="12">
        <v>78</v>
      </c>
      <c r="CK87" s="12">
        <v>9518.2000000000007</v>
      </c>
      <c r="CL87" s="12">
        <v>2281.6</v>
      </c>
      <c r="CM87" s="12">
        <v>0</v>
      </c>
      <c r="CN87" s="12">
        <v>2375.6999999999998</v>
      </c>
      <c r="CO87" s="12">
        <v>3360.5</v>
      </c>
      <c r="CP87" s="12">
        <v>0</v>
      </c>
      <c r="CQ87" s="12">
        <v>0</v>
      </c>
      <c r="CR87" s="12">
        <v>0</v>
      </c>
      <c r="CS87" s="12">
        <v>1297.4000000000001</v>
      </c>
      <c r="CT87" s="12">
        <v>78</v>
      </c>
      <c r="CU87" s="12">
        <v>0</v>
      </c>
      <c r="CV87" s="12">
        <v>750.2</v>
      </c>
      <c r="CW87" s="12">
        <v>0</v>
      </c>
      <c r="CX87" s="12">
        <v>3579</v>
      </c>
      <c r="CY87" s="12">
        <v>2711.8</v>
      </c>
      <c r="CZ87" s="12">
        <v>0</v>
      </c>
      <c r="DA87" s="12">
        <v>5431.5</v>
      </c>
      <c r="DB87" s="12">
        <v>0</v>
      </c>
    </row>
    <row r="88" spans="1:106" ht="15" thickBot="1" x14ac:dyDescent="0.35">
      <c r="A88" s="11" t="s">
        <v>110</v>
      </c>
      <c r="B88" s="12">
        <v>1599</v>
      </c>
      <c r="C88" s="12">
        <v>0</v>
      </c>
      <c r="D88" s="12">
        <v>701</v>
      </c>
      <c r="E88" s="12">
        <v>0</v>
      </c>
      <c r="F88" s="12">
        <v>0</v>
      </c>
      <c r="G88" s="12">
        <v>3543.6</v>
      </c>
      <c r="H88" s="12">
        <v>0</v>
      </c>
      <c r="I88" s="12">
        <v>2166.5</v>
      </c>
      <c r="J88" s="12">
        <v>4233.6000000000004</v>
      </c>
      <c r="K88" s="12">
        <v>0</v>
      </c>
      <c r="L88" s="12">
        <v>3059.5</v>
      </c>
      <c r="M88" s="12">
        <v>2428</v>
      </c>
      <c r="N88" s="12">
        <v>1002.5</v>
      </c>
      <c r="O88" s="12">
        <v>0</v>
      </c>
      <c r="P88" s="12">
        <v>0</v>
      </c>
      <c r="Q88" s="12">
        <v>1351</v>
      </c>
      <c r="R88" s="12">
        <v>866.5</v>
      </c>
      <c r="S88" s="12">
        <v>1248</v>
      </c>
      <c r="T88" s="12">
        <v>1916.5</v>
      </c>
      <c r="U88" s="12">
        <v>0</v>
      </c>
      <c r="V88" s="12">
        <v>2423.5</v>
      </c>
      <c r="W88" s="12">
        <v>848</v>
      </c>
      <c r="X88" s="12">
        <v>882.5</v>
      </c>
      <c r="Y88" s="12">
        <v>6853.6</v>
      </c>
      <c r="Z88" s="12">
        <v>0</v>
      </c>
      <c r="AA88" s="12">
        <v>607</v>
      </c>
      <c r="AB88" s="12">
        <v>713.5</v>
      </c>
      <c r="AC88" s="12">
        <v>233</v>
      </c>
      <c r="AD88" s="12">
        <v>0</v>
      </c>
      <c r="AE88" s="12">
        <v>0</v>
      </c>
      <c r="AL88" s="11" t="s">
        <v>110</v>
      </c>
      <c r="AM88" s="12">
        <v>235</v>
      </c>
      <c r="AN88" s="12">
        <v>0</v>
      </c>
      <c r="AO88" s="12">
        <v>1206</v>
      </c>
      <c r="AP88" s="12">
        <v>0</v>
      </c>
      <c r="AQ88" s="12">
        <v>0</v>
      </c>
      <c r="AR88" s="12">
        <v>2384</v>
      </c>
      <c r="AS88" s="12">
        <v>51</v>
      </c>
      <c r="AT88" s="12">
        <v>558</v>
      </c>
      <c r="AU88" s="12">
        <v>0</v>
      </c>
      <c r="AV88" s="12">
        <v>0</v>
      </c>
      <c r="AW88" s="12">
        <v>0</v>
      </c>
      <c r="AX88" s="12">
        <v>0</v>
      </c>
      <c r="AY88" s="12">
        <v>2487</v>
      </c>
      <c r="AZ88" s="12">
        <v>184</v>
      </c>
      <c r="BA88" s="12">
        <v>0</v>
      </c>
      <c r="BB88" s="12">
        <v>1600</v>
      </c>
      <c r="BC88" s="12">
        <v>0</v>
      </c>
      <c r="BD88" s="12">
        <v>0</v>
      </c>
      <c r="BE88" s="12">
        <v>1051</v>
      </c>
      <c r="BF88" s="12">
        <v>0</v>
      </c>
      <c r="BG88" s="12">
        <v>772</v>
      </c>
      <c r="BH88" s="12">
        <v>69</v>
      </c>
      <c r="BI88" s="12">
        <v>858</v>
      </c>
      <c r="BJ88" s="12">
        <v>0</v>
      </c>
      <c r="BK88" s="12">
        <v>0</v>
      </c>
      <c r="BL88" s="12">
        <v>447</v>
      </c>
      <c r="BM88" s="12">
        <v>0</v>
      </c>
      <c r="BN88" s="12">
        <v>35</v>
      </c>
      <c r="BO88" s="12">
        <v>0</v>
      </c>
      <c r="BP88" s="12">
        <v>0</v>
      </c>
      <c r="BX88" s="11" t="s">
        <v>110</v>
      </c>
      <c r="BY88" s="12">
        <v>0</v>
      </c>
      <c r="BZ88" s="12">
        <v>0</v>
      </c>
      <c r="CA88" s="12">
        <v>1351.9</v>
      </c>
      <c r="CB88" s="12">
        <v>1054.8</v>
      </c>
      <c r="CC88" s="12">
        <v>1015.8</v>
      </c>
      <c r="CD88" s="12">
        <v>0</v>
      </c>
      <c r="CE88" s="12">
        <v>0</v>
      </c>
      <c r="CF88" s="12">
        <v>391.1</v>
      </c>
      <c r="CG88" s="12">
        <v>0</v>
      </c>
      <c r="CH88" s="12">
        <v>0</v>
      </c>
      <c r="CI88" s="12">
        <v>0</v>
      </c>
      <c r="CJ88" s="12">
        <v>0</v>
      </c>
      <c r="CK88" s="12">
        <v>9518.2000000000007</v>
      </c>
      <c r="CL88" s="12">
        <v>2281.6</v>
      </c>
      <c r="CM88" s="12">
        <v>0</v>
      </c>
      <c r="CN88" s="12">
        <v>2375.6999999999998</v>
      </c>
      <c r="CO88" s="12">
        <v>3360.5</v>
      </c>
      <c r="CP88" s="12">
        <v>0</v>
      </c>
      <c r="CQ88" s="12">
        <v>0</v>
      </c>
      <c r="CR88" s="12">
        <v>0</v>
      </c>
      <c r="CS88" s="12">
        <v>1297.4000000000001</v>
      </c>
      <c r="CT88" s="12">
        <v>78</v>
      </c>
      <c r="CU88" s="12">
        <v>0</v>
      </c>
      <c r="CV88" s="12">
        <v>750.2</v>
      </c>
      <c r="CW88" s="12">
        <v>0</v>
      </c>
      <c r="CX88" s="12">
        <v>3579</v>
      </c>
      <c r="CY88" s="12">
        <v>2711.8</v>
      </c>
      <c r="CZ88" s="12">
        <v>0</v>
      </c>
      <c r="DA88" s="12">
        <v>5431.5</v>
      </c>
      <c r="DB88" s="12">
        <v>0</v>
      </c>
    </row>
    <row r="89" spans="1:106" ht="15" thickBot="1" x14ac:dyDescent="0.35">
      <c r="A89" s="11" t="s">
        <v>113</v>
      </c>
      <c r="B89" s="12">
        <v>1599</v>
      </c>
      <c r="C89" s="12">
        <v>0</v>
      </c>
      <c r="D89" s="12">
        <v>701</v>
      </c>
      <c r="E89" s="12">
        <v>0</v>
      </c>
      <c r="F89" s="12">
        <v>0</v>
      </c>
      <c r="G89" s="12">
        <v>3543.6</v>
      </c>
      <c r="H89" s="12">
        <v>0</v>
      </c>
      <c r="I89" s="12">
        <v>1132</v>
      </c>
      <c r="J89" s="12">
        <v>4233.6000000000004</v>
      </c>
      <c r="K89" s="12">
        <v>0</v>
      </c>
      <c r="L89" s="12">
        <v>3059.5</v>
      </c>
      <c r="M89" s="12">
        <v>2428</v>
      </c>
      <c r="N89" s="12">
        <v>1002.5</v>
      </c>
      <c r="O89" s="12">
        <v>0</v>
      </c>
      <c r="P89" s="12">
        <v>0</v>
      </c>
      <c r="Q89" s="12">
        <v>759.5</v>
      </c>
      <c r="R89" s="12">
        <v>866.5</v>
      </c>
      <c r="S89" s="12">
        <v>1248</v>
      </c>
      <c r="T89" s="12">
        <v>1916.5</v>
      </c>
      <c r="U89" s="12">
        <v>0</v>
      </c>
      <c r="V89" s="12">
        <v>2423.5</v>
      </c>
      <c r="W89" s="12">
        <v>848</v>
      </c>
      <c r="X89" s="12">
        <v>882.5</v>
      </c>
      <c r="Y89" s="12">
        <v>6853.6</v>
      </c>
      <c r="Z89" s="12">
        <v>0</v>
      </c>
      <c r="AA89" s="12">
        <v>607</v>
      </c>
      <c r="AB89" s="12">
        <v>713.5</v>
      </c>
      <c r="AC89" s="12">
        <v>233</v>
      </c>
      <c r="AD89" s="12">
        <v>0</v>
      </c>
      <c r="AE89" s="12">
        <v>0</v>
      </c>
      <c r="AL89" s="11" t="s">
        <v>113</v>
      </c>
      <c r="AM89" s="12">
        <v>235</v>
      </c>
      <c r="AN89" s="12">
        <v>0</v>
      </c>
      <c r="AO89" s="12">
        <v>150</v>
      </c>
      <c r="AP89" s="12">
        <v>0</v>
      </c>
      <c r="AQ89" s="12">
        <v>0</v>
      </c>
      <c r="AR89" s="12">
        <v>2384</v>
      </c>
      <c r="AS89" s="12">
        <v>51</v>
      </c>
      <c r="AT89" s="12">
        <v>558</v>
      </c>
      <c r="AU89" s="12">
        <v>0</v>
      </c>
      <c r="AV89" s="12">
        <v>0</v>
      </c>
      <c r="AW89" s="12">
        <v>0</v>
      </c>
      <c r="AX89" s="12">
        <v>0</v>
      </c>
      <c r="AY89" s="12">
        <v>1376</v>
      </c>
      <c r="AZ89" s="12">
        <v>184</v>
      </c>
      <c r="BA89" s="12">
        <v>0</v>
      </c>
      <c r="BB89" s="12">
        <v>134</v>
      </c>
      <c r="BC89" s="12">
        <v>0</v>
      </c>
      <c r="BD89" s="12">
        <v>0</v>
      </c>
      <c r="BE89" s="12">
        <v>1051</v>
      </c>
      <c r="BF89" s="12">
        <v>0</v>
      </c>
      <c r="BG89" s="12">
        <v>772</v>
      </c>
      <c r="BH89" s="12">
        <v>69</v>
      </c>
      <c r="BI89" s="12">
        <v>858</v>
      </c>
      <c r="BJ89" s="12">
        <v>0</v>
      </c>
      <c r="BK89" s="12">
        <v>0</v>
      </c>
      <c r="BL89" s="12">
        <v>447</v>
      </c>
      <c r="BM89" s="12">
        <v>0</v>
      </c>
      <c r="BN89" s="12">
        <v>35</v>
      </c>
      <c r="BO89" s="12">
        <v>0</v>
      </c>
      <c r="BP89" s="12">
        <v>0</v>
      </c>
      <c r="BX89" s="11" t="s">
        <v>113</v>
      </c>
      <c r="BY89" s="12">
        <v>0</v>
      </c>
      <c r="BZ89" s="12">
        <v>0</v>
      </c>
      <c r="CA89" s="12">
        <v>1351.9</v>
      </c>
      <c r="CB89" s="12">
        <v>1054.8</v>
      </c>
      <c r="CC89" s="12">
        <v>1015.8</v>
      </c>
      <c r="CD89" s="12">
        <v>0</v>
      </c>
      <c r="CE89" s="12">
        <v>0</v>
      </c>
      <c r="CF89" s="12">
        <v>391.1</v>
      </c>
      <c r="CG89" s="12">
        <v>0</v>
      </c>
      <c r="CH89" s="12">
        <v>0</v>
      </c>
      <c r="CI89" s="12">
        <v>0</v>
      </c>
      <c r="CJ89" s="12">
        <v>0</v>
      </c>
      <c r="CK89" s="12">
        <v>5595.6</v>
      </c>
      <c r="CL89" s="12">
        <v>2281.6</v>
      </c>
      <c r="CM89" s="12">
        <v>0</v>
      </c>
      <c r="CN89" s="12">
        <v>2375.6999999999998</v>
      </c>
      <c r="CO89" s="12">
        <v>3360.5</v>
      </c>
      <c r="CP89" s="12">
        <v>0</v>
      </c>
      <c r="CQ89" s="12">
        <v>0</v>
      </c>
      <c r="CR89" s="12">
        <v>0</v>
      </c>
      <c r="CS89" s="12">
        <v>1297.4000000000001</v>
      </c>
      <c r="CT89" s="12">
        <v>78</v>
      </c>
      <c r="CU89" s="12">
        <v>0</v>
      </c>
      <c r="CV89" s="12">
        <v>750.2</v>
      </c>
      <c r="CW89" s="12">
        <v>0</v>
      </c>
      <c r="CX89" s="12">
        <v>3579</v>
      </c>
      <c r="CY89" s="12">
        <v>2711.8</v>
      </c>
      <c r="CZ89" s="12">
        <v>0</v>
      </c>
      <c r="DA89" s="12">
        <v>5431.5</v>
      </c>
      <c r="DB89" s="12">
        <v>0</v>
      </c>
    </row>
    <row r="90" spans="1:106" ht="15" thickBot="1" x14ac:dyDescent="0.35">
      <c r="A90" s="11" t="s">
        <v>116</v>
      </c>
      <c r="B90" s="12">
        <v>1599</v>
      </c>
      <c r="C90" s="12">
        <v>0</v>
      </c>
      <c r="D90" s="12">
        <v>701</v>
      </c>
      <c r="E90" s="12">
        <v>0</v>
      </c>
      <c r="F90" s="12">
        <v>0</v>
      </c>
      <c r="G90" s="12">
        <v>3543.6</v>
      </c>
      <c r="H90" s="12">
        <v>0</v>
      </c>
      <c r="I90" s="12">
        <v>1132</v>
      </c>
      <c r="J90" s="12">
        <v>4233.6000000000004</v>
      </c>
      <c r="K90" s="12">
        <v>0</v>
      </c>
      <c r="L90" s="12">
        <v>3059.5</v>
      </c>
      <c r="M90" s="12">
        <v>2428</v>
      </c>
      <c r="N90" s="12">
        <v>1002.5</v>
      </c>
      <c r="O90" s="12">
        <v>0</v>
      </c>
      <c r="P90" s="12">
        <v>0</v>
      </c>
      <c r="Q90" s="12">
        <v>759.5</v>
      </c>
      <c r="R90" s="12">
        <v>866.5</v>
      </c>
      <c r="S90" s="12">
        <v>1248</v>
      </c>
      <c r="T90" s="12">
        <v>1916.5</v>
      </c>
      <c r="U90" s="12">
        <v>0</v>
      </c>
      <c r="V90" s="12">
        <v>2423.5</v>
      </c>
      <c r="W90" s="12">
        <v>848</v>
      </c>
      <c r="X90" s="12">
        <v>440</v>
      </c>
      <c r="Y90" s="12">
        <v>6853.6</v>
      </c>
      <c r="Z90" s="12">
        <v>0</v>
      </c>
      <c r="AA90" s="12">
        <v>607</v>
      </c>
      <c r="AB90" s="12">
        <v>713.5</v>
      </c>
      <c r="AC90" s="12">
        <v>233</v>
      </c>
      <c r="AD90" s="12">
        <v>0</v>
      </c>
      <c r="AE90" s="12">
        <v>0</v>
      </c>
      <c r="AL90" s="11" t="s">
        <v>116</v>
      </c>
      <c r="AM90" s="12">
        <v>235</v>
      </c>
      <c r="AN90" s="12">
        <v>0</v>
      </c>
      <c r="AO90" s="12">
        <v>150</v>
      </c>
      <c r="AP90" s="12">
        <v>0</v>
      </c>
      <c r="AQ90" s="12">
        <v>0</v>
      </c>
      <c r="AR90" s="12">
        <v>2384</v>
      </c>
      <c r="AS90" s="12">
        <v>51</v>
      </c>
      <c r="AT90" s="12">
        <v>558</v>
      </c>
      <c r="AU90" s="12">
        <v>0</v>
      </c>
      <c r="AV90" s="12">
        <v>0</v>
      </c>
      <c r="AW90" s="12">
        <v>0</v>
      </c>
      <c r="AX90" s="12">
        <v>0</v>
      </c>
      <c r="AY90" s="12">
        <v>1376</v>
      </c>
      <c r="AZ90" s="12">
        <v>184</v>
      </c>
      <c r="BA90" s="12">
        <v>0</v>
      </c>
      <c r="BB90" s="12">
        <v>134</v>
      </c>
      <c r="BC90" s="12">
        <v>0</v>
      </c>
      <c r="BD90" s="12">
        <v>0</v>
      </c>
      <c r="BE90" s="12">
        <v>1051</v>
      </c>
      <c r="BF90" s="12">
        <v>0</v>
      </c>
      <c r="BG90" s="12">
        <v>772</v>
      </c>
      <c r="BH90" s="12">
        <v>69</v>
      </c>
      <c r="BI90" s="12">
        <v>858</v>
      </c>
      <c r="BJ90" s="12">
        <v>0</v>
      </c>
      <c r="BK90" s="12">
        <v>0</v>
      </c>
      <c r="BL90" s="12">
        <v>447</v>
      </c>
      <c r="BM90" s="12">
        <v>0</v>
      </c>
      <c r="BN90" s="12">
        <v>35</v>
      </c>
      <c r="BO90" s="12">
        <v>0</v>
      </c>
      <c r="BP90" s="12">
        <v>0</v>
      </c>
      <c r="BX90" s="11" t="s">
        <v>116</v>
      </c>
      <c r="BY90" s="12">
        <v>0</v>
      </c>
      <c r="BZ90" s="12">
        <v>0</v>
      </c>
      <c r="CA90" s="12">
        <v>1351.9</v>
      </c>
      <c r="CB90" s="12">
        <v>1054.8</v>
      </c>
      <c r="CC90" s="12">
        <v>1015.8</v>
      </c>
      <c r="CD90" s="12">
        <v>0</v>
      </c>
      <c r="CE90" s="12">
        <v>0</v>
      </c>
      <c r="CF90" s="12">
        <v>391.1</v>
      </c>
      <c r="CG90" s="12">
        <v>0</v>
      </c>
      <c r="CH90" s="12">
        <v>0</v>
      </c>
      <c r="CI90" s="12">
        <v>0</v>
      </c>
      <c r="CJ90" s="12">
        <v>0</v>
      </c>
      <c r="CK90" s="12">
        <v>5595.6</v>
      </c>
      <c r="CL90" s="12">
        <v>2281.6</v>
      </c>
      <c r="CM90" s="12">
        <v>0</v>
      </c>
      <c r="CN90" s="12">
        <v>2375.6999999999998</v>
      </c>
      <c r="CO90" s="12">
        <v>3360.5</v>
      </c>
      <c r="CP90" s="12">
        <v>0</v>
      </c>
      <c r="CQ90" s="12">
        <v>0</v>
      </c>
      <c r="CR90" s="12">
        <v>0</v>
      </c>
      <c r="CS90" s="12">
        <v>1297.4000000000001</v>
      </c>
      <c r="CT90" s="12">
        <v>0</v>
      </c>
      <c r="CU90" s="12">
        <v>0</v>
      </c>
      <c r="CV90" s="12">
        <v>750.2</v>
      </c>
      <c r="CW90" s="12">
        <v>0</v>
      </c>
      <c r="CX90" s="12">
        <v>3579</v>
      </c>
      <c r="CY90" s="12">
        <v>2711.8</v>
      </c>
      <c r="CZ90" s="12">
        <v>0</v>
      </c>
      <c r="DA90" s="12">
        <v>5431.5</v>
      </c>
      <c r="DB90" s="12">
        <v>0</v>
      </c>
    </row>
    <row r="91" spans="1:106" ht="15" thickBot="1" x14ac:dyDescent="0.35">
      <c r="A91" s="11" t="s">
        <v>118</v>
      </c>
      <c r="B91" s="12">
        <v>1599</v>
      </c>
      <c r="C91" s="12">
        <v>0</v>
      </c>
      <c r="D91" s="12">
        <v>701</v>
      </c>
      <c r="E91" s="12">
        <v>0</v>
      </c>
      <c r="F91" s="12">
        <v>0</v>
      </c>
      <c r="G91" s="12">
        <v>3543.6</v>
      </c>
      <c r="H91" s="12">
        <v>0</v>
      </c>
      <c r="I91" s="12">
        <v>856</v>
      </c>
      <c r="J91" s="12">
        <v>4233.6000000000004</v>
      </c>
      <c r="K91" s="12">
        <v>0</v>
      </c>
      <c r="L91" s="12">
        <v>3059.5</v>
      </c>
      <c r="M91" s="12">
        <v>2428</v>
      </c>
      <c r="N91" s="12">
        <v>1002.5</v>
      </c>
      <c r="O91" s="12">
        <v>0</v>
      </c>
      <c r="P91" s="12">
        <v>0</v>
      </c>
      <c r="Q91" s="12">
        <v>759.5</v>
      </c>
      <c r="R91" s="12">
        <v>866.5</v>
      </c>
      <c r="S91" s="12">
        <v>1248</v>
      </c>
      <c r="T91" s="12">
        <v>1916.5</v>
      </c>
      <c r="U91" s="12">
        <v>0</v>
      </c>
      <c r="V91" s="12">
        <v>2423.5</v>
      </c>
      <c r="W91" s="12">
        <v>848</v>
      </c>
      <c r="X91" s="12">
        <v>0</v>
      </c>
      <c r="Y91" s="12">
        <v>6853.6</v>
      </c>
      <c r="Z91" s="12">
        <v>0</v>
      </c>
      <c r="AA91" s="12">
        <v>607</v>
      </c>
      <c r="AB91" s="12">
        <v>713.5</v>
      </c>
      <c r="AC91" s="12">
        <v>0</v>
      </c>
      <c r="AD91" s="12">
        <v>0</v>
      </c>
      <c r="AE91" s="12">
        <v>0</v>
      </c>
      <c r="AL91" s="11" t="s">
        <v>118</v>
      </c>
      <c r="AM91" s="12">
        <v>235</v>
      </c>
      <c r="AN91" s="12">
        <v>0</v>
      </c>
      <c r="AO91" s="12">
        <v>0</v>
      </c>
      <c r="AP91" s="12">
        <v>0</v>
      </c>
      <c r="AQ91" s="12">
        <v>0</v>
      </c>
      <c r="AR91" s="12">
        <v>2384</v>
      </c>
      <c r="AS91" s="12">
        <v>51</v>
      </c>
      <c r="AT91" s="12">
        <v>558</v>
      </c>
      <c r="AU91" s="12">
        <v>0</v>
      </c>
      <c r="AV91" s="12">
        <v>0</v>
      </c>
      <c r="AW91" s="12">
        <v>0</v>
      </c>
      <c r="AX91" s="12">
        <v>0</v>
      </c>
      <c r="AY91" s="12">
        <v>1376</v>
      </c>
      <c r="AZ91" s="12">
        <v>184</v>
      </c>
      <c r="BA91" s="12">
        <v>0</v>
      </c>
      <c r="BB91" s="12">
        <v>0</v>
      </c>
      <c r="BC91" s="12">
        <v>0</v>
      </c>
      <c r="BD91" s="12">
        <v>0</v>
      </c>
      <c r="BE91" s="12">
        <v>1051</v>
      </c>
      <c r="BF91" s="12">
        <v>0</v>
      </c>
      <c r="BG91" s="12">
        <v>772</v>
      </c>
      <c r="BH91" s="12">
        <v>69</v>
      </c>
      <c r="BI91" s="12">
        <v>858</v>
      </c>
      <c r="BJ91" s="12">
        <v>0</v>
      </c>
      <c r="BK91" s="12">
        <v>0</v>
      </c>
      <c r="BL91" s="12">
        <v>247</v>
      </c>
      <c r="BM91" s="12">
        <v>0</v>
      </c>
      <c r="BN91" s="12">
        <v>35</v>
      </c>
      <c r="BO91" s="12">
        <v>0</v>
      </c>
      <c r="BP91" s="12">
        <v>0</v>
      </c>
      <c r="BX91" s="11" t="s">
        <v>118</v>
      </c>
      <c r="BY91" s="12">
        <v>0</v>
      </c>
      <c r="BZ91" s="12">
        <v>0</v>
      </c>
      <c r="CA91" s="12">
        <v>1351.9</v>
      </c>
      <c r="CB91" s="12">
        <v>851.7</v>
      </c>
      <c r="CC91" s="12">
        <v>1015.8</v>
      </c>
      <c r="CD91" s="12">
        <v>0</v>
      </c>
      <c r="CE91" s="12">
        <v>0</v>
      </c>
      <c r="CF91" s="12">
        <v>391.1</v>
      </c>
      <c r="CG91" s="12">
        <v>0</v>
      </c>
      <c r="CH91" s="12">
        <v>0</v>
      </c>
      <c r="CI91" s="12">
        <v>0</v>
      </c>
      <c r="CJ91" s="12">
        <v>0</v>
      </c>
      <c r="CK91" s="12">
        <v>5595.6</v>
      </c>
      <c r="CL91" s="12">
        <v>2281.6</v>
      </c>
      <c r="CM91" s="12">
        <v>0</v>
      </c>
      <c r="CN91" s="12">
        <v>2375.6999999999998</v>
      </c>
      <c r="CO91" s="12">
        <v>3360.5</v>
      </c>
      <c r="CP91" s="12">
        <v>0</v>
      </c>
      <c r="CQ91" s="12">
        <v>0</v>
      </c>
      <c r="CR91" s="12">
        <v>0</v>
      </c>
      <c r="CS91" s="12">
        <v>0</v>
      </c>
      <c r="CT91" s="12">
        <v>0</v>
      </c>
      <c r="CU91" s="12">
        <v>0</v>
      </c>
      <c r="CV91" s="12">
        <v>750.2</v>
      </c>
      <c r="CW91" s="12">
        <v>0</v>
      </c>
      <c r="CX91" s="12">
        <v>3579</v>
      </c>
      <c r="CY91" s="12">
        <v>2711.8</v>
      </c>
      <c r="CZ91" s="12">
        <v>0</v>
      </c>
      <c r="DA91" s="12">
        <v>5431.5</v>
      </c>
      <c r="DB91" s="12">
        <v>0</v>
      </c>
    </row>
    <row r="92" spans="1:106" ht="15" thickBot="1" x14ac:dyDescent="0.35">
      <c r="A92" s="11" t="s">
        <v>121</v>
      </c>
      <c r="B92" s="12">
        <v>1082</v>
      </c>
      <c r="C92" s="12">
        <v>0</v>
      </c>
      <c r="D92" s="12">
        <v>701</v>
      </c>
      <c r="E92" s="12">
        <v>0</v>
      </c>
      <c r="F92" s="12">
        <v>0</v>
      </c>
      <c r="G92" s="12">
        <v>3543.6</v>
      </c>
      <c r="H92" s="12">
        <v>0</v>
      </c>
      <c r="I92" s="12">
        <v>856</v>
      </c>
      <c r="J92" s="12">
        <v>4233.6000000000004</v>
      </c>
      <c r="K92" s="12">
        <v>0</v>
      </c>
      <c r="L92" s="12">
        <v>3059.5</v>
      </c>
      <c r="M92" s="12">
        <v>2428</v>
      </c>
      <c r="N92" s="12">
        <v>850</v>
      </c>
      <c r="O92" s="12">
        <v>0</v>
      </c>
      <c r="P92" s="12">
        <v>0</v>
      </c>
      <c r="Q92" s="12">
        <v>759.5</v>
      </c>
      <c r="R92" s="12">
        <v>866.5</v>
      </c>
      <c r="S92" s="12">
        <v>1248</v>
      </c>
      <c r="T92" s="12">
        <v>1916.5</v>
      </c>
      <c r="U92" s="12">
        <v>0</v>
      </c>
      <c r="V92" s="12">
        <v>2423.5</v>
      </c>
      <c r="W92" s="12">
        <v>848</v>
      </c>
      <c r="X92" s="12">
        <v>0</v>
      </c>
      <c r="Y92" s="12">
        <v>6853.6</v>
      </c>
      <c r="Z92" s="12">
        <v>0</v>
      </c>
      <c r="AA92" s="12">
        <v>607</v>
      </c>
      <c r="AB92" s="12">
        <v>713.5</v>
      </c>
      <c r="AC92" s="12">
        <v>0</v>
      </c>
      <c r="AD92" s="12">
        <v>0</v>
      </c>
      <c r="AE92" s="12">
        <v>0</v>
      </c>
      <c r="AL92" s="11" t="s">
        <v>121</v>
      </c>
      <c r="AM92" s="12">
        <v>235</v>
      </c>
      <c r="AN92" s="12">
        <v>0</v>
      </c>
      <c r="AO92" s="12">
        <v>0</v>
      </c>
      <c r="AP92" s="12">
        <v>0</v>
      </c>
      <c r="AQ92" s="12">
        <v>0</v>
      </c>
      <c r="AR92" s="12">
        <v>2384</v>
      </c>
      <c r="AS92" s="12">
        <v>51</v>
      </c>
      <c r="AT92" s="12">
        <v>558</v>
      </c>
      <c r="AU92" s="12">
        <v>0</v>
      </c>
      <c r="AV92" s="12">
        <v>0</v>
      </c>
      <c r="AW92" s="12">
        <v>0</v>
      </c>
      <c r="AX92" s="12">
        <v>0</v>
      </c>
      <c r="AY92" s="12">
        <v>1376</v>
      </c>
      <c r="AZ92" s="12">
        <v>184</v>
      </c>
      <c r="BA92" s="12">
        <v>0</v>
      </c>
      <c r="BB92" s="12">
        <v>0</v>
      </c>
      <c r="BC92" s="12">
        <v>0</v>
      </c>
      <c r="BD92" s="12">
        <v>0</v>
      </c>
      <c r="BE92" s="12">
        <v>942</v>
      </c>
      <c r="BF92" s="12">
        <v>0</v>
      </c>
      <c r="BG92" s="12">
        <v>772</v>
      </c>
      <c r="BH92" s="12">
        <v>69</v>
      </c>
      <c r="BI92" s="12">
        <v>858</v>
      </c>
      <c r="BJ92" s="12">
        <v>0</v>
      </c>
      <c r="BK92" s="12">
        <v>0</v>
      </c>
      <c r="BL92" s="12">
        <v>247</v>
      </c>
      <c r="BM92" s="12">
        <v>0</v>
      </c>
      <c r="BN92" s="12">
        <v>35</v>
      </c>
      <c r="BO92" s="12">
        <v>0</v>
      </c>
      <c r="BP92" s="12">
        <v>0</v>
      </c>
      <c r="BX92" s="11" t="s">
        <v>121</v>
      </c>
      <c r="BY92" s="12">
        <v>0</v>
      </c>
      <c r="BZ92" s="12">
        <v>0</v>
      </c>
      <c r="CA92" s="12">
        <v>1351.9</v>
      </c>
      <c r="CB92" s="12">
        <v>851.7</v>
      </c>
      <c r="CC92" s="12">
        <v>1015.8</v>
      </c>
      <c r="CD92" s="12">
        <v>0</v>
      </c>
      <c r="CE92" s="12">
        <v>0</v>
      </c>
      <c r="CF92" s="12">
        <v>391.1</v>
      </c>
      <c r="CG92" s="12">
        <v>0</v>
      </c>
      <c r="CH92" s="12">
        <v>0</v>
      </c>
      <c r="CI92" s="12">
        <v>0</v>
      </c>
      <c r="CJ92" s="12">
        <v>0</v>
      </c>
      <c r="CK92" s="12">
        <v>5595.6</v>
      </c>
      <c r="CL92" s="12">
        <v>2281.6</v>
      </c>
      <c r="CM92" s="12">
        <v>0</v>
      </c>
      <c r="CN92" s="12">
        <v>2375.6999999999998</v>
      </c>
      <c r="CO92" s="12">
        <v>3360.5</v>
      </c>
      <c r="CP92" s="12">
        <v>0</v>
      </c>
      <c r="CQ92" s="12">
        <v>0</v>
      </c>
      <c r="CR92" s="12">
        <v>0</v>
      </c>
      <c r="CS92" s="12">
        <v>0</v>
      </c>
      <c r="CT92" s="12">
        <v>0</v>
      </c>
      <c r="CU92" s="12">
        <v>0</v>
      </c>
      <c r="CV92" s="12">
        <v>750.2</v>
      </c>
      <c r="CW92" s="12">
        <v>0</v>
      </c>
      <c r="CX92" s="12">
        <v>3579</v>
      </c>
      <c r="CY92" s="12">
        <v>2711.8</v>
      </c>
      <c r="CZ92" s="12">
        <v>0</v>
      </c>
      <c r="DA92" s="12">
        <v>5431.5</v>
      </c>
      <c r="DB92" s="12">
        <v>0</v>
      </c>
    </row>
    <row r="93" spans="1:106" ht="15" thickBot="1" x14ac:dyDescent="0.35">
      <c r="A93" s="11" t="s">
        <v>123</v>
      </c>
      <c r="B93" s="12">
        <v>1082</v>
      </c>
      <c r="C93" s="12">
        <v>0</v>
      </c>
      <c r="D93" s="12">
        <v>701</v>
      </c>
      <c r="E93" s="12">
        <v>0</v>
      </c>
      <c r="F93" s="12">
        <v>0</v>
      </c>
      <c r="G93" s="12">
        <v>3543.6</v>
      </c>
      <c r="H93" s="12">
        <v>0</v>
      </c>
      <c r="I93" s="12">
        <v>388.5</v>
      </c>
      <c r="J93" s="12">
        <v>4233.6000000000004</v>
      </c>
      <c r="K93" s="12">
        <v>0</v>
      </c>
      <c r="L93" s="12">
        <v>2785</v>
      </c>
      <c r="M93" s="12">
        <v>2060</v>
      </c>
      <c r="N93" s="12">
        <v>850</v>
      </c>
      <c r="O93" s="12">
        <v>0</v>
      </c>
      <c r="P93" s="12">
        <v>0</v>
      </c>
      <c r="Q93" s="12">
        <v>759.5</v>
      </c>
      <c r="R93" s="12">
        <v>866.5</v>
      </c>
      <c r="S93" s="12">
        <v>1248</v>
      </c>
      <c r="T93" s="12">
        <v>1916.5</v>
      </c>
      <c r="U93" s="12">
        <v>0</v>
      </c>
      <c r="V93" s="12">
        <v>2423.5</v>
      </c>
      <c r="W93" s="12">
        <v>848</v>
      </c>
      <c r="X93" s="12">
        <v>0</v>
      </c>
      <c r="Y93" s="12">
        <v>3470.1</v>
      </c>
      <c r="Z93" s="12">
        <v>0</v>
      </c>
      <c r="AA93" s="12">
        <v>607</v>
      </c>
      <c r="AB93" s="12">
        <v>713.5</v>
      </c>
      <c r="AC93" s="12">
        <v>0</v>
      </c>
      <c r="AD93" s="12">
        <v>0</v>
      </c>
      <c r="AE93" s="12">
        <v>0</v>
      </c>
      <c r="AL93" s="11" t="s">
        <v>123</v>
      </c>
      <c r="AM93" s="12">
        <v>235</v>
      </c>
      <c r="AN93" s="12">
        <v>0</v>
      </c>
      <c r="AO93" s="12">
        <v>0</v>
      </c>
      <c r="AP93" s="12">
        <v>0</v>
      </c>
      <c r="AQ93" s="12">
        <v>0</v>
      </c>
      <c r="AR93" s="12">
        <v>2163</v>
      </c>
      <c r="AS93" s="12">
        <v>51</v>
      </c>
      <c r="AT93" s="12">
        <v>492</v>
      </c>
      <c r="AU93" s="12">
        <v>0</v>
      </c>
      <c r="AV93" s="12">
        <v>0</v>
      </c>
      <c r="AW93" s="12">
        <v>0</v>
      </c>
      <c r="AX93" s="12">
        <v>0</v>
      </c>
      <c r="AY93" s="12">
        <v>1376</v>
      </c>
      <c r="AZ93" s="12">
        <v>184</v>
      </c>
      <c r="BA93" s="12">
        <v>0</v>
      </c>
      <c r="BB93" s="12">
        <v>0</v>
      </c>
      <c r="BC93" s="12">
        <v>0</v>
      </c>
      <c r="BD93" s="12">
        <v>0</v>
      </c>
      <c r="BE93" s="12">
        <v>596</v>
      </c>
      <c r="BF93" s="12">
        <v>0</v>
      </c>
      <c r="BG93" s="12">
        <v>772</v>
      </c>
      <c r="BH93" s="12">
        <v>69</v>
      </c>
      <c r="BI93" s="12">
        <v>858</v>
      </c>
      <c r="BJ93" s="12">
        <v>0</v>
      </c>
      <c r="BK93" s="12">
        <v>0</v>
      </c>
      <c r="BL93" s="12">
        <v>247</v>
      </c>
      <c r="BM93" s="12">
        <v>0</v>
      </c>
      <c r="BN93" s="12">
        <v>35</v>
      </c>
      <c r="BO93" s="12">
        <v>0</v>
      </c>
      <c r="BP93" s="12">
        <v>0</v>
      </c>
      <c r="BX93" s="11" t="s">
        <v>123</v>
      </c>
      <c r="BY93" s="12">
        <v>0</v>
      </c>
      <c r="BZ93" s="12">
        <v>0</v>
      </c>
      <c r="CA93" s="12">
        <v>1351.9</v>
      </c>
      <c r="CB93" s="12">
        <v>851.7</v>
      </c>
      <c r="CC93" s="12">
        <v>1015.8</v>
      </c>
      <c r="CD93" s="12">
        <v>0</v>
      </c>
      <c r="CE93" s="12">
        <v>0</v>
      </c>
      <c r="CF93" s="12">
        <v>391.1</v>
      </c>
      <c r="CG93" s="12">
        <v>0</v>
      </c>
      <c r="CH93" s="12">
        <v>0</v>
      </c>
      <c r="CI93" s="12">
        <v>0</v>
      </c>
      <c r="CJ93" s="12">
        <v>0</v>
      </c>
      <c r="CK93" s="12">
        <v>5595.6</v>
      </c>
      <c r="CL93" s="12">
        <v>2281.6</v>
      </c>
      <c r="CM93" s="12">
        <v>0</v>
      </c>
      <c r="CN93" s="12">
        <v>2375.6999999999998</v>
      </c>
      <c r="CO93" s="12">
        <v>3360.5</v>
      </c>
      <c r="CP93" s="12">
        <v>0</v>
      </c>
      <c r="CQ93" s="12">
        <v>0</v>
      </c>
      <c r="CR93" s="12">
        <v>0</v>
      </c>
      <c r="CS93" s="12">
        <v>0</v>
      </c>
      <c r="CT93" s="12">
        <v>0</v>
      </c>
      <c r="CU93" s="12">
        <v>0</v>
      </c>
      <c r="CV93" s="12">
        <v>750.2</v>
      </c>
      <c r="CW93" s="12">
        <v>0</v>
      </c>
      <c r="CX93" s="12">
        <v>3579</v>
      </c>
      <c r="CY93" s="12">
        <v>2711.8</v>
      </c>
      <c r="CZ93" s="12">
        <v>0</v>
      </c>
      <c r="DA93" s="12">
        <v>5431.5</v>
      </c>
      <c r="DB93" s="12">
        <v>0</v>
      </c>
    </row>
    <row r="94" spans="1:106" ht="15" thickBot="1" x14ac:dyDescent="0.35">
      <c r="A94" s="11" t="s">
        <v>125</v>
      </c>
      <c r="B94" s="12">
        <v>1082</v>
      </c>
      <c r="C94" s="12">
        <v>0</v>
      </c>
      <c r="D94" s="12">
        <v>274.5</v>
      </c>
      <c r="E94" s="12">
        <v>0</v>
      </c>
      <c r="F94" s="12">
        <v>0</v>
      </c>
      <c r="G94" s="12">
        <v>3543.6</v>
      </c>
      <c r="H94" s="12">
        <v>0</v>
      </c>
      <c r="I94" s="12">
        <v>388.5</v>
      </c>
      <c r="J94" s="12">
        <v>4233.6000000000004</v>
      </c>
      <c r="K94" s="12">
        <v>0</v>
      </c>
      <c r="L94" s="12">
        <v>2703</v>
      </c>
      <c r="M94" s="12">
        <v>2060</v>
      </c>
      <c r="N94" s="12">
        <v>0</v>
      </c>
      <c r="O94" s="12">
        <v>0</v>
      </c>
      <c r="P94" s="12">
        <v>0</v>
      </c>
      <c r="Q94" s="12">
        <v>759.5</v>
      </c>
      <c r="R94" s="12">
        <v>866.5</v>
      </c>
      <c r="S94" s="12">
        <v>934.5</v>
      </c>
      <c r="T94" s="12">
        <v>1916.5</v>
      </c>
      <c r="U94" s="12">
        <v>0</v>
      </c>
      <c r="V94" s="12">
        <v>2423.5</v>
      </c>
      <c r="W94" s="12">
        <v>848</v>
      </c>
      <c r="X94" s="12">
        <v>0</v>
      </c>
      <c r="Y94" s="12">
        <v>3470.1</v>
      </c>
      <c r="Z94" s="12">
        <v>0</v>
      </c>
      <c r="AA94" s="12">
        <v>607</v>
      </c>
      <c r="AB94" s="12">
        <v>713.5</v>
      </c>
      <c r="AC94" s="12">
        <v>0</v>
      </c>
      <c r="AD94" s="12">
        <v>0</v>
      </c>
      <c r="AE94" s="12">
        <v>0</v>
      </c>
      <c r="AL94" s="11" t="s">
        <v>125</v>
      </c>
      <c r="AM94" s="12">
        <v>235</v>
      </c>
      <c r="AN94" s="12">
        <v>0</v>
      </c>
      <c r="AO94" s="12">
        <v>0</v>
      </c>
      <c r="AP94" s="12">
        <v>0</v>
      </c>
      <c r="AQ94" s="12">
        <v>0</v>
      </c>
      <c r="AR94" s="12">
        <v>2163</v>
      </c>
      <c r="AS94" s="12">
        <v>0</v>
      </c>
      <c r="AT94" s="12">
        <v>492</v>
      </c>
      <c r="AU94" s="12">
        <v>0</v>
      </c>
      <c r="AV94" s="12">
        <v>0</v>
      </c>
      <c r="AW94" s="12">
        <v>0</v>
      </c>
      <c r="AX94" s="12">
        <v>0</v>
      </c>
      <c r="AY94" s="12">
        <v>1376</v>
      </c>
      <c r="AZ94" s="12">
        <v>184</v>
      </c>
      <c r="BA94" s="12">
        <v>0</v>
      </c>
      <c r="BB94" s="12">
        <v>0</v>
      </c>
      <c r="BC94" s="12">
        <v>0</v>
      </c>
      <c r="BD94" s="12">
        <v>0</v>
      </c>
      <c r="BE94" s="12">
        <v>596</v>
      </c>
      <c r="BF94" s="12">
        <v>0</v>
      </c>
      <c r="BG94" s="12">
        <v>772</v>
      </c>
      <c r="BH94" s="12">
        <v>69</v>
      </c>
      <c r="BI94" s="12">
        <v>858</v>
      </c>
      <c r="BJ94" s="12">
        <v>0</v>
      </c>
      <c r="BK94" s="12">
        <v>0</v>
      </c>
      <c r="BL94" s="12">
        <v>247</v>
      </c>
      <c r="BM94" s="12">
        <v>0</v>
      </c>
      <c r="BN94" s="12">
        <v>35</v>
      </c>
      <c r="BO94" s="12">
        <v>0</v>
      </c>
      <c r="BP94" s="12">
        <v>0</v>
      </c>
      <c r="BX94" s="11" t="s">
        <v>125</v>
      </c>
      <c r="BY94" s="12">
        <v>0</v>
      </c>
      <c r="BZ94" s="12">
        <v>0</v>
      </c>
      <c r="CA94" s="12">
        <v>1351.9</v>
      </c>
      <c r="CB94" s="12">
        <v>851.7</v>
      </c>
      <c r="CC94" s="12">
        <v>1015.8</v>
      </c>
      <c r="CD94" s="12">
        <v>0</v>
      </c>
      <c r="CE94" s="12">
        <v>0</v>
      </c>
      <c r="CF94" s="12">
        <v>391.1</v>
      </c>
      <c r="CG94" s="12">
        <v>0</v>
      </c>
      <c r="CH94" s="12">
        <v>0</v>
      </c>
      <c r="CI94" s="12">
        <v>0</v>
      </c>
      <c r="CJ94" s="12">
        <v>0</v>
      </c>
      <c r="CK94" s="12">
        <v>5595.6</v>
      </c>
      <c r="CL94" s="12">
        <v>2281.6</v>
      </c>
      <c r="CM94" s="12">
        <v>0</v>
      </c>
      <c r="CN94" s="12">
        <v>2375.6999999999998</v>
      </c>
      <c r="CO94" s="12">
        <v>3360.5</v>
      </c>
      <c r="CP94" s="12">
        <v>0</v>
      </c>
      <c r="CQ94" s="12">
        <v>0</v>
      </c>
      <c r="CR94" s="12">
        <v>0</v>
      </c>
      <c r="CS94" s="12">
        <v>0</v>
      </c>
      <c r="CT94" s="12">
        <v>0</v>
      </c>
      <c r="CU94" s="12">
        <v>0</v>
      </c>
      <c r="CV94" s="12">
        <v>750.2</v>
      </c>
      <c r="CW94" s="12">
        <v>0</v>
      </c>
      <c r="CX94" s="12">
        <v>3579</v>
      </c>
      <c r="CY94" s="12">
        <v>2711.8</v>
      </c>
      <c r="CZ94" s="12">
        <v>0</v>
      </c>
      <c r="DA94" s="12">
        <v>5431.5</v>
      </c>
      <c r="DB94" s="12">
        <v>0</v>
      </c>
    </row>
    <row r="95" spans="1:106" ht="15" thickBot="1" x14ac:dyDescent="0.35">
      <c r="A95" s="11" t="s">
        <v>126</v>
      </c>
      <c r="B95" s="12">
        <v>1082</v>
      </c>
      <c r="C95" s="12">
        <v>0</v>
      </c>
      <c r="D95" s="12">
        <v>274.5</v>
      </c>
      <c r="E95" s="12">
        <v>0</v>
      </c>
      <c r="F95" s="12">
        <v>0</v>
      </c>
      <c r="G95" s="12">
        <v>3543.6</v>
      </c>
      <c r="H95" s="12">
        <v>0</v>
      </c>
      <c r="I95" s="12">
        <v>388.5</v>
      </c>
      <c r="J95" s="12">
        <v>4233.6000000000004</v>
      </c>
      <c r="K95" s="12">
        <v>0</v>
      </c>
      <c r="L95" s="12">
        <v>2703</v>
      </c>
      <c r="M95" s="12">
        <v>2060</v>
      </c>
      <c r="N95" s="12">
        <v>0</v>
      </c>
      <c r="O95" s="12">
        <v>0</v>
      </c>
      <c r="P95" s="12">
        <v>0</v>
      </c>
      <c r="Q95" s="12">
        <v>759.5</v>
      </c>
      <c r="R95" s="12">
        <v>866.5</v>
      </c>
      <c r="S95" s="12">
        <v>934.5</v>
      </c>
      <c r="T95" s="12">
        <v>1916.5</v>
      </c>
      <c r="U95" s="12">
        <v>0</v>
      </c>
      <c r="V95" s="12">
        <v>2423.5</v>
      </c>
      <c r="W95" s="12">
        <v>848</v>
      </c>
      <c r="X95" s="12">
        <v>0</v>
      </c>
      <c r="Y95" s="12">
        <v>3470.1</v>
      </c>
      <c r="Z95" s="12">
        <v>0</v>
      </c>
      <c r="AA95" s="12">
        <v>607</v>
      </c>
      <c r="AB95" s="12">
        <v>713.5</v>
      </c>
      <c r="AC95" s="12">
        <v>0</v>
      </c>
      <c r="AD95" s="12">
        <v>0</v>
      </c>
      <c r="AE95" s="12">
        <v>0</v>
      </c>
      <c r="AL95" s="11" t="s">
        <v>126</v>
      </c>
      <c r="AM95" s="12">
        <v>235</v>
      </c>
      <c r="AN95" s="12">
        <v>0</v>
      </c>
      <c r="AO95" s="12">
        <v>0</v>
      </c>
      <c r="AP95" s="12">
        <v>0</v>
      </c>
      <c r="AQ95" s="12">
        <v>0</v>
      </c>
      <c r="AR95" s="12">
        <v>2163</v>
      </c>
      <c r="AS95" s="12">
        <v>0</v>
      </c>
      <c r="AT95" s="12">
        <v>492</v>
      </c>
      <c r="AU95" s="12">
        <v>0</v>
      </c>
      <c r="AV95" s="12">
        <v>0</v>
      </c>
      <c r="AW95" s="12">
        <v>0</v>
      </c>
      <c r="AX95" s="12">
        <v>0</v>
      </c>
      <c r="AY95" s="12">
        <v>1376</v>
      </c>
      <c r="AZ95" s="12">
        <v>184</v>
      </c>
      <c r="BA95" s="12">
        <v>0</v>
      </c>
      <c r="BB95" s="12">
        <v>0</v>
      </c>
      <c r="BC95" s="12">
        <v>0</v>
      </c>
      <c r="BD95" s="12">
        <v>0</v>
      </c>
      <c r="BE95" s="12">
        <v>596</v>
      </c>
      <c r="BF95" s="12">
        <v>0</v>
      </c>
      <c r="BG95" s="12">
        <v>772</v>
      </c>
      <c r="BH95" s="12">
        <v>69</v>
      </c>
      <c r="BI95" s="12">
        <v>858</v>
      </c>
      <c r="BJ95" s="12">
        <v>0</v>
      </c>
      <c r="BK95" s="12">
        <v>0</v>
      </c>
      <c r="BL95" s="12">
        <v>247</v>
      </c>
      <c r="BM95" s="12">
        <v>0</v>
      </c>
      <c r="BN95" s="12">
        <v>35</v>
      </c>
      <c r="BO95" s="12">
        <v>0</v>
      </c>
      <c r="BP95" s="12">
        <v>0</v>
      </c>
      <c r="BX95" s="11" t="s">
        <v>126</v>
      </c>
      <c r="BY95" s="12">
        <v>0</v>
      </c>
      <c r="BZ95" s="12">
        <v>0</v>
      </c>
      <c r="CA95" s="12">
        <v>1351.9</v>
      </c>
      <c r="CB95" s="12">
        <v>851.7</v>
      </c>
      <c r="CC95" s="12">
        <v>1015.8</v>
      </c>
      <c r="CD95" s="12">
        <v>0</v>
      </c>
      <c r="CE95" s="12">
        <v>0</v>
      </c>
      <c r="CF95" s="12">
        <v>391.1</v>
      </c>
      <c r="CG95" s="12">
        <v>0</v>
      </c>
      <c r="CH95" s="12">
        <v>0</v>
      </c>
      <c r="CI95" s="12">
        <v>0</v>
      </c>
      <c r="CJ95" s="12">
        <v>0</v>
      </c>
      <c r="CK95" s="12">
        <v>5595.6</v>
      </c>
      <c r="CL95" s="12">
        <v>0</v>
      </c>
      <c r="CM95" s="12">
        <v>0</v>
      </c>
      <c r="CN95" s="12">
        <v>2375.6999999999998</v>
      </c>
      <c r="CO95" s="12">
        <v>3360.5</v>
      </c>
      <c r="CP95" s="12">
        <v>0</v>
      </c>
      <c r="CQ95" s="12">
        <v>0</v>
      </c>
      <c r="CR95" s="12">
        <v>0</v>
      </c>
      <c r="CS95" s="12">
        <v>0</v>
      </c>
      <c r="CT95" s="12">
        <v>0</v>
      </c>
      <c r="CU95" s="12">
        <v>0</v>
      </c>
      <c r="CV95" s="12">
        <v>750.2</v>
      </c>
      <c r="CW95" s="12">
        <v>0</v>
      </c>
      <c r="CX95" s="12">
        <v>3579</v>
      </c>
      <c r="CY95" s="12">
        <v>2711.8</v>
      </c>
      <c r="CZ95" s="12">
        <v>0</v>
      </c>
      <c r="DA95" s="12">
        <v>5431.5</v>
      </c>
      <c r="DB95" s="12">
        <v>0</v>
      </c>
    </row>
    <row r="96" spans="1:106" ht="15" thickBot="1" x14ac:dyDescent="0.35">
      <c r="A96" s="11" t="s">
        <v>128</v>
      </c>
      <c r="B96" s="12">
        <v>1082</v>
      </c>
      <c r="C96" s="12">
        <v>0</v>
      </c>
      <c r="D96" s="12">
        <v>274.5</v>
      </c>
      <c r="E96" s="12">
        <v>0</v>
      </c>
      <c r="F96" s="12">
        <v>0</v>
      </c>
      <c r="G96" s="12">
        <v>3543.6</v>
      </c>
      <c r="H96" s="12">
        <v>0</v>
      </c>
      <c r="I96" s="12">
        <v>0</v>
      </c>
      <c r="J96" s="12">
        <v>4233.6000000000004</v>
      </c>
      <c r="K96" s="12">
        <v>0</v>
      </c>
      <c r="L96" s="12">
        <v>2703</v>
      </c>
      <c r="M96" s="12">
        <v>2060</v>
      </c>
      <c r="N96" s="12">
        <v>0</v>
      </c>
      <c r="O96" s="12">
        <v>0</v>
      </c>
      <c r="P96" s="12">
        <v>0</v>
      </c>
      <c r="Q96" s="12">
        <v>0</v>
      </c>
      <c r="R96" s="12">
        <v>866.5</v>
      </c>
      <c r="S96" s="12">
        <v>934.5</v>
      </c>
      <c r="T96" s="12">
        <v>1916.5</v>
      </c>
      <c r="U96" s="12">
        <v>0</v>
      </c>
      <c r="V96" s="12">
        <v>2423.5</v>
      </c>
      <c r="W96" s="12">
        <v>848</v>
      </c>
      <c r="X96" s="12">
        <v>0</v>
      </c>
      <c r="Y96" s="12">
        <v>3470.1</v>
      </c>
      <c r="Z96" s="12">
        <v>0</v>
      </c>
      <c r="AA96" s="12">
        <v>607</v>
      </c>
      <c r="AB96" s="12">
        <v>713.5</v>
      </c>
      <c r="AC96" s="12">
        <v>0</v>
      </c>
      <c r="AD96" s="12">
        <v>0</v>
      </c>
      <c r="AE96" s="12">
        <v>0</v>
      </c>
      <c r="AL96" s="11" t="s">
        <v>128</v>
      </c>
      <c r="AM96" s="12">
        <v>202</v>
      </c>
      <c r="AN96" s="12">
        <v>0</v>
      </c>
      <c r="AO96" s="12">
        <v>0</v>
      </c>
      <c r="AP96" s="12">
        <v>0</v>
      </c>
      <c r="AQ96" s="12">
        <v>0</v>
      </c>
      <c r="AR96" s="12">
        <v>2163</v>
      </c>
      <c r="AS96" s="12">
        <v>0</v>
      </c>
      <c r="AT96" s="12">
        <v>492</v>
      </c>
      <c r="AU96" s="12">
        <v>0</v>
      </c>
      <c r="AV96" s="12">
        <v>0</v>
      </c>
      <c r="AW96" s="12">
        <v>0</v>
      </c>
      <c r="AX96" s="12">
        <v>0</v>
      </c>
      <c r="AY96" s="12">
        <v>1376</v>
      </c>
      <c r="AZ96" s="12">
        <v>184</v>
      </c>
      <c r="BA96" s="12">
        <v>0</v>
      </c>
      <c r="BB96" s="12">
        <v>0</v>
      </c>
      <c r="BC96" s="12">
        <v>0</v>
      </c>
      <c r="BD96" s="12">
        <v>0</v>
      </c>
      <c r="BE96" s="12">
        <v>596</v>
      </c>
      <c r="BF96" s="12">
        <v>0</v>
      </c>
      <c r="BG96" s="12">
        <v>772</v>
      </c>
      <c r="BH96" s="12">
        <v>69</v>
      </c>
      <c r="BI96" s="12">
        <v>0</v>
      </c>
      <c r="BJ96" s="12">
        <v>0</v>
      </c>
      <c r="BK96" s="12">
        <v>0</v>
      </c>
      <c r="BL96" s="12">
        <v>247</v>
      </c>
      <c r="BM96" s="12">
        <v>0</v>
      </c>
      <c r="BN96" s="12">
        <v>35</v>
      </c>
      <c r="BO96" s="12">
        <v>0</v>
      </c>
      <c r="BP96" s="12">
        <v>0</v>
      </c>
      <c r="BX96" s="11" t="s">
        <v>128</v>
      </c>
      <c r="BY96" s="12">
        <v>0</v>
      </c>
      <c r="BZ96" s="12">
        <v>0</v>
      </c>
      <c r="CA96" s="12">
        <v>1351.9</v>
      </c>
      <c r="CB96" s="12">
        <v>851.7</v>
      </c>
      <c r="CC96" s="12">
        <v>1015.8</v>
      </c>
      <c r="CD96" s="12">
        <v>0</v>
      </c>
      <c r="CE96" s="12">
        <v>0</v>
      </c>
      <c r="CF96" s="12">
        <v>391.1</v>
      </c>
      <c r="CG96" s="12">
        <v>0</v>
      </c>
      <c r="CH96" s="12">
        <v>0</v>
      </c>
      <c r="CI96" s="12">
        <v>0</v>
      </c>
      <c r="CJ96" s="12">
        <v>0</v>
      </c>
      <c r="CK96" s="12">
        <v>5595.6</v>
      </c>
      <c r="CL96" s="12">
        <v>0</v>
      </c>
      <c r="CM96" s="12">
        <v>0</v>
      </c>
      <c r="CN96" s="12">
        <v>2375.6999999999998</v>
      </c>
      <c r="CO96" s="12">
        <v>3360.5</v>
      </c>
      <c r="CP96" s="12">
        <v>0</v>
      </c>
      <c r="CQ96" s="12">
        <v>0</v>
      </c>
      <c r="CR96" s="12">
        <v>0</v>
      </c>
      <c r="CS96" s="12">
        <v>0</v>
      </c>
      <c r="CT96" s="12">
        <v>0</v>
      </c>
      <c r="CU96" s="12">
        <v>0</v>
      </c>
      <c r="CV96" s="12">
        <v>750.2</v>
      </c>
      <c r="CW96" s="12">
        <v>0</v>
      </c>
      <c r="CX96" s="12">
        <v>3579</v>
      </c>
      <c r="CY96" s="12">
        <v>2711.8</v>
      </c>
      <c r="CZ96" s="12">
        <v>0</v>
      </c>
      <c r="DA96" s="12">
        <v>5431.5</v>
      </c>
      <c r="DB96" s="12">
        <v>0</v>
      </c>
    </row>
    <row r="97" spans="1:106" ht="15" thickBot="1" x14ac:dyDescent="0.35">
      <c r="A97" s="11" t="s">
        <v>130</v>
      </c>
      <c r="B97" s="12">
        <v>1082</v>
      </c>
      <c r="C97" s="12">
        <v>0</v>
      </c>
      <c r="D97" s="12">
        <v>274.5</v>
      </c>
      <c r="E97" s="12">
        <v>0</v>
      </c>
      <c r="F97" s="12">
        <v>0</v>
      </c>
      <c r="G97" s="12">
        <v>3543.6</v>
      </c>
      <c r="H97" s="12">
        <v>0</v>
      </c>
      <c r="I97" s="12">
        <v>0</v>
      </c>
      <c r="J97" s="12">
        <v>4233.6000000000004</v>
      </c>
      <c r="K97" s="12">
        <v>0</v>
      </c>
      <c r="L97" s="12">
        <v>2703</v>
      </c>
      <c r="M97" s="12">
        <v>2060</v>
      </c>
      <c r="N97" s="12">
        <v>0</v>
      </c>
      <c r="O97" s="12">
        <v>0</v>
      </c>
      <c r="P97" s="12">
        <v>0</v>
      </c>
      <c r="Q97" s="12">
        <v>0</v>
      </c>
      <c r="R97" s="12">
        <v>866.5</v>
      </c>
      <c r="S97" s="12">
        <v>934.5</v>
      </c>
      <c r="T97" s="12">
        <v>1916.5</v>
      </c>
      <c r="U97" s="12">
        <v>0</v>
      </c>
      <c r="V97" s="12">
        <v>2423.5</v>
      </c>
      <c r="W97" s="12">
        <v>848</v>
      </c>
      <c r="X97" s="12">
        <v>0</v>
      </c>
      <c r="Y97" s="12">
        <v>3470.1</v>
      </c>
      <c r="Z97" s="12">
        <v>0</v>
      </c>
      <c r="AA97" s="12">
        <v>0</v>
      </c>
      <c r="AB97" s="12">
        <v>713.5</v>
      </c>
      <c r="AC97" s="12">
        <v>0</v>
      </c>
      <c r="AD97" s="12">
        <v>0</v>
      </c>
      <c r="AE97" s="12">
        <v>0</v>
      </c>
      <c r="AL97" s="11" t="s">
        <v>130</v>
      </c>
      <c r="AM97" s="12">
        <v>202</v>
      </c>
      <c r="AN97" s="12">
        <v>0</v>
      </c>
      <c r="AO97" s="12">
        <v>0</v>
      </c>
      <c r="AP97" s="12">
        <v>0</v>
      </c>
      <c r="AQ97" s="12">
        <v>0</v>
      </c>
      <c r="AR97" s="12">
        <v>2163</v>
      </c>
      <c r="AS97" s="12">
        <v>0</v>
      </c>
      <c r="AT97" s="12">
        <v>492</v>
      </c>
      <c r="AU97" s="12">
        <v>0</v>
      </c>
      <c r="AV97" s="12">
        <v>0</v>
      </c>
      <c r="AW97" s="12">
        <v>0</v>
      </c>
      <c r="AX97" s="12">
        <v>0</v>
      </c>
      <c r="AY97" s="12">
        <v>1175</v>
      </c>
      <c r="AZ97" s="12">
        <v>184</v>
      </c>
      <c r="BA97" s="12">
        <v>0</v>
      </c>
      <c r="BB97" s="12">
        <v>0</v>
      </c>
      <c r="BC97" s="12">
        <v>0</v>
      </c>
      <c r="BD97" s="12">
        <v>0</v>
      </c>
      <c r="BE97" s="12">
        <v>596</v>
      </c>
      <c r="BF97" s="12">
        <v>0</v>
      </c>
      <c r="BG97" s="12">
        <v>772</v>
      </c>
      <c r="BH97" s="12">
        <v>69</v>
      </c>
      <c r="BI97" s="12">
        <v>0</v>
      </c>
      <c r="BJ97" s="12">
        <v>0</v>
      </c>
      <c r="BK97" s="12">
        <v>0</v>
      </c>
      <c r="BL97" s="12">
        <v>247</v>
      </c>
      <c r="BM97" s="12">
        <v>0</v>
      </c>
      <c r="BN97" s="12">
        <v>0</v>
      </c>
      <c r="BO97" s="12">
        <v>0</v>
      </c>
      <c r="BP97" s="12">
        <v>0</v>
      </c>
      <c r="BX97" s="11" t="s">
        <v>130</v>
      </c>
      <c r="BY97" s="12">
        <v>0</v>
      </c>
      <c r="BZ97" s="12">
        <v>0</v>
      </c>
      <c r="CA97" s="12">
        <v>1351.9</v>
      </c>
      <c r="CB97" s="12">
        <v>0</v>
      </c>
      <c r="CC97" s="12">
        <v>1015.8</v>
      </c>
      <c r="CD97" s="12">
        <v>0</v>
      </c>
      <c r="CE97" s="12">
        <v>0</v>
      </c>
      <c r="CF97" s="12">
        <v>391.1</v>
      </c>
      <c r="CG97" s="12">
        <v>0</v>
      </c>
      <c r="CH97" s="12">
        <v>0</v>
      </c>
      <c r="CI97" s="12">
        <v>0</v>
      </c>
      <c r="CJ97" s="12">
        <v>0</v>
      </c>
      <c r="CK97" s="12">
        <v>5595.6</v>
      </c>
      <c r="CL97" s="12">
        <v>0</v>
      </c>
      <c r="CM97" s="12">
        <v>0</v>
      </c>
      <c r="CN97" s="12">
        <v>2375.6999999999998</v>
      </c>
      <c r="CO97" s="12">
        <v>3360.5</v>
      </c>
      <c r="CP97" s="12">
        <v>0</v>
      </c>
      <c r="CQ97" s="12">
        <v>0</v>
      </c>
      <c r="CR97" s="12">
        <v>0</v>
      </c>
      <c r="CS97" s="12">
        <v>0</v>
      </c>
      <c r="CT97" s="12">
        <v>0</v>
      </c>
      <c r="CU97" s="12">
        <v>0</v>
      </c>
      <c r="CV97" s="12">
        <v>750.2</v>
      </c>
      <c r="CW97" s="12">
        <v>0</v>
      </c>
      <c r="CX97" s="12">
        <v>3579</v>
      </c>
      <c r="CY97" s="12">
        <v>2711.8</v>
      </c>
      <c r="CZ97" s="12">
        <v>0</v>
      </c>
      <c r="DA97" s="12">
        <v>1484.4</v>
      </c>
      <c r="DB97" s="12">
        <v>0</v>
      </c>
    </row>
    <row r="98" spans="1:106" ht="15" thickBot="1" x14ac:dyDescent="0.35">
      <c r="A98" s="11" t="s">
        <v>131</v>
      </c>
      <c r="B98" s="12">
        <v>1082</v>
      </c>
      <c r="C98" s="12">
        <v>0</v>
      </c>
      <c r="D98" s="12">
        <v>274.5</v>
      </c>
      <c r="E98" s="12">
        <v>0</v>
      </c>
      <c r="F98" s="12">
        <v>0</v>
      </c>
      <c r="G98" s="12">
        <v>3543.6</v>
      </c>
      <c r="H98" s="12">
        <v>0</v>
      </c>
      <c r="I98" s="12">
        <v>0</v>
      </c>
      <c r="J98" s="12">
        <v>4233.6000000000004</v>
      </c>
      <c r="K98" s="12">
        <v>0</v>
      </c>
      <c r="L98" s="12">
        <v>2703</v>
      </c>
      <c r="M98" s="12">
        <v>2060</v>
      </c>
      <c r="N98" s="12">
        <v>0</v>
      </c>
      <c r="O98" s="12">
        <v>0</v>
      </c>
      <c r="P98" s="12">
        <v>0</v>
      </c>
      <c r="Q98" s="12">
        <v>0</v>
      </c>
      <c r="R98" s="12">
        <v>866.5</v>
      </c>
      <c r="S98" s="12">
        <v>934.5</v>
      </c>
      <c r="T98" s="12">
        <v>1916.5</v>
      </c>
      <c r="U98" s="12">
        <v>0</v>
      </c>
      <c r="V98" s="12">
        <v>2423.5</v>
      </c>
      <c r="W98" s="12">
        <v>848</v>
      </c>
      <c r="X98" s="12">
        <v>0</v>
      </c>
      <c r="Y98" s="12">
        <v>3470.1</v>
      </c>
      <c r="Z98" s="12">
        <v>0</v>
      </c>
      <c r="AA98" s="12">
        <v>0</v>
      </c>
      <c r="AB98" s="12">
        <v>713.5</v>
      </c>
      <c r="AC98" s="12">
        <v>0</v>
      </c>
      <c r="AD98" s="12">
        <v>0</v>
      </c>
      <c r="AE98" s="12">
        <v>0</v>
      </c>
      <c r="AL98" s="11" t="s">
        <v>131</v>
      </c>
      <c r="AM98" s="12">
        <v>202</v>
      </c>
      <c r="AN98" s="12">
        <v>0</v>
      </c>
      <c r="AO98" s="12">
        <v>0</v>
      </c>
      <c r="AP98" s="12">
        <v>0</v>
      </c>
      <c r="AQ98" s="12">
        <v>0</v>
      </c>
      <c r="AR98" s="12">
        <v>2163</v>
      </c>
      <c r="AS98" s="12">
        <v>0</v>
      </c>
      <c r="AT98" s="12">
        <v>0</v>
      </c>
      <c r="AU98" s="12">
        <v>0</v>
      </c>
      <c r="AV98" s="12">
        <v>0</v>
      </c>
      <c r="AW98" s="12">
        <v>0</v>
      </c>
      <c r="AX98" s="12">
        <v>0</v>
      </c>
      <c r="AY98" s="12">
        <v>1175</v>
      </c>
      <c r="AZ98" s="12">
        <v>0</v>
      </c>
      <c r="BA98" s="12">
        <v>0</v>
      </c>
      <c r="BB98" s="12">
        <v>0</v>
      </c>
      <c r="BC98" s="12">
        <v>0</v>
      </c>
      <c r="BD98" s="12">
        <v>0</v>
      </c>
      <c r="BE98" s="12">
        <v>596</v>
      </c>
      <c r="BF98" s="12">
        <v>0</v>
      </c>
      <c r="BG98" s="12">
        <v>772</v>
      </c>
      <c r="BH98" s="12">
        <v>69</v>
      </c>
      <c r="BI98" s="12">
        <v>0</v>
      </c>
      <c r="BJ98" s="12">
        <v>0</v>
      </c>
      <c r="BK98" s="12">
        <v>0</v>
      </c>
      <c r="BL98" s="12">
        <v>247</v>
      </c>
      <c r="BM98" s="12">
        <v>0</v>
      </c>
      <c r="BN98" s="12">
        <v>0</v>
      </c>
      <c r="BO98" s="12">
        <v>0</v>
      </c>
      <c r="BP98" s="12">
        <v>0</v>
      </c>
      <c r="BX98" s="11" t="s">
        <v>131</v>
      </c>
      <c r="BY98" s="12">
        <v>0</v>
      </c>
      <c r="BZ98" s="12">
        <v>0</v>
      </c>
      <c r="CA98" s="12">
        <v>1351.9</v>
      </c>
      <c r="CB98" s="12">
        <v>0</v>
      </c>
      <c r="CC98" s="12">
        <v>1015.8</v>
      </c>
      <c r="CD98" s="12">
        <v>0</v>
      </c>
      <c r="CE98" s="12">
        <v>0</v>
      </c>
      <c r="CF98" s="12">
        <v>391.1</v>
      </c>
      <c r="CG98" s="12">
        <v>0</v>
      </c>
      <c r="CH98" s="12">
        <v>0</v>
      </c>
      <c r="CI98" s="12">
        <v>0</v>
      </c>
      <c r="CJ98" s="12">
        <v>0</v>
      </c>
      <c r="CK98" s="12">
        <v>5595.6</v>
      </c>
      <c r="CL98" s="12">
        <v>0</v>
      </c>
      <c r="CM98" s="12">
        <v>0</v>
      </c>
      <c r="CN98" s="12">
        <v>2375.6999999999998</v>
      </c>
      <c r="CO98" s="12">
        <v>3360.5</v>
      </c>
      <c r="CP98" s="12">
        <v>0</v>
      </c>
      <c r="CQ98" s="12">
        <v>0</v>
      </c>
      <c r="CR98" s="12">
        <v>0</v>
      </c>
      <c r="CS98" s="12">
        <v>0</v>
      </c>
      <c r="CT98" s="12">
        <v>0</v>
      </c>
      <c r="CU98" s="12">
        <v>0</v>
      </c>
      <c r="CV98" s="12">
        <v>0</v>
      </c>
      <c r="CW98" s="12">
        <v>0</v>
      </c>
      <c r="CX98" s="12">
        <v>3579</v>
      </c>
      <c r="CY98" s="12">
        <v>2711.8</v>
      </c>
      <c r="CZ98" s="12">
        <v>0</v>
      </c>
      <c r="DA98" s="12">
        <v>0</v>
      </c>
      <c r="DB98" s="12">
        <v>0</v>
      </c>
    </row>
    <row r="99" spans="1:106" ht="15" thickBot="1" x14ac:dyDescent="0.35">
      <c r="A99" s="11" t="s">
        <v>133</v>
      </c>
      <c r="B99" s="12">
        <v>1082</v>
      </c>
      <c r="C99" s="12">
        <v>0</v>
      </c>
      <c r="D99" s="12">
        <v>274.5</v>
      </c>
      <c r="E99" s="12">
        <v>0</v>
      </c>
      <c r="F99" s="12">
        <v>0</v>
      </c>
      <c r="G99" s="12">
        <v>47.5</v>
      </c>
      <c r="H99" s="12">
        <v>0</v>
      </c>
      <c r="I99" s="12">
        <v>0</v>
      </c>
      <c r="J99" s="12">
        <v>4233.6000000000004</v>
      </c>
      <c r="K99" s="12">
        <v>0</v>
      </c>
      <c r="L99" s="12">
        <v>2684.5</v>
      </c>
      <c r="M99" s="12">
        <v>2060</v>
      </c>
      <c r="N99" s="12">
        <v>0</v>
      </c>
      <c r="O99" s="12">
        <v>0</v>
      </c>
      <c r="P99" s="12">
        <v>0</v>
      </c>
      <c r="Q99" s="12">
        <v>0</v>
      </c>
      <c r="R99" s="12">
        <v>866.5</v>
      </c>
      <c r="S99" s="12">
        <v>934.5</v>
      </c>
      <c r="T99" s="12">
        <v>1916.5</v>
      </c>
      <c r="U99" s="12">
        <v>0</v>
      </c>
      <c r="V99" s="12">
        <v>2423.5</v>
      </c>
      <c r="W99" s="12">
        <v>848</v>
      </c>
      <c r="X99" s="12">
        <v>0</v>
      </c>
      <c r="Y99" s="12">
        <v>3470.1</v>
      </c>
      <c r="Z99" s="12">
        <v>0</v>
      </c>
      <c r="AA99" s="12">
        <v>0</v>
      </c>
      <c r="AB99" s="12">
        <v>713.5</v>
      </c>
      <c r="AC99" s="12">
        <v>0</v>
      </c>
      <c r="AD99" s="12">
        <v>0</v>
      </c>
      <c r="AE99" s="12">
        <v>0</v>
      </c>
      <c r="AL99" s="11" t="s">
        <v>133</v>
      </c>
      <c r="AM99" s="12">
        <v>202</v>
      </c>
      <c r="AN99" s="12">
        <v>0</v>
      </c>
      <c r="AO99" s="12">
        <v>0</v>
      </c>
      <c r="AP99" s="12">
        <v>0</v>
      </c>
      <c r="AQ99" s="12">
        <v>0</v>
      </c>
      <c r="AR99" s="12">
        <v>1178</v>
      </c>
      <c r="AS99" s="12">
        <v>0</v>
      </c>
      <c r="AT99" s="12">
        <v>0</v>
      </c>
      <c r="AU99" s="12">
        <v>0</v>
      </c>
      <c r="AV99" s="12">
        <v>0</v>
      </c>
      <c r="AW99" s="12">
        <v>0</v>
      </c>
      <c r="AX99" s="12">
        <v>0</v>
      </c>
      <c r="AY99" s="12">
        <v>1175</v>
      </c>
      <c r="AZ99" s="12">
        <v>0</v>
      </c>
      <c r="BA99" s="12">
        <v>0</v>
      </c>
      <c r="BB99" s="12">
        <v>0</v>
      </c>
      <c r="BC99" s="12">
        <v>0</v>
      </c>
      <c r="BD99" s="12">
        <v>0</v>
      </c>
      <c r="BE99" s="12">
        <v>596</v>
      </c>
      <c r="BF99" s="12">
        <v>0</v>
      </c>
      <c r="BG99" s="12">
        <v>772</v>
      </c>
      <c r="BH99" s="12">
        <v>69</v>
      </c>
      <c r="BI99" s="12">
        <v>0</v>
      </c>
      <c r="BJ99" s="12">
        <v>0</v>
      </c>
      <c r="BK99" s="12">
        <v>0</v>
      </c>
      <c r="BL99" s="12">
        <v>247</v>
      </c>
      <c r="BM99" s="12">
        <v>0</v>
      </c>
      <c r="BN99" s="12">
        <v>0</v>
      </c>
      <c r="BO99" s="12">
        <v>0</v>
      </c>
      <c r="BP99" s="12">
        <v>0</v>
      </c>
      <c r="BX99" s="11" t="s">
        <v>133</v>
      </c>
      <c r="BY99" s="12">
        <v>0</v>
      </c>
      <c r="BZ99" s="12">
        <v>0</v>
      </c>
      <c r="CA99" s="12">
        <v>1351.9</v>
      </c>
      <c r="CB99" s="12">
        <v>0</v>
      </c>
      <c r="CC99" s="12">
        <v>1015.8</v>
      </c>
      <c r="CD99" s="12">
        <v>0</v>
      </c>
      <c r="CE99" s="12">
        <v>0</v>
      </c>
      <c r="CF99" s="12">
        <v>391.1</v>
      </c>
      <c r="CG99" s="12">
        <v>0</v>
      </c>
      <c r="CH99" s="12">
        <v>0</v>
      </c>
      <c r="CI99" s="12">
        <v>0</v>
      </c>
      <c r="CJ99" s="12">
        <v>0</v>
      </c>
      <c r="CK99" s="12">
        <v>5595.6</v>
      </c>
      <c r="CL99" s="12">
        <v>0</v>
      </c>
      <c r="CM99" s="12">
        <v>0</v>
      </c>
      <c r="CN99" s="12">
        <v>2375.6999999999998</v>
      </c>
      <c r="CO99" s="12">
        <v>3360.5</v>
      </c>
      <c r="CP99" s="12">
        <v>0</v>
      </c>
      <c r="CQ99" s="12">
        <v>0</v>
      </c>
      <c r="CR99" s="12">
        <v>0</v>
      </c>
      <c r="CS99" s="12">
        <v>0</v>
      </c>
      <c r="CT99" s="12">
        <v>0</v>
      </c>
      <c r="CU99" s="12">
        <v>0</v>
      </c>
      <c r="CV99" s="12">
        <v>0</v>
      </c>
      <c r="CW99" s="12">
        <v>0</v>
      </c>
      <c r="CX99" s="12">
        <v>3579</v>
      </c>
      <c r="CY99" s="12">
        <v>0</v>
      </c>
      <c r="CZ99" s="12">
        <v>0</v>
      </c>
      <c r="DA99" s="12">
        <v>0</v>
      </c>
      <c r="DB99" s="12">
        <v>0</v>
      </c>
    </row>
    <row r="100" spans="1:106" ht="15" thickBot="1" x14ac:dyDescent="0.35">
      <c r="A100" s="11" t="s">
        <v>136</v>
      </c>
      <c r="B100" s="12">
        <v>0</v>
      </c>
      <c r="C100" s="12">
        <v>0</v>
      </c>
      <c r="D100" s="12">
        <v>274.5</v>
      </c>
      <c r="E100" s="12">
        <v>0</v>
      </c>
      <c r="F100" s="12">
        <v>0</v>
      </c>
      <c r="G100" s="12">
        <v>47.5</v>
      </c>
      <c r="H100" s="12">
        <v>0</v>
      </c>
      <c r="I100" s="12">
        <v>0</v>
      </c>
      <c r="J100" s="12">
        <v>1258</v>
      </c>
      <c r="K100" s="12">
        <v>0</v>
      </c>
      <c r="L100" s="12">
        <v>1420.5</v>
      </c>
      <c r="M100" s="12">
        <v>1620</v>
      </c>
      <c r="N100" s="12">
        <v>0</v>
      </c>
      <c r="O100" s="12">
        <v>0</v>
      </c>
      <c r="P100" s="12">
        <v>0</v>
      </c>
      <c r="Q100" s="12">
        <v>0</v>
      </c>
      <c r="R100" s="12">
        <v>866.5</v>
      </c>
      <c r="S100" s="12">
        <v>934.5</v>
      </c>
      <c r="T100" s="12">
        <v>0</v>
      </c>
      <c r="U100" s="12">
        <v>0</v>
      </c>
      <c r="V100" s="12">
        <v>2423.5</v>
      </c>
      <c r="W100" s="12">
        <v>848</v>
      </c>
      <c r="X100" s="12">
        <v>0</v>
      </c>
      <c r="Y100" s="12">
        <v>0</v>
      </c>
      <c r="Z100" s="12">
        <v>0</v>
      </c>
      <c r="AA100" s="12">
        <v>0</v>
      </c>
      <c r="AB100" s="12">
        <v>713.5</v>
      </c>
      <c r="AC100" s="12">
        <v>0</v>
      </c>
      <c r="AD100" s="12">
        <v>0</v>
      </c>
      <c r="AE100" s="12">
        <v>0</v>
      </c>
      <c r="AL100" s="11" t="s">
        <v>136</v>
      </c>
      <c r="AM100" s="12">
        <v>202</v>
      </c>
      <c r="AN100" s="12">
        <v>0</v>
      </c>
      <c r="AO100" s="12">
        <v>0</v>
      </c>
      <c r="AP100" s="12">
        <v>0</v>
      </c>
      <c r="AQ100" s="12">
        <v>0</v>
      </c>
      <c r="AR100" s="12">
        <v>1178</v>
      </c>
      <c r="AS100" s="12">
        <v>0</v>
      </c>
      <c r="AT100" s="12">
        <v>0</v>
      </c>
      <c r="AU100" s="12">
        <v>0</v>
      </c>
      <c r="AV100" s="12">
        <v>0</v>
      </c>
      <c r="AW100" s="12">
        <v>0</v>
      </c>
      <c r="AX100" s="12">
        <v>0</v>
      </c>
      <c r="AY100" s="12">
        <v>1175</v>
      </c>
      <c r="AZ100" s="12">
        <v>0</v>
      </c>
      <c r="BA100" s="12">
        <v>0</v>
      </c>
      <c r="BB100" s="12">
        <v>0</v>
      </c>
      <c r="BC100" s="12">
        <v>0</v>
      </c>
      <c r="BD100" s="12">
        <v>0</v>
      </c>
      <c r="BE100" s="12">
        <v>0</v>
      </c>
      <c r="BF100" s="12">
        <v>0</v>
      </c>
      <c r="BG100" s="12">
        <v>772</v>
      </c>
      <c r="BH100" s="12">
        <v>0</v>
      </c>
      <c r="BI100" s="12">
        <v>0</v>
      </c>
      <c r="BJ100" s="12">
        <v>0</v>
      </c>
      <c r="BK100" s="12">
        <v>0</v>
      </c>
      <c r="BL100" s="12">
        <v>247</v>
      </c>
      <c r="BM100" s="12">
        <v>0</v>
      </c>
      <c r="BN100" s="12">
        <v>0</v>
      </c>
      <c r="BO100" s="12">
        <v>0</v>
      </c>
      <c r="BP100" s="12">
        <v>0</v>
      </c>
      <c r="BX100" s="11" t="s">
        <v>136</v>
      </c>
      <c r="BY100" s="12">
        <v>0</v>
      </c>
      <c r="BZ100" s="12">
        <v>0</v>
      </c>
      <c r="CA100" s="12">
        <v>1351.9</v>
      </c>
      <c r="CB100" s="12">
        <v>0</v>
      </c>
      <c r="CC100" s="12">
        <v>1015.8</v>
      </c>
      <c r="CD100" s="12">
        <v>0</v>
      </c>
      <c r="CE100" s="12">
        <v>0</v>
      </c>
      <c r="CF100" s="12">
        <v>391.1</v>
      </c>
      <c r="CG100" s="12">
        <v>0</v>
      </c>
      <c r="CH100" s="12">
        <v>0</v>
      </c>
      <c r="CI100" s="12">
        <v>0</v>
      </c>
      <c r="CJ100" s="12">
        <v>0</v>
      </c>
      <c r="CK100" s="12">
        <v>5595.6</v>
      </c>
      <c r="CL100" s="12">
        <v>0</v>
      </c>
      <c r="CM100" s="12">
        <v>0</v>
      </c>
      <c r="CN100" s="12">
        <v>2375.6999999999998</v>
      </c>
      <c r="CO100" s="12">
        <v>3360.5</v>
      </c>
      <c r="CP100" s="12">
        <v>0</v>
      </c>
      <c r="CQ100" s="12">
        <v>0</v>
      </c>
      <c r="CR100" s="12">
        <v>0</v>
      </c>
      <c r="CS100" s="12">
        <v>0</v>
      </c>
      <c r="CT100" s="12">
        <v>0</v>
      </c>
      <c r="CU100" s="12">
        <v>0</v>
      </c>
      <c r="CV100" s="12">
        <v>0</v>
      </c>
      <c r="CW100" s="12">
        <v>0</v>
      </c>
      <c r="CX100" s="12">
        <v>3579</v>
      </c>
      <c r="CY100" s="12">
        <v>0</v>
      </c>
      <c r="CZ100" s="12">
        <v>0</v>
      </c>
      <c r="DA100" s="12">
        <v>0</v>
      </c>
      <c r="DB100" s="12">
        <v>0</v>
      </c>
    </row>
    <row r="101" spans="1:106" ht="15" thickBot="1" x14ac:dyDescent="0.35">
      <c r="A101" s="11" t="s">
        <v>139</v>
      </c>
      <c r="B101" s="12">
        <v>0</v>
      </c>
      <c r="C101" s="12">
        <v>0</v>
      </c>
      <c r="D101" s="12">
        <v>274.5</v>
      </c>
      <c r="E101" s="12">
        <v>0</v>
      </c>
      <c r="F101" s="12">
        <v>0</v>
      </c>
      <c r="G101" s="12">
        <v>47.5</v>
      </c>
      <c r="H101" s="12">
        <v>0</v>
      </c>
      <c r="I101" s="12">
        <v>0</v>
      </c>
      <c r="J101" s="12">
        <v>1258</v>
      </c>
      <c r="K101" s="12">
        <v>0</v>
      </c>
      <c r="L101" s="12">
        <v>1420.5</v>
      </c>
      <c r="M101" s="12">
        <v>1620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934.5</v>
      </c>
      <c r="T101" s="12">
        <v>0</v>
      </c>
      <c r="U101" s="12">
        <v>0</v>
      </c>
      <c r="V101" s="12">
        <v>2423.5</v>
      </c>
      <c r="W101" s="12">
        <v>848</v>
      </c>
      <c r="X101" s="12">
        <v>0</v>
      </c>
      <c r="Y101" s="12">
        <v>0</v>
      </c>
      <c r="Z101" s="12">
        <v>0</v>
      </c>
      <c r="AA101" s="12">
        <v>0</v>
      </c>
      <c r="AB101" s="12">
        <v>713.5</v>
      </c>
      <c r="AC101" s="12">
        <v>0</v>
      </c>
      <c r="AD101" s="12">
        <v>0</v>
      </c>
      <c r="AE101" s="12">
        <v>0</v>
      </c>
      <c r="AL101" s="11" t="s">
        <v>139</v>
      </c>
      <c r="AM101" s="12">
        <v>202</v>
      </c>
      <c r="AN101" s="12">
        <v>0</v>
      </c>
      <c r="AO101" s="12">
        <v>0</v>
      </c>
      <c r="AP101" s="12">
        <v>0</v>
      </c>
      <c r="AQ101" s="12">
        <v>0</v>
      </c>
      <c r="AR101" s="12">
        <v>1178</v>
      </c>
      <c r="AS101" s="12">
        <v>0</v>
      </c>
      <c r="AT101" s="12">
        <v>0</v>
      </c>
      <c r="AU101" s="12">
        <v>0</v>
      </c>
      <c r="AV101" s="12">
        <v>0</v>
      </c>
      <c r="AW101" s="12">
        <v>0</v>
      </c>
      <c r="AX101" s="12">
        <v>0</v>
      </c>
      <c r="AY101" s="12">
        <v>873</v>
      </c>
      <c r="AZ101" s="12">
        <v>0</v>
      </c>
      <c r="BA101" s="12">
        <v>0</v>
      </c>
      <c r="BB101" s="12">
        <v>0</v>
      </c>
      <c r="BC101" s="12">
        <v>0</v>
      </c>
      <c r="BD101" s="12">
        <v>0</v>
      </c>
      <c r="BE101" s="12">
        <v>0</v>
      </c>
      <c r="BF101" s="12">
        <v>0</v>
      </c>
      <c r="BG101" s="12">
        <v>772</v>
      </c>
      <c r="BH101" s="12">
        <v>0</v>
      </c>
      <c r="BI101" s="12">
        <v>0</v>
      </c>
      <c r="BJ101" s="12">
        <v>0</v>
      </c>
      <c r="BK101" s="12">
        <v>0</v>
      </c>
      <c r="BL101" s="12">
        <v>247</v>
      </c>
      <c r="BM101" s="12">
        <v>0</v>
      </c>
      <c r="BN101" s="12">
        <v>0</v>
      </c>
      <c r="BO101" s="12">
        <v>0</v>
      </c>
      <c r="BP101" s="12">
        <v>0</v>
      </c>
      <c r="BX101" s="11" t="s">
        <v>139</v>
      </c>
      <c r="BY101" s="12">
        <v>0</v>
      </c>
      <c r="BZ101" s="12">
        <v>0</v>
      </c>
      <c r="CA101" s="12">
        <v>1351.9</v>
      </c>
      <c r="CB101" s="12">
        <v>0</v>
      </c>
      <c r="CC101" s="12">
        <v>0</v>
      </c>
      <c r="CD101" s="12">
        <v>0</v>
      </c>
      <c r="CE101" s="12">
        <v>0</v>
      </c>
      <c r="CF101" s="12">
        <v>391.1</v>
      </c>
      <c r="CG101" s="12">
        <v>0</v>
      </c>
      <c r="CH101" s="12">
        <v>0</v>
      </c>
      <c r="CI101" s="12">
        <v>0</v>
      </c>
      <c r="CJ101" s="12">
        <v>0</v>
      </c>
      <c r="CK101" s="12">
        <v>5595.6</v>
      </c>
      <c r="CL101" s="12">
        <v>0</v>
      </c>
      <c r="CM101" s="12">
        <v>0</v>
      </c>
      <c r="CN101" s="12">
        <v>2375.6999999999998</v>
      </c>
      <c r="CO101" s="12">
        <v>0</v>
      </c>
      <c r="CP101" s="12">
        <v>0</v>
      </c>
      <c r="CQ101" s="12">
        <v>0</v>
      </c>
      <c r="CR101" s="12">
        <v>0</v>
      </c>
      <c r="CS101" s="12">
        <v>0</v>
      </c>
      <c r="CT101" s="12">
        <v>0</v>
      </c>
      <c r="CU101" s="12">
        <v>0</v>
      </c>
      <c r="CV101" s="12">
        <v>0</v>
      </c>
      <c r="CW101" s="12">
        <v>0</v>
      </c>
      <c r="CX101" s="12">
        <v>0</v>
      </c>
      <c r="CY101" s="12">
        <v>0</v>
      </c>
      <c r="CZ101" s="12">
        <v>0</v>
      </c>
      <c r="DA101" s="12">
        <v>0</v>
      </c>
      <c r="DB101" s="12">
        <v>0</v>
      </c>
    </row>
    <row r="102" spans="1:106" ht="15" thickBot="1" x14ac:dyDescent="0.35">
      <c r="A102" s="11" t="s">
        <v>141</v>
      </c>
      <c r="B102" s="12">
        <v>0</v>
      </c>
      <c r="C102" s="12">
        <v>0</v>
      </c>
      <c r="D102" s="12">
        <v>274.5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1258</v>
      </c>
      <c r="K102" s="12">
        <v>0</v>
      </c>
      <c r="L102" s="12">
        <v>1420.5</v>
      </c>
      <c r="M102" s="12">
        <v>1620</v>
      </c>
      <c r="N102" s="12">
        <v>0</v>
      </c>
      <c r="O102" s="12">
        <v>0</v>
      </c>
      <c r="P102" s="12">
        <v>0</v>
      </c>
      <c r="Q102" s="12">
        <v>0</v>
      </c>
      <c r="R102" s="12">
        <v>0</v>
      </c>
      <c r="S102" s="12">
        <v>934.5</v>
      </c>
      <c r="T102" s="12">
        <v>0</v>
      </c>
      <c r="U102" s="12">
        <v>0</v>
      </c>
      <c r="V102" s="12">
        <v>2423.5</v>
      </c>
      <c r="W102" s="12">
        <v>848</v>
      </c>
      <c r="X102" s="12">
        <v>0</v>
      </c>
      <c r="Y102" s="12">
        <v>0</v>
      </c>
      <c r="Z102" s="12">
        <v>0</v>
      </c>
      <c r="AA102" s="12">
        <v>0</v>
      </c>
      <c r="AB102" s="12">
        <v>713.5</v>
      </c>
      <c r="AC102" s="12">
        <v>0</v>
      </c>
      <c r="AD102" s="12">
        <v>0</v>
      </c>
      <c r="AE102" s="12">
        <v>0</v>
      </c>
      <c r="AL102" s="11" t="s">
        <v>141</v>
      </c>
      <c r="AM102" s="12">
        <v>0</v>
      </c>
      <c r="AN102" s="12">
        <v>0</v>
      </c>
      <c r="AO102" s="12">
        <v>0</v>
      </c>
      <c r="AP102" s="12">
        <v>0</v>
      </c>
      <c r="AQ102" s="12">
        <v>0</v>
      </c>
      <c r="AR102" s="12">
        <v>1178</v>
      </c>
      <c r="AS102" s="12">
        <v>0</v>
      </c>
      <c r="AT102" s="12">
        <v>0</v>
      </c>
      <c r="AU102" s="12">
        <v>0</v>
      </c>
      <c r="AV102" s="12">
        <v>0</v>
      </c>
      <c r="AW102" s="12">
        <v>0</v>
      </c>
      <c r="AX102" s="12">
        <v>0</v>
      </c>
      <c r="AY102" s="12">
        <v>873</v>
      </c>
      <c r="AZ102" s="12">
        <v>0</v>
      </c>
      <c r="BA102" s="12">
        <v>0</v>
      </c>
      <c r="BB102" s="12">
        <v>0</v>
      </c>
      <c r="BC102" s="12">
        <v>0</v>
      </c>
      <c r="BD102" s="12">
        <v>0</v>
      </c>
      <c r="BE102" s="12">
        <v>0</v>
      </c>
      <c r="BF102" s="12">
        <v>0</v>
      </c>
      <c r="BG102" s="12">
        <v>772</v>
      </c>
      <c r="BH102" s="12">
        <v>0</v>
      </c>
      <c r="BI102" s="12">
        <v>0</v>
      </c>
      <c r="BJ102" s="12">
        <v>0</v>
      </c>
      <c r="BK102" s="12">
        <v>0</v>
      </c>
      <c r="BL102" s="12">
        <v>247</v>
      </c>
      <c r="BM102" s="12">
        <v>0</v>
      </c>
      <c r="BN102" s="12">
        <v>0</v>
      </c>
      <c r="BO102" s="12">
        <v>0</v>
      </c>
      <c r="BP102" s="12">
        <v>0</v>
      </c>
      <c r="BX102" s="11" t="s">
        <v>141</v>
      </c>
      <c r="BY102" s="12">
        <v>0</v>
      </c>
      <c r="BZ102" s="12">
        <v>0</v>
      </c>
      <c r="CA102" s="12">
        <v>1351.9</v>
      </c>
      <c r="CB102" s="12">
        <v>0</v>
      </c>
      <c r="CC102" s="12">
        <v>0</v>
      </c>
      <c r="CD102" s="12">
        <v>0</v>
      </c>
      <c r="CE102" s="12">
        <v>0</v>
      </c>
      <c r="CF102" s="12">
        <v>0</v>
      </c>
      <c r="CG102" s="12">
        <v>0</v>
      </c>
      <c r="CH102" s="12">
        <v>0</v>
      </c>
      <c r="CI102" s="12">
        <v>0</v>
      </c>
      <c r="CJ102" s="12">
        <v>0</v>
      </c>
      <c r="CK102" s="12">
        <v>5595.6</v>
      </c>
      <c r="CL102" s="12">
        <v>0</v>
      </c>
      <c r="CM102" s="12">
        <v>0</v>
      </c>
      <c r="CN102" s="12">
        <v>2375.6999999999998</v>
      </c>
      <c r="CO102" s="12">
        <v>0</v>
      </c>
      <c r="CP102" s="12">
        <v>0</v>
      </c>
      <c r="CQ102" s="12">
        <v>0</v>
      </c>
      <c r="CR102" s="12">
        <v>0</v>
      </c>
      <c r="CS102" s="12">
        <v>0</v>
      </c>
      <c r="CT102" s="12">
        <v>0</v>
      </c>
      <c r="CU102" s="12">
        <v>0</v>
      </c>
      <c r="CV102" s="12">
        <v>0</v>
      </c>
      <c r="CW102" s="12">
        <v>0</v>
      </c>
      <c r="CX102" s="12">
        <v>0</v>
      </c>
      <c r="CY102" s="12">
        <v>0</v>
      </c>
      <c r="CZ102" s="12">
        <v>0</v>
      </c>
      <c r="DA102" s="12">
        <v>0</v>
      </c>
      <c r="DB102" s="12">
        <v>0</v>
      </c>
    </row>
    <row r="103" spans="1:106" ht="15" thickBot="1" x14ac:dyDescent="0.35">
      <c r="A103" s="11" t="s">
        <v>143</v>
      </c>
      <c r="B103" s="12">
        <v>0</v>
      </c>
      <c r="C103" s="12">
        <v>0</v>
      </c>
      <c r="D103" s="12">
        <v>274.5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1258</v>
      </c>
      <c r="K103" s="12">
        <v>0</v>
      </c>
      <c r="L103" s="12">
        <v>1420.5</v>
      </c>
      <c r="M103" s="12">
        <v>1620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503</v>
      </c>
      <c r="T103" s="12">
        <v>0</v>
      </c>
      <c r="U103" s="12">
        <v>0</v>
      </c>
      <c r="V103" s="12">
        <v>2423.5</v>
      </c>
      <c r="W103" s="12">
        <v>848</v>
      </c>
      <c r="X103" s="12">
        <v>0</v>
      </c>
      <c r="Y103" s="12">
        <v>0</v>
      </c>
      <c r="Z103" s="12">
        <v>0</v>
      </c>
      <c r="AA103" s="12">
        <v>0</v>
      </c>
      <c r="AB103" s="12">
        <v>713.5</v>
      </c>
      <c r="AC103" s="12">
        <v>0</v>
      </c>
      <c r="AD103" s="12">
        <v>0</v>
      </c>
      <c r="AE103" s="12">
        <v>0</v>
      </c>
      <c r="AL103" s="11" t="s">
        <v>143</v>
      </c>
      <c r="AM103" s="12">
        <v>0</v>
      </c>
      <c r="AN103" s="12">
        <v>0</v>
      </c>
      <c r="AO103" s="12">
        <v>0</v>
      </c>
      <c r="AP103" s="12">
        <v>0</v>
      </c>
      <c r="AQ103" s="12">
        <v>0</v>
      </c>
      <c r="AR103" s="12">
        <v>1178</v>
      </c>
      <c r="AS103" s="12">
        <v>0</v>
      </c>
      <c r="AT103" s="12">
        <v>0</v>
      </c>
      <c r="AU103" s="12">
        <v>0</v>
      </c>
      <c r="AV103" s="12">
        <v>0</v>
      </c>
      <c r="AW103" s="12">
        <v>0</v>
      </c>
      <c r="AX103" s="12">
        <v>0</v>
      </c>
      <c r="AY103" s="12">
        <v>873</v>
      </c>
      <c r="AZ103" s="12">
        <v>0</v>
      </c>
      <c r="BA103" s="12">
        <v>0</v>
      </c>
      <c r="BB103" s="12">
        <v>0</v>
      </c>
      <c r="BC103" s="12">
        <v>0</v>
      </c>
      <c r="BD103" s="12">
        <v>0</v>
      </c>
      <c r="BE103" s="12">
        <v>0</v>
      </c>
      <c r="BF103" s="12">
        <v>0</v>
      </c>
      <c r="BG103" s="12">
        <v>772</v>
      </c>
      <c r="BH103" s="12">
        <v>0</v>
      </c>
      <c r="BI103" s="12">
        <v>0</v>
      </c>
      <c r="BJ103" s="12">
        <v>0</v>
      </c>
      <c r="BK103" s="12">
        <v>0</v>
      </c>
      <c r="BL103" s="12">
        <v>247</v>
      </c>
      <c r="BM103" s="12">
        <v>0</v>
      </c>
      <c r="BN103" s="12">
        <v>0</v>
      </c>
      <c r="BO103" s="12">
        <v>0</v>
      </c>
      <c r="BP103" s="12">
        <v>0</v>
      </c>
      <c r="BX103" s="11" t="s">
        <v>143</v>
      </c>
      <c r="BY103" s="12">
        <v>0</v>
      </c>
      <c r="BZ103" s="12">
        <v>0</v>
      </c>
      <c r="CA103" s="12">
        <v>0</v>
      </c>
      <c r="CB103" s="12">
        <v>0</v>
      </c>
      <c r="CC103" s="12">
        <v>0</v>
      </c>
      <c r="CD103" s="12">
        <v>0</v>
      </c>
      <c r="CE103" s="12">
        <v>0</v>
      </c>
      <c r="CF103" s="12">
        <v>0</v>
      </c>
      <c r="CG103" s="12">
        <v>0</v>
      </c>
      <c r="CH103" s="12">
        <v>0</v>
      </c>
      <c r="CI103" s="12">
        <v>0</v>
      </c>
      <c r="CJ103" s="12">
        <v>0</v>
      </c>
      <c r="CK103" s="12">
        <v>5595.6</v>
      </c>
      <c r="CL103" s="12">
        <v>0</v>
      </c>
      <c r="CM103" s="12">
        <v>0</v>
      </c>
      <c r="CN103" s="12">
        <v>2375.6999999999998</v>
      </c>
      <c r="CO103" s="12">
        <v>0</v>
      </c>
      <c r="CP103" s="12">
        <v>0</v>
      </c>
      <c r="CQ103" s="12">
        <v>0</v>
      </c>
      <c r="CR103" s="12">
        <v>0</v>
      </c>
      <c r="CS103" s="12">
        <v>0</v>
      </c>
      <c r="CT103" s="12">
        <v>0</v>
      </c>
      <c r="CU103" s="12">
        <v>0</v>
      </c>
      <c r="CV103" s="12">
        <v>0</v>
      </c>
      <c r="CW103" s="12">
        <v>0</v>
      </c>
      <c r="CX103" s="12">
        <v>0</v>
      </c>
      <c r="CY103" s="12">
        <v>0</v>
      </c>
      <c r="CZ103" s="12">
        <v>0</v>
      </c>
      <c r="DA103" s="12">
        <v>0</v>
      </c>
      <c r="DB103" s="12">
        <v>0</v>
      </c>
    </row>
    <row r="104" spans="1:106" ht="15" thickBot="1" x14ac:dyDescent="0.35">
      <c r="A104" s="11" t="s">
        <v>145</v>
      </c>
      <c r="B104" s="12">
        <v>0</v>
      </c>
      <c r="C104" s="12">
        <v>0</v>
      </c>
      <c r="D104" s="12">
        <v>274.5</v>
      </c>
      <c r="E104" s="12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1258</v>
      </c>
      <c r="K104" s="12">
        <v>0</v>
      </c>
      <c r="L104" s="12">
        <v>1420.5</v>
      </c>
      <c r="M104" s="12">
        <v>1620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2423.5</v>
      </c>
      <c r="W104" s="12">
        <v>848</v>
      </c>
      <c r="X104" s="12">
        <v>0</v>
      </c>
      <c r="Y104" s="12">
        <v>0</v>
      </c>
      <c r="Z104" s="12">
        <v>0</v>
      </c>
      <c r="AA104" s="12">
        <v>0</v>
      </c>
      <c r="AB104" s="12">
        <v>713.5</v>
      </c>
      <c r="AC104" s="12">
        <v>0</v>
      </c>
      <c r="AD104" s="12">
        <v>0</v>
      </c>
      <c r="AE104" s="12">
        <v>0</v>
      </c>
      <c r="AL104" s="11" t="s">
        <v>145</v>
      </c>
      <c r="AM104" s="12">
        <v>0</v>
      </c>
      <c r="AN104" s="12">
        <v>0</v>
      </c>
      <c r="AO104" s="12">
        <v>0</v>
      </c>
      <c r="AP104" s="12">
        <v>0</v>
      </c>
      <c r="AQ104" s="12">
        <v>0</v>
      </c>
      <c r="AR104" s="12">
        <v>665</v>
      </c>
      <c r="AS104" s="12">
        <v>0</v>
      </c>
      <c r="AT104" s="12">
        <v>0</v>
      </c>
      <c r="AU104" s="12">
        <v>0</v>
      </c>
      <c r="AV104" s="12">
        <v>0</v>
      </c>
      <c r="AW104" s="12">
        <v>0</v>
      </c>
      <c r="AX104" s="12">
        <v>0</v>
      </c>
      <c r="AY104" s="12">
        <v>873</v>
      </c>
      <c r="AZ104" s="12">
        <v>0</v>
      </c>
      <c r="BA104" s="12">
        <v>0</v>
      </c>
      <c r="BB104" s="12">
        <v>0</v>
      </c>
      <c r="BC104" s="12">
        <v>0</v>
      </c>
      <c r="BD104" s="12">
        <v>0</v>
      </c>
      <c r="BE104" s="12">
        <v>0</v>
      </c>
      <c r="BF104" s="12">
        <v>0</v>
      </c>
      <c r="BG104" s="12">
        <v>772</v>
      </c>
      <c r="BH104" s="12">
        <v>0</v>
      </c>
      <c r="BI104" s="12">
        <v>0</v>
      </c>
      <c r="BJ104" s="12">
        <v>0</v>
      </c>
      <c r="BK104" s="12">
        <v>0</v>
      </c>
      <c r="BL104" s="12">
        <v>247</v>
      </c>
      <c r="BM104" s="12">
        <v>0</v>
      </c>
      <c r="BN104" s="12">
        <v>0</v>
      </c>
      <c r="BO104" s="12">
        <v>0</v>
      </c>
      <c r="BP104" s="12">
        <v>0</v>
      </c>
      <c r="BX104" s="11" t="s">
        <v>145</v>
      </c>
      <c r="BY104" s="12">
        <v>0</v>
      </c>
      <c r="BZ104" s="12">
        <v>0</v>
      </c>
      <c r="CA104" s="12">
        <v>0</v>
      </c>
      <c r="CB104" s="12">
        <v>0</v>
      </c>
      <c r="CC104" s="12">
        <v>0</v>
      </c>
      <c r="CD104" s="12">
        <v>0</v>
      </c>
      <c r="CE104" s="12">
        <v>0</v>
      </c>
      <c r="CF104" s="12">
        <v>0</v>
      </c>
      <c r="CG104" s="12">
        <v>0</v>
      </c>
      <c r="CH104" s="12">
        <v>0</v>
      </c>
      <c r="CI104" s="12">
        <v>0</v>
      </c>
      <c r="CJ104" s="12">
        <v>0</v>
      </c>
      <c r="CK104" s="12">
        <v>5595.6</v>
      </c>
      <c r="CL104" s="12">
        <v>0</v>
      </c>
      <c r="CM104" s="12">
        <v>0</v>
      </c>
      <c r="CN104" s="12">
        <v>2375.6999999999998</v>
      </c>
      <c r="CO104" s="12">
        <v>0</v>
      </c>
      <c r="CP104" s="12">
        <v>0</v>
      </c>
      <c r="CQ104" s="12">
        <v>0</v>
      </c>
      <c r="CR104" s="12">
        <v>0</v>
      </c>
      <c r="CS104" s="12">
        <v>0</v>
      </c>
      <c r="CT104" s="12">
        <v>0</v>
      </c>
      <c r="CU104" s="12">
        <v>0</v>
      </c>
      <c r="CV104" s="12">
        <v>0</v>
      </c>
      <c r="CW104" s="12">
        <v>0</v>
      </c>
      <c r="CX104" s="12">
        <v>0</v>
      </c>
      <c r="CY104" s="12">
        <v>0</v>
      </c>
      <c r="CZ104" s="12">
        <v>0</v>
      </c>
      <c r="DA104" s="12">
        <v>0</v>
      </c>
      <c r="DB104" s="12">
        <v>0</v>
      </c>
    </row>
    <row r="105" spans="1:106" ht="15" thickBot="1" x14ac:dyDescent="0.35">
      <c r="A105" s="11" t="s">
        <v>146</v>
      </c>
      <c r="B105" s="12">
        <v>0</v>
      </c>
      <c r="C105" s="12">
        <v>0</v>
      </c>
      <c r="D105" s="12">
        <v>274.5</v>
      </c>
      <c r="E105" s="12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1258</v>
      </c>
      <c r="K105" s="12">
        <v>0</v>
      </c>
      <c r="L105" s="12">
        <v>614.5</v>
      </c>
      <c r="M105" s="12">
        <v>1206</v>
      </c>
      <c r="N105" s="12">
        <v>0</v>
      </c>
      <c r="O105" s="12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v>0</v>
      </c>
      <c r="U105" s="12">
        <v>0</v>
      </c>
      <c r="V105" s="12">
        <v>2423.5</v>
      </c>
      <c r="W105" s="12">
        <v>0</v>
      </c>
      <c r="X105" s="12">
        <v>0</v>
      </c>
      <c r="Y105" s="12">
        <v>0</v>
      </c>
      <c r="Z105" s="12">
        <v>0</v>
      </c>
      <c r="AA105" s="12">
        <v>0</v>
      </c>
      <c r="AB105" s="12">
        <v>0</v>
      </c>
      <c r="AC105" s="12">
        <v>0</v>
      </c>
      <c r="AD105" s="12">
        <v>0</v>
      </c>
      <c r="AE105" s="12">
        <v>0</v>
      </c>
      <c r="AL105" s="11" t="s">
        <v>146</v>
      </c>
      <c r="AM105" s="12">
        <v>0</v>
      </c>
      <c r="AN105" s="12">
        <v>0</v>
      </c>
      <c r="AO105" s="12">
        <v>0</v>
      </c>
      <c r="AP105" s="12">
        <v>0</v>
      </c>
      <c r="AQ105" s="12">
        <v>0</v>
      </c>
      <c r="AR105" s="12">
        <v>254</v>
      </c>
      <c r="AS105" s="12">
        <v>0</v>
      </c>
      <c r="AT105" s="12">
        <v>0</v>
      </c>
      <c r="AU105" s="12">
        <v>0</v>
      </c>
      <c r="AV105" s="12">
        <v>0</v>
      </c>
      <c r="AW105" s="12">
        <v>0</v>
      </c>
      <c r="AX105" s="12">
        <v>0</v>
      </c>
      <c r="AY105" s="12">
        <v>873</v>
      </c>
      <c r="AZ105" s="12">
        <v>0</v>
      </c>
      <c r="BA105" s="12">
        <v>0</v>
      </c>
      <c r="BB105" s="12">
        <v>0</v>
      </c>
      <c r="BC105" s="12">
        <v>0</v>
      </c>
      <c r="BD105" s="12">
        <v>0</v>
      </c>
      <c r="BE105" s="12">
        <v>0</v>
      </c>
      <c r="BF105" s="12">
        <v>0</v>
      </c>
      <c r="BG105" s="12">
        <v>772</v>
      </c>
      <c r="BH105" s="12">
        <v>0</v>
      </c>
      <c r="BI105" s="12">
        <v>0</v>
      </c>
      <c r="BJ105" s="12">
        <v>0</v>
      </c>
      <c r="BK105" s="12">
        <v>0</v>
      </c>
      <c r="BL105" s="12">
        <v>247</v>
      </c>
      <c r="BM105" s="12">
        <v>0</v>
      </c>
      <c r="BN105" s="12">
        <v>0</v>
      </c>
      <c r="BO105" s="12">
        <v>0</v>
      </c>
      <c r="BP105" s="12">
        <v>0</v>
      </c>
      <c r="BX105" s="11" t="s">
        <v>146</v>
      </c>
      <c r="BY105" s="12">
        <v>0</v>
      </c>
      <c r="BZ105" s="12">
        <v>0</v>
      </c>
      <c r="CA105" s="12">
        <v>0</v>
      </c>
      <c r="CB105" s="12">
        <v>0</v>
      </c>
      <c r="CC105" s="12">
        <v>0</v>
      </c>
      <c r="CD105" s="12">
        <v>0</v>
      </c>
      <c r="CE105" s="12">
        <v>0</v>
      </c>
      <c r="CF105" s="12">
        <v>0</v>
      </c>
      <c r="CG105" s="12">
        <v>0</v>
      </c>
      <c r="CH105" s="12">
        <v>0</v>
      </c>
      <c r="CI105" s="12">
        <v>0</v>
      </c>
      <c r="CJ105" s="12">
        <v>0</v>
      </c>
      <c r="CK105" s="12">
        <v>5595.6</v>
      </c>
      <c r="CL105" s="12">
        <v>0</v>
      </c>
      <c r="CM105" s="12">
        <v>0</v>
      </c>
      <c r="CN105" s="12">
        <v>2375.6999999999998</v>
      </c>
      <c r="CO105" s="12">
        <v>0</v>
      </c>
      <c r="CP105" s="12">
        <v>0</v>
      </c>
      <c r="CQ105" s="12">
        <v>0</v>
      </c>
      <c r="CR105" s="12">
        <v>0</v>
      </c>
      <c r="CS105" s="12">
        <v>0</v>
      </c>
      <c r="CT105" s="12">
        <v>0</v>
      </c>
      <c r="CU105" s="12">
        <v>0</v>
      </c>
      <c r="CV105" s="12">
        <v>0</v>
      </c>
      <c r="CW105" s="12">
        <v>0</v>
      </c>
      <c r="CX105" s="12">
        <v>0</v>
      </c>
      <c r="CY105" s="12">
        <v>0</v>
      </c>
      <c r="CZ105" s="12">
        <v>0</v>
      </c>
      <c r="DA105" s="12">
        <v>0</v>
      </c>
      <c r="DB105" s="12">
        <v>0</v>
      </c>
    </row>
    <row r="106" spans="1:106" ht="15" thickBot="1" x14ac:dyDescent="0.35">
      <c r="A106" s="11" t="s">
        <v>148</v>
      </c>
      <c r="B106" s="12">
        <v>0</v>
      </c>
      <c r="C106" s="12">
        <v>0</v>
      </c>
      <c r="D106" s="12">
        <v>274.5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1121</v>
      </c>
      <c r="K106" s="12">
        <v>0</v>
      </c>
      <c r="L106" s="12">
        <v>10</v>
      </c>
      <c r="M106" s="12">
        <v>1206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2423.5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12">
        <v>0</v>
      </c>
      <c r="AE106" s="12">
        <v>0</v>
      </c>
      <c r="AL106" s="11" t="s">
        <v>148</v>
      </c>
      <c r="AM106" s="12">
        <v>0</v>
      </c>
      <c r="AN106" s="12">
        <v>0</v>
      </c>
      <c r="AO106" s="12">
        <v>0</v>
      </c>
      <c r="AP106" s="12">
        <v>0</v>
      </c>
      <c r="AQ106" s="12">
        <v>0</v>
      </c>
      <c r="AR106" s="12">
        <v>254</v>
      </c>
      <c r="AS106" s="12">
        <v>0</v>
      </c>
      <c r="AT106" s="12">
        <v>0</v>
      </c>
      <c r="AU106" s="12">
        <v>0</v>
      </c>
      <c r="AV106" s="12">
        <v>0</v>
      </c>
      <c r="AW106" s="12">
        <v>0</v>
      </c>
      <c r="AX106" s="12">
        <v>0</v>
      </c>
      <c r="AY106" s="12">
        <v>873</v>
      </c>
      <c r="AZ106" s="12">
        <v>0</v>
      </c>
      <c r="BA106" s="12">
        <v>0</v>
      </c>
      <c r="BB106" s="12">
        <v>0</v>
      </c>
      <c r="BC106" s="12">
        <v>0</v>
      </c>
      <c r="BD106" s="12">
        <v>0</v>
      </c>
      <c r="BE106" s="12">
        <v>0</v>
      </c>
      <c r="BF106" s="12">
        <v>0</v>
      </c>
      <c r="BG106" s="12">
        <v>772</v>
      </c>
      <c r="BH106" s="12">
        <v>0</v>
      </c>
      <c r="BI106" s="12">
        <v>0</v>
      </c>
      <c r="BJ106" s="12">
        <v>0</v>
      </c>
      <c r="BK106" s="12">
        <v>0</v>
      </c>
      <c r="BL106" s="12">
        <v>247</v>
      </c>
      <c r="BM106" s="12">
        <v>0</v>
      </c>
      <c r="BN106" s="12">
        <v>0</v>
      </c>
      <c r="BO106" s="12">
        <v>0</v>
      </c>
      <c r="BP106" s="12">
        <v>0</v>
      </c>
      <c r="BX106" s="11" t="s">
        <v>148</v>
      </c>
      <c r="BY106" s="12">
        <v>0</v>
      </c>
      <c r="BZ106" s="12">
        <v>0</v>
      </c>
      <c r="CA106" s="12">
        <v>0</v>
      </c>
      <c r="CB106" s="12">
        <v>0</v>
      </c>
      <c r="CC106" s="12">
        <v>0</v>
      </c>
      <c r="CD106" s="12">
        <v>0</v>
      </c>
      <c r="CE106" s="12">
        <v>0</v>
      </c>
      <c r="CF106" s="12">
        <v>0</v>
      </c>
      <c r="CG106" s="12">
        <v>0</v>
      </c>
      <c r="CH106" s="12">
        <v>0</v>
      </c>
      <c r="CI106" s="12">
        <v>0</v>
      </c>
      <c r="CJ106" s="12">
        <v>0</v>
      </c>
      <c r="CK106" s="12">
        <v>5595.6</v>
      </c>
      <c r="CL106" s="12">
        <v>0</v>
      </c>
      <c r="CM106" s="12">
        <v>0</v>
      </c>
      <c r="CN106" s="12">
        <v>2375.6999999999998</v>
      </c>
      <c r="CO106" s="12">
        <v>0</v>
      </c>
      <c r="CP106" s="12">
        <v>0</v>
      </c>
      <c r="CQ106" s="12">
        <v>0</v>
      </c>
      <c r="CR106" s="12">
        <v>0</v>
      </c>
      <c r="CS106" s="12">
        <v>0</v>
      </c>
      <c r="CT106" s="12">
        <v>0</v>
      </c>
      <c r="CU106" s="12">
        <v>0</v>
      </c>
      <c r="CV106" s="12">
        <v>0</v>
      </c>
      <c r="CW106" s="12">
        <v>0</v>
      </c>
      <c r="CX106" s="12">
        <v>0</v>
      </c>
      <c r="CY106" s="12">
        <v>0</v>
      </c>
      <c r="CZ106" s="12">
        <v>0</v>
      </c>
      <c r="DA106" s="12">
        <v>0</v>
      </c>
      <c r="DB106" s="12">
        <v>0</v>
      </c>
    </row>
    <row r="107" spans="1:106" ht="15" thickBot="1" x14ac:dyDescent="0.35">
      <c r="A107" s="11" t="s">
        <v>149</v>
      </c>
      <c r="B107" s="12">
        <v>0</v>
      </c>
      <c r="C107" s="12">
        <v>0</v>
      </c>
      <c r="D107" s="12">
        <v>274.5</v>
      </c>
      <c r="E107" s="12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1121</v>
      </c>
      <c r="K107" s="12">
        <v>0</v>
      </c>
      <c r="L107" s="12">
        <v>10</v>
      </c>
      <c r="M107" s="12">
        <v>0</v>
      </c>
      <c r="N107" s="12">
        <v>0</v>
      </c>
      <c r="O107" s="12">
        <v>0</v>
      </c>
      <c r="P107" s="12">
        <v>0</v>
      </c>
      <c r="Q107" s="12">
        <v>0</v>
      </c>
      <c r="R107" s="12">
        <v>0</v>
      </c>
      <c r="S107" s="12">
        <v>0</v>
      </c>
      <c r="T107" s="12">
        <v>0</v>
      </c>
      <c r="U107" s="12">
        <v>0</v>
      </c>
      <c r="V107" s="12">
        <v>49.5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12">
        <v>0</v>
      </c>
      <c r="AE107" s="12">
        <v>0</v>
      </c>
      <c r="AL107" s="11" t="s">
        <v>149</v>
      </c>
      <c r="AM107" s="12">
        <v>0</v>
      </c>
      <c r="AN107" s="12">
        <v>0</v>
      </c>
      <c r="AO107" s="12">
        <v>0</v>
      </c>
      <c r="AP107" s="12">
        <v>0</v>
      </c>
      <c r="AQ107" s="12">
        <v>0</v>
      </c>
      <c r="AR107" s="12">
        <v>254</v>
      </c>
      <c r="AS107" s="12">
        <v>0</v>
      </c>
      <c r="AT107" s="12">
        <v>0</v>
      </c>
      <c r="AU107" s="12">
        <v>0</v>
      </c>
      <c r="AV107" s="12">
        <v>0</v>
      </c>
      <c r="AW107" s="12">
        <v>0</v>
      </c>
      <c r="AX107" s="12">
        <v>0</v>
      </c>
      <c r="AY107" s="12">
        <v>873</v>
      </c>
      <c r="AZ107" s="12">
        <v>0</v>
      </c>
      <c r="BA107" s="12">
        <v>0</v>
      </c>
      <c r="BB107" s="12">
        <v>0</v>
      </c>
      <c r="BC107" s="12">
        <v>0</v>
      </c>
      <c r="BD107" s="12">
        <v>0</v>
      </c>
      <c r="BE107" s="12">
        <v>0</v>
      </c>
      <c r="BF107" s="12">
        <v>0</v>
      </c>
      <c r="BG107" s="12">
        <v>0</v>
      </c>
      <c r="BH107" s="12">
        <v>0</v>
      </c>
      <c r="BI107" s="12">
        <v>0</v>
      </c>
      <c r="BJ107" s="12">
        <v>0</v>
      </c>
      <c r="BK107" s="12">
        <v>0</v>
      </c>
      <c r="BL107" s="12">
        <v>247</v>
      </c>
      <c r="BM107" s="12">
        <v>0</v>
      </c>
      <c r="BN107" s="12">
        <v>0</v>
      </c>
      <c r="BO107" s="12">
        <v>0</v>
      </c>
      <c r="BP107" s="12">
        <v>0</v>
      </c>
      <c r="BX107" s="11" t="s">
        <v>149</v>
      </c>
      <c r="BY107" s="12">
        <v>0</v>
      </c>
      <c r="BZ107" s="12">
        <v>0</v>
      </c>
      <c r="CA107" s="12">
        <v>0</v>
      </c>
      <c r="CB107" s="12">
        <v>0</v>
      </c>
      <c r="CC107" s="12">
        <v>0</v>
      </c>
      <c r="CD107" s="12">
        <v>0</v>
      </c>
      <c r="CE107" s="12">
        <v>0</v>
      </c>
      <c r="CF107" s="12">
        <v>0</v>
      </c>
      <c r="CG107" s="12">
        <v>0</v>
      </c>
      <c r="CH107" s="12">
        <v>0</v>
      </c>
      <c r="CI107" s="12">
        <v>0</v>
      </c>
      <c r="CJ107" s="12">
        <v>0</v>
      </c>
      <c r="CK107" s="12">
        <v>5595.6</v>
      </c>
      <c r="CL107" s="12">
        <v>0</v>
      </c>
      <c r="CM107" s="12">
        <v>0</v>
      </c>
      <c r="CN107" s="12">
        <v>2375.6999999999998</v>
      </c>
      <c r="CO107" s="12">
        <v>0</v>
      </c>
      <c r="CP107" s="12">
        <v>0</v>
      </c>
      <c r="CQ107" s="12">
        <v>0</v>
      </c>
      <c r="CR107" s="12">
        <v>0</v>
      </c>
      <c r="CS107" s="12">
        <v>0</v>
      </c>
      <c r="CT107" s="12">
        <v>0</v>
      </c>
      <c r="CU107" s="12">
        <v>0</v>
      </c>
      <c r="CV107" s="12">
        <v>0</v>
      </c>
      <c r="CW107" s="12">
        <v>0</v>
      </c>
      <c r="CX107" s="12">
        <v>0</v>
      </c>
      <c r="CY107" s="12">
        <v>0</v>
      </c>
      <c r="CZ107" s="12">
        <v>0</v>
      </c>
      <c r="DA107" s="12">
        <v>0</v>
      </c>
      <c r="DB107" s="12">
        <v>0</v>
      </c>
    </row>
    <row r="108" spans="1:106" ht="15" thickBot="1" x14ac:dyDescent="0.35">
      <c r="A108" s="11" t="s">
        <v>151</v>
      </c>
      <c r="B108" s="12">
        <v>0</v>
      </c>
      <c r="C108" s="12">
        <v>0</v>
      </c>
      <c r="D108" s="12">
        <v>274.5</v>
      </c>
      <c r="E108" s="12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1121</v>
      </c>
      <c r="K108" s="12">
        <v>0</v>
      </c>
      <c r="L108" s="12">
        <v>10</v>
      </c>
      <c r="M108" s="12">
        <v>0</v>
      </c>
      <c r="N108" s="12">
        <v>0</v>
      </c>
      <c r="O108" s="12">
        <v>0</v>
      </c>
      <c r="P108" s="12">
        <v>0</v>
      </c>
      <c r="Q108" s="12">
        <v>0</v>
      </c>
      <c r="R108" s="12">
        <v>0</v>
      </c>
      <c r="S108" s="12">
        <v>0</v>
      </c>
      <c r="T108" s="12">
        <v>0</v>
      </c>
      <c r="U108" s="12">
        <v>0</v>
      </c>
      <c r="V108" s="12">
        <v>49.5</v>
      </c>
      <c r="W108" s="12">
        <v>0</v>
      </c>
      <c r="X108" s="12">
        <v>0</v>
      </c>
      <c r="Y108" s="12">
        <v>0</v>
      </c>
      <c r="Z108" s="12">
        <v>0</v>
      </c>
      <c r="AA108" s="12">
        <v>0</v>
      </c>
      <c r="AB108" s="12">
        <v>0</v>
      </c>
      <c r="AC108" s="12">
        <v>0</v>
      </c>
      <c r="AD108" s="12">
        <v>0</v>
      </c>
      <c r="AE108" s="12">
        <v>0</v>
      </c>
      <c r="AL108" s="11" t="s">
        <v>151</v>
      </c>
      <c r="AM108" s="12">
        <v>0</v>
      </c>
      <c r="AN108" s="12">
        <v>0</v>
      </c>
      <c r="AO108" s="12">
        <v>0</v>
      </c>
      <c r="AP108" s="12">
        <v>0</v>
      </c>
      <c r="AQ108" s="12">
        <v>0</v>
      </c>
      <c r="AR108" s="12">
        <v>254</v>
      </c>
      <c r="AS108" s="12">
        <v>0</v>
      </c>
      <c r="AT108" s="12">
        <v>0</v>
      </c>
      <c r="AU108" s="12">
        <v>0</v>
      </c>
      <c r="AV108" s="12">
        <v>0</v>
      </c>
      <c r="AW108" s="12">
        <v>0</v>
      </c>
      <c r="AX108" s="12">
        <v>0</v>
      </c>
      <c r="AY108" s="12">
        <v>873</v>
      </c>
      <c r="AZ108" s="12">
        <v>0</v>
      </c>
      <c r="BA108" s="12">
        <v>0</v>
      </c>
      <c r="BB108" s="12">
        <v>0</v>
      </c>
      <c r="BC108" s="12">
        <v>0</v>
      </c>
      <c r="BD108" s="12">
        <v>0</v>
      </c>
      <c r="BE108" s="12">
        <v>0</v>
      </c>
      <c r="BF108" s="12">
        <v>0</v>
      </c>
      <c r="BG108" s="12">
        <v>0</v>
      </c>
      <c r="BH108" s="12">
        <v>0</v>
      </c>
      <c r="BI108" s="12">
        <v>0</v>
      </c>
      <c r="BJ108" s="12">
        <v>0</v>
      </c>
      <c r="BK108" s="12">
        <v>0</v>
      </c>
      <c r="BL108" s="12">
        <v>247</v>
      </c>
      <c r="BM108" s="12">
        <v>0</v>
      </c>
      <c r="BN108" s="12">
        <v>0</v>
      </c>
      <c r="BO108" s="12">
        <v>0</v>
      </c>
      <c r="BP108" s="12">
        <v>0</v>
      </c>
      <c r="BX108" s="11" t="s">
        <v>151</v>
      </c>
      <c r="BY108" s="12">
        <v>0</v>
      </c>
      <c r="BZ108" s="12">
        <v>0</v>
      </c>
      <c r="CA108" s="12">
        <v>0</v>
      </c>
      <c r="CB108" s="12">
        <v>0</v>
      </c>
      <c r="CC108" s="12">
        <v>0</v>
      </c>
      <c r="CD108" s="12">
        <v>0</v>
      </c>
      <c r="CE108" s="12">
        <v>0</v>
      </c>
      <c r="CF108" s="12">
        <v>0</v>
      </c>
      <c r="CG108" s="12">
        <v>0</v>
      </c>
      <c r="CH108" s="12">
        <v>0</v>
      </c>
      <c r="CI108" s="12">
        <v>0</v>
      </c>
      <c r="CJ108" s="12">
        <v>0</v>
      </c>
      <c r="CK108" s="12">
        <v>5595.6</v>
      </c>
      <c r="CL108" s="12">
        <v>0</v>
      </c>
      <c r="CM108" s="12">
        <v>0</v>
      </c>
      <c r="CN108" s="12">
        <v>2375.6999999999998</v>
      </c>
      <c r="CO108" s="12">
        <v>0</v>
      </c>
      <c r="CP108" s="12">
        <v>0</v>
      </c>
      <c r="CQ108" s="12">
        <v>0</v>
      </c>
      <c r="CR108" s="12">
        <v>0</v>
      </c>
      <c r="CS108" s="12">
        <v>0</v>
      </c>
      <c r="CT108" s="12">
        <v>0</v>
      </c>
      <c r="CU108" s="12">
        <v>0</v>
      </c>
      <c r="CV108" s="12">
        <v>0</v>
      </c>
      <c r="CW108" s="12">
        <v>0</v>
      </c>
      <c r="CX108" s="12">
        <v>0</v>
      </c>
      <c r="CY108" s="12">
        <v>0</v>
      </c>
      <c r="CZ108" s="12">
        <v>0</v>
      </c>
      <c r="DA108" s="12">
        <v>0</v>
      </c>
      <c r="DB108" s="12">
        <v>0</v>
      </c>
    </row>
    <row r="109" spans="1:106" ht="15" thickBot="1" x14ac:dyDescent="0.35">
      <c r="A109" s="11" t="s">
        <v>154</v>
      </c>
      <c r="B109" s="12">
        <v>0</v>
      </c>
      <c r="C109" s="12">
        <v>0</v>
      </c>
      <c r="D109" s="12">
        <v>0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1121</v>
      </c>
      <c r="K109" s="12">
        <v>0</v>
      </c>
      <c r="L109" s="12">
        <v>10</v>
      </c>
      <c r="M109" s="12">
        <v>0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  <c r="U109" s="12">
        <v>0</v>
      </c>
      <c r="V109" s="12">
        <v>49.5</v>
      </c>
      <c r="W109" s="12">
        <v>0</v>
      </c>
      <c r="X109" s="12">
        <v>0</v>
      </c>
      <c r="Y109" s="12">
        <v>0</v>
      </c>
      <c r="Z109" s="12">
        <v>0</v>
      </c>
      <c r="AA109" s="12">
        <v>0</v>
      </c>
      <c r="AB109" s="12">
        <v>0</v>
      </c>
      <c r="AC109" s="12">
        <v>0</v>
      </c>
      <c r="AD109" s="12">
        <v>0</v>
      </c>
      <c r="AE109" s="12">
        <v>0</v>
      </c>
      <c r="AL109" s="11" t="s">
        <v>154</v>
      </c>
      <c r="AM109" s="12">
        <v>0</v>
      </c>
      <c r="AN109" s="12">
        <v>0</v>
      </c>
      <c r="AO109" s="12">
        <v>0</v>
      </c>
      <c r="AP109" s="12">
        <v>0</v>
      </c>
      <c r="AQ109" s="12">
        <v>0</v>
      </c>
      <c r="AR109" s="12">
        <v>254</v>
      </c>
      <c r="AS109" s="12">
        <v>0</v>
      </c>
      <c r="AT109" s="12">
        <v>0</v>
      </c>
      <c r="AU109" s="12">
        <v>0</v>
      </c>
      <c r="AV109" s="12">
        <v>0</v>
      </c>
      <c r="AW109" s="12">
        <v>0</v>
      </c>
      <c r="AX109" s="12">
        <v>0</v>
      </c>
      <c r="AY109" s="12">
        <v>873</v>
      </c>
      <c r="AZ109" s="12">
        <v>0</v>
      </c>
      <c r="BA109" s="12">
        <v>0</v>
      </c>
      <c r="BB109" s="12">
        <v>0</v>
      </c>
      <c r="BC109" s="12">
        <v>0</v>
      </c>
      <c r="BD109" s="12">
        <v>0</v>
      </c>
      <c r="BE109" s="12">
        <v>0</v>
      </c>
      <c r="BF109" s="12">
        <v>0</v>
      </c>
      <c r="BG109" s="12">
        <v>0</v>
      </c>
      <c r="BH109" s="12">
        <v>0</v>
      </c>
      <c r="BI109" s="12">
        <v>0</v>
      </c>
      <c r="BJ109" s="12">
        <v>0</v>
      </c>
      <c r="BK109" s="12">
        <v>0</v>
      </c>
      <c r="BL109" s="12">
        <v>247</v>
      </c>
      <c r="BM109" s="12">
        <v>0</v>
      </c>
      <c r="BN109" s="12">
        <v>0</v>
      </c>
      <c r="BO109" s="12">
        <v>0</v>
      </c>
      <c r="BP109" s="12">
        <v>0</v>
      </c>
      <c r="BX109" s="11" t="s">
        <v>154</v>
      </c>
      <c r="BY109" s="12">
        <v>0</v>
      </c>
      <c r="BZ109" s="12">
        <v>0</v>
      </c>
      <c r="CA109" s="12">
        <v>0</v>
      </c>
      <c r="CB109" s="12">
        <v>0</v>
      </c>
      <c r="CC109" s="12">
        <v>0</v>
      </c>
      <c r="CD109" s="12">
        <v>0</v>
      </c>
      <c r="CE109" s="12">
        <v>0</v>
      </c>
      <c r="CF109" s="12">
        <v>0</v>
      </c>
      <c r="CG109" s="12">
        <v>0</v>
      </c>
      <c r="CH109" s="12">
        <v>0</v>
      </c>
      <c r="CI109" s="12">
        <v>0</v>
      </c>
      <c r="CJ109" s="12">
        <v>0</v>
      </c>
      <c r="CK109" s="12">
        <v>5595.6</v>
      </c>
      <c r="CL109" s="12">
        <v>0</v>
      </c>
      <c r="CM109" s="12">
        <v>0</v>
      </c>
      <c r="CN109" s="12">
        <v>0</v>
      </c>
      <c r="CO109" s="12">
        <v>0</v>
      </c>
      <c r="CP109" s="12">
        <v>0</v>
      </c>
      <c r="CQ109" s="12">
        <v>0</v>
      </c>
      <c r="CR109" s="12">
        <v>0</v>
      </c>
      <c r="CS109" s="12">
        <v>0</v>
      </c>
      <c r="CT109" s="12">
        <v>0</v>
      </c>
      <c r="CU109" s="12">
        <v>0</v>
      </c>
      <c r="CV109" s="12">
        <v>0</v>
      </c>
      <c r="CW109" s="12">
        <v>0</v>
      </c>
      <c r="CX109" s="12">
        <v>0</v>
      </c>
      <c r="CY109" s="12">
        <v>0</v>
      </c>
      <c r="CZ109" s="12">
        <v>0</v>
      </c>
      <c r="DA109" s="12">
        <v>0</v>
      </c>
      <c r="DB109" s="12">
        <v>0</v>
      </c>
    </row>
    <row r="110" spans="1:106" ht="15" thickBot="1" x14ac:dyDescent="0.35">
      <c r="A110" s="11" t="s">
        <v>157</v>
      </c>
      <c r="B110" s="12">
        <v>0</v>
      </c>
      <c r="C110" s="12">
        <v>0</v>
      </c>
      <c r="D110" s="12">
        <v>0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1121</v>
      </c>
      <c r="K110" s="12">
        <v>0</v>
      </c>
      <c r="L110" s="12">
        <v>10</v>
      </c>
      <c r="M110" s="12">
        <v>0</v>
      </c>
      <c r="N110" s="12">
        <v>0</v>
      </c>
      <c r="O110" s="12">
        <v>0</v>
      </c>
      <c r="P110" s="12">
        <v>0</v>
      </c>
      <c r="Q110" s="12">
        <v>0</v>
      </c>
      <c r="R110" s="12">
        <v>0</v>
      </c>
      <c r="S110" s="12">
        <v>0</v>
      </c>
      <c r="T110" s="12">
        <v>0</v>
      </c>
      <c r="U110" s="12">
        <v>0</v>
      </c>
      <c r="V110" s="12">
        <v>49.5</v>
      </c>
      <c r="W110" s="12">
        <v>0</v>
      </c>
      <c r="X110" s="12">
        <v>0</v>
      </c>
      <c r="Y110" s="12">
        <v>0</v>
      </c>
      <c r="Z110" s="12">
        <v>0</v>
      </c>
      <c r="AA110" s="12">
        <v>0</v>
      </c>
      <c r="AB110" s="12">
        <v>0</v>
      </c>
      <c r="AC110" s="12">
        <v>0</v>
      </c>
      <c r="AD110" s="12">
        <v>0</v>
      </c>
      <c r="AE110" s="12">
        <v>0</v>
      </c>
      <c r="AL110" s="11" t="s">
        <v>157</v>
      </c>
      <c r="AM110" s="12">
        <v>0</v>
      </c>
      <c r="AN110" s="12">
        <v>0</v>
      </c>
      <c r="AO110" s="12">
        <v>0</v>
      </c>
      <c r="AP110" s="12">
        <v>0</v>
      </c>
      <c r="AQ110" s="12">
        <v>0</v>
      </c>
      <c r="AR110" s="12">
        <v>254</v>
      </c>
      <c r="AS110" s="12">
        <v>0</v>
      </c>
      <c r="AT110" s="12">
        <v>0</v>
      </c>
      <c r="AU110" s="12">
        <v>0</v>
      </c>
      <c r="AV110" s="12">
        <v>0</v>
      </c>
      <c r="AW110" s="12">
        <v>0</v>
      </c>
      <c r="AX110" s="12">
        <v>0</v>
      </c>
      <c r="AY110" s="12">
        <v>873</v>
      </c>
      <c r="AZ110" s="12">
        <v>0</v>
      </c>
      <c r="BA110" s="12">
        <v>0</v>
      </c>
      <c r="BB110" s="12">
        <v>0</v>
      </c>
      <c r="BC110" s="12">
        <v>0</v>
      </c>
      <c r="BD110" s="12">
        <v>0</v>
      </c>
      <c r="BE110" s="12">
        <v>0</v>
      </c>
      <c r="BF110" s="12">
        <v>0</v>
      </c>
      <c r="BG110" s="12">
        <v>0</v>
      </c>
      <c r="BH110" s="12">
        <v>0</v>
      </c>
      <c r="BI110" s="12">
        <v>0</v>
      </c>
      <c r="BJ110" s="12">
        <v>0</v>
      </c>
      <c r="BK110" s="12">
        <v>0</v>
      </c>
      <c r="BL110" s="12">
        <v>247</v>
      </c>
      <c r="BM110" s="12">
        <v>0</v>
      </c>
      <c r="BN110" s="12">
        <v>0</v>
      </c>
      <c r="BO110" s="12">
        <v>0</v>
      </c>
      <c r="BP110" s="12">
        <v>0</v>
      </c>
      <c r="BX110" s="11" t="s">
        <v>157</v>
      </c>
      <c r="BY110" s="12">
        <v>0</v>
      </c>
      <c r="BZ110" s="12">
        <v>0</v>
      </c>
      <c r="CA110" s="12">
        <v>0</v>
      </c>
      <c r="CB110" s="12">
        <v>0</v>
      </c>
      <c r="CC110" s="12">
        <v>0</v>
      </c>
      <c r="CD110" s="12">
        <v>0</v>
      </c>
      <c r="CE110" s="12">
        <v>0</v>
      </c>
      <c r="CF110" s="12">
        <v>0</v>
      </c>
      <c r="CG110" s="12">
        <v>0</v>
      </c>
      <c r="CH110" s="12">
        <v>0</v>
      </c>
      <c r="CI110" s="12">
        <v>0</v>
      </c>
      <c r="CJ110" s="12">
        <v>0</v>
      </c>
      <c r="CK110" s="12">
        <v>5595.6</v>
      </c>
      <c r="CL110" s="12">
        <v>0</v>
      </c>
      <c r="CM110" s="12">
        <v>0</v>
      </c>
      <c r="CN110" s="12">
        <v>0</v>
      </c>
      <c r="CO110" s="12">
        <v>0</v>
      </c>
      <c r="CP110" s="12">
        <v>0</v>
      </c>
      <c r="CQ110" s="12">
        <v>0</v>
      </c>
      <c r="CR110" s="12">
        <v>0</v>
      </c>
      <c r="CS110" s="12">
        <v>0</v>
      </c>
      <c r="CT110" s="12">
        <v>0</v>
      </c>
      <c r="CU110" s="12">
        <v>0</v>
      </c>
      <c r="CV110" s="12">
        <v>0</v>
      </c>
      <c r="CW110" s="12">
        <v>0</v>
      </c>
      <c r="CX110" s="12">
        <v>0</v>
      </c>
      <c r="CY110" s="12">
        <v>0</v>
      </c>
      <c r="CZ110" s="12">
        <v>0</v>
      </c>
      <c r="DA110" s="12">
        <v>0</v>
      </c>
      <c r="DB110" s="12">
        <v>0</v>
      </c>
    </row>
    <row r="111" spans="1:106" ht="15" thickBot="1" x14ac:dyDescent="0.35">
      <c r="A111" s="11" t="s">
        <v>158</v>
      </c>
      <c r="B111" s="12">
        <v>0</v>
      </c>
      <c r="C111" s="12">
        <v>0</v>
      </c>
      <c r="D111" s="12">
        <v>0</v>
      </c>
      <c r="E111" s="12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1121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49.5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12">
        <v>0</v>
      </c>
      <c r="AE111" s="12">
        <v>0</v>
      </c>
      <c r="AL111" s="11" t="s">
        <v>158</v>
      </c>
      <c r="AM111" s="12">
        <v>0</v>
      </c>
      <c r="AN111" s="12">
        <v>0</v>
      </c>
      <c r="AO111" s="12">
        <v>0</v>
      </c>
      <c r="AP111" s="12">
        <v>0</v>
      </c>
      <c r="AQ111" s="12">
        <v>0</v>
      </c>
      <c r="AR111" s="12">
        <v>0</v>
      </c>
      <c r="AS111" s="12">
        <v>0</v>
      </c>
      <c r="AT111" s="12">
        <v>0</v>
      </c>
      <c r="AU111" s="12">
        <v>0</v>
      </c>
      <c r="AV111" s="12">
        <v>0</v>
      </c>
      <c r="AW111" s="12">
        <v>0</v>
      </c>
      <c r="AX111" s="12">
        <v>0</v>
      </c>
      <c r="AY111" s="12">
        <v>873</v>
      </c>
      <c r="AZ111" s="12">
        <v>0</v>
      </c>
      <c r="BA111" s="12">
        <v>0</v>
      </c>
      <c r="BB111" s="12">
        <v>0</v>
      </c>
      <c r="BC111" s="12">
        <v>0</v>
      </c>
      <c r="BD111" s="12">
        <v>0</v>
      </c>
      <c r="BE111" s="12">
        <v>0</v>
      </c>
      <c r="BF111" s="12">
        <v>0</v>
      </c>
      <c r="BG111" s="12">
        <v>0</v>
      </c>
      <c r="BH111" s="12">
        <v>0</v>
      </c>
      <c r="BI111" s="12">
        <v>0</v>
      </c>
      <c r="BJ111" s="12">
        <v>0</v>
      </c>
      <c r="BK111" s="12">
        <v>0</v>
      </c>
      <c r="BL111" s="12">
        <v>247</v>
      </c>
      <c r="BM111" s="12">
        <v>0</v>
      </c>
      <c r="BN111" s="12">
        <v>0</v>
      </c>
      <c r="BO111" s="12">
        <v>0</v>
      </c>
      <c r="BP111" s="12">
        <v>0</v>
      </c>
      <c r="BX111" s="11" t="s">
        <v>158</v>
      </c>
      <c r="BY111" s="12">
        <v>0</v>
      </c>
      <c r="BZ111" s="12">
        <v>0</v>
      </c>
      <c r="CA111" s="12">
        <v>0</v>
      </c>
      <c r="CB111" s="12">
        <v>0</v>
      </c>
      <c r="CC111" s="12">
        <v>0</v>
      </c>
      <c r="CD111" s="12">
        <v>0</v>
      </c>
      <c r="CE111" s="12">
        <v>0</v>
      </c>
      <c r="CF111" s="12">
        <v>0</v>
      </c>
      <c r="CG111" s="12">
        <v>0</v>
      </c>
      <c r="CH111" s="12">
        <v>0</v>
      </c>
      <c r="CI111" s="12">
        <v>0</v>
      </c>
      <c r="CJ111" s="12">
        <v>0</v>
      </c>
      <c r="CK111" s="12">
        <v>0</v>
      </c>
      <c r="CL111" s="12">
        <v>0</v>
      </c>
      <c r="CM111" s="12">
        <v>0</v>
      </c>
      <c r="CN111" s="12">
        <v>0</v>
      </c>
      <c r="CO111" s="12">
        <v>0</v>
      </c>
      <c r="CP111" s="12">
        <v>0</v>
      </c>
      <c r="CQ111" s="12">
        <v>0</v>
      </c>
      <c r="CR111" s="12">
        <v>0</v>
      </c>
      <c r="CS111" s="12">
        <v>0</v>
      </c>
      <c r="CT111" s="12">
        <v>0</v>
      </c>
      <c r="CU111" s="12">
        <v>0</v>
      </c>
      <c r="CV111" s="12">
        <v>0</v>
      </c>
      <c r="CW111" s="12">
        <v>0</v>
      </c>
      <c r="CX111" s="12">
        <v>0</v>
      </c>
      <c r="CY111" s="12">
        <v>0</v>
      </c>
      <c r="CZ111" s="12">
        <v>0</v>
      </c>
      <c r="DA111" s="12">
        <v>0</v>
      </c>
      <c r="DB111" s="12">
        <v>0</v>
      </c>
    </row>
    <row r="112" spans="1:106" ht="15" thickBot="1" x14ac:dyDescent="0.35">
      <c r="A112" s="11" t="s">
        <v>159</v>
      </c>
      <c r="B112" s="12">
        <v>0</v>
      </c>
      <c r="C112" s="12">
        <v>0</v>
      </c>
      <c r="D112" s="12">
        <v>0</v>
      </c>
      <c r="E112" s="12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739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12">
        <v>0</v>
      </c>
      <c r="Q112" s="12">
        <v>0</v>
      </c>
      <c r="R112" s="12">
        <v>0</v>
      </c>
      <c r="S112" s="12">
        <v>0</v>
      </c>
      <c r="T112" s="12">
        <v>0</v>
      </c>
      <c r="U112" s="12">
        <v>0</v>
      </c>
      <c r="V112" s="12">
        <v>49.5</v>
      </c>
      <c r="W112" s="12">
        <v>0</v>
      </c>
      <c r="X112" s="12">
        <v>0</v>
      </c>
      <c r="Y112" s="12">
        <v>0</v>
      </c>
      <c r="Z112" s="12">
        <v>0</v>
      </c>
      <c r="AA112" s="12">
        <v>0</v>
      </c>
      <c r="AB112" s="12">
        <v>0</v>
      </c>
      <c r="AC112" s="12">
        <v>0</v>
      </c>
      <c r="AD112" s="12">
        <v>0</v>
      </c>
      <c r="AE112" s="12">
        <v>0</v>
      </c>
      <c r="AL112" s="11" t="s">
        <v>159</v>
      </c>
      <c r="AM112" s="12">
        <v>0</v>
      </c>
      <c r="AN112" s="12">
        <v>0</v>
      </c>
      <c r="AO112" s="12">
        <v>0</v>
      </c>
      <c r="AP112" s="12">
        <v>0</v>
      </c>
      <c r="AQ112" s="12">
        <v>0</v>
      </c>
      <c r="AR112" s="12">
        <v>0</v>
      </c>
      <c r="AS112" s="12">
        <v>0</v>
      </c>
      <c r="AT112" s="12">
        <v>0</v>
      </c>
      <c r="AU112" s="12">
        <v>0</v>
      </c>
      <c r="AV112" s="12">
        <v>0</v>
      </c>
      <c r="AW112" s="12">
        <v>0</v>
      </c>
      <c r="AX112" s="12">
        <v>0</v>
      </c>
      <c r="AY112" s="12">
        <v>873</v>
      </c>
      <c r="AZ112" s="12">
        <v>0</v>
      </c>
      <c r="BA112" s="12">
        <v>0</v>
      </c>
      <c r="BB112" s="12">
        <v>0</v>
      </c>
      <c r="BC112" s="12">
        <v>0</v>
      </c>
      <c r="BD112" s="12">
        <v>0</v>
      </c>
      <c r="BE112" s="12">
        <v>0</v>
      </c>
      <c r="BF112" s="12">
        <v>0</v>
      </c>
      <c r="BG112" s="12">
        <v>0</v>
      </c>
      <c r="BH112" s="12">
        <v>0</v>
      </c>
      <c r="BI112" s="12">
        <v>0</v>
      </c>
      <c r="BJ112" s="12">
        <v>0</v>
      </c>
      <c r="BK112" s="12">
        <v>0</v>
      </c>
      <c r="BL112" s="12">
        <v>247</v>
      </c>
      <c r="BM112" s="12">
        <v>0</v>
      </c>
      <c r="BN112" s="12">
        <v>0</v>
      </c>
      <c r="BO112" s="12">
        <v>0</v>
      </c>
      <c r="BP112" s="12">
        <v>0</v>
      </c>
      <c r="BX112" s="11" t="s">
        <v>159</v>
      </c>
      <c r="BY112" s="12">
        <v>0</v>
      </c>
      <c r="BZ112" s="12">
        <v>0</v>
      </c>
      <c r="CA112" s="12">
        <v>0</v>
      </c>
      <c r="CB112" s="12">
        <v>0</v>
      </c>
      <c r="CC112" s="12">
        <v>0</v>
      </c>
      <c r="CD112" s="12">
        <v>0</v>
      </c>
      <c r="CE112" s="12">
        <v>0</v>
      </c>
      <c r="CF112" s="12">
        <v>0</v>
      </c>
      <c r="CG112" s="12">
        <v>0</v>
      </c>
      <c r="CH112" s="12">
        <v>0</v>
      </c>
      <c r="CI112" s="12">
        <v>0</v>
      </c>
      <c r="CJ112" s="12">
        <v>0</v>
      </c>
      <c r="CK112" s="12">
        <v>0</v>
      </c>
      <c r="CL112" s="12">
        <v>0</v>
      </c>
      <c r="CM112" s="12">
        <v>0</v>
      </c>
      <c r="CN112" s="12">
        <v>0</v>
      </c>
      <c r="CO112" s="12">
        <v>0</v>
      </c>
      <c r="CP112" s="12">
        <v>0</v>
      </c>
      <c r="CQ112" s="12">
        <v>0</v>
      </c>
      <c r="CR112" s="12">
        <v>0</v>
      </c>
      <c r="CS112" s="12">
        <v>0</v>
      </c>
      <c r="CT112" s="12">
        <v>0</v>
      </c>
      <c r="CU112" s="12">
        <v>0</v>
      </c>
      <c r="CV112" s="12">
        <v>0</v>
      </c>
      <c r="CW112" s="12">
        <v>0</v>
      </c>
      <c r="CX112" s="12">
        <v>0</v>
      </c>
      <c r="CY112" s="12">
        <v>0</v>
      </c>
      <c r="CZ112" s="12">
        <v>0</v>
      </c>
      <c r="DA112" s="12">
        <v>0</v>
      </c>
      <c r="DB112" s="12">
        <v>0</v>
      </c>
    </row>
    <row r="113" spans="1:110" ht="15" thickBot="1" x14ac:dyDescent="0.35">
      <c r="A113" s="11" t="s">
        <v>161</v>
      </c>
      <c r="B113" s="12">
        <v>0</v>
      </c>
      <c r="C113" s="12">
        <v>0</v>
      </c>
      <c r="D113" s="12">
        <v>0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416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>
        <v>0</v>
      </c>
      <c r="Q113" s="12">
        <v>0</v>
      </c>
      <c r="R113" s="12">
        <v>0</v>
      </c>
      <c r="S113" s="12">
        <v>0</v>
      </c>
      <c r="T113" s="12">
        <v>0</v>
      </c>
      <c r="U113" s="12">
        <v>0</v>
      </c>
      <c r="V113" s="12">
        <v>49.5</v>
      </c>
      <c r="W113" s="12">
        <v>0</v>
      </c>
      <c r="X113" s="12">
        <v>0</v>
      </c>
      <c r="Y113" s="12">
        <v>0</v>
      </c>
      <c r="Z113" s="12">
        <v>0</v>
      </c>
      <c r="AA113" s="12">
        <v>0</v>
      </c>
      <c r="AB113" s="12">
        <v>0</v>
      </c>
      <c r="AC113" s="12">
        <v>0</v>
      </c>
      <c r="AD113" s="12">
        <v>0</v>
      </c>
      <c r="AE113" s="12">
        <v>0</v>
      </c>
      <c r="AL113" s="11" t="s">
        <v>161</v>
      </c>
      <c r="AM113" s="12">
        <v>0</v>
      </c>
      <c r="AN113" s="12">
        <v>0</v>
      </c>
      <c r="AO113" s="12">
        <v>0</v>
      </c>
      <c r="AP113" s="12">
        <v>0</v>
      </c>
      <c r="AQ113" s="12">
        <v>0</v>
      </c>
      <c r="AR113" s="12">
        <v>0</v>
      </c>
      <c r="AS113" s="12">
        <v>0</v>
      </c>
      <c r="AT113" s="12">
        <v>0</v>
      </c>
      <c r="AU113" s="12">
        <v>0</v>
      </c>
      <c r="AV113" s="12">
        <v>0</v>
      </c>
      <c r="AW113" s="12">
        <v>0</v>
      </c>
      <c r="AX113" s="12">
        <v>0</v>
      </c>
      <c r="AY113" s="12">
        <v>873</v>
      </c>
      <c r="AZ113" s="12">
        <v>0</v>
      </c>
      <c r="BA113" s="12">
        <v>0</v>
      </c>
      <c r="BB113" s="12">
        <v>0</v>
      </c>
      <c r="BC113" s="12">
        <v>0</v>
      </c>
      <c r="BD113" s="12">
        <v>0</v>
      </c>
      <c r="BE113" s="12">
        <v>0</v>
      </c>
      <c r="BF113" s="12">
        <v>0</v>
      </c>
      <c r="BG113" s="12">
        <v>0</v>
      </c>
      <c r="BH113" s="12">
        <v>0</v>
      </c>
      <c r="BI113" s="12">
        <v>0</v>
      </c>
      <c r="BJ113" s="12">
        <v>0</v>
      </c>
      <c r="BK113" s="12">
        <v>0</v>
      </c>
      <c r="BL113" s="12">
        <v>247</v>
      </c>
      <c r="BM113" s="12">
        <v>0</v>
      </c>
      <c r="BN113" s="12">
        <v>0</v>
      </c>
      <c r="BO113" s="12">
        <v>0</v>
      </c>
      <c r="BP113" s="12">
        <v>0</v>
      </c>
      <c r="BX113" s="11" t="s">
        <v>161</v>
      </c>
      <c r="BY113" s="12">
        <v>0</v>
      </c>
      <c r="BZ113" s="12">
        <v>0</v>
      </c>
      <c r="CA113" s="12">
        <v>0</v>
      </c>
      <c r="CB113" s="12">
        <v>0</v>
      </c>
      <c r="CC113" s="12">
        <v>0</v>
      </c>
      <c r="CD113" s="12">
        <v>0</v>
      </c>
      <c r="CE113" s="12">
        <v>0</v>
      </c>
      <c r="CF113" s="12">
        <v>0</v>
      </c>
      <c r="CG113" s="12">
        <v>0</v>
      </c>
      <c r="CH113" s="12">
        <v>0</v>
      </c>
      <c r="CI113" s="12">
        <v>0</v>
      </c>
      <c r="CJ113" s="12">
        <v>0</v>
      </c>
      <c r="CK113" s="12">
        <v>0</v>
      </c>
      <c r="CL113" s="12">
        <v>0</v>
      </c>
      <c r="CM113" s="12">
        <v>0</v>
      </c>
      <c r="CN113" s="12">
        <v>0</v>
      </c>
      <c r="CO113" s="12">
        <v>0</v>
      </c>
      <c r="CP113" s="12">
        <v>0</v>
      </c>
      <c r="CQ113" s="12">
        <v>0</v>
      </c>
      <c r="CR113" s="12">
        <v>0</v>
      </c>
      <c r="CS113" s="12">
        <v>0</v>
      </c>
      <c r="CT113" s="12">
        <v>0</v>
      </c>
      <c r="CU113" s="12">
        <v>0</v>
      </c>
      <c r="CV113" s="12">
        <v>0</v>
      </c>
      <c r="CW113" s="12">
        <v>0</v>
      </c>
      <c r="CX113" s="12">
        <v>0</v>
      </c>
      <c r="CY113" s="12">
        <v>0</v>
      </c>
      <c r="CZ113" s="12">
        <v>0</v>
      </c>
      <c r="DA113" s="12">
        <v>0</v>
      </c>
      <c r="DB113" s="12">
        <v>0</v>
      </c>
    </row>
    <row r="114" spans="1:110" ht="15" thickBot="1" x14ac:dyDescent="0.35">
      <c r="A114" s="11" t="s">
        <v>162</v>
      </c>
      <c r="B114" s="12">
        <v>0</v>
      </c>
      <c r="C114" s="12">
        <v>0</v>
      </c>
      <c r="D114" s="12">
        <v>0</v>
      </c>
      <c r="E114" s="12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416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12">
        <v>0</v>
      </c>
      <c r="AE114" s="12">
        <v>0</v>
      </c>
      <c r="AL114" s="11" t="s">
        <v>162</v>
      </c>
      <c r="AM114" s="12">
        <v>0</v>
      </c>
      <c r="AN114" s="12">
        <v>0</v>
      </c>
      <c r="AO114" s="12">
        <v>0</v>
      </c>
      <c r="AP114" s="12">
        <v>0</v>
      </c>
      <c r="AQ114" s="12">
        <v>0</v>
      </c>
      <c r="AR114" s="12">
        <v>0</v>
      </c>
      <c r="AS114" s="12">
        <v>0</v>
      </c>
      <c r="AT114" s="12">
        <v>0</v>
      </c>
      <c r="AU114" s="12">
        <v>0</v>
      </c>
      <c r="AV114" s="12">
        <v>0</v>
      </c>
      <c r="AW114" s="12">
        <v>0</v>
      </c>
      <c r="AX114" s="12">
        <v>0</v>
      </c>
      <c r="AY114" s="12">
        <v>873</v>
      </c>
      <c r="AZ114" s="12">
        <v>0</v>
      </c>
      <c r="BA114" s="12">
        <v>0</v>
      </c>
      <c r="BB114" s="12">
        <v>0</v>
      </c>
      <c r="BC114" s="12">
        <v>0</v>
      </c>
      <c r="BD114" s="12">
        <v>0</v>
      </c>
      <c r="BE114" s="12">
        <v>0</v>
      </c>
      <c r="BF114" s="12">
        <v>0</v>
      </c>
      <c r="BG114" s="12">
        <v>0</v>
      </c>
      <c r="BH114" s="12">
        <v>0</v>
      </c>
      <c r="BI114" s="12">
        <v>0</v>
      </c>
      <c r="BJ114" s="12">
        <v>0</v>
      </c>
      <c r="BK114" s="12">
        <v>0</v>
      </c>
      <c r="BL114" s="12">
        <v>0</v>
      </c>
      <c r="BM114" s="12">
        <v>0</v>
      </c>
      <c r="BN114" s="12">
        <v>0</v>
      </c>
      <c r="BO114" s="12">
        <v>0</v>
      </c>
      <c r="BP114" s="12">
        <v>0</v>
      </c>
      <c r="BX114" s="11" t="s">
        <v>162</v>
      </c>
      <c r="BY114" s="12">
        <v>0</v>
      </c>
      <c r="BZ114" s="12">
        <v>0</v>
      </c>
      <c r="CA114" s="12">
        <v>0</v>
      </c>
      <c r="CB114" s="12">
        <v>0</v>
      </c>
      <c r="CC114" s="12">
        <v>0</v>
      </c>
      <c r="CD114" s="12">
        <v>0</v>
      </c>
      <c r="CE114" s="12">
        <v>0</v>
      </c>
      <c r="CF114" s="12">
        <v>0</v>
      </c>
      <c r="CG114" s="12">
        <v>0</v>
      </c>
      <c r="CH114" s="12">
        <v>0</v>
      </c>
      <c r="CI114" s="12">
        <v>0</v>
      </c>
      <c r="CJ114" s="12">
        <v>0</v>
      </c>
      <c r="CK114" s="12">
        <v>0</v>
      </c>
      <c r="CL114" s="12">
        <v>0</v>
      </c>
      <c r="CM114" s="12">
        <v>0</v>
      </c>
      <c r="CN114" s="12">
        <v>0</v>
      </c>
      <c r="CO114" s="12">
        <v>0</v>
      </c>
      <c r="CP114" s="12">
        <v>0</v>
      </c>
      <c r="CQ114" s="12">
        <v>0</v>
      </c>
      <c r="CR114" s="12">
        <v>0</v>
      </c>
      <c r="CS114" s="12">
        <v>0</v>
      </c>
      <c r="CT114" s="12">
        <v>0</v>
      </c>
      <c r="CU114" s="12">
        <v>0</v>
      </c>
      <c r="CV114" s="12">
        <v>0</v>
      </c>
      <c r="CW114" s="12">
        <v>0</v>
      </c>
      <c r="CX114" s="12">
        <v>0</v>
      </c>
      <c r="CY114" s="12">
        <v>0</v>
      </c>
      <c r="CZ114" s="12">
        <v>0</v>
      </c>
      <c r="DA114" s="12">
        <v>0</v>
      </c>
      <c r="DB114" s="12">
        <v>0</v>
      </c>
    </row>
    <row r="115" spans="1:110" ht="15" thickBot="1" x14ac:dyDescent="0.35">
      <c r="A115" s="11" t="s">
        <v>164</v>
      </c>
      <c r="B115" s="12">
        <v>0</v>
      </c>
      <c r="C115" s="12">
        <v>0</v>
      </c>
      <c r="D115" s="12">
        <v>0</v>
      </c>
      <c r="E115" s="12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12">
        <v>0</v>
      </c>
      <c r="Q115" s="12">
        <v>0</v>
      </c>
      <c r="R115" s="12">
        <v>0</v>
      </c>
      <c r="S115" s="12">
        <v>0</v>
      </c>
      <c r="T115" s="12">
        <v>0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12">
        <v>0</v>
      </c>
      <c r="AB115" s="12">
        <v>0</v>
      </c>
      <c r="AC115" s="12">
        <v>0</v>
      </c>
      <c r="AD115" s="12">
        <v>0</v>
      </c>
      <c r="AE115" s="12">
        <v>0</v>
      </c>
      <c r="AL115" s="11" t="s">
        <v>164</v>
      </c>
      <c r="AM115" s="12">
        <v>0</v>
      </c>
      <c r="AN115" s="12">
        <v>0</v>
      </c>
      <c r="AO115" s="12">
        <v>0</v>
      </c>
      <c r="AP115" s="12">
        <v>0</v>
      </c>
      <c r="AQ115" s="12">
        <v>0</v>
      </c>
      <c r="AR115" s="12">
        <v>0</v>
      </c>
      <c r="AS115" s="12">
        <v>0</v>
      </c>
      <c r="AT115" s="12">
        <v>0</v>
      </c>
      <c r="AU115" s="12">
        <v>0</v>
      </c>
      <c r="AV115" s="12">
        <v>0</v>
      </c>
      <c r="AW115" s="12">
        <v>0</v>
      </c>
      <c r="AX115" s="12">
        <v>0</v>
      </c>
      <c r="AY115" s="12">
        <v>873</v>
      </c>
      <c r="AZ115" s="12">
        <v>0</v>
      </c>
      <c r="BA115" s="12">
        <v>0</v>
      </c>
      <c r="BB115" s="12">
        <v>0</v>
      </c>
      <c r="BC115" s="12">
        <v>0</v>
      </c>
      <c r="BD115" s="12">
        <v>0</v>
      </c>
      <c r="BE115" s="12">
        <v>0</v>
      </c>
      <c r="BF115" s="12">
        <v>0</v>
      </c>
      <c r="BG115" s="12">
        <v>0</v>
      </c>
      <c r="BH115" s="12">
        <v>0</v>
      </c>
      <c r="BI115" s="12">
        <v>0</v>
      </c>
      <c r="BJ115" s="12">
        <v>0</v>
      </c>
      <c r="BK115" s="12">
        <v>0</v>
      </c>
      <c r="BL115" s="12">
        <v>0</v>
      </c>
      <c r="BM115" s="12">
        <v>0</v>
      </c>
      <c r="BN115" s="12">
        <v>0</v>
      </c>
      <c r="BO115" s="12">
        <v>0</v>
      </c>
      <c r="BP115" s="12">
        <v>0</v>
      </c>
      <c r="BX115" s="11" t="s">
        <v>164</v>
      </c>
      <c r="BY115" s="12">
        <v>0</v>
      </c>
      <c r="BZ115" s="12">
        <v>0</v>
      </c>
      <c r="CA115" s="12">
        <v>0</v>
      </c>
      <c r="CB115" s="12">
        <v>0</v>
      </c>
      <c r="CC115" s="12">
        <v>0</v>
      </c>
      <c r="CD115" s="12">
        <v>0</v>
      </c>
      <c r="CE115" s="12">
        <v>0</v>
      </c>
      <c r="CF115" s="12">
        <v>0</v>
      </c>
      <c r="CG115" s="12">
        <v>0</v>
      </c>
      <c r="CH115" s="12">
        <v>0</v>
      </c>
      <c r="CI115" s="12">
        <v>0</v>
      </c>
      <c r="CJ115" s="12">
        <v>0</v>
      </c>
      <c r="CK115" s="12">
        <v>0</v>
      </c>
      <c r="CL115" s="12">
        <v>0</v>
      </c>
      <c r="CM115" s="12">
        <v>0</v>
      </c>
      <c r="CN115" s="12">
        <v>0</v>
      </c>
      <c r="CO115" s="12">
        <v>0</v>
      </c>
      <c r="CP115" s="12">
        <v>0</v>
      </c>
      <c r="CQ115" s="12">
        <v>0</v>
      </c>
      <c r="CR115" s="12">
        <v>0</v>
      </c>
      <c r="CS115" s="12">
        <v>0</v>
      </c>
      <c r="CT115" s="12">
        <v>0</v>
      </c>
      <c r="CU115" s="12">
        <v>0</v>
      </c>
      <c r="CV115" s="12">
        <v>0</v>
      </c>
      <c r="CW115" s="12">
        <v>0</v>
      </c>
      <c r="CX115" s="12">
        <v>0</v>
      </c>
      <c r="CY115" s="12">
        <v>0</v>
      </c>
      <c r="CZ115" s="12">
        <v>0</v>
      </c>
      <c r="DA115" s="12">
        <v>0</v>
      </c>
      <c r="DB115" s="12">
        <v>0</v>
      </c>
    </row>
    <row r="116" spans="1:110" ht="15" thickBot="1" x14ac:dyDescent="0.35">
      <c r="A116" s="11" t="s">
        <v>167</v>
      </c>
      <c r="B116" s="12">
        <v>0</v>
      </c>
      <c r="C116" s="12">
        <v>0</v>
      </c>
      <c r="D116" s="12">
        <v>0</v>
      </c>
      <c r="E116" s="12">
        <v>0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12">
        <v>0</v>
      </c>
      <c r="Q116" s="12">
        <v>0</v>
      </c>
      <c r="R116" s="12">
        <v>0</v>
      </c>
      <c r="S116" s="12">
        <v>0</v>
      </c>
      <c r="T116" s="12">
        <v>0</v>
      </c>
      <c r="U116" s="12">
        <v>0</v>
      </c>
      <c r="V116" s="12">
        <v>0</v>
      </c>
      <c r="W116" s="12">
        <v>0</v>
      </c>
      <c r="X116" s="12">
        <v>0</v>
      </c>
      <c r="Y116" s="12">
        <v>0</v>
      </c>
      <c r="Z116" s="12">
        <v>0</v>
      </c>
      <c r="AA116" s="12">
        <v>0</v>
      </c>
      <c r="AB116" s="12">
        <v>0</v>
      </c>
      <c r="AC116" s="12">
        <v>0</v>
      </c>
      <c r="AD116" s="12">
        <v>0</v>
      </c>
      <c r="AE116" s="12">
        <v>0</v>
      </c>
      <c r="AL116" s="11" t="s">
        <v>167</v>
      </c>
      <c r="AM116" s="12">
        <v>0</v>
      </c>
      <c r="AN116" s="12">
        <v>0</v>
      </c>
      <c r="AO116" s="12">
        <v>0</v>
      </c>
      <c r="AP116" s="12">
        <v>0</v>
      </c>
      <c r="AQ116" s="12">
        <v>0</v>
      </c>
      <c r="AR116" s="12">
        <v>0</v>
      </c>
      <c r="AS116" s="12">
        <v>0</v>
      </c>
      <c r="AT116" s="12">
        <v>0</v>
      </c>
      <c r="AU116" s="12">
        <v>0</v>
      </c>
      <c r="AV116" s="12">
        <v>0</v>
      </c>
      <c r="AW116" s="12">
        <v>0</v>
      </c>
      <c r="AX116" s="12">
        <v>0</v>
      </c>
      <c r="AY116" s="12">
        <v>873</v>
      </c>
      <c r="AZ116" s="12">
        <v>0</v>
      </c>
      <c r="BA116" s="12">
        <v>0</v>
      </c>
      <c r="BB116" s="12">
        <v>0</v>
      </c>
      <c r="BC116" s="12">
        <v>0</v>
      </c>
      <c r="BD116" s="12">
        <v>0</v>
      </c>
      <c r="BE116" s="12">
        <v>0</v>
      </c>
      <c r="BF116" s="12">
        <v>0</v>
      </c>
      <c r="BG116" s="12">
        <v>0</v>
      </c>
      <c r="BH116" s="12">
        <v>0</v>
      </c>
      <c r="BI116" s="12">
        <v>0</v>
      </c>
      <c r="BJ116" s="12">
        <v>0</v>
      </c>
      <c r="BK116" s="12">
        <v>0</v>
      </c>
      <c r="BL116" s="12">
        <v>0</v>
      </c>
      <c r="BM116" s="12">
        <v>0</v>
      </c>
      <c r="BN116" s="12">
        <v>0</v>
      </c>
      <c r="BO116" s="12">
        <v>0</v>
      </c>
      <c r="BP116" s="12">
        <v>0</v>
      </c>
      <c r="BX116" s="11" t="s">
        <v>167</v>
      </c>
      <c r="BY116" s="12">
        <v>0</v>
      </c>
      <c r="BZ116" s="12">
        <v>0</v>
      </c>
      <c r="CA116" s="12">
        <v>0</v>
      </c>
      <c r="CB116" s="12">
        <v>0</v>
      </c>
      <c r="CC116" s="12">
        <v>0</v>
      </c>
      <c r="CD116" s="12">
        <v>0</v>
      </c>
      <c r="CE116" s="12">
        <v>0</v>
      </c>
      <c r="CF116" s="12">
        <v>0</v>
      </c>
      <c r="CG116" s="12">
        <v>0</v>
      </c>
      <c r="CH116" s="12">
        <v>0</v>
      </c>
      <c r="CI116" s="12">
        <v>0</v>
      </c>
      <c r="CJ116" s="12">
        <v>0</v>
      </c>
      <c r="CK116" s="12">
        <v>0</v>
      </c>
      <c r="CL116" s="12">
        <v>0</v>
      </c>
      <c r="CM116" s="12">
        <v>0</v>
      </c>
      <c r="CN116" s="12">
        <v>0</v>
      </c>
      <c r="CO116" s="12">
        <v>0</v>
      </c>
      <c r="CP116" s="12">
        <v>0</v>
      </c>
      <c r="CQ116" s="12">
        <v>0</v>
      </c>
      <c r="CR116" s="12">
        <v>0</v>
      </c>
      <c r="CS116" s="12">
        <v>0</v>
      </c>
      <c r="CT116" s="12">
        <v>0</v>
      </c>
      <c r="CU116" s="12">
        <v>0</v>
      </c>
      <c r="CV116" s="12">
        <v>0</v>
      </c>
      <c r="CW116" s="12">
        <v>0</v>
      </c>
      <c r="CX116" s="12">
        <v>0</v>
      </c>
      <c r="CY116" s="12">
        <v>0</v>
      </c>
      <c r="CZ116" s="12">
        <v>0</v>
      </c>
      <c r="DA116" s="12">
        <v>0</v>
      </c>
      <c r="DB116" s="12">
        <v>0</v>
      </c>
    </row>
    <row r="117" spans="1:110" ht="15" thickBot="1" x14ac:dyDescent="0.35">
      <c r="A117" s="11" t="s">
        <v>168</v>
      </c>
      <c r="B117" s="12">
        <v>0</v>
      </c>
      <c r="C117" s="12">
        <v>0</v>
      </c>
      <c r="D117" s="12">
        <v>0</v>
      </c>
      <c r="E117" s="12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  <c r="AD117" s="12">
        <v>0</v>
      </c>
      <c r="AE117" s="12">
        <v>0</v>
      </c>
      <c r="AL117" s="11" t="s">
        <v>168</v>
      </c>
      <c r="AM117" s="12">
        <v>0</v>
      </c>
      <c r="AN117" s="12">
        <v>0</v>
      </c>
      <c r="AO117" s="12">
        <v>0</v>
      </c>
      <c r="AP117" s="12">
        <v>0</v>
      </c>
      <c r="AQ117" s="12">
        <v>0</v>
      </c>
      <c r="AR117" s="12">
        <v>0</v>
      </c>
      <c r="AS117" s="12">
        <v>0</v>
      </c>
      <c r="AT117" s="12">
        <v>0</v>
      </c>
      <c r="AU117" s="12">
        <v>0</v>
      </c>
      <c r="AV117" s="12">
        <v>0</v>
      </c>
      <c r="AW117" s="12">
        <v>0</v>
      </c>
      <c r="AX117" s="12">
        <v>0</v>
      </c>
      <c r="AY117" s="12">
        <v>0</v>
      </c>
      <c r="AZ117" s="12">
        <v>0</v>
      </c>
      <c r="BA117" s="12">
        <v>0</v>
      </c>
      <c r="BB117" s="12">
        <v>0</v>
      </c>
      <c r="BC117" s="12">
        <v>0</v>
      </c>
      <c r="BD117" s="12">
        <v>0</v>
      </c>
      <c r="BE117" s="12">
        <v>0</v>
      </c>
      <c r="BF117" s="12">
        <v>0</v>
      </c>
      <c r="BG117" s="12">
        <v>0</v>
      </c>
      <c r="BH117" s="12">
        <v>0</v>
      </c>
      <c r="BI117" s="12">
        <v>0</v>
      </c>
      <c r="BJ117" s="12">
        <v>0</v>
      </c>
      <c r="BK117" s="12">
        <v>0</v>
      </c>
      <c r="BL117" s="12">
        <v>0</v>
      </c>
      <c r="BM117" s="12">
        <v>0</v>
      </c>
      <c r="BN117" s="12">
        <v>0</v>
      </c>
      <c r="BO117" s="12">
        <v>0</v>
      </c>
      <c r="BP117" s="12">
        <v>0</v>
      </c>
      <c r="BX117" s="11" t="s">
        <v>168</v>
      </c>
      <c r="BY117" s="12">
        <v>0</v>
      </c>
      <c r="BZ117" s="12">
        <v>0</v>
      </c>
      <c r="CA117" s="12">
        <v>0</v>
      </c>
      <c r="CB117" s="12">
        <v>0</v>
      </c>
      <c r="CC117" s="12">
        <v>0</v>
      </c>
      <c r="CD117" s="12">
        <v>0</v>
      </c>
      <c r="CE117" s="12">
        <v>0</v>
      </c>
      <c r="CF117" s="12">
        <v>0</v>
      </c>
      <c r="CG117" s="12">
        <v>0</v>
      </c>
      <c r="CH117" s="12">
        <v>0</v>
      </c>
      <c r="CI117" s="12">
        <v>0</v>
      </c>
      <c r="CJ117" s="12">
        <v>0</v>
      </c>
      <c r="CK117" s="12">
        <v>0</v>
      </c>
      <c r="CL117" s="12">
        <v>0</v>
      </c>
      <c r="CM117" s="12">
        <v>0</v>
      </c>
      <c r="CN117" s="12">
        <v>0</v>
      </c>
      <c r="CO117" s="12">
        <v>0</v>
      </c>
      <c r="CP117" s="12">
        <v>0</v>
      </c>
      <c r="CQ117" s="12">
        <v>0</v>
      </c>
      <c r="CR117" s="12">
        <v>0</v>
      </c>
      <c r="CS117" s="12">
        <v>0</v>
      </c>
      <c r="CT117" s="12">
        <v>0</v>
      </c>
      <c r="CU117" s="12">
        <v>0</v>
      </c>
      <c r="CV117" s="12">
        <v>0</v>
      </c>
      <c r="CW117" s="12">
        <v>0</v>
      </c>
      <c r="CX117" s="12">
        <v>0</v>
      </c>
      <c r="CY117" s="12">
        <v>0</v>
      </c>
      <c r="CZ117" s="12">
        <v>0</v>
      </c>
      <c r="DA117" s="12">
        <v>0</v>
      </c>
      <c r="DB117" s="12">
        <v>0</v>
      </c>
    </row>
    <row r="118" spans="1:110" ht="15" thickBot="1" x14ac:dyDescent="0.35">
      <c r="A118" s="11" t="s">
        <v>169</v>
      </c>
      <c r="B118" s="12">
        <v>0</v>
      </c>
      <c r="C118" s="12">
        <v>0</v>
      </c>
      <c r="D118" s="12">
        <v>0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12">
        <v>0</v>
      </c>
      <c r="AB118" s="12">
        <v>0</v>
      </c>
      <c r="AC118" s="12">
        <v>0</v>
      </c>
      <c r="AD118" s="12">
        <v>0</v>
      </c>
      <c r="AE118" s="12">
        <v>0</v>
      </c>
      <c r="AL118" s="11" t="s">
        <v>169</v>
      </c>
      <c r="AM118" s="12">
        <v>0</v>
      </c>
      <c r="AN118" s="12">
        <v>0</v>
      </c>
      <c r="AO118" s="12">
        <v>0</v>
      </c>
      <c r="AP118" s="12">
        <v>0</v>
      </c>
      <c r="AQ118" s="12">
        <v>0</v>
      </c>
      <c r="AR118" s="12">
        <v>0</v>
      </c>
      <c r="AS118" s="12">
        <v>0</v>
      </c>
      <c r="AT118" s="12">
        <v>0</v>
      </c>
      <c r="AU118" s="12">
        <v>0</v>
      </c>
      <c r="AV118" s="12">
        <v>0</v>
      </c>
      <c r="AW118" s="12">
        <v>0</v>
      </c>
      <c r="AX118" s="12">
        <v>0</v>
      </c>
      <c r="AY118" s="12">
        <v>0</v>
      </c>
      <c r="AZ118" s="12">
        <v>0</v>
      </c>
      <c r="BA118" s="12">
        <v>0</v>
      </c>
      <c r="BB118" s="12">
        <v>0</v>
      </c>
      <c r="BC118" s="12">
        <v>0</v>
      </c>
      <c r="BD118" s="12">
        <v>0</v>
      </c>
      <c r="BE118" s="12">
        <v>0</v>
      </c>
      <c r="BF118" s="12">
        <v>0</v>
      </c>
      <c r="BG118" s="12">
        <v>0</v>
      </c>
      <c r="BH118" s="12">
        <v>0</v>
      </c>
      <c r="BI118" s="12">
        <v>0</v>
      </c>
      <c r="BJ118" s="12">
        <v>0</v>
      </c>
      <c r="BK118" s="12">
        <v>0</v>
      </c>
      <c r="BL118" s="12">
        <v>0</v>
      </c>
      <c r="BM118" s="12">
        <v>0</v>
      </c>
      <c r="BN118" s="12">
        <v>0</v>
      </c>
      <c r="BO118" s="12">
        <v>0</v>
      </c>
      <c r="BP118" s="12">
        <v>0</v>
      </c>
      <c r="BX118" s="11" t="s">
        <v>169</v>
      </c>
      <c r="BY118" s="12">
        <v>0</v>
      </c>
      <c r="BZ118" s="12">
        <v>0</v>
      </c>
      <c r="CA118" s="12">
        <v>0</v>
      </c>
      <c r="CB118" s="12">
        <v>0</v>
      </c>
      <c r="CC118" s="12">
        <v>0</v>
      </c>
      <c r="CD118" s="12">
        <v>0</v>
      </c>
      <c r="CE118" s="12">
        <v>0</v>
      </c>
      <c r="CF118" s="12">
        <v>0</v>
      </c>
      <c r="CG118" s="12">
        <v>0</v>
      </c>
      <c r="CH118" s="12">
        <v>0</v>
      </c>
      <c r="CI118" s="12">
        <v>0</v>
      </c>
      <c r="CJ118" s="12">
        <v>0</v>
      </c>
      <c r="CK118" s="12">
        <v>0</v>
      </c>
      <c r="CL118" s="12">
        <v>0</v>
      </c>
      <c r="CM118" s="12">
        <v>0</v>
      </c>
      <c r="CN118" s="12">
        <v>0</v>
      </c>
      <c r="CO118" s="12">
        <v>0</v>
      </c>
      <c r="CP118" s="12">
        <v>0</v>
      </c>
      <c r="CQ118" s="12">
        <v>0</v>
      </c>
      <c r="CR118" s="12">
        <v>0</v>
      </c>
      <c r="CS118" s="12">
        <v>0</v>
      </c>
      <c r="CT118" s="12">
        <v>0</v>
      </c>
      <c r="CU118" s="12">
        <v>0</v>
      </c>
      <c r="CV118" s="12">
        <v>0</v>
      </c>
      <c r="CW118" s="12">
        <v>0</v>
      </c>
      <c r="CX118" s="12">
        <v>0</v>
      </c>
      <c r="CY118" s="12">
        <v>0</v>
      </c>
      <c r="CZ118" s="12">
        <v>0</v>
      </c>
      <c r="DA118" s="12">
        <v>0</v>
      </c>
      <c r="DB118" s="12">
        <v>0</v>
      </c>
    </row>
    <row r="119" spans="1:110" ht="15" thickBot="1" x14ac:dyDescent="0.35">
      <c r="A119" s="11" t="s">
        <v>170</v>
      </c>
      <c r="B119" s="12">
        <v>0</v>
      </c>
      <c r="C119" s="12">
        <v>0</v>
      </c>
      <c r="D119" s="12">
        <v>0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12">
        <v>0</v>
      </c>
      <c r="AB119" s="12">
        <v>0</v>
      </c>
      <c r="AC119" s="12">
        <v>0</v>
      </c>
      <c r="AD119" s="12">
        <v>0</v>
      </c>
      <c r="AE119" s="12">
        <v>0</v>
      </c>
      <c r="AL119" s="11" t="s">
        <v>170</v>
      </c>
      <c r="AM119" s="12">
        <v>0</v>
      </c>
      <c r="AN119" s="12">
        <v>0</v>
      </c>
      <c r="AO119" s="12">
        <v>0</v>
      </c>
      <c r="AP119" s="12">
        <v>0</v>
      </c>
      <c r="AQ119" s="12">
        <v>0</v>
      </c>
      <c r="AR119" s="12">
        <v>0</v>
      </c>
      <c r="AS119" s="12">
        <v>0</v>
      </c>
      <c r="AT119" s="12">
        <v>0</v>
      </c>
      <c r="AU119" s="12">
        <v>0</v>
      </c>
      <c r="AV119" s="12">
        <v>0</v>
      </c>
      <c r="AW119" s="12">
        <v>0</v>
      </c>
      <c r="AX119" s="12">
        <v>0</v>
      </c>
      <c r="AY119" s="12">
        <v>0</v>
      </c>
      <c r="AZ119" s="12">
        <v>0</v>
      </c>
      <c r="BA119" s="12">
        <v>0</v>
      </c>
      <c r="BB119" s="12">
        <v>0</v>
      </c>
      <c r="BC119" s="12">
        <v>0</v>
      </c>
      <c r="BD119" s="12">
        <v>0</v>
      </c>
      <c r="BE119" s="12">
        <v>0</v>
      </c>
      <c r="BF119" s="12">
        <v>0</v>
      </c>
      <c r="BG119" s="12">
        <v>0</v>
      </c>
      <c r="BH119" s="12">
        <v>0</v>
      </c>
      <c r="BI119" s="12">
        <v>0</v>
      </c>
      <c r="BJ119" s="12">
        <v>0</v>
      </c>
      <c r="BK119" s="12">
        <v>0</v>
      </c>
      <c r="BL119" s="12">
        <v>0</v>
      </c>
      <c r="BM119" s="12">
        <v>0</v>
      </c>
      <c r="BN119" s="12">
        <v>0</v>
      </c>
      <c r="BO119" s="12">
        <v>0</v>
      </c>
      <c r="BP119" s="12">
        <v>0</v>
      </c>
      <c r="BX119" s="11" t="s">
        <v>170</v>
      </c>
      <c r="BY119" s="12">
        <v>0</v>
      </c>
      <c r="BZ119" s="12">
        <v>0</v>
      </c>
      <c r="CA119" s="12">
        <v>0</v>
      </c>
      <c r="CB119" s="12">
        <v>0</v>
      </c>
      <c r="CC119" s="12">
        <v>0</v>
      </c>
      <c r="CD119" s="12">
        <v>0</v>
      </c>
      <c r="CE119" s="12">
        <v>0</v>
      </c>
      <c r="CF119" s="12">
        <v>0</v>
      </c>
      <c r="CG119" s="12">
        <v>0</v>
      </c>
      <c r="CH119" s="12">
        <v>0</v>
      </c>
      <c r="CI119" s="12">
        <v>0</v>
      </c>
      <c r="CJ119" s="12">
        <v>0</v>
      </c>
      <c r="CK119" s="12">
        <v>0</v>
      </c>
      <c r="CL119" s="12">
        <v>0</v>
      </c>
      <c r="CM119" s="12">
        <v>0</v>
      </c>
      <c r="CN119" s="12">
        <v>0</v>
      </c>
      <c r="CO119" s="12">
        <v>0</v>
      </c>
      <c r="CP119" s="12">
        <v>0</v>
      </c>
      <c r="CQ119" s="12">
        <v>0</v>
      </c>
      <c r="CR119" s="12">
        <v>0</v>
      </c>
      <c r="CS119" s="12">
        <v>0</v>
      </c>
      <c r="CT119" s="12">
        <v>0</v>
      </c>
      <c r="CU119" s="12">
        <v>0</v>
      </c>
      <c r="CV119" s="12">
        <v>0</v>
      </c>
      <c r="CW119" s="12">
        <v>0</v>
      </c>
      <c r="CX119" s="12">
        <v>0</v>
      </c>
      <c r="CY119" s="12">
        <v>0</v>
      </c>
      <c r="CZ119" s="12">
        <v>0</v>
      </c>
      <c r="DA119" s="12">
        <v>0</v>
      </c>
      <c r="DB119" s="12">
        <v>0</v>
      </c>
    </row>
    <row r="120" spans="1:110" ht="18.600000000000001" thickBot="1" x14ac:dyDescent="0.35">
      <c r="A120" s="7"/>
      <c r="AL120" s="7"/>
      <c r="BX120" s="7"/>
    </row>
    <row r="121" spans="1:110" ht="15" thickBot="1" x14ac:dyDescent="0.35">
      <c r="A121" s="11" t="s">
        <v>174</v>
      </c>
      <c r="B121" s="11" t="s">
        <v>36</v>
      </c>
      <c r="C121" s="11" t="s">
        <v>37</v>
      </c>
      <c r="D121" s="11" t="s">
        <v>38</v>
      </c>
      <c r="E121" s="11" t="s">
        <v>39</v>
      </c>
      <c r="F121" s="11" t="s">
        <v>40</v>
      </c>
      <c r="G121" s="11" t="s">
        <v>41</v>
      </c>
      <c r="H121" s="11" t="s">
        <v>42</v>
      </c>
      <c r="I121" s="11" t="s">
        <v>43</v>
      </c>
      <c r="J121" s="11" t="s">
        <v>44</v>
      </c>
      <c r="K121" s="11" t="s">
        <v>45</v>
      </c>
      <c r="L121" s="11" t="s">
        <v>268</v>
      </c>
      <c r="M121" s="11" t="s">
        <v>269</v>
      </c>
      <c r="N121" s="11" t="s">
        <v>552</v>
      </c>
      <c r="O121" s="11" t="s">
        <v>553</v>
      </c>
      <c r="P121" s="11" t="s">
        <v>554</v>
      </c>
      <c r="Q121" s="11" t="s">
        <v>555</v>
      </c>
      <c r="R121" s="11" t="s">
        <v>556</v>
      </c>
      <c r="S121" s="11" t="s">
        <v>557</v>
      </c>
      <c r="T121" s="11" t="s">
        <v>558</v>
      </c>
      <c r="U121" s="11" t="s">
        <v>559</v>
      </c>
      <c r="V121" s="11" t="s">
        <v>560</v>
      </c>
      <c r="W121" s="11" t="s">
        <v>561</v>
      </c>
      <c r="X121" s="11" t="s">
        <v>562</v>
      </c>
      <c r="Y121" s="11" t="s">
        <v>563</v>
      </c>
      <c r="Z121" s="11" t="s">
        <v>564</v>
      </c>
      <c r="AA121" s="11" t="s">
        <v>565</v>
      </c>
      <c r="AB121" s="11" t="s">
        <v>566</v>
      </c>
      <c r="AC121" s="11" t="s">
        <v>567</v>
      </c>
      <c r="AD121" s="11" t="s">
        <v>568</v>
      </c>
      <c r="AE121" s="11" t="s">
        <v>569</v>
      </c>
      <c r="AF121" s="11" t="s">
        <v>175</v>
      </c>
      <c r="AG121" s="11" t="s">
        <v>176</v>
      </c>
      <c r="AH121" s="52" t="s">
        <v>177</v>
      </c>
      <c r="AI121" s="11" t="s">
        <v>178</v>
      </c>
      <c r="AL121" s="11" t="s">
        <v>174</v>
      </c>
      <c r="AM121" s="11" t="s">
        <v>36</v>
      </c>
      <c r="AN121" s="11" t="s">
        <v>37</v>
      </c>
      <c r="AO121" s="11" t="s">
        <v>38</v>
      </c>
      <c r="AP121" s="11" t="s">
        <v>39</v>
      </c>
      <c r="AQ121" s="11" t="s">
        <v>40</v>
      </c>
      <c r="AR121" s="11" t="s">
        <v>41</v>
      </c>
      <c r="AS121" s="11" t="s">
        <v>42</v>
      </c>
      <c r="AT121" s="11" t="s">
        <v>43</v>
      </c>
      <c r="AU121" s="11" t="s">
        <v>44</v>
      </c>
      <c r="AV121" s="11" t="s">
        <v>45</v>
      </c>
      <c r="AW121" s="11" t="s">
        <v>268</v>
      </c>
      <c r="AX121" s="11" t="s">
        <v>269</v>
      </c>
      <c r="AY121" s="11" t="s">
        <v>552</v>
      </c>
      <c r="AZ121" s="11" t="s">
        <v>553</v>
      </c>
      <c r="BA121" s="11" t="s">
        <v>554</v>
      </c>
      <c r="BB121" s="11" t="s">
        <v>555</v>
      </c>
      <c r="BC121" s="11" t="s">
        <v>556</v>
      </c>
      <c r="BD121" s="11" t="s">
        <v>557</v>
      </c>
      <c r="BE121" s="11" t="s">
        <v>558</v>
      </c>
      <c r="BF121" s="11" t="s">
        <v>559</v>
      </c>
      <c r="BG121" s="11" t="s">
        <v>560</v>
      </c>
      <c r="BH121" s="11" t="s">
        <v>561</v>
      </c>
      <c r="BI121" s="11" t="s">
        <v>562</v>
      </c>
      <c r="BJ121" s="11" t="s">
        <v>563</v>
      </c>
      <c r="BK121" s="11" t="s">
        <v>564</v>
      </c>
      <c r="BL121" s="11" t="s">
        <v>565</v>
      </c>
      <c r="BM121" s="11" t="s">
        <v>566</v>
      </c>
      <c r="BN121" s="11" t="s">
        <v>567</v>
      </c>
      <c r="BO121" s="11" t="s">
        <v>568</v>
      </c>
      <c r="BP121" s="11" t="s">
        <v>569</v>
      </c>
      <c r="BQ121" s="11" t="s">
        <v>175</v>
      </c>
      <c r="BR121" s="11" t="s">
        <v>176</v>
      </c>
      <c r="BS121" s="57" t="s">
        <v>177</v>
      </c>
      <c r="BT121" s="11" t="s">
        <v>178</v>
      </c>
      <c r="BX121" s="11" t="s">
        <v>174</v>
      </c>
      <c r="BY121" s="11" t="s">
        <v>36</v>
      </c>
      <c r="BZ121" s="11" t="s">
        <v>37</v>
      </c>
      <c r="CA121" s="11" t="s">
        <v>38</v>
      </c>
      <c r="CB121" s="11" t="s">
        <v>39</v>
      </c>
      <c r="CC121" s="11" t="s">
        <v>40</v>
      </c>
      <c r="CD121" s="11" t="s">
        <v>41</v>
      </c>
      <c r="CE121" s="11" t="s">
        <v>42</v>
      </c>
      <c r="CF121" s="11" t="s">
        <v>43</v>
      </c>
      <c r="CG121" s="11" t="s">
        <v>44</v>
      </c>
      <c r="CH121" s="11" t="s">
        <v>45</v>
      </c>
      <c r="CI121" s="11" t="s">
        <v>268</v>
      </c>
      <c r="CJ121" s="11" t="s">
        <v>269</v>
      </c>
      <c r="CK121" s="11" t="s">
        <v>552</v>
      </c>
      <c r="CL121" s="11" t="s">
        <v>553</v>
      </c>
      <c r="CM121" s="11" t="s">
        <v>554</v>
      </c>
      <c r="CN121" s="11" t="s">
        <v>555</v>
      </c>
      <c r="CO121" s="11" t="s">
        <v>556</v>
      </c>
      <c r="CP121" s="11" t="s">
        <v>557</v>
      </c>
      <c r="CQ121" s="11" t="s">
        <v>558</v>
      </c>
      <c r="CR121" s="11" t="s">
        <v>559</v>
      </c>
      <c r="CS121" s="11" t="s">
        <v>560</v>
      </c>
      <c r="CT121" s="11" t="s">
        <v>561</v>
      </c>
      <c r="CU121" s="11" t="s">
        <v>562</v>
      </c>
      <c r="CV121" s="11" t="s">
        <v>563</v>
      </c>
      <c r="CW121" s="11" t="s">
        <v>564</v>
      </c>
      <c r="CX121" s="11" t="s">
        <v>565</v>
      </c>
      <c r="CY121" s="11" t="s">
        <v>566</v>
      </c>
      <c r="CZ121" s="11" t="s">
        <v>567</v>
      </c>
      <c r="DA121" s="11" t="s">
        <v>568</v>
      </c>
      <c r="DB121" s="11" t="s">
        <v>569</v>
      </c>
      <c r="DC121" s="11" t="s">
        <v>175</v>
      </c>
      <c r="DD121" s="11" t="s">
        <v>176</v>
      </c>
      <c r="DE121" s="11" t="s">
        <v>177</v>
      </c>
      <c r="DF121" s="11" t="s">
        <v>178</v>
      </c>
    </row>
    <row r="122" spans="1:110" ht="15" thickBot="1" x14ac:dyDescent="0.35">
      <c r="A122" s="11" t="s">
        <v>47</v>
      </c>
      <c r="B122" s="12">
        <v>1599</v>
      </c>
      <c r="C122" s="12">
        <v>0</v>
      </c>
      <c r="D122" s="12">
        <v>701</v>
      </c>
      <c r="E122" s="12">
        <v>0</v>
      </c>
      <c r="F122" s="12">
        <v>0</v>
      </c>
      <c r="G122" s="12">
        <v>0</v>
      </c>
      <c r="H122" s="12">
        <v>363</v>
      </c>
      <c r="I122" s="12">
        <v>0</v>
      </c>
      <c r="J122" s="12">
        <v>416</v>
      </c>
      <c r="K122" s="12">
        <v>0</v>
      </c>
      <c r="L122" s="12">
        <v>10</v>
      </c>
      <c r="M122" s="12">
        <v>1206</v>
      </c>
      <c r="N122" s="12">
        <v>0</v>
      </c>
      <c r="O122" s="12">
        <v>0</v>
      </c>
      <c r="P122" s="12">
        <v>0</v>
      </c>
      <c r="Q122" s="12">
        <v>0</v>
      </c>
      <c r="R122" s="12">
        <v>866.5</v>
      </c>
      <c r="S122" s="12">
        <v>0</v>
      </c>
      <c r="T122" s="12">
        <v>0</v>
      </c>
      <c r="U122" s="12">
        <v>0</v>
      </c>
      <c r="V122" s="12">
        <v>2423.5</v>
      </c>
      <c r="W122" s="12">
        <v>0</v>
      </c>
      <c r="X122" s="12">
        <v>0</v>
      </c>
      <c r="Y122" s="12">
        <v>6853.6</v>
      </c>
      <c r="Z122" s="12">
        <v>0</v>
      </c>
      <c r="AA122" s="12">
        <v>0</v>
      </c>
      <c r="AB122" s="12">
        <v>713.5</v>
      </c>
      <c r="AC122" s="12">
        <v>0</v>
      </c>
      <c r="AD122" s="12">
        <v>0</v>
      </c>
      <c r="AE122" s="12">
        <v>0</v>
      </c>
      <c r="AF122" s="12">
        <v>15152.2</v>
      </c>
      <c r="AG122" s="12">
        <v>15152</v>
      </c>
      <c r="AH122" s="66">
        <v>-0.2</v>
      </c>
      <c r="AI122" s="12">
        <v>0</v>
      </c>
      <c r="AL122" s="11" t="s">
        <v>47</v>
      </c>
      <c r="AM122" s="12">
        <v>235</v>
      </c>
      <c r="AN122" s="12">
        <v>0</v>
      </c>
      <c r="AO122" s="12">
        <v>150</v>
      </c>
      <c r="AP122" s="12">
        <v>0</v>
      </c>
      <c r="AQ122" s="12">
        <v>0</v>
      </c>
      <c r="AR122" s="12">
        <v>1178</v>
      </c>
      <c r="AS122" s="12">
        <v>51</v>
      </c>
      <c r="AT122" s="12">
        <v>0</v>
      </c>
      <c r="AU122" s="12">
        <v>0</v>
      </c>
      <c r="AV122" s="12">
        <v>0</v>
      </c>
      <c r="AW122" s="12">
        <v>0</v>
      </c>
      <c r="AX122" s="12">
        <v>0</v>
      </c>
      <c r="AY122" s="12">
        <v>873</v>
      </c>
      <c r="AZ122" s="12">
        <v>0</v>
      </c>
      <c r="BA122" s="12">
        <v>0</v>
      </c>
      <c r="BB122" s="12">
        <v>0</v>
      </c>
      <c r="BC122" s="12">
        <v>0</v>
      </c>
      <c r="BD122" s="12">
        <v>0</v>
      </c>
      <c r="BE122" s="12">
        <v>0</v>
      </c>
      <c r="BF122" s="12">
        <v>0</v>
      </c>
      <c r="BG122" s="12">
        <v>772</v>
      </c>
      <c r="BH122" s="12">
        <v>0</v>
      </c>
      <c r="BI122" s="12">
        <v>858</v>
      </c>
      <c r="BJ122" s="12">
        <v>0</v>
      </c>
      <c r="BK122" s="12">
        <v>0</v>
      </c>
      <c r="BL122" s="12">
        <v>247</v>
      </c>
      <c r="BM122" s="12">
        <v>0</v>
      </c>
      <c r="BN122" s="12">
        <v>35</v>
      </c>
      <c r="BO122" s="12">
        <v>0</v>
      </c>
      <c r="BP122" s="12">
        <v>0</v>
      </c>
      <c r="BQ122" s="12">
        <v>4399</v>
      </c>
      <c r="BR122" s="12">
        <v>4400</v>
      </c>
      <c r="BS122" s="66">
        <v>1</v>
      </c>
      <c r="BT122" s="12">
        <v>0.02</v>
      </c>
      <c r="BX122" s="11" t="s">
        <v>47</v>
      </c>
      <c r="BY122" s="12">
        <v>0</v>
      </c>
      <c r="BZ122" s="12">
        <v>0</v>
      </c>
      <c r="CA122" s="12">
        <v>1351.9</v>
      </c>
      <c r="CB122" s="12">
        <v>851.7</v>
      </c>
      <c r="CC122" s="12">
        <v>1015.8</v>
      </c>
      <c r="CD122" s="12">
        <v>0</v>
      </c>
      <c r="CE122" s="12">
        <v>2789.8</v>
      </c>
      <c r="CF122" s="12">
        <v>0</v>
      </c>
      <c r="CG122" s="12">
        <v>0</v>
      </c>
      <c r="CH122" s="12">
        <v>0</v>
      </c>
      <c r="CI122" s="12">
        <v>0</v>
      </c>
      <c r="CJ122" s="12">
        <v>0</v>
      </c>
      <c r="CK122" s="12">
        <v>5595.6</v>
      </c>
      <c r="CL122" s="12">
        <v>0</v>
      </c>
      <c r="CM122" s="12">
        <v>0</v>
      </c>
      <c r="CN122" s="12">
        <v>0</v>
      </c>
      <c r="CO122" s="12">
        <v>3360.5</v>
      </c>
      <c r="CP122" s="12">
        <v>0</v>
      </c>
      <c r="CQ122" s="12">
        <v>0</v>
      </c>
      <c r="CR122" s="12">
        <v>0</v>
      </c>
      <c r="CS122" s="12">
        <v>0</v>
      </c>
      <c r="CT122" s="12">
        <v>0</v>
      </c>
      <c r="CU122" s="12">
        <v>0</v>
      </c>
      <c r="CV122" s="12">
        <v>750.2</v>
      </c>
      <c r="CW122" s="12">
        <v>0</v>
      </c>
      <c r="CX122" s="12">
        <v>3579</v>
      </c>
      <c r="CY122" s="12">
        <v>2711.8</v>
      </c>
      <c r="CZ122" s="12">
        <v>0</v>
      </c>
      <c r="DA122" s="12">
        <v>0</v>
      </c>
      <c r="DB122" s="12">
        <v>0</v>
      </c>
      <c r="DC122" s="12">
        <v>22006.2</v>
      </c>
      <c r="DD122" s="12">
        <v>22000</v>
      </c>
      <c r="DE122" s="12">
        <v>-6.2</v>
      </c>
      <c r="DF122" s="12">
        <v>-0.03</v>
      </c>
    </row>
    <row r="123" spans="1:110" ht="15" thickBot="1" x14ac:dyDescent="0.35">
      <c r="A123" s="11" t="s">
        <v>48</v>
      </c>
      <c r="B123" s="12">
        <v>0</v>
      </c>
      <c r="C123" s="12">
        <v>0</v>
      </c>
      <c r="D123" s="12">
        <v>0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1258</v>
      </c>
      <c r="K123" s="12">
        <v>0</v>
      </c>
      <c r="L123" s="12">
        <v>4944.1000000000004</v>
      </c>
      <c r="M123" s="12">
        <v>2428</v>
      </c>
      <c r="N123" s="12">
        <v>1002.5</v>
      </c>
      <c r="O123" s="12">
        <v>0</v>
      </c>
      <c r="P123" s="12">
        <v>0</v>
      </c>
      <c r="Q123" s="12">
        <v>0</v>
      </c>
      <c r="R123" s="12">
        <v>0</v>
      </c>
      <c r="S123" s="12">
        <v>1248</v>
      </c>
      <c r="T123" s="12">
        <v>1916.5</v>
      </c>
      <c r="U123" s="12">
        <v>0</v>
      </c>
      <c r="V123" s="12">
        <v>2423.5</v>
      </c>
      <c r="W123" s="12">
        <v>848</v>
      </c>
      <c r="X123" s="12">
        <v>0</v>
      </c>
      <c r="Y123" s="12">
        <v>0</v>
      </c>
      <c r="Z123" s="12">
        <v>0</v>
      </c>
      <c r="AA123" s="12">
        <v>0</v>
      </c>
      <c r="AB123" s="12">
        <v>0</v>
      </c>
      <c r="AC123" s="12">
        <v>0</v>
      </c>
      <c r="AD123" s="12">
        <v>0</v>
      </c>
      <c r="AE123" s="12">
        <v>0</v>
      </c>
      <c r="AF123" s="12">
        <v>16068.7</v>
      </c>
      <c r="AG123" s="12">
        <v>16069</v>
      </c>
      <c r="AH123" s="66">
        <v>0.3</v>
      </c>
      <c r="AI123" s="12">
        <v>0</v>
      </c>
      <c r="AL123" s="11" t="s">
        <v>48</v>
      </c>
      <c r="AM123" s="12">
        <v>0</v>
      </c>
      <c r="AN123" s="12">
        <v>0</v>
      </c>
      <c r="AO123" s="12">
        <v>0</v>
      </c>
      <c r="AP123" s="12">
        <v>0</v>
      </c>
      <c r="AQ123" s="12">
        <v>0</v>
      </c>
      <c r="AR123" s="12">
        <v>254</v>
      </c>
      <c r="AS123" s="12">
        <v>0</v>
      </c>
      <c r="AT123" s="12">
        <v>0</v>
      </c>
      <c r="AU123" s="12">
        <v>0</v>
      </c>
      <c r="AV123" s="12">
        <v>0</v>
      </c>
      <c r="AW123" s="12">
        <v>168</v>
      </c>
      <c r="AX123" s="12">
        <v>0</v>
      </c>
      <c r="AY123" s="12">
        <v>2487</v>
      </c>
      <c r="AZ123" s="12">
        <v>0</v>
      </c>
      <c r="BA123" s="12">
        <v>0</v>
      </c>
      <c r="BB123" s="12">
        <v>0</v>
      </c>
      <c r="BC123" s="12">
        <v>0</v>
      </c>
      <c r="BD123" s="12">
        <v>0</v>
      </c>
      <c r="BE123" s="12">
        <v>1051</v>
      </c>
      <c r="BF123" s="12">
        <v>0</v>
      </c>
      <c r="BG123" s="12">
        <v>772</v>
      </c>
      <c r="BH123" s="12">
        <v>69</v>
      </c>
      <c r="BI123" s="12">
        <v>0</v>
      </c>
      <c r="BJ123" s="12">
        <v>0</v>
      </c>
      <c r="BK123" s="12">
        <v>0</v>
      </c>
      <c r="BL123" s="12">
        <v>0</v>
      </c>
      <c r="BM123" s="12">
        <v>0</v>
      </c>
      <c r="BN123" s="12">
        <v>0</v>
      </c>
      <c r="BO123" s="12">
        <v>0</v>
      </c>
      <c r="BP123" s="12">
        <v>0</v>
      </c>
      <c r="BQ123" s="12">
        <v>4801</v>
      </c>
      <c r="BR123" s="12">
        <v>4800</v>
      </c>
      <c r="BS123" s="66">
        <v>-1</v>
      </c>
      <c r="BT123" s="12">
        <v>-0.02</v>
      </c>
      <c r="BX123" s="11" t="s">
        <v>48</v>
      </c>
      <c r="BY123" s="12">
        <v>0</v>
      </c>
      <c r="BZ123" s="12">
        <v>211.1</v>
      </c>
      <c r="CA123" s="12">
        <v>0</v>
      </c>
      <c r="CB123" s="12">
        <v>0</v>
      </c>
      <c r="CC123" s="12">
        <v>0</v>
      </c>
      <c r="CD123" s="12">
        <v>0</v>
      </c>
      <c r="CE123" s="12">
        <v>0</v>
      </c>
      <c r="CF123" s="12">
        <v>0</v>
      </c>
      <c r="CG123" s="12">
        <v>0</v>
      </c>
      <c r="CH123" s="12">
        <v>0</v>
      </c>
      <c r="CI123" s="12">
        <v>15825</v>
      </c>
      <c r="CJ123" s="12">
        <v>78</v>
      </c>
      <c r="CK123" s="12">
        <v>9518.2000000000007</v>
      </c>
      <c r="CL123" s="12">
        <v>0</v>
      </c>
      <c r="CM123" s="12">
        <v>0</v>
      </c>
      <c r="CN123" s="12">
        <v>2375.6999999999998</v>
      </c>
      <c r="CO123" s="12">
        <v>0</v>
      </c>
      <c r="CP123" s="12">
        <v>0</v>
      </c>
      <c r="CQ123" s="12">
        <v>0</v>
      </c>
      <c r="CR123" s="12">
        <v>0</v>
      </c>
      <c r="CS123" s="12">
        <v>0</v>
      </c>
      <c r="CT123" s="12">
        <v>0</v>
      </c>
      <c r="CU123" s="12">
        <v>0</v>
      </c>
      <c r="CV123" s="12">
        <v>0</v>
      </c>
      <c r="CW123" s="12">
        <v>0</v>
      </c>
      <c r="CX123" s="12">
        <v>0</v>
      </c>
      <c r="CY123" s="12">
        <v>0</v>
      </c>
      <c r="CZ123" s="12">
        <v>0</v>
      </c>
      <c r="DA123" s="12">
        <v>0</v>
      </c>
      <c r="DB123" s="12">
        <v>0</v>
      </c>
      <c r="DC123" s="12">
        <v>28007.9</v>
      </c>
      <c r="DD123" s="12">
        <v>28000</v>
      </c>
      <c r="DE123" s="12">
        <v>-7.9</v>
      </c>
      <c r="DF123" s="12">
        <v>-0.03</v>
      </c>
    </row>
    <row r="124" spans="1:110" ht="15" thickBot="1" x14ac:dyDescent="0.35">
      <c r="A124" s="11" t="s">
        <v>49</v>
      </c>
      <c r="B124" s="12">
        <v>0</v>
      </c>
      <c r="C124" s="12">
        <v>0</v>
      </c>
      <c r="D124" s="12">
        <v>274.5</v>
      </c>
      <c r="E124" s="12">
        <v>0</v>
      </c>
      <c r="F124" s="12">
        <v>0</v>
      </c>
      <c r="G124" s="12">
        <v>6954.6</v>
      </c>
      <c r="H124" s="12">
        <v>0</v>
      </c>
      <c r="I124" s="12">
        <v>2166.5</v>
      </c>
      <c r="J124" s="12">
        <v>1258</v>
      </c>
      <c r="K124" s="12">
        <v>0</v>
      </c>
      <c r="L124" s="12">
        <v>1420.5</v>
      </c>
      <c r="M124" s="12">
        <v>0</v>
      </c>
      <c r="N124" s="12">
        <v>1002.5</v>
      </c>
      <c r="O124" s="12">
        <v>477.5</v>
      </c>
      <c r="P124" s="12">
        <v>0</v>
      </c>
      <c r="Q124" s="12">
        <v>0</v>
      </c>
      <c r="R124" s="12">
        <v>866.5</v>
      </c>
      <c r="S124" s="12">
        <v>934.5</v>
      </c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12">
        <v>0</v>
      </c>
      <c r="AB124" s="12">
        <v>713.5</v>
      </c>
      <c r="AC124" s="12">
        <v>0</v>
      </c>
      <c r="AD124" s="12">
        <v>0</v>
      </c>
      <c r="AE124" s="12">
        <v>0</v>
      </c>
      <c r="AF124" s="12">
        <v>16068.7</v>
      </c>
      <c r="AG124" s="12">
        <v>16069</v>
      </c>
      <c r="AH124" s="66">
        <v>0.3</v>
      </c>
      <c r="AI124" s="12">
        <v>0</v>
      </c>
      <c r="AL124" s="11" t="s">
        <v>49</v>
      </c>
      <c r="AM124" s="12">
        <v>0</v>
      </c>
      <c r="AN124" s="12">
        <v>0</v>
      </c>
      <c r="AO124" s="12">
        <v>0</v>
      </c>
      <c r="AP124" s="12">
        <v>0</v>
      </c>
      <c r="AQ124" s="12">
        <v>0</v>
      </c>
      <c r="AR124" s="12">
        <v>2384</v>
      </c>
      <c r="AS124" s="12">
        <v>51</v>
      </c>
      <c r="AT124" s="12">
        <v>558</v>
      </c>
      <c r="AU124" s="12">
        <v>0</v>
      </c>
      <c r="AV124" s="12">
        <v>0</v>
      </c>
      <c r="AW124" s="12">
        <v>0</v>
      </c>
      <c r="AX124" s="12">
        <v>0</v>
      </c>
      <c r="AY124" s="12">
        <v>1376</v>
      </c>
      <c r="AZ124" s="12">
        <v>184</v>
      </c>
      <c r="BA124" s="12">
        <v>0</v>
      </c>
      <c r="BB124" s="12">
        <v>0</v>
      </c>
      <c r="BC124" s="12">
        <v>0</v>
      </c>
      <c r="BD124" s="12">
        <v>0</v>
      </c>
      <c r="BE124" s="12">
        <v>0</v>
      </c>
      <c r="BF124" s="12">
        <v>0</v>
      </c>
      <c r="BG124" s="12">
        <v>0</v>
      </c>
      <c r="BH124" s="12">
        <v>0</v>
      </c>
      <c r="BI124" s="12">
        <v>0</v>
      </c>
      <c r="BJ124" s="12">
        <v>0</v>
      </c>
      <c r="BK124" s="12">
        <v>0</v>
      </c>
      <c r="BL124" s="12">
        <v>247</v>
      </c>
      <c r="BM124" s="12">
        <v>0</v>
      </c>
      <c r="BN124" s="12">
        <v>0</v>
      </c>
      <c r="BO124" s="12">
        <v>0</v>
      </c>
      <c r="BP124" s="12">
        <v>0</v>
      </c>
      <c r="BQ124" s="12">
        <v>4800</v>
      </c>
      <c r="BR124" s="12">
        <v>4800</v>
      </c>
      <c r="BS124" s="66">
        <v>0</v>
      </c>
      <c r="BT124" s="12">
        <v>0</v>
      </c>
      <c r="BX124" s="11" t="s">
        <v>49</v>
      </c>
      <c r="BY124" s="12">
        <v>0</v>
      </c>
      <c r="BZ124" s="12">
        <v>0</v>
      </c>
      <c r="CA124" s="12">
        <v>0</v>
      </c>
      <c r="CB124" s="12">
        <v>0</v>
      </c>
      <c r="CC124" s="12">
        <v>0</v>
      </c>
      <c r="CD124" s="12">
        <v>359.6</v>
      </c>
      <c r="CE124" s="12">
        <v>0</v>
      </c>
      <c r="CF124" s="12">
        <v>391.1</v>
      </c>
      <c r="CG124" s="12">
        <v>0</v>
      </c>
      <c r="CH124" s="12">
        <v>0</v>
      </c>
      <c r="CI124" s="12">
        <v>0</v>
      </c>
      <c r="CJ124" s="12">
        <v>0</v>
      </c>
      <c r="CK124" s="12">
        <v>5595.6</v>
      </c>
      <c r="CL124" s="12">
        <v>5892.2</v>
      </c>
      <c r="CM124" s="12">
        <v>0</v>
      </c>
      <c r="CN124" s="12">
        <v>2375.6999999999998</v>
      </c>
      <c r="CO124" s="12">
        <v>3360.5</v>
      </c>
      <c r="CP124" s="12">
        <v>0</v>
      </c>
      <c r="CQ124" s="12">
        <v>0</v>
      </c>
      <c r="CR124" s="12">
        <v>0</v>
      </c>
      <c r="CS124" s="12">
        <v>0</v>
      </c>
      <c r="CT124" s="12">
        <v>0</v>
      </c>
      <c r="CU124" s="12">
        <v>0</v>
      </c>
      <c r="CV124" s="12">
        <v>0</v>
      </c>
      <c r="CW124" s="12">
        <v>0</v>
      </c>
      <c r="CX124" s="12">
        <v>0</v>
      </c>
      <c r="CY124" s="12">
        <v>2711.8</v>
      </c>
      <c r="CZ124" s="12">
        <v>0</v>
      </c>
      <c r="DA124" s="12">
        <v>0</v>
      </c>
      <c r="DB124" s="12">
        <v>0</v>
      </c>
      <c r="DC124" s="12">
        <v>20686.400000000001</v>
      </c>
      <c r="DD124" s="12">
        <v>17000</v>
      </c>
      <c r="DE124" s="12">
        <v>-3686.4</v>
      </c>
      <c r="DF124" s="12">
        <v>-21.68</v>
      </c>
    </row>
    <row r="125" spans="1:110" ht="15" thickBot="1" x14ac:dyDescent="0.35">
      <c r="A125" s="11" t="s">
        <v>50</v>
      </c>
      <c r="B125" s="12">
        <v>1599</v>
      </c>
      <c r="C125" s="12">
        <v>0</v>
      </c>
      <c r="D125" s="12">
        <v>701</v>
      </c>
      <c r="E125" s="12">
        <v>0</v>
      </c>
      <c r="F125" s="12">
        <v>0</v>
      </c>
      <c r="G125" s="12">
        <v>47.5</v>
      </c>
      <c r="H125" s="12">
        <v>0</v>
      </c>
      <c r="I125" s="12">
        <v>1132</v>
      </c>
      <c r="J125" s="12">
        <v>6440.1</v>
      </c>
      <c r="K125" s="12">
        <v>0</v>
      </c>
      <c r="L125" s="12">
        <v>0</v>
      </c>
      <c r="M125" s="12">
        <v>2060</v>
      </c>
      <c r="N125" s="12">
        <v>0</v>
      </c>
      <c r="O125" s="12">
        <v>0</v>
      </c>
      <c r="P125" s="12">
        <v>0</v>
      </c>
      <c r="Q125" s="12">
        <v>0</v>
      </c>
      <c r="R125" s="12">
        <v>0</v>
      </c>
      <c r="S125" s="12">
        <v>0</v>
      </c>
      <c r="T125" s="12">
        <v>0</v>
      </c>
      <c r="U125" s="12">
        <v>0</v>
      </c>
      <c r="V125" s="12">
        <v>2423.5</v>
      </c>
      <c r="W125" s="12">
        <v>848</v>
      </c>
      <c r="X125" s="12">
        <v>0</v>
      </c>
      <c r="Y125" s="12">
        <v>0</v>
      </c>
      <c r="Z125" s="12">
        <v>0</v>
      </c>
      <c r="AA125" s="12">
        <v>607</v>
      </c>
      <c r="AB125" s="12">
        <v>0</v>
      </c>
      <c r="AC125" s="12">
        <v>233</v>
      </c>
      <c r="AD125" s="12">
        <v>0</v>
      </c>
      <c r="AE125" s="12">
        <v>0</v>
      </c>
      <c r="AF125" s="12">
        <v>16091.2</v>
      </c>
      <c r="AG125" s="12">
        <v>16091</v>
      </c>
      <c r="AH125" s="66">
        <v>-0.2</v>
      </c>
      <c r="AI125" s="12">
        <v>0</v>
      </c>
      <c r="AL125" s="11" t="s">
        <v>50</v>
      </c>
      <c r="AM125" s="12">
        <v>235</v>
      </c>
      <c r="AN125" s="12">
        <v>0</v>
      </c>
      <c r="AO125" s="12">
        <v>1206</v>
      </c>
      <c r="AP125" s="12">
        <v>0</v>
      </c>
      <c r="AQ125" s="12">
        <v>0</v>
      </c>
      <c r="AR125" s="12">
        <v>1178</v>
      </c>
      <c r="AS125" s="12">
        <v>0</v>
      </c>
      <c r="AT125" s="12">
        <v>558</v>
      </c>
      <c r="AU125" s="12">
        <v>0</v>
      </c>
      <c r="AV125" s="12">
        <v>0</v>
      </c>
      <c r="AW125" s="12">
        <v>0</v>
      </c>
      <c r="AX125" s="12">
        <v>0</v>
      </c>
      <c r="AY125" s="12">
        <v>0</v>
      </c>
      <c r="AZ125" s="12">
        <v>0</v>
      </c>
      <c r="BA125" s="12">
        <v>0</v>
      </c>
      <c r="BB125" s="12">
        <v>0</v>
      </c>
      <c r="BC125" s="12">
        <v>0</v>
      </c>
      <c r="BD125" s="12">
        <v>0</v>
      </c>
      <c r="BE125" s="12">
        <v>0</v>
      </c>
      <c r="BF125" s="12">
        <v>0</v>
      </c>
      <c r="BG125" s="12">
        <v>772</v>
      </c>
      <c r="BH125" s="12">
        <v>69</v>
      </c>
      <c r="BI125" s="12">
        <v>0</v>
      </c>
      <c r="BJ125" s="12">
        <v>0</v>
      </c>
      <c r="BK125" s="12">
        <v>0</v>
      </c>
      <c r="BL125" s="12">
        <v>447</v>
      </c>
      <c r="BM125" s="12">
        <v>0</v>
      </c>
      <c r="BN125" s="12">
        <v>35</v>
      </c>
      <c r="BO125" s="12">
        <v>0</v>
      </c>
      <c r="BP125" s="12">
        <v>0</v>
      </c>
      <c r="BQ125" s="12">
        <v>4500</v>
      </c>
      <c r="BR125" s="12">
        <v>4500</v>
      </c>
      <c r="BS125" s="66">
        <v>0</v>
      </c>
      <c r="BT125" s="12">
        <v>0</v>
      </c>
      <c r="BX125" s="11" t="s">
        <v>50</v>
      </c>
      <c r="BY125" s="12">
        <v>6994</v>
      </c>
      <c r="BZ125" s="12">
        <v>211.1</v>
      </c>
      <c r="CA125" s="12">
        <v>1351.9</v>
      </c>
      <c r="CB125" s="12">
        <v>0</v>
      </c>
      <c r="CC125" s="12">
        <v>1015.8</v>
      </c>
      <c r="CD125" s="12">
        <v>0</v>
      </c>
      <c r="CE125" s="12">
        <v>0</v>
      </c>
      <c r="CF125" s="12">
        <v>391.1</v>
      </c>
      <c r="CG125" s="12">
        <v>2352.1999999999998</v>
      </c>
      <c r="CH125" s="12">
        <v>0</v>
      </c>
      <c r="CI125" s="12">
        <v>0</v>
      </c>
      <c r="CJ125" s="12">
        <v>0</v>
      </c>
      <c r="CK125" s="12">
        <v>0</v>
      </c>
      <c r="CL125" s="12">
        <v>0</v>
      </c>
      <c r="CM125" s="12">
        <v>0</v>
      </c>
      <c r="CN125" s="12">
        <v>0</v>
      </c>
      <c r="CO125" s="12">
        <v>0</v>
      </c>
      <c r="CP125" s="12">
        <v>0</v>
      </c>
      <c r="CQ125" s="12">
        <v>0</v>
      </c>
      <c r="CR125" s="12">
        <v>0</v>
      </c>
      <c r="CS125" s="12">
        <v>0</v>
      </c>
      <c r="CT125" s="12">
        <v>78</v>
      </c>
      <c r="CU125" s="12">
        <v>0</v>
      </c>
      <c r="CV125" s="12">
        <v>0</v>
      </c>
      <c r="CW125" s="12">
        <v>0</v>
      </c>
      <c r="CX125" s="12">
        <v>3579</v>
      </c>
      <c r="CY125" s="12">
        <v>0</v>
      </c>
      <c r="CZ125" s="12">
        <v>601.70000000000005</v>
      </c>
      <c r="DA125" s="12">
        <v>5431.5</v>
      </c>
      <c r="DB125" s="12">
        <v>0</v>
      </c>
      <c r="DC125" s="12">
        <v>22006.2</v>
      </c>
      <c r="DD125" s="12">
        <v>22000</v>
      </c>
      <c r="DE125" s="12">
        <v>-6.2</v>
      </c>
      <c r="DF125" s="12">
        <v>-0.03</v>
      </c>
    </row>
    <row r="126" spans="1:110" ht="15" thickBot="1" x14ac:dyDescent="0.35">
      <c r="A126" s="11" t="s">
        <v>51</v>
      </c>
      <c r="B126" s="12">
        <v>0</v>
      </c>
      <c r="C126" s="12">
        <v>0</v>
      </c>
      <c r="D126" s="12">
        <v>701</v>
      </c>
      <c r="E126" s="12">
        <v>0</v>
      </c>
      <c r="F126" s="12">
        <v>1617</v>
      </c>
      <c r="G126" s="12">
        <v>0</v>
      </c>
      <c r="H126" s="12">
        <v>0</v>
      </c>
      <c r="I126" s="12">
        <v>0</v>
      </c>
      <c r="J126" s="12">
        <v>1121</v>
      </c>
      <c r="K126" s="12">
        <v>0</v>
      </c>
      <c r="L126" s="12">
        <v>10</v>
      </c>
      <c r="M126" s="12">
        <v>2060</v>
      </c>
      <c r="N126" s="12">
        <v>0</v>
      </c>
      <c r="O126" s="12">
        <v>0</v>
      </c>
      <c r="P126" s="12">
        <v>0</v>
      </c>
      <c r="Q126" s="12">
        <v>0</v>
      </c>
      <c r="R126" s="12">
        <v>866.5</v>
      </c>
      <c r="S126" s="12">
        <v>0</v>
      </c>
      <c r="T126" s="12">
        <v>0</v>
      </c>
      <c r="U126" s="12">
        <v>0</v>
      </c>
      <c r="V126" s="12">
        <v>3078</v>
      </c>
      <c r="W126" s="12">
        <v>0</v>
      </c>
      <c r="X126" s="12">
        <v>5316.1</v>
      </c>
      <c r="Y126" s="12">
        <v>3470.1</v>
      </c>
      <c r="Z126" s="12">
        <v>0</v>
      </c>
      <c r="AA126" s="12">
        <v>607</v>
      </c>
      <c r="AB126" s="12">
        <v>0</v>
      </c>
      <c r="AC126" s="12">
        <v>233</v>
      </c>
      <c r="AD126" s="12">
        <v>0</v>
      </c>
      <c r="AE126" s="12">
        <v>0</v>
      </c>
      <c r="AF126" s="12">
        <v>19079.8</v>
      </c>
      <c r="AG126" s="12">
        <v>19080</v>
      </c>
      <c r="AH126" s="66">
        <v>0.2</v>
      </c>
      <c r="AI126" s="12">
        <v>0</v>
      </c>
      <c r="AL126" s="11" t="s">
        <v>51</v>
      </c>
      <c r="AM126" s="12">
        <v>202</v>
      </c>
      <c r="AN126" s="12">
        <v>0</v>
      </c>
      <c r="AO126" s="12">
        <v>150</v>
      </c>
      <c r="AP126" s="12">
        <v>0</v>
      </c>
      <c r="AQ126" s="12">
        <v>0</v>
      </c>
      <c r="AR126" s="12">
        <v>0</v>
      </c>
      <c r="AS126" s="12">
        <v>0</v>
      </c>
      <c r="AT126" s="12">
        <v>0</v>
      </c>
      <c r="AU126" s="12">
        <v>0</v>
      </c>
      <c r="AV126" s="12">
        <v>0</v>
      </c>
      <c r="AW126" s="12">
        <v>0</v>
      </c>
      <c r="AX126" s="12">
        <v>0</v>
      </c>
      <c r="AY126" s="12">
        <v>0</v>
      </c>
      <c r="AZ126" s="12">
        <v>0</v>
      </c>
      <c r="BA126" s="12">
        <v>0</v>
      </c>
      <c r="BB126" s="12">
        <v>0</v>
      </c>
      <c r="BC126" s="12">
        <v>0</v>
      </c>
      <c r="BD126" s="12">
        <v>0</v>
      </c>
      <c r="BE126" s="12">
        <v>0</v>
      </c>
      <c r="BF126" s="12">
        <v>0</v>
      </c>
      <c r="BG126" s="12">
        <v>772</v>
      </c>
      <c r="BH126" s="12">
        <v>0</v>
      </c>
      <c r="BI126" s="12">
        <v>3694</v>
      </c>
      <c r="BJ126" s="12">
        <v>0</v>
      </c>
      <c r="BK126" s="12">
        <v>0</v>
      </c>
      <c r="BL126" s="12">
        <v>247</v>
      </c>
      <c r="BM126" s="12">
        <v>0</v>
      </c>
      <c r="BN126" s="12">
        <v>35</v>
      </c>
      <c r="BO126" s="12">
        <v>0</v>
      </c>
      <c r="BP126" s="12">
        <v>0</v>
      </c>
      <c r="BQ126" s="12">
        <v>5100</v>
      </c>
      <c r="BR126" s="12">
        <v>5100</v>
      </c>
      <c r="BS126" s="66">
        <v>0</v>
      </c>
      <c r="BT126" s="12">
        <v>0</v>
      </c>
      <c r="BX126" s="11" t="s">
        <v>51</v>
      </c>
      <c r="BY126" s="12">
        <v>0</v>
      </c>
      <c r="BZ126" s="12">
        <v>0</v>
      </c>
      <c r="CA126" s="12">
        <v>1351.9</v>
      </c>
      <c r="CB126" s="12">
        <v>1054.8</v>
      </c>
      <c r="CC126" s="12">
        <v>1015.8</v>
      </c>
      <c r="CD126" s="12">
        <v>0</v>
      </c>
      <c r="CE126" s="12">
        <v>0</v>
      </c>
      <c r="CF126" s="12">
        <v>0</v>
      </c>
      <c r="CG126" s="12">
        <v>0</v>
      </c>
      <c r="CH126" s="12">
        <v>0</v>
      </c>
      <c r="CI126" s="12">
        <v>0</v>
      </c>
      <c r="CJ126" s="12">
        <v>0</v>
      </c>
      <c r="CK126" s="12">
        <v>0</v>
      </c>
      <c r="CL126" s="12">
        <v>0</v>
      </c>
      <c r="CM126" s="12">
        <v>0</v>
      </c>
      <c r="CN126" s="12">
        <v>2375.6999999999998</v>
      </c>
      <c r="CO126" s="12">
        <v>3360.5</v>
      </c>
      <c r="CP126" s="12">
        <v>0</v>
      </c>
      <c r="CQ126" s="12">
        <v>0</v>
      </c>
      <c r="CR126" s="12">
        <v>0</v>
      </c>
      <c r="CS126" s="12">
        <v>1297.4000000000001</v>
      </c>
      <c r="CT126" s="12">
        <v>0</v>
      </c>
      <c r="CU126" s="12">
        <v>1187.8</v>
      </c>
      <c r="CV126" s="12">
        <v>750.2</v>
      </c>
      <c r="CW126" s="12">
        <v>0</v>
      </c>
      <c r="CX126" s="12">
        <v>3579</v>
      </c>
      <c r="CY126" s="12">
        <v>0</v>
      </c>
      <c r="CZ126" s="12">
        <v>601.70000000000005</v>
      </c>
      <c r="DA126" s="12">
        <v>5431.5</v>
      </c>
      <c r="DB126" s="12">
        <v>0</v>
      </c>
      <c r="DC126" s="12">
        <v>22006.2</v>
      </c>
      <c r="DD126" s="12">
        <v>22000</v>
      </c>
      <c r="DE126" s="12">
        <v>-6.2</v>
      </c>
      <c r="DF126" s="12">
        <v>-0.03</v>
      </c>
    </row>
    <row r="127" spans="1:110" ht="15" thickBot="1" x14ac:dyDescent="0.35">
      <c r="A127" s="11" t="s">
        <v>52</v>
      </c>
      <c r="B127" s="12">
        <v>0</v>
      </c>
      <c r="C127" s="12">
        <v>0</v>
      </c>
      <c r="D127" s="12">
        <v>0</v>
      </c>
      <c r="E127" s="12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416</v>
      </c>
      <c r="K127" s="12">
        <v>0</v>
      </c>
      <c r="L127" s="12">
        <v>2703</v>
      </c>
      <c r="M127" s="12">
        <v>1620</v>
      </c>
      <c r="N127" s="12">
        <v>0</v>
      </c>
      <c r="O127" s="12">
        <v>0</v>
      </c>
      <c r="P127" s="12">
        <v>0</v>
      </c>
      <c r="Q127" s="12">
        <v>1351</v>
      </c>
      <c r="R127" s="12">
        <v>0</v>
      </c>
      <c r="S127" s="12">
        <v>1248</v>
      </c>
      <c r="T127" s="12">
        <v>1916.5</v>
      </c>
      <c r="U127" s="12">
        <v>0</v>
      </c>
      <c r="V127" s="12">
        <v>2423.5</v>
      </c>
      <c r="W127" s="12">
        <v>0</v>
      </c>
      <c r="X127" s="12">
        <v>925</v>
      </c>
      <c r="Y127" s="12">
        <v>6853.6</v>
      </c>
      <c r="Z127" s="12">
        <v>0</v>
      </c>
      <c r="AA127" s="12">
        <v>0</v>
      </c>
      <c r="AB127" s="12">
        <v>713.5</v>
      </c>
      <c r="AC127" s="12">
        <v>0</v>
      </c>
      <c r="AD127" s="12">
        <v>0</v>
      </c>
      <c r="AE127" s="12">
        <v>0</v>
      </c>
      <c r="AF127" s="12">
        <v>20170.3</v>
      </c>
      <c r="AG127" s="12">
        <v>20170</v>
      </c>
      <c r="AH127" s="66">
        <v>-0.3</v>
      </c>
      <c r="AI127" s="12">
        <v>0</v>
      </c>
      <c r="AL127" s="11" t="s">
        <v>52</v>
      </c>
      <c r="AM127" s="12">
        <v>0</v>
      </c>
      <c r="AN127" s="12">
        <v>0</v>
      </c>
      <c r="AO127" s="12">
        <v>0</v>
      </c>
      <c r="AP127" s="12">
        <v>0</v>
      </c>
      <c r="AQ127" s="12">
        <v>0</v>
      </c>
      <c r="AR127" s="12">
        <v>254</v>
      </c>
      <c r="AS127" s="12">
        <v>0</v>
      </c>
      <c r="AT127" s="12">
        <v>0</v>
      </c>
      <c r="AU127" s="12">
        <v>0</v>
      </c>
      <c r="AV127" s="12">
        <v>0</v>
      </c>
      <c r="AW127" s="12">
        <v>0</v>
      </c>
      <c r="AX127" s="12">
        <v>0</v>
      </c>
      <c r="AY127" s="12">
        <v>873</v>
      </c>
      <c r="AZ127" s="12">
        <v>0</v>
      </c>
      <c r="BA127" s="12">
        <v>0</v>
      </c>
      <c r="BB127" s="12">
        <v>1600</v>
      </c>
      <c r="BC127" s="12">
        <v>0</v>
      </c>
      <c r="BD127" s="12">
        <v>0</v>
      </c>
      <c r="BE127" s="12">
        <v>596</v>
      </c>
      <c r="BF127" s="12">
        <v>0</v>
      </c>
      <c r="BG127" s="12">
        <v>772</v>
      </c>
      <c r="BH127" s="12">
        <v>0</v>
      </c>
      <c r="BI127" s="12">
        <v>858</v>
      </c>
      <c r="BJ127" s="12">
        <v>0</v>
      </c>
      <c r="BK127" s="12">
        <v>0</v>
      </c>
      <c r="BL127" s="12">
        <v>247</v>
      </c>
      <c r="BM127" s="12">
        <v>0</v>
      </c>
      <c r="BN127" s="12">
        <v>0</v>
      </c>
      <c r="BO127" s="12">
        <v>0</v>
      </c>
      <c r="BP127" s="12">
        <v>0</v>
      </c>
      <c r="BQ127" s="12">
        <v>5200</v>
      </c>
      <c r="BR127" s="12">
        <v>5200</v>
      </c>
      <c r="BS127" s="66">
        <v>0</v>
      </c>
      <c r="BT127" s="12">
        <v>0</v>
      </c>
      <c r="BX127" s="11" t="s">
        <v>52</v>
      </c>
      <c r="BY127" s="12">
        <v>0</v>
      </c>
      <c r="BZ127" s="12">
        <v>0</v>
      </c>
      <c r="CA127" s="12">
        <v>0</v>
      </c>
      <c r="CB127" s="12">
        <v>0</v>
      </c>
      <c r="CC127" s="12">
        <v>0</v>
      </c>
      <c r="CD127" s="12">
        <v>0</v>
      </c>
      <c r="CE127" s="12">
        <v>0</v>
      </c>
      <c r="CF127" s="12">
        <v>0</v>
      </c>
      <c r="CG127" s="12">
        <v>0</v>
      </c>
      <c r="CH127" s="12">
        <v>0</v>
      </c>
      <c r="CI127" s="12">
        <v>0</v>
      </c>
      <c r="CJ127" s="12">
        <v>0</v>
      </c>
      <c r="CK127" s="12">
        <v>5595.6</v>
      </c>
      <c r="CL127" s="12">
        <v>0</v>
      </c>
      <c r="CM127" s="12">
        <v>0</v>
      </c>
      <c r="CN127" s="12">
        <v>2375.6999999999998</v>
      </c>
      <c r="CO127" s="12">
        <v>0</v>
      </c>
      <c r="CP127" s="12">
        <v>6853.4</v>
      </c>
      <c r="CQ127" s="12">
        <v>0</v>
      </c>
      <c r="CR127" s="12">
        <v>0</v>
      </c>
      <c r="CS127" s="12">
        <v>0</v>
      </c>
      <c r="CT127" s="12">
        <v>0</v>
      </c>
      <c r="CU127" s="12">
        <v>0</v>
      </c>
      <c r="CV127" s="12">
        <v>750.2</v>
      </c>
      <c r="CW127" s="12">
        <v>0</v>
      </c>
      <c r="CX127" s="12">
        <v>0</v>
      </c>
      <c r="CY127" s="12">
        <v>0</v>
      </c>
      <c r="CZ127" s="12">
        <v>0</v>
      </c>
      <c r="DA127" s="12">
        <v>5431.5</v>
      </c>
      <c r="DB127" s="12">
        <v>0</v>
      </c>
      <c r="DC127" s="12">
        <v>21006.400000000001</v>
      </c>
      <c r="DD127" s="12">
        <v>21000</v>
      </c>
      <c r="DE127" s="12">
        <v>-6.4</v>
      </c>
      <c r="DF127" s="12">
        <v>-0.03</v>
      </c>
    </row>
    <row r="128" spans="1:110" ht="15" thickBot="1" x14ac:dyDescent="0.35">
      <c r="A128" s="11" t="s">
        <v>53</v>
      </c>
      <c r="B128" s="12">
        <v>0</v>
      </c>
      <c r="C128" s="12">
        <v>0</v>
      </c>
      <c r="D128" s="12">
        <v>0</v>
      </c>
      <c r="E128" s="12">
        <v>0</v>
      </c>
      <c r="F128" s="12">
        <v>0</v>
      </c>
      <c r="G128" s="12">
        <v>3543.6</v>
      </c>
      <c r="H128" s="12">
        <v>0</v>
      </c>
      <c r="I128" s="12">
        <v>0</v>
      </c>
      <c r="J128" s="12">
        <v>416</v>
      </c>
      <c r="K128" s="12">
        <v>0</v>
      </c>
      <c r="L128" s="12">
        <v>3059.5</v>
      </c>
      <c r="M128" s="12">
        <v>2428</v>
      </c>
      <c r="N128" s="12">
        <v>1273.5</v>
      </c>
      <c r="O128" s="12">
        <v>477.5</v>
      </c>
      <c r="P128" s="12">
        <v>0</v>
      </c>
      <c r="Q128" s="12">
        <v>759.5</v>
      </c>
      <c r="R128" s="12">
        <v>0</v>
      </c>
      <c r="S128" s="12">
        <v>1248</v>
      </c>
      <c r="T128" s="12">
        <v>1916.5</v>
      </c>
      <c r="U128" s="12">
        <v>0</v>
      </c>
      <c r="V128" s="12">
        <v>49.5</v>
      </c>
      <c r="W128" s="12">
        <v>848</v>
      </c>
      <c r="X128" s="12">
        <v>0</v>
      </c>
      <c r="Y128" s="12">
        <v>6853.6</v>
      </c>
      <c r="Z128" s="12">
        <v>0</v>
      </c>
      <c r="AA128" s="12">
        <v>0</v>
      </c>
      <c r="AB128" s="12">
        <v>0</v>
      </c>
      <c r="AC128" s="12">
        <v>0</v>
      </c>
      <c r="AD128" s="12">
        <v>0</v>
      </c>
      <c r="AE128" s="12">
        <v>0</v>
      </c>
      <c r="AF128" s="12">
        <v>22873.3</v>
      </c>
      <c r="AG128" s="12">
        <v>22873</v>
      </c>
      <c r="AH128" s="66">
        <v>-0.3</v>
      </c>
      <c r="AI128" s="12">
        <v>0</v>
      </c>
      <c r="AL128" s="11" t="s">
        <v>53</v>
      </c>
      <c r="AM128" s="12">
        <v>0</v>
      </c>
      <c r="AN128" s="12">
        <v>0</v>
      </c>
      <c r="AO128" s="12">
        <v>0</v>
      </c>
      <c r="AP128" s="12">
        <v>0</v>
      </c>
      <c r="AQ128" s="12">
        <v>0</v>
      </c>
      <c r="AR128" s="12">
        <v>2163</v>
      </c>
      <c r="AS128" s="12">
        <v>0</v>
      </c>
      <c r="AT128" s="12">
        <v>0</v>
      </c>
      <c r="AU128" s="12">
        <v>0</v>
      </c>
      <c r="AV128" s="12">
        <v>0</v>
      </c>
      <c r="AW128" s="12">
        <v>0</v>
      </c>
      <c r="AX128" s="12">
        <v>0</v>
      </c>
      <c r="AY128" s="12">
        <v>2487</v>
      </c>
      <c r="AZ128" s="12">
        <v>184</v>
      </c>
      <c r="BA128" s="12">
        <v>0</v>
      </c>
      <c r="BB128" s="12">
        <v>0</v>
      </c>
      <c r="BC128" s="12">
        <v>0</v>
      </c>
      <c r="BD128" s="12">
        <v>0</v>
      </c>
      <c r="BE128" s="12">
        <v>1051</v>
      </c>
      <c r="BF128" s="12">
        <v>0</v>
      </c>
      <c r="BG128" s="12">
        <v>0</v>
      </c>
      <c r="BH128" s="12">
        <v>69</v>
      </c>
      <c r="BI128" s="12">
        <v>0</v>
      </c>
      <c r="BJ128" s="12">
        <v>0</v>
      </c>
      <c r="BK128" s="12">
        <v>0</v>
      </c>
      <c r="BL128" s="12">
        <v>247</v>
      </c>
      <c r="BM128" s="12">
        <v>0</v>
      </c>
      <c r="BN128" s="12">
        <v>0</v>
      </c>
      <c r="BO128" s="12">
        <v>0</v>
      </c>
      <c r="BP128" s="12">
        <v>0</v>
      </c>
      <c r="BQ128" s="12">
        <v>6201</v>
      </c>
      <c r="BR128" s="12">
        <v>6200</v>
      </c>
      <c r="BS128" s="66">
        <v>-1</v>
      </c>
      <c r="BT128" s="12">
        <v>-0.02</v>
      </c>
      <c r="BX128" s="11" t="s">
        <v>53</v>
      </c>
      <c r="BY128" s="12">
        <v>0</v>
      </c>
      <c r="BZ128" s="12">
        <v>0</v>
      </c>
      <c r="CA128" s="12">
        <v>0</v>
      </c>
      <c r="CB128" s="12">
        <v>0</v>
      </c>
      <c r="CC128" s="12">
        <v>0</v>
      </c>
      <c r="CD128" s="12">
        <v>0</v>
      </c>
      <c r="CE128" s="12">
        <v>0</v>
      </c>
      <c r="CF128" s="12">
        <v>0</v>
      </c>
      <c r="CG128" s="12">
        <v>0</v>
      </c>
      <c r="CH128" s="12">
        <v>0</v>
      </c>
      <c r="CI128" s="12">
        <v>0</v>
      </c>
      <c r="CJ128" s="12">
        <v>78</v>
      </c>
      <c r="CK128" s="12">
        <v>9518.2000000000007</v>
      </c>
      <c r="CL128" s="12">
        <v>2281.6</v>
      </c>
      <c r="CM128" s="12">
        <v>0</v>
      </c>
      <c r="CN128" s="12">
        <v>2375.6999999999998</v>
      </c>
      <c r="CO128" s="12">
        <v>0</v>
      </c>
      <c r="CP128" s="12">
        <v>0</v>
      </c>
      <c r="CQ128" s="12">
        <v>0</v>
      </c>
      <c r="CR128" s="12">
        <v>0</v>
      </c>
      <c r="CS128" s="12">
        <v>0</v>
      </c>
      <c r="CT128" s="12">
        <v>0</v>
      </c>
      <c r="CU128" s="12">
        <v>0</v>
      </c>
      <c r="CV128" s="12">
        <v>750.2</v>
      </c>
      <c r="CW128" s="12">
        <v>0</v>
      </c>
      <c r="CX128" s="12">
        <v>0</v>
      </c>
      <c r="CY128" s="12">
        <v>0</v>
      </c>
      <c r="CZ128" s="12">
        <v>0</v>
      </c>
      <c r="DA128" s="12">
        <v>0</v>
      </c>
      <c r="DB128" s="12">
        <v>0</v>
      </c>
      <c r="DC128" s="12">
        <v>15003.7</v>
      </c>
      <c r="DD128" s="12">
        <v>15000</v>
      </c>
      <c r="DE128" s="12">
        <v>-3.7</v>
      </c>
      <c r="DF128" s="12">
        <v>-0.02</v>
      </c>
    </row>
    <row r="129" spans="1:110" ht="15" thickBot="1" x14ac:dyDescent="0.35">
      <c r="A129" s="11" t="s">
        <v>54</v>
      </c>
      <c r="B129" s="12">
        <v>1082</v>
      </c>
      <c r="C129" s="12">
        <v>0</v>
      </c>
      <c r="D129" s="12">
        <v>274.5</v>
      </c>
      <c r="E129" s="12">
        <v>0</v>
      </c>
      <c r="F129" s="12">
        <v>0</v>
      </c>
      <c r="G129" s="12">
        <v>3543.6</v>
      </c>
      <c r="H129" s="12">
        <v>363</v>
      </c>
      <c r="I129" s="12">
        <v>2303.5</v>
      </c>
      <c r="J129" s="12">
        <v>6440.1</v>
      </c>
      <c r="K129" s="12">
        <v>0</v>
      </c>
      <c r="L129" s="12">
        <v>2684.5</v>
      </c>
      <c r="M129" s="12">
        <v>0</v>
      </c>
      <c r="N129" s="12">
        <v>0</v>
      </c>
      <c r="O129" s="12">
        <v>0</v>
      </c>
      <c r="P129" s="12">
        <v>0</v>
      </c>
      <c r="Q129" s="12">
        <v>0</v>
      </c>
      <c r="R129" s="12">
        <v>866.5</v>
      </c>
      <c r="S129" s="12">
        <v>934.5</v>
      </c>
      <c r="T129" s="12">
        <v>1916.5</v>
      </c>
      <c r="U129" s="12">
        <v>0</v>
      </c>
      <c r="V129" s="12">
        <v>49.5</v>
      </c>
      <c r="W129" s="12">
        <v>0</v>
      </c>
      <c r="X129" s="12">
        <v>0</v>
      </c>
      <c r="Y129" s="12">
        <v>0</v>
      </c>
      <c r="Z129" s="12">
        <v>0</v>
      </c>
      <c r="AA129" s="12">
        <v>0</v>
      </c>
      <c r="AB129" s="12">
        <v>713.5</v>
      </c>
      <c r="AC129" s="12">
        <v>0</v>
      </c>
      <c r="AD129" s="12">
        <v>0</v>
      </c>
      <c r="AE129" s="12">
        <v>0</v>
      </c>
      <c r="AF129" s="12">
        <v>21171.8</v>
      </c>
      <c r="AG129" s="12">
        <v>21173</v>
      </c>
      <c r="AH129" s="66">
        <v>1.2</v>
      </c>
      <c r="AI129" s="12">
        <v>0.01</v>
      </c>
      <c r="AL129" s="11" t="s">
        <v>54</v>
      </c>
      <c r="AM129" s="12">
        <v>235</v>
      </c>
      <c r="AN129" s="12">
        <v>0</v>
      </c>
      <c r="AO129" s="12">
        <v>0</v>
      </c>
      <c r="AP129" s="12">
        <v>0</v>
      </c>
      <c r="AQ129" s="12">
        <v>0</v>
      </c>
      <c r="AR129" s="12">
        <v>2384</v>
      </c>
      <c r="AS129" s="12">
        <v>51</v>
      </c>
      <c r="AT129" s="12">
        <v>558</v>
      </c>
      <c r="AU129" s="12">
        <v>0</v>
      </c>
      <c r="AV129" s="12">
        <v>0</v>
      </c>
      <c r="AW129" s="12">
        <v>0</v>
      </c>
      <c r="AX129" s="12">
        <v>0</v>
      </c>
      <c r="AY129" s="12">
        <v>873</v>
      </c>
      <c r="AZ129" s="12">
        <v>0</v>
      </c>
      <c r="BA129" s="12">
        <v>0</v>
      </c>
      <c r="BB129" s="12">
        <v>0</v>
      </c>
      <c r="BC129" s="12">
        <v>0</v>
      </c>
      <c r="BD129" s="12">
        <v>0</v>
      </c>
      <c r="BE129" s="12">
        <v>1051</v>
      </c>
      <c r="BF129" s="12">
        <v>0</v>
      </c>
      <c r="BG129" s="12">
        <v>0</v>
      </c>
      <c r="BH129" s="12">
        <v>0</v>
      </c>
      <c r="BI129" s="12">
        <v>0</v>
      </c>
      <c r="BJ129" s="12">
        <v>0</v>
      </c>
      <c r="BK129" s="12">
        <v>0</v>
      </c>
      <c r="BL129" s="12">
        <v>247</v>
      </c>
      <c r="BM129" s="12">
        <v>0</v>
      </c>
      <c r="BN129" s="12">
        <v>0</v>
      </c>
      <c r="BO129" s="12">
        <v>0</v>
      </c>
      <c r="BP129" s="12">
        <v>0</v>
      </c>
      <c r="BQ129" s="12">
        <v>5399</v>
      </c>
      <c r="BR129" s="12">
        <v>5400</v>
      </c>
      <c r="BS129" s="66">
        <v>1</v>
      </c>
      <c r="BT129" s="12">
        <v>0.02</v>
      </c>
      <c r="BX129" s="11" t="s">
        <v>54</v>
      </c>
      <c r="BY129" s="12">
        <v>0</v>
      </c>
      <c r="BZ129" s="12">
        <v>0</v>
      </c>
      <c r="CA129" s="12">
        <v>0</v>
      </c>
      <c r="CB129" s="12">
        <v>0</v>
      </c>
      <c r="CC129" s="12">
        <v>0</v>
      </c>
      <c r="CD129" s="12">
        <v>0</v>
      </c>
      <c r="CE129" s="12">
        <v>2789.8</v>
      </c>
      <c r="CF129" s="12">
        <v>391.1</v>
      </c>
      <c r="CG129" s="12">
        <v>2352.1999999999998</v>
      </c>
      <c r="CH129" s="12">
        <v>0</v>
      </c>
      <c r="CI129" s="12">
        <v>0</v>
      </c>
      <c r="CJ129" s="12">
        <v>0</v>
      </c>
      <c r="CK129" s="12">
        <v>5595.6</v>
      </c>
      <c r="CL129" s="12">
        <v>0</v>
      </c>
      <c r="CM129" s="12">
        <v>0</v>
      </c>
      <c r="CN129" s="12">
        <v>2375.6999999999998</v>
      </c>
      <c r="CO129" s="12">
        <v>3360.5</v>
      </c>
      <c r="CP129" s="12">
        <v>0</v>
      </c>
      <c r="CQ129" s="12">
        <v>0</v>
      </c>
      <c r="CR129" s="12">
        <v>0</v>
      </c>
      <c r="CS129" s="12">
        <v>0</v>
      </c>
      <c r="CT129" s="12">
        <v>0</v>
      </c>
      <c r="CU129" s="12">
        <v>0</v>
      </c>
      <c r="CV129" s="12">
        <v>0</v>
      </c>
      <c r="CW129" s="12">
        <v>0</v>
      </c>
      <c r="CX129" s="12">
        <v>0</v>
      </c>
      <c r="CY129" s="12">
        <v>2711.8</v>
      </c>
      <c r="CZ129" s="12">
        <v>0</v>
      </c>
      <c r="DA129" s="12">
        <v>5431.5</v>
      </c>
      <c r="DB129" s="12">
        <v>0</v>
      </c>
      <c r="DC129" s="12">
        <v>25008.1</v>
      </c>
      <c r="DD129" s="12">
        <v>25000</v>
      </c>
      <c r="DE129" s="12">
        <v>-8.1</v>
      </c>
      <c r="DF129" s="12">
        <v>-0.03</v>
      </c>
    </row>
    <row r="130" spans="1:110" ht="15" thickBot="1" x14ac:dyDescent="0.35">
      <c r="A130" s="11" t="s">
        <v>55</v>
      </c>
      <c r="B130" s="12">
        <v>1599</v>
      </c>
      <c r="C130" s="12">
        <v>0</v>
      </c>
      <c r="D130" s="12">
        <v>5755.6</v>
      </c>
      <c r="E130" s="12">
        <v>0</v>
      </c>
      <c r="F130" s="12">
        <v>0</v>
      </c>
      <c r="G130" s="12">
        <v>3543.6</v>
      </c>
      <c r="H130" s="12">
        <v>0</v>
      </c>
      <c r="I130" s="12">
        <v>0</v>
      </c>
      <c r="J130" s="12">
        <v>1121</v>
      </c>
      <c r="K130" s="12">
        <v>0</v>
      </c>
      <c r="L130" s="12">
        <v>1420.5</v>
      </c>
      <c r="M130" s="12">
        <v>1206</v>
      </c>
      <c r="N130" s="12">
        <v>0</v>
      </c>
      <c r="O130" s="12">
        <v>0</v>
      </c>
      <c r="P130" s="12">
        <v>0</v>
      </c>
      <c r="Q130" s="12">
        <v>0</v>
      </c>
      <c r="R130" s="12">
        <v>0</v>
      </c>
      <c r="S130" s="12">
        <v>0</v>
      </c>
      <c r="T130" s="12">
        <v>0</v>
      </c>
      <c r="U130" s="12">
        <v>0</v>
      </c>
      <c r="V130" s="12">
        <v>2423.5</v>
      </c>
      <c r="W130" s="12">
        <v>848</v>
      </c>
      <c r="X130" s="12">
        <v>0</v>
      </c>
      <c r="Y130" s="12">
        <v>3470.1</v>
      </c>
      <c r="Z130" s="12">
        <v>0</v>
      </c>
      <c r="AA130" s="12">
        <v>0</v>
      </c>
      <c r="AB130" s="12">
        <v>713.5</v>
      </c>
      <c r="AC130" s="12">
        <v>0</v>
      </c>
      <c r="AD130" s="12">
        <v>0</v>
      </c>
      <c r="AE130" s="12">
        <v>0</v>
      </c>
      <c r="AF130" s="12">
        <v>22100.799999999999</v>
      </c>
      <c r="AG130" s="12">
        <v>22100</v>
      </c>
      <c r="AH130" s="66">
        <v>-0.8</v>
      </c>
      <c r="AI130" s="12">
        <v>0</v>
      </c>
      <c r="AL130" s="11" t="s">
        <v>55</v>
      </c>
      <c r="AM130" s="12">
        <v>235</v>
      </c>
      <c r="AN130" s="12">
        <v>0</v>
      </c>
      <c r="AO130" s="12">
        <v>1206</v>
      </c>
      <c r="AP130" s="12">
        <v>0</v>
      </c>
      <c r="AQ130" s="12">
        <v>0</v>
      </c>
      <c r="AR130" s="12">
        <v>2163</v>
      </c>
      <c r="AS130" s="12">
        <v>0</v>
      </c>
      <c r="AT130" s="12">
        <v>0</v>
      </c>
      <c r="AU130" s="12">
        <v>0</v>
      </c>
      <c r="AV130" s="12">
        <v>0</v>
      </c>
      <c r="AW130" s="12">
        <v>0</v>
      </c>
      <c r="AX130" s="12">
        <v>0</v>
      </c>
      <c r="AY130" s="12">
        <v>873</v>
      </c>
      <c r="AZ130" s="12">
        <v>0</v>
      </c>
      <c r="BA130" s="12">
        <v>0</v>
      </c>
      <c r="BB130" s="12">
        <v>0</v>
      </c>
      <c r="BC130" s="12">
        <v>0</v>
      </c>
      <c r="BD130" s="12">
        <v>0</v>
      </c>
      <c r="BE130" s="12">
        <v>0</v>
      </c>
      <c r="BF130" s="12">
        <v>0</v>
      </c>
      <c r="BG130" s="12">
        <v>772</v>
      </c>
      <c r="BH130" s="12">
        <v>69</v>
      </c>
      <c r="BI130" s="12">
        <v>0</v>
      </c>
      <c r="BJ130" s="12">
        <v>0</v>
      </c>
      <c r="BK130" s="12">
        <v>0</v>
      </c>
      <c r="BL130" s="12">
        <v>247</v>
      </c>
      <c r="BM130" s="12">
        <v>0</v>
      </c>
      <c r="BN130" s="12">
        <v>35</v>
      </c>
      <c r="BO130" s="12">
        <v>0</v>
      </c>
      <c r="BP130" s="12">
        <v>0</v>
      </c>
      <c r="BQ130" s="12">
        <v>5600</v>
      </c>
      <c r="BR130" s="12">
        <v>5600</v>
      </c>
      <c r="BS130" s="66">
        <v>0</v>
      </c>
      <c r="BT130" s="12">
        <v>0</v>
      </c>
      <c r="BX130" s="11" t="s">
        <v>55</v>
      </c>
      <c r="BY130" s="12">
        <v>0</v>
      </c>
      <c r="BZ130" s="12">
        <v>211.1</v>
      </c>
      <c r="CA130" s="12">
        <v>8268.2999999999993</v>
      </c>
      <c r="CB130" s="12">
        <v>1054.8</v>
      </c>
      <c r="CC130" s="12">
        <v>1015.8</v>
      </c>
      <c r="CD130" s="12">
        <v>0</v>
      </c>
      <c r="CE130" s="12">
        <v>0</v>
      </c>
      <c r="CF130" s="12">
        <v>391.1</v>
      </c>
      <c r="CG130" s="12">
        <v>0</v>
      </c>
      <c r="CH130" s="12">
        <v>0</v>
      </c>
      <c r="CI130" s="12">
        <v>0</v>
      </c>
      <c r="CJ130" s="12">
        <v>0</v>
      </c>
      <c r="CK130" s="12">
        <v>5595.6</v>
      </c>
      <c r="CL130" s="12">
        <v>0</v>
      </c>
      <c r="CM130" s="12">
        <v>0</v>
      </c>
      <c r="CN130" s="12">
        <v>0</v>
      </c>
      <c r="CO130" s="12">
        <v>0</v>
      </c>
      <c r="CP130" s="12">
        <v>0</v>
      </c>
      <c r="CQ130" s="12">
        <v>0</v>
      </c>
      <c r="CR130" s="12">
        <v>0</v>
      </c>
      <c r="CS130" s="12">
        <v>0</v>
      </c>
      <c r="CT130" s="12">
        <v>0</v>
      </c>
      <c r="CU130" s="12">
        <v>0</v>
      </c>
      <c r="CV130" s="12">
        <v>750.2</v>
      </c>
      <c r="CW130" s="12">
        <v>0</v>
      </c>
      <c r="CX130" s="12">
        <v>3579</v>
      </c>
      <c r="CY130" s="12">
        <v>2711.8</v>
      </c>
      <c r="CZ130" s="12">
        <v>0</v>
      </c>
      <c r="DA130" s="12">
        <v>5431.5</v>
      </c>
      <c r="DB130" s="12">
        <v>0</v>
      </c>
      <c r="DC130" s="12">
        <v>29009.200000000001</v>
      </c>
      <c r="DD130" s="12">
        <v>29000</v>
      </c>
      <c r="DE130" s="12">
        <v>-9.1999999999999993</v>
      </c>
      <c r="DF130" s="12">
        <v>-0.03</v>
      </c>
    </row>
    <row r="131" spans="1:110" ht="15" thickBot="1" x14ac:dyDescent="0.35">
      <c r="A131" s="11" t="s">
        <v>56</v>
      </c>
      <c r="B131" s="12">
        <v>1082</v>
      </c>
      <c r="C131" s="12">
        <v>0</v>
      </c>
      <c r="D131" s="12">
        <v>274.5</v>
      </c>
      <c r="E131" s="12">
        <v>0</v>
      </c>
      <c r="F131" s="12">
        <v>0</v>
      </c>
      <c r="G131" s="12">
        <v>0</v>
      </c>
      <c r="H131" s="12">
        <v>0</v>
      </c>
      <c r="I131" s="12">
        <v>0</v>
      </c>
      <c r="J131" s="12">
        <v>1121</v>
      </c>
      <c r="K131" s="12">
        <v>0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12">
        <v>0</v>
      </c>
      <c r="R131" s="12">
        <v>866.5</v>
      </c>
      <c r="S131" s="12">
        <v>934.5</v>
      </c>
      <c r="T131" s="12">
        <v>1916.5</v>
      </c>
      <c r="U131" s="12">
        <v>0</v>
      </c>
      <c r="V131" s="12">
        <v>2423.5</v>
      </c>
      <c r="W131" s="12">
        <v>848</v>
      </c>
      <c r="X131" s="12">
        <v>0</v>
      </c>
      <c r="Y131" s="12">
        <v>6853.6</v>
      </c>
      <c r="Z131" s="12">
        <v>0</v>
      </c>
      <c r="AA131" s="12">
        <v>607</v>
      </c>
      <c r="AB131" s="12">
        <v>713.5</v>
      </c>
      <c r="AC131" s="12">
        <v>0</v>
      </c>
      <c r="AD131" s="12">
        <v>0</v>
      </c>
      <c r="AE131" s="12">
        <v>0</v>
      </c>
      <c r="AF131" s="12">
        <v>17640.8</v>
      </c>
      <c r="AG131" s="12">
        <v>17641</v>
      </c>
      <c r="AH131" s="66">
        <v>0.2</v>
      </c>
      <c r="AI131" s="12">
        <v>0</v>
      </c>
      <c r="AL131" s="11" t="s">
        <v>56</v>
      </c>
      <c r="AM131" s="12">
        <v>202</v>
      </c>
      <c r="AN131" s="12">
        <v>0</v>
      </c>
      <c r="AO131" s="12">
        <v>0</v>
      </c>
      <c r="AP131" s="12">
        <v>0</v>
      </c>
      <c r="AQ131" s="12">
        <v>0</v>
      </c>
      <c r="AR131" s="12">
        <v>665</v>
      </c>
      <c r="AS131" s="12">
        <v>0</v>
      </c>
      <c r="AT131" s="12">
        <v>0</v>
      </c>
      <c r="AU131" s="12">
        <v>0</v>
      </c>
      <c r="AV131" s="12">
        <v>0</v>
      </c>
      <c r="AW131" s="12">
        <v>0</v>
      </c>
      <c r="AX131" s="12">
        <v>0</v>
      </c>
      <c r="AY131" s="12">
        <v>873</v>
      </c>
      <c r="AZ131" s="12">
        <v>184</v>
      </c>
      <c r="BA131" s="12">
        <v>0</v>
      </c>
      <c r="BB131" s="12">
        <v>0</v>
      </c>
      <c r="BC131" s="12">
        <v>0</v>
      </c>
      <c r="BD131" s="12">
        <v>0</v>
      </c>
      <c r="BE131" s="12">
        <v>596</v>
      </c>
      <c r="BF131" s="12">
        <v>0</v>
      </c>
      <c r="BG131" s="12">
        <v>772</v>
      </c>
      <c r="BH131" s="12">
        <v>69</v>
      </c>
      <c r="BI131" s="12">
        <v>858</v>
      </c>
      <c r="BJ131" s="12">
        <v>0</v>
      </c>
      <c r="BK131" s="12">
        <v>0</v>
      </c>
      <c r="BL131" s="12">
        <v>447</v>
      </c>
      <c r="BM131" s="12">
        <v>0</v>
      </c>
      <c r="BN131" s="12">
        <v>35</v>
      </c>
      <c r="BO131" s="12">
        <v>0</v>
      </c>
      <c r="BP131" s="12">
        <v>0</v>
      </c>
      <c r="BQ131" s="12">
        <v>4701</v>
      </c>
      <c r="BR131" s="12">
        <v>4700</v>
      </c>
      <c r="BS131" s="66">
        <v>-1</v>
      </c>
      <c r="BT131" s="12">
        <v>-0.02</v>
      </c>
      <c r="BX131" s="11" t="s">
        <v>56</v>
      </c>
      <c r="BY131" s="12">
        <v>0</v>
      </c>
      <c r="BZ131" s="12">
        <v>0</v>
      </c>
      <c r="CA131" s="12">
        <v>1351.9</v>
      </c>
      <c r="CB131" s="12">
        <v>0</v>
      </c>
      <c r="CC131" s="12">
        <v>0</v>
      </c>
      <c r="CD131" s="12">
        <v>0</v>
      </c>
      <c r="CE131" s="12">
        <v>0</v>
      </c>
      <c r="CF131" s="12">
        <v>0</v>
      </c>
      <c r="CG131" s="12">
        <v>0</v>
      </c>
      <c r="CH131" s="12">
        <v>0</v>
      </c>
      <c r="CI131" s="12">
        <v>0</v>
      </c>
      <c r="CJ131" s="12">
        <v>0</v>
      </c>
      <c r="CK131" s="12">
        <v>5595.6</v>
      </c>
      <c r="CL131" s="12">
        <v>2281.6</v>
      </c>
      <c r="CM131" s="12">
        <v>0</v>
      </c>
      <c r="CN131" s="12">
        <v>2375.6999999999998</v>
      </c>
      <c r="CO131" s="12">
        <v>3360.5</v>
      </c>
      <c r="CP131" s="12">
        <v>0</v>
      </c>
      <c r="CQ131" s="12">
        <v>0</v>
      </c>
      <c r="CR131" s="12">
        <v>0</v>
      </c>
      <c r="CS131" s="12">
        <v>0</v>
      </c>
      <c r="CT131" s="12">
        <v>0</v>
      </c>
      <c r="CU131" s="12">
        <v>0</v>
      </c>
      <c r="CV131" s="12">
        <v>750.2</v>
      </c>
      <c r="CW131" s="12">
        <v>0</v>
      </c>
      <c r="CX131" s="12">
        <v>3579</v>
      </c>
      <c r="CY131" s="12">
        <v>2711.8</v>
      </c>
      <c r="CZ131" s="12">
        <v>0</v>
      </c>
      <c r="DA131" s="12">
        <v>0</v>
      </c>
      <c r="DB131" s="12">
        <v>0</v>
      </c>
      <c r="DC131" s="12">
        <v>22006.2</v>
      </c>
      <c r="DD131" s="12">
        <v>22000</v>
      </c>
      <c r="DE131" s="12">
        <v>-6.2</v>
      </c>
      <c r="DF131" s="12">
        <v>-0.03</v>
      </c>
    </row>
    <row r="132" spans="1:110" ht="15" thickBot="1" x14ac:dyDescent="0.35">
      <c r="A132" s="11" t="s">
        <v>57</v>
      </c>
      <c r="B132" s="12">
        <v>0</v>
      </c>
      <c r="C132" s="12">
        <v>0</v>
      </c>
      <c r="D132" s="12">
        <v>274.5</v>
      </c>
      <c r="E132" s="12"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4233.6000000000004</v>
      </c>
      <c r="K132" s="12">
        <v>0</v>
      </c>
      <c r="L132" s="12">
        <v>3059.5</v>
      </c>
      <c r="M132" s="12">
        <v>1206</v>
      </c>
      <c r="N132" s="12">
        <v>1002.5</v>
      </c>
      <c r="O132" s="12">
        <v>0</v>
      </c>
      <c r="P132" s="12">
        <v>0</v>
      </c>
      <c r="Q132" s="12">
        <v>0</v>
      </c>
      <c r="R132" s="12">
        <v>866.5</v>
      </c>
      <c r="S132" s="12">
        <v>934.5</v>
      </c>
      <c r="T132" s="12">
        <v>1916.5</v>
      </c>
      <c r="U132" s="12">
        <v>0</v>
      </c>
      <c r="V132" s="12">
        <v>2423.5</v>
      </c>
      <c r="W132" s="12">
        <v>848</v>
      </c>
      <c r="X132" s="12">
        <v>0</v>
      </c>
      <c r="Y132" s="12">
        <v>0</v>
      </c>
      <c r="Z132" s="12">
        <v>0</v>
      </c>
      <c r="AA132" s="12">
        <v>0</v>
      </c>
      <c r="AB132" s="12">
        <v>713.5</v>
      </c>
      <c r="AC132" s="12">
        <v>0</v>
      </c>
      <c r="AD132" s="12">
        <v>0</v>
      </c>
      <c r="AE132" s="12">
        <v>0</v>
      </c>
      <c r="AF132" s="12">
        <v>17478.8</v>
      </c>
      <c r="AG132" s="12">
        <v>17479</v>
      </c>
      <c r="AH132" s="66">
        <v>0.2</v>
      </c>
      <c r="AI132" s="12">
        <v>0</v>
      </c>
      <c r="AL132" s="11" t="s">
        <v>57</v>
      </c>
      <c r="AM132" s="12">
        <v>0</v>
      </c>
      <c r="AN132" s="12">
        <v>0</v>
      </c>
      <c r="AO132" s="12">
        <v>0</v>
      </c>
      <c r="AP132" s="12">
        <v>0</v>
      </c>
      <c r="AQ132" s="12">
        <v>0</v>
      </c>
      <c r="AR132" s="12">
        <v>0</v>
      </c>
      <c r="AS132" s="12">
        <v>0</v>
      </c>
      <c r="AT132" s="12">
        <v>0</v>
      </c>
      <c r="AU132" s="12">
        <v>0</v>
      </c>
      <c r="AV132" s="12">
        <v>0</v>
      </c>
      <c r="AW132" s="12">
        <v>0</v>
      </c>
      <c r="AX132" s="12">
        <v>0</v>
      </c>
      <c r="AY132" s="12">
        <v>2487</v>
      </c>
      <c r="AZ132" s="12">
        <v>184</v>
      </c>
      <c r="BA132" s="12">
        <v>0</v>
      </c>
      <c r="BB132" s="12">
        <v>0</v>
      </c>
      <c r="BC132" s="12">
        <v>0</v>
      </c>
      <c r="BD132" s="12">
        <v>0</v>
      </c>
      <c r="BE132" s="12">
        <v>942</v>
      </c>
      <c r="BF132" s="12">
        <v>0</v>
      </c>
      <c r="BG132" s="12">
        <v>772</v>
      </c>
      <c r="BH132" s="12">
        <v>69</v>
      </c>
      <c r="BI132" s="12">
        <v>0</v>
      </c>
      <c r="BJ132" s="12">
        <v>0</v>
      </c>
      <c r="BK132" s="12">
        <v>0</v>
      </c>
      <c r="BL132" s="12">
        <v>247</v>
      </c>
      <c r="BM132" s="12">
        <v>0</v>
      </c>
      <c r="BN132" s="12">
        <v>0</v>
      </c>
      <c r="BO132" s="12">
        <v>0</v>
      </c>
      <c r="BP132" s="12">
        <v>0</v>
      </c>
      <c r="BQ132" s="12">
        <v>4701</v>
      </c>
      <c r="BR132" s="12">
        <v>4700</v>
      </c>
      <c r="BS132" s="66">
        <v>-1</v>
      </c>
      <c r="BT132" s="12">
        <v>-0.02</v>
      </c>
      <c r="BX132" s="11" t="s">
        <v>57</v>
      </c>
      <c r="BY132" s="12">
        <v>0</v>
      </c>
      <c r="BZ132" s="12">
        <v>0</v>
      </c>
      <c r="CA132" s="12">
        <v>0</v>
      </c>
      <c r="CB132" s="12">
        <v>0</v>
      </c>
      <c r="CC132" s="12">
        <v>0</v>
      </c>
      <c r="CD132" s="12">
        <v>0</v>
      </c>
      <c r="CE132" s="12">
        <v>0</v>
      </c>
      <c r="CF132" s="12">
        <v>0</v>
      </c>
      <c r="CG132" s="12">
        <v>0</v>
      </c>
      <c r="CH132" s="12">
        <v>0</v>
      </c>
      <c r="CI132" s="12">
        <v>0</v>
      </c>
      <c r="CJ132" s="12">
        <v>0</v>
      </c>
      <c r="CK132" s="12">
        <v>9518.2000000000007</v>
      </c>
      <c r="CL132" s="12">
        <v>2281.6</v>
      </c>
      <c r="CM132" s="12">
        <v>0</v>
      </c>
      <c r="CN132" s="12">
        <v>2375.6999999999998</v>
      </c>
      <c r="CO132" s="12">
        <v>3360.5</v>
      </c>
      <c r="CP132" s="12">
        <v>0</v>
      </c>
      <c r="CQ132" s="12">
        <v>0</v>
      </c>
      <c r="CR132" s="12">
        <v>0</v>
      </c>
      <c r="CS132" s="12">
        <v>1297.4000000000001</v>
      </c>
      <c r="CT132" s="12">
        <v>78</v>
      </c>
      <c r="CU132" s="12">
        <v>0</v>
      </c>
      <c r="CV132" s="12">
        <v>0</v>
      </c>
      <c r="CW132" s="12">
        <v>0</v>
      </c>
      <c r="CX132" s="12">
        <v>0</v>
      </c>
      <c r="CY132" s="12">
        <v>2711.8</v>
      </c>
      <c r="CZ132" s="12">
        <v>0</v>
      </c>
      <c r="DA132" s="12">
        <v>0</v>
      </c>
      <c r="DB132" s="12">
        <v>0</v>
      </c>
      <c r="DC132" s="12">
        <v>21623.1</v>
      </c>
      <c r="DD132" s="12">
        <v>22000</v>
      </c>
      <c r="DE132" s="12">
        <v>376.9</v>
      </c>
      <c r="DF132" s="12">
        <v>1.71</v>
      </c>
    </row>
    <row r="133" spans="1:110" ht="15" thickBot="1" x14ac:dyDescent="0.35">
      <c r="A133" s="11" t="s">
        <v>58</v>
      </c>
      <c r="B133" s="12">
        <v>0</v>
      </c>
      <c r="C133" s="12">
        <v>0</v>
      </c>
      <c r="D133" s="12">
        <v>274.5</v>
      </c>
      <c r="E133" s="12">
        <v>0</v>
      </c>
      <c r="F133" s="12">
        <v>0</v>
      </c>
      <c r="G133" s="12">
        <v>3543.6</v>
      </c>
      <c r="H133" s="12">
        <v>0</v>
      </c>
      <c r="I133" s="12">
        <v>2166.5</v>
      </c>
      <c r="J133" s="12">
        <v>4233.6000000000004</v>
      </c>
      <c r="K133" s="12">
        <v>0</v>
      </c>
      <c r="L133" s="12">
        <v>10</v>
      </c>
      <c r="M133" s="12">
        <v>1620</v>
      </c>
      <c r="N133" s="12">
        <v>0</v>
      </c>
      <c r="O133" s="12">
        <v>0</v>
      </c>
      <c r="P133" s="12">
        <v>0</v>
      </c>
      <c r="Q133" s="12">
        <v>759.5</v>
      </c>
      <c r="R133" s="12">
        <v>866.5</v>
      </c>
      <c r="S133" s="12">
        <v>934.5</v>
      </c>
      <c r="T133" s="12">
        <v>0</v>
      </c>
      <c r="U133" s="12">
        <v>0</v>
      </c>
      <c r="V133" s="12">
        <v>49.5</v>
      </c>
      <c r="W133" s="12">
        <v>848</v>
      </c>
      <c r="X133" s="12">
        <v>0</v>
      </c>
      <c r="Y133" s="12">
        <v>0</v>
      </c>
      <c r="Z133" s="12">
        <v>0</v>
      </c>
      <c r="AA133" s="12">
        <v>607</v>
      </c>
      <c r="AB133" s="12">
        <v>713.5</v>
      </c>
      <c r="AC133" s="12">
        <v>233</v>
      </c>
      <c r="AD133" s="12">
        <v>0</v>
      </c>
      <c r="AE133" s="12">
        <v>0</v>
      </c>
      <c r="AF133" s="12">
        <v>16859.7</v>
      </c>
      <c r="AG133" s="12">
        <v>16860</v>
      </c>
      <c r="AH133" s="66">
        <v>0.3</v>
      </c>
      <c r="AI133" s="12">
        <v>0</v>
      </c>
      <c r="AL133" s="11" t="s">
        <v>58</v>
      </c>
      <c r="AM133" s="12">
        <v>0</v>
      </c>
      <c r="AN133" s="12">
        <v>0</v>
      </c>
      <c r="AO133" s="12">
        <v>0</v>
      </c>
      <c r="AP133" s="12">
        <v>0</v>
      </c>
      <c r="AQ133" s="12">
        <v>0</v>
      </c>
      <c r="AR133" s="12">
        <v>2384</v>
      </c>
      <c r="AS133" s="12">
        <v>0</v>
      </c>
      <c r="AT133" s="12">
        <v>558</v>
      </c>
      <c r="AU133" s="12">
        <v>0</v>
      </c>
      <c r="AV133" s="12">
        <v>0</v>
      </c>
      <c r="AW133" s="12">
        <v>0</v>
      </c>
      <c r="AX133" s="12">
        <v>0</v>
      </c>
      <c r="AY133" s="12">
        <v>873</v>
      </c>
      <c r="AZ133" s="12">
        <v>0</v>
      </c>
      <c r="BA133" s="12">
        <v>0</v>
      </c>
      <c r="BB133" s="12">
        <v>134</v>
      </c>
      <c r="BC133" s="12">
        <v>0</v>
      </c>
      <c r="BD133" s="12">
        <v>0</v>
      </c>
      <c r="BE133" s="12">
        <v>0</v>
      </c>
      <c r="BF133" s="12">
        <v>0</v>
      </c>
      <c r="BG133" s="12">
        <v>0</v>
      </c>
      <c r="BH133" s="12">
        <v>69</v>
      </c>
      <c r="BI133" s="12">
        <v>0</v>
      </c>
      <c r="BJ133" s="12">
        <v>0</v>
      </c>
      <c r="BK133" s="12">
        <v>0</v>
      </c>
      <c r="BL133" s="12">
        <v>247</v>
      </c>
      <c r="BM133" s="12">
        <v>0</v>
      </c>
      <c r="BN133" s="12">
        <v>35</v>
      </c>
      <c r="BO133" s="12">
        <v>0</v>
      </c>
      <c r="BP133" s="12">
        <v>0</v>
      </c>
      <c r="BQ133" s="12">
        <v>4300</v>
      </c>
      <c r="BR133" s="12">
        <v>4300</v>
      </c>
      <c r="BS133" s="66">
        <v>0</v>
      </c>
      <c r="BT133" s="12">
        <v>0</v>
      </c>
      <c r="BX133" s="11" t="s">
        <v>58</v>
      </c>
      <c r="BY133" s="12">
        <v>0</v>
      </c>
      <c r="BZ133" s="12">
        <v>0</v>
      </c>
      <c r="CA133" s="12">
        <v>0</v>
      </c>
      <c r="CB133" s="12">
        <v>851.7</v>
      </c>
      <c r="CC133" s="12">
        <v>1015.8</v>
      </c>
      <c r="CD133" s="12">
        <v>0</v>
      </c>
      <c r="CE133" s="12">
        <v>0</v>
      </c>
      <c r="CF133" s="12">
        <v>391.1</v>
      </c>
      <c r="CG133" s="12">
        <v>0</v>
      </c>
      <c r="CH133" s="12">
        <v>0</v>
      </c>
      <c r="CI133" s="12">
        <v>0</v>
      </c>
      <c r="CJ133" s="12">
        <v>0</v>
      </c>
      <c r="CK133" s="12">
        <v>0</v>
      </c>
      <c r="CL133" s="12">
        <v>0</v>
      </c>
      <c r="CM133" s="12">
        <v>0</v>
      </c>
      <c r="CN133" s="12">
        <v>2375.6999999999998</v>
      </c>
      <c r="CO133" s="12">
        <v>3360.5</v>
      </c>
      <c r="CP133" s="12">
        <v>0</v>
      </c>
      <c r="CQ133" s="12">
        <v>0</v>
      </c>
      <c r="CR133" s="12">
        <v>0</v>
      </c>
      <c r="CS133" s="12">
        <v>0</v>
      </c>
      <c r="CT133" s="12">
        <v>0</v>
      </c>
      <c r="CU133" s="12">
        <v>0</v>
      </c>
      <c r="CV133" s="12">
        <v>0</v>
      </c>
      <c r="CW133" s="12">
        <v>0</v>
      </c>
      <c r="CX133" s="12">
        <v>3579</v>
      </c>
      <c r="CY133" s="12">
        <v>0</v>
      </c>
      <c r="CZ133" s="12">
        <v>0</v>
      </c>
      <c r="DA133" s="12">
        <v>5431.5</v>
      </c>
      <c r="DB133" s="12">
        <v>0</v>
      </c>
      <c r="DC133" s="12">
        <v>17005.3</v>
      </c>
      <c r="DD133" s="12">
        <v>17000</v>
      </c>
      <c r="DE133" s="12">
        <v>-5.3</v>
      </c>
      <c r="DF133" s="12">
        <v>-0.03</v>
      </c>
    </row>
    <row r="134" spans="1:110" ht="15" thickBot="1" x14ac:dyDescent="0.35">
      <c r="A134" s="11" t="s">
        <v>59</v>
      </c>
      <c r="B134" s="12">
        <v>1599</v>
      </c>
      <c r="C134" s="12">
        <v>0</v>
      </c>
      <c r="D134" s="12">
        <v>701</v>
      </c>
      <c r="E134" s="12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416</v>
      </c>
      <c r="K134" s="12">
        <v>0</v>
      </c>
      <c r="L134" s="12">
        <v>2703</v>
      </c>
      <c r="M134" s="12">
        <v>2428</v>
      </c>
      <c r="N134" s="12">
        <v>0</v>
      </c>
      <c r="O134" s="12">
        <v>0</v>
      </c>
      <c r="P134" s="12">
        <v>0</v>
      </c>
      <c r="Q134" s="12">
        <v>0</v>
      </c>
      <c r="R134" s="12">
        <v>866.5</v>
      </c>
      <c r="S134" s="12">
        <v>0</v>
      </c>
      <c r="T134" s="12">
        <v>0</v>
      </c>
      <c r="U134" s="12">
        <v>0</v>
      </c>
      <c r="V134" s="12">
        <v>2423.5</v>
      </c>
      <c r="W134" s="12">
        <v>848</v>
      </c>
      <c r="X134" s="12">
        <v>925</v>
      </c>
      <c r="Y134" s="12">
        <v>6853.6</v>
      </c>
      <c r="Z134" s="12">
        <v>0</v>
      </c>
      <c r="AA134" s="12">
        <v>0</v>
      </c>
      <c r="AB134" s="12">
        <v>0</v>
      </c>
      <c r="AC134" s="12">
        <v>0</v>
      </c>
      <c r="AD134" s="12">
        <v>0</v>
      </c>
      <c r="AE134" s="12">
        <v>0</v>
      </c>
      <c r="AF134" s="12">
        <v>19763.8</v>
      </c>
      <c r="AG134" s="12">
        <v>19763</v>
      </c>
      <c r="AH134" s="66">
        <v>-0.8</v>
      </c>
      <c r="AI134" s="12">
        <v>0</v>
      </c>
      <c r="AL134" s="11" t="s">
        <v>59</v>
      </c>
      <c r="AM134" s="12">
        <v>235</v>
      </c>
      <c r="AN134" s="12">
        <v>0</v>
      </c>
      <c r="AO134" s="12">
        <v>1206</v>
      </c>
      <c r="AP134" s="12">
        <v>0</v>
      </c>
      <c r="AQ134" s="12">
        <v>0</v>
      </c>
      <c r="AR134" s="12">
        <v>254</v>
      </c>
      <c r="AS134" s="12">
        <v>0</v>
      </c>
      <c r="AT134" s="12">
        <v>0</v>
      </c>
      <c r="AU134" s="12">
        <v>0</v>
      </c>
      <c r="AV134" s="12">
        <v>0</v>
      </c>
      <c r="AW134" s="12">
        <v>0</v>
      </c>
      <c r="AX134" s="12">
        <v>0</v>
      </c>
      <c r="AY134" s="12">
        <v>1376</v>
      </c>
      <c r="AZ134" s="12">
        <v>184</v>
      </c>
      <c r="BA134" s="12">
        <v>0</v>
      </c>
      <c r="BB134" s="12">
        <v>0</v>
      </c>
      <c r="BC134" s="12">
        <v>0</v>
      </c>
      <c r="BD134" s="12">
        <v>0</v>
      </c>
      <c r="BE134" s="12">
        <v>0</v>
      </c>
      <c r="BF134" s="12">
        <v>0</v>
      </c>
      <c r="BG134" s="12">
        <v>772</v>
      </c>
      <c r="BH134" s="12">
        <v>69</v>
      </c>
      <c r="BI134" s="12">
        <v>858</v>
      </c>
      <c r="BJ134" s="12">
        <v>0</v>
      </c>
      <c r="BK134" s="12">
        <v>0</v>
      </c>
      <c r="BL134" s="12">
        <v>247</v>
      </c>
      <c r="BM134" s="12">
        <v>0</v>
      </c>
      <c r="BN134" s="12">
        <v>0</v>
      </c>
      <c r="BO134" s="12">
        <v>0</v>
      </c>
      <c r="BP134" s="12">
        <v>0</v>
      </c>
      <c r="BQ134" s="12">
        <v>5201</v>
      </c>
      <c r="BR134" s="12">
        <v>5200</v>
      </c>
      <c r="BS134" s="66">
        <v>-1</v>
      </c>
      <c r="BT134" s="12">
        <v>-0.02</v>
      </c>
      <c r="BX134" s="11" t="s">
        <v>59</v>
      </c>
      <c r="BY134" s="12">
        <v>0</v>
      </c>
      <c r="BZ134" s="12">
        <v>0</v>
      </c>
      <c r="CA134" s="12">
        <v>1351.9</v>
      </c>
      <c r="CB134" s="12">
        <v>851.7</v>
      </c>
      <c r="CC134" s="12">
        <v>1015.8</v>
      </c>
      <c r="CD134" s="12">
        <v>0</v>
      </c>
      <c r="CE134" s="12">
        <v>0</v>
      </c>
      <c r="CF134" s="12">
        <v>0</v>
      </c>
      <c r="CG134" s="12">
        <v>0</v>
      </c>
      <c r="CH134" s="12">
        <v>0</v>
      </c>
      <c r="CI134" s="12">
        <v>0</v>
      </c>
      <c r="CJ134" s="12">
        <v>78</v>
      </c>
      <c r="CK134" s="12">
        <v>5595.6</v>
      </c>
      <c r="CL134" s="12">
        <v>0</v>
      </c>
      <c r="CM134" s="12">
        <v>0</v>
      </c>
      <c r="CN134" s="12">
        <v>0</v>
      </c>
      <c r="CO134" s="12">
        <v>3360.5</v>
      </c>
      <c r="CP134" s="12">
        <v>0</v>
      </c>
      <c r="CQ134" s="12">
        <v>0</v>
      </c>
      <c r="CR134" s="12">
        <v>0</v>
      </c>
      <c r="CS134" s="12">
        <v>0</v>
      </c>
      <c r="CT134" s="12">
        <v>0</v>
      </c>
      <c r="CU134" s="12">
        <v>0</v>
      </c>
      <c r="CV134" s="12">
        <v>750.2</v>
      </c>
      <c r="CW134" s="12">
        <v>0</v>
      </c>
      <c r="CX134" s="12">
        <v>0</v>
      </c>
      <c r="CY134" s="12">
        <v>0</v>
      </c>
      <c r="CZ134" s="12">
        <v>0</v>
      </c>
      <c r="DA134" s="12">
        <v>0</v>
      </c>
      <c r="DB134" s="12">
        <v>0</v>
      </c>
      <c r="DC134" s="12">
        <v>13003.7</v>
      </c>
      <c r="DD134" s="12">
        <v>13000</v>
      </c>
      <c r="DE134" s="12">
        <v>-3.7</v>
      </c>
      <c r="DF134" s="12">
        <v>-0.03</v>
      </c>
    </row>
    <row r="135" spans="1:110" ht="15" thickBot="1" x14ac:dyDescent="0.35">
      <c r="A135" s="11" t="s">
        <v>60</v>
      </c>
      <c r="B135" s="12">
        <v>0</v>
      </c>
      <c r="C135" s="12">
        <v>0</v>
      </c>
      <c r="D135" s="12">
        <v>0</v>
      </c>
      <c r="E135" s="12">
        <v>0</v>
      </c>
      <c r="F135" s="12">
        <v>0</v>
      </c>
      <c r="G135" s="12">
        <v>3543.6</v>
      </c>
      <c r="H135" s="12">
        <v>0</v>
      </c>
      <c r="I135" s="12">
        <v>388.5</v>
      </c>
      <c r="J135" s="12">
        <v>4233.6000000000004</v>
      </c>
      <c r="K135" s="12">
        <v>0</v>
      </c>
      <c r="L135" s="12">
        <v>3911.6</v>
      </c>
      <c r="M135" s="12">
        <v>2060</v>
      </c>
      <c r="N135" s="12">
        <v>0</v>
      </c>
      <c r="O135" s="12">
        <v>0</v>
      </c>
      <c r="P135" s="12">
        <v>0</v>
      </c>
      <c r="Q135" s="12">
        <v>759.5</v>
      </c>
      <c r="R135" s="12">
        <v>866.5</v>
      </c>
      <c r="S135" s="12">
        <v>1248</v>
      </c>
      <c r="T135" s="12">
        <v>1916.5</v>
      </c>
      <c r="U135" s="12">
        <v>0</v>
      </c>
      <c r="V135" s="12">
        <v>49.5</v>
      </c>
      <c r="W135" s="12">
        <v>0</v>
      </c>
      <c r="X135" s="12">
        <v>0</v>
      </c>
      <c r="Y135" s="12">
        <v>0</v>
      </c>
      <c r="Z135" s="12">
        <v>0</v>
      </c>
      <c r="AA135" s="12">
        <v>0</v>
      </c>
      <c r="AB135" s="12">
        <v>713.5</v>
      </c>
      <c r="AC135" s="12">
        <v>0</v>
      </c>
      <c r="AD135" s="12">
        <v>0</v>
      </c>
      <c r="AE135" s="12">
        <v>0</v>
      </c>
      <c r="AF135" s="12">
        <v>19690.8</v>
      </c>
      <c r="AG135" s="12">
        <v>19691</v>
      </c>
      <c r="AH135" s="66">
        <v>0.2</v>
      </c>
      <c r="AI135" s="12">
        <v>0</v>
      </c>
      <c r="AL135" s="11" t="s">
        <v>60</v>
      </c>
      <c r="AM135" s="12">
        <v>0</v>
      </c>
      <c r="AN135" s="12">
        <v>0</v>
      </c>
      <c r="AO135" s="12">
        <v>0</v>
      </c>
      <c r="AP135" s="12">
        <v>0</v>
      </c>
      <c r="AQ135" s="12">
        <v>0</v>
      </c>
      <c r="AR135" s="12">
        <v>2163</v>
      </c>
      <c r="AS135" s="12">
        <v>51</v>
      </c>
      <c r="AT135" s="12">
        <v>492</v>
      </c>
      <c r="AU135" s="12">
        <v>0</v>
      </c>
      <c r="AV135" s="12">
        <v>0</v>
      </c>
      <c r="AW135" s="12">
        <v>168</v>
      </c>
      <c r="AX135" s="12">
        <v>0</v>
      </c>
      <c r="AY135" s="12">
        <v>1175</v>
      </c>
      <c r="AZ135" s="12">
        <v>0</v>
      </c>
      <c r="BA135" s="12">
        <v>0</v>
      </c>
      <c r="BB135" s="12">
        <v>0</v>
      </c>
      <c r="BC135" s="12">
        <v>0</v>
      </c>
      <c r="BD135" s="12">
        <v>0</v>
      </c>
      <c r="BE135" s="12">
        <v>1051</v>
      </c>
      <c r="BF135" s="12">
        <v>0</v>
      </c>
      <c r="BG135" s="12">
        <v>0</v>
      </c>
      <c r="BH135" s="12">
        <v>0</v>
      </c>
      <c r="BI135" s="12">
        <v>0</v>
      </c>
      <c r="BJ135" s="12">
        <v>0</v>
      </c>
      <c r="BK135" s="12">
        <v>0</v>
      </c>
      <c r="BL135" s="12">
        <v>0</v>
      </c>
      <c r="BM135" s="12">
        <v>0</v>
      </c>
      <c r="BN135" s="12">
        <v>0</v>
      </c>
      <c r="BO135" s="12">
        <v>0</v>
      </c>
      <c r="BP135" s="12">
        <v>0</v>
      </c>
      <c r="BQ135" s="12">
        <v>5100</v>
      </c>
      <c r="BR135" s="12">
        <v>5100</v>
      </c>
      <c r="BS135" s="66">
        <v>0</v>
      </c>
      <c r="BT135" s="12">
        <v>0</v>
      </c>
      <c r="BX135" s="11" t="s">
        <v>60</v>
      </c>
      <c r="BY135" s="12">
        <v>0</v>
      </c>
      <c r="BZ135" s="12">
        <v>0</v>
      </c>
      <c r="CA135" s="12">
        <v>0</v>
      </c>
      <c r="CB135" s="12">
        <v>0</v>
      </c>
      <c r="CC135" s="12">
        <v>0</v>
      </c>
      <c r="CD135" s="12">
        <v>0</v>
      </c>
      <c r="CE135" s="12">
        <v>0</v>
      </c>
      <c r="CF135" s="12">
        <v>391.1</v>
      </c>
      <c r="CG135" s="12">
        <v>0</v>
      </c>
      <c r="CH135" s="12">
        <v>0</v>
      </c>
      <c r="CI135" s="12">
        <v>8854</v>
      </c>
      <c r="CJ135" s="12">
        <v>0</v>
      </c>
      <c r="CK135" s="12">
        <v>5595.6</v>
      </c>
      <c r="CL135" s="12">
        <v>0</v>
      </c>
      <c r="CM135" s="12">
        <v>0</v>
      </c>
      <c r="CN135" s="12">
        <v>2375.6999999999998</v>
      </c>
      <c r="CO135" s="12">
        <v>3360.5</v>
      </c>
      <c r="CP135" s="12">
        <v>0</v>
      </c>
      <c r="CQ135" s="12">
        <v>0</v>
      </c>
      <c r="CR135" s="12">
        <v>0</v>
      </c>
      <c r="CS135" s="12">
        <v>0</v>
      </c>
      <c r="CT135" s="12">
        <v>0</v>
      </c>
      <c r="CU135" s="12">
        <v>0</v>
      </c>
      <c r="CV135" s="12">
        <v>0</v>
      </c>
      <c r="CW135" s="12">
        <v>0</v>
      </c>
      <c r="CX135" s="12">
        <v>0</v>
      </c>
      <c r="CY135" s="12">
        <v>0</v>
      </c>
      <c r="CZ135" s="12">
        <v>0</v>
      </c>
      <c r="DA135" s="12">
        <v>5431.5</v>
      </c>
      <c r="DB135" s="12">
        <v>0</v>
      </c>
      <c r="DC135" s="12">
        <v>26008.400000000001</v>
      </c>
      <c r="DD135" s="12">
        <v>26000</v>
      </c>
      <c r="DE135" s="12">
        <v>-8.4</v>
      </c>
      <c r="DF135" s="12">
        <v>-0.03</v>
      </c>
    </row>
    <row r="136" spans="1:110" ht="15" thickBot="1" x14ac:dyDescent="0.35">
      <c r="A136" s="11" t="s">
        <v>61</v>
      </c>
      <c r="B136" s="12">
        <v>1082</v>
      </c>
      <c r="C136" s="12">
        <v>0</v>
      </c>
      <c r="D136" s="12">
        <v>274.5</v>
      </c>
      <c r="E136" s="12">
        <v>0</v>
      </c>
      <c r="F136" s="12">
        <v>0</v>
      </c>
      <c r="G136" s="12">
        <v>3543.6</v>
      </c>
      <c r="H136" s="12">
        <v>0</v>
      </c>
      <c r="I136" s="12">
        <v>0</v>
      </c>
      <c r="J136" s="12">
        <v>739</v>
      </c>
      <c r="K136" s="12">
        <v>0</v>
      </c>
      <c r="L136" s="12">
        <v>2703</v>
      </c>
      <c r="M136" s="12">
        <v>0</v>
      </c>
      <c r="N136" s="12">
        <v>0</v>
      </c>
      <c r="O136" s="12">
        <v>0</v>
      </c>
      <c r="P136" s="12">
        <v>0</v>
      </c>
      <c r="Q136" s="12">
        <v>0</v>
      </c>
      <c r="R136" s="12">
        <v>0</v>
      </c>
      <c r="S136" s="12">
        <v>0</v>
      </c>
      <c r="T136" s="12">
        <v>0</v>
      </c>
      <c r="U136" s="12">
        <v>0</v>
      </c>
      <c r="V136" s="12">
        <v>0</v>
      </c>
      <c r="W136" s="12">
        <v>848</v>
      </c>
      <c r="X136" s="12">
        <v>0</v>
      </c>
      <c r="Y136" s="12">
        <v>6853.6</v>
      </c>
      <c r="Z136" s="12">
        <v>0</v>
      </c>
      <c r="AA136" s="12">
        <v>0</v>
      </c>
      <c r="AB136" s="12">
        <v>713.5</v>
      </c>
      <c r="AC136" s="12">
        <v>0</v>
      </c>
      <c r="AD136" s="12">
        <v>0</v>
      </c>
      <c r="AE136" s="12">
        <v>0</v>
      </c>
      <c r="AF136" s="12">
        <v>16757.2</v>
      </c>
      <c r="AG136" s="12">
        <v>16757</v>
      </c>
      <c r="AH136" s="66">
        <v>-0.2</v>
      </c>
      <c r="AI136" s="12">
        <v>0</v>
      </c>
      <c r="AL136" s="11" t="s">
        <v>61</v>
      </c>
      <c r="AM136" s="12">
        <v>202</v>
      </c>
      <c r="AN136" s="12">
        <v>0</v>
      </c>
      <c r="AO136" s="12">
        <v>0</v>
      </c>
      <c r="AP136" s="12">
        <v>0</v>
      </c>
      <c r="AQ136" s="12">
        <v>0</v>
      </c>
      <c r="AR136" s="12">
        <v>2384</v>
      </c>
      <c r="AS136" s="12">
        <v>0</v>
      </c>
      <c r="AT136" s="12">
        <v>492</v>
      </c>
      <c r="AU136" s="12">
        <v>0</v>
      </c>
      <c r="AV136" s="12">
        <v>0</v>
      </c>
      <c r="AW136" s="12">
        <v>0</v>
      </c>
      <c r="AX136" s="12">
        <v>0</v>
      </c>
      <c r="AY136" s="12">
        <v>1175</v>
      </c>
      <c r="AZ136" s="12">
        <v>0</v>
      </c>
      <c r="BA136" s="12">
        <v>0</v>
      </c>
      <c r="BB136" s="12">
        <v>0</v>
      </c>
      <c r="BC136" s="12">
        <v>0</v>
      </c>
      <c r="BD136" s="12">
        <v>0</v>
      </c>
      <c r="BE136" s="12">
        <v>0</v>
      </c>
      <c r="BF136" s="12">
        <v>0</v>
      </c>
      <c r="BG136" s="12">
        <v>0</v>
      </c>
      <c r="BH136" s="12">
        <v>0</v>
      </c>
      <c r="BI136" s="12">
        <v>0</v>
      </c>
      <c r="BJ136" s="12">
        <v>0</v>
      </c>
      <c r="BK136" s="12">
        <v>0</v>
      </c>
      <c r="BL136" s="12">
        <v>247</v>
      </c>
      <c r="BM136" s="12">
        <v>0</v>
      </c>
      <c r="BN136" s="12">
        <v>0</v>
      </c>
      <c r="BO136" s="12">
        <v>0</v>
      </c>
      <c r="BP136" s="12">
        <v>0</v>
      </c>
      <c r="BQ136" s="12">
        <v>4500</v>
      </c>
      <c r="BR136" s="12">
        <v>4500</v>
      </c>
      <c r="BS136" s="66">
        <v>0</v>
      </c>
      <c r="BT136" s="12">
        <v>0</v>
      </c>
      <c r="BX136" s="11" t="s">
        <v>61</v>
      </c>
      <c r="BY136" s="12">
        <v>0</v>
      </c>
      <c r="BZ136" s="12">
        <v>211.1</v>
      </c>
      <c r="CA136" s="12">
        <v>1351.9</v>
      </c>
      <c r="CB136" s="12">
        <v>851.7</v>
      </c>
      <c r="CC136" s="12">
        <v>1015.8</v>
      </c>
      <c r="CD136" s="12">
        <v>359.6</v>
      </c>
      <c r="CE136" s="12">
        <v>0</v>
      </c>
      <c r="CF136" s="12">
        <v>391.1</v>
      </c>
      <c r="CG136" s="12">
        <v>0</v>
      </c>
      <c r="CH136" s="12">
        <v>0</v>
      </c>
      <c r="CI136" s="12">
        <v>0</v>
      </c>
      <c r="CJ136" s="12">
        <v>0</v>
      </c>
      <c r="CK136" s="12">
        <v>5595.6</v>
      </c>
      <c r="CL136" s="12">
        <v>0</v>
      </c>
      <c r="CM136" s="12">
        <v>0</v>
      </c>
      <c r="CN136" s="12">
        <v>2375.6999999999998</v>
      </c>
      <c r="CO136" s="12">
        <v>0</v>
      </c>
      <c r="CP136" s="12">
        <v>0</v>
      </c>
      <c r="CQ136" s="12">
        <v>0</v>
      </c>
      <c r="CR136" s="12">
        <v>0</v>
      </c>
      <c r="CS136" s="12">
        <v>0</v>
      </c>
      <c r="CT136" s="12">
        <v>0</v>
      </c>
      <c r="CU136" s="12">
        <v>0</v>
      </c>
      <c r="CV136" s="12">
        <v>750.2</v>
      </c>
      <c r="CW136" s="12">
        <v>0</v>
      </c>
      <c r="CX136" s="12">
        <v>0</v>
      </c>
      <c r="CY136" s="12">
        <v>2711.8</v>
      </c>
      <c r="CZ136" s="12">
        <v>0</v>
      </c>
      <c r="DA136" s="12">
        <v>5431.5</v>
      </c>
      <c r="DB136" s="12">
        <v>0</v>
      </c>
      <c r="DC136" s="12">
        <v>21046</v>
      </c>
      <c r="DD136" s="12">
        <v>22000</v>
      </c>
      <c r="DE136" s="12">
        <v>954</v>
      </c>
      <c r="DF136" s="12">
        <v>4.34</v>
      </c>
    </row>
    <row r="137" spans="1:110" ht="15" thickBot="1" x14ac:dyDescent="0.35">
      <c r="A137" s="11" t="s">
        <v>62</v>
      </c>
      <c r="B137" s="12">
        <v>1599</v>
      </c>
      <c r="C137" s="12">
        <v>0</v>
      </c>
      <c r="D137" s="12">
        <v>274.5</v>
      </c>
      <c r="E137" s="12">
        <v>0</v>
      </c>
      <c r="F137" s="12">
        <v>0</v>
      </c>
      <c r="G137" s="12">
        <v>3543.6</v>
      </c>
      <c r="H137" s="12">
        <v>0</v>
      </c>
      <c r="I137" s="12">
        <v>0</v>
      </c>
      <c r="J137" s="12">
        <v>1121</v>
      </c>
      <c r="K137" s="12">
        <v>0</v>
      </c>
      <c r="L137" s="12">
        <v>0</v>
      </c>
      <c r="M137" s="12">
        <v>0</v>
      </c>
      <c r="N137" s="12">
        <v>0</v>
      </c>
      <c r="O137" s="12">
        <v>0</v>
      </c>
      <c r="P137" s="12">
        <v>0</v>
      </c>
      <c r="Q137" s="12">
        <v>0</v>
      </c>
      <c r="R137" s="12">
        <v>0</v>
      </c>
      <c r="S137" s="12">
        <v>0</v>
      </c>
      <c r="T137" s="12">
        <v>1916.5</v>
      </c>
      <c r="U137" s="12">
        <v>0</v>
      </c>
      <c r="V137" s="12">
        <v>49.5</v>
      </c>
      <c r="W137" s="12">
        <v>848</v>
      </c>
      <c r="X137" s="12">
        <v>0</v>
      </c>
      <c r="Y137" s="12">
        <v>3470.1</v>
      </c>
      <c r="Z137" s="12">
        <v>0</v>
      </c>
      <c r="AA137" s="12">
        <v>607</v>
      </c>
      <c r="AB137" s="12">
        <v>713.5</v>
      </c>
      <c r="AC137" s="12">
        <v>233</v>
      </c>
      <c r="AD137" s="12">
        <v>0</v>
      </c>
      <c r="AE137" s="12">
        <v>0</v>
      </c>
      <c r="AF137" s="12">
        <v>14375.7</v>
      </c>
      <c r="AG137" s="12">
        <v>14376</v>
      </c>
      <c r="AH137" s="66">
        <v>0.3</v>
      </c>
      <c r="AI137" s="12">
        <v>0</v>
      </c>
      <c r="AL137" s="11" t="s">
        <v>62</v>
      </c>
      <c r="AM137" s="12">
        <v>235</v>
      </c>
      <c r="AN137" s="12">
        <v>0</v>
      </c>
      <c r="AO137" s="12">
        <v>0</v>
      </c>
      <c r="AP137" s="12">
        <v>0</v>
      </c>
      <c r="AQ137" s="12">
        <v>0</v>
      </c>
      <c r="AR137" s="12">
        <v>2163</v>
      </c>
      <c r="AS137" s="12">
        <v>0</v>
      </c>
      <c r="AT137" s="12">
        <v>0</v>
      </c>
      <c r="AU137" s="12">
        <v>0</v>
      </c>
      <c r="AV137" s="12">
        <v>0</v>
      </c>
      <c r="AW137" s="12">
        <v>0</v>
      </c>
      <c r="AX137" s="12">
        <v>0</v>
      </c>
      <c r="AY137" s="12">
        <v>0</v>
      </c>
      <c r="AZ137" s="12">
        <v>0</v>
      </c>
      <c r="BA137" s="12">
        <v>0</v>
      </c>
      <c r="BB137" s="12">
        <v>0</v>
      </c>
      <c r="BC137" s="12">
        <v>0</v>
      </c>
      <c r="BD137" s="12">
        <v>0</v>
      </c>
      <c r="BE137" s="12">
        <v>1051</v>
      </c>
      <c r="BF137" s="12">
        <v>0</v>
      </c>
      <c r="BG137" s="12">
        <v>0</v>
      </c>
      <c r="BH137" s="12">
        <v>69</v>
      </c>
      <c r="BI137" s="12">
        <v>0</v>
      </c>
      <c r="BJ137" s="12">
        <v>0</v>
      </c>
      <c r="BK137" s="12">
        <v>0</v>
      </c>
      <c r="BL137" s="12">
        <v>447</v>
      </c>
      <c r="BM137" s="12">
        <v>0</v>
      </c>
      <c r="BN137" s="12">
        <v>35</v>
      </c>
      <c r="BO137" s="12">
        <v>0</v>
      </c>
      <c r="BP137" s="12">
        <v>0</v>
      </c>
      <c r="BQ137" s="12">
        <v>4000</v>
      </c>
      <c r="BR137" s="12">
        <v>4000</v>
      </c>
      <c r="BS137" s="66">
        <v>0</v>
      </c>
      <c r="BT137" s="12">
        <v>0</v>
      </c>
      <c r="BX137" s="11" t="s">
        <v>62</v>
      </c>
      <c r="BY137" s="12">
        <v>0</v>
      </c>
      <c r="BZ137" s="12">
        <v>0</v>
      </c>
      <c r="CA137" s="12">
        <v>1351.9</v>
      </c>
      <c r="CB137" s="12">
        <v>0</v>
      </c>
      <c r="CC137" s="12">
        <v>0</v>
      </c>
      <c r="CD137" s="12">
        <v>0</v>
      </c>
      <c r="CE137" s="12">
        <v>0</v>
      </c>
      <c r="CF137" s="12">
        <v>391.1</v>
      </c>
      <c r="CG137" s="12">
        <v>0</v>
      </c>
      <c r="CH137" s="12">
        <v>0</v>
      </c>
      <c r="CI137" s="12">
        <v>0</v>
      </c>
      <c r="CJ137" s="12">
        <v>0</v>
      </c>
      <c r="CK137" s="12">
        <v>0</v>
      </c>
      <c r="CL137" s="12">
        <v>0</v>
      </c>
      <c r="CM137" s="12">
        <v>0</v>
      </c>
      <c r="CN137" s="12">
        <v>0</v>
      </c>
      <c r="CO137" s="12">
        <v>0</v>
      </c>
      <c r="CP137" s="12">
        <v>0</v>
      </c>
      <c r="CQ137" s="12">
        <v>0</v>
      </c>
      <c r="CR137" s="12">
        <v>0</v>
      </c>
      <c r="CS137" s="12">
        <v>0</v>
      </c>
      <c r="CT137" s="12">
        <v>78</v>
      </c>
      <c r="CU137" s="12">
        <v>0</v>
      </c>
      <c r="CV137" s="12">
        <v>750.2</v>
      </c>
      <c r="CW137" s="12">
        <v>0</v>
      </c>
      <c r="CX137" s="12">
        <v>9120.1</v>
      </c>
      <c r="CY137" s="12">
        <v>2711.8</v>
      </c>
      <c r="CZ137" s="12">
        <v>601.70000000000005</v>
      </c>
      <c r="DA137" s="12">
        <v>0</v>
      </c>
      <c r="DB137" s="12">
        <v>0</v>
      </c>
      <c r="DC137" s="12">
        <v>15004.7</v>
      </c>
      <c r="DD137" s="12">
        <v>15000</v>
      </c>
      <c r="DE137" s="12">
        <v>-4.7</v>
      </c>
      <c r="DF137" s="12">
        <v>-0.03</v>
      </c>
    </row>
    <row r="138" spans="1:110" ht="15" thickBot="1" x14ac:dyDescent="0.35">
      <c r="A138" s="11" t="s">
        <v>63</v>
      </c>
      <c r="B138" s="12">
        <v>1082</v>
      </c>
      <c r="C138" s="12">
        <v>0</v>
      </c>
      <c r="D138" s="12">
        <v>274.5</v>
      </c>
      <c r="E138" s="12">
        <v>0</v>
      </c>
      <c r="F138" s="12">
        <v>0</v>
      </c>
      <c r="G138" s="12">
        <v>0</v>
      </c>
      <c r="H138" s="12">
        <v>0</v>
      </c>
      <c r="I138" s="12">
        <v>0</v>
      </c>
      <c r="J138" s="12">
        <v>1258</v>
      </c>
      <c r="K138" s="12">
        <v>0</v>
      </c>
      <c r="L138" s="12">
        <v>0</v>
      </c>
      <c r="M138" s="12">
        <v>2428</v>
      </c>
      <c r="N138" s="12">
        <v>0</v>
      </c>
      <c r="O138" s="12">
        <v>0</v>
      </c>
      <c r="P138" s="12">
        <v>0</v>
      </c>
      <c r="Q138" s="12">
        <v>0</v>
      </c>
      <c r="R138" s="12">
        <v>866.5</v>
      </c>
      <c r="S138" s="12">
        <v>0</v>
      </c>
      <c r="T138" s="12">
        <v>1916.5</v>
      </c>
      <c r="U138" s="12">
        <v>0</v>
      </c>
      <c r="V138" s="12">
        <v>3078</v>
      </c>
      <c r="W138" s="12">
        <v>848</v>
      </c>
      <c r="X138" s="12">
        <v>1537</v>
      </c>
      <c r="Y138" s="12">
        <v>0</v>
      </c>
      <c r="Z138" s="12">
        <v>0</v>
      </c>
      <c r="AA138" s="12">
        <v>607</v>
      </c>
      <c r="AB138" s="12">
        <v>0</v>
      </c>
      <c r="AC138" s="12">
        <v>0</v>
      </c>
      <c r="AD138" s="12">
        <v>0</v>
      </c>
      <c r="AE138" s="12">
        <v>0</v>
      </c>
      <c r="AF138" s="12">
        <v>13895.7</v>
      </c>
      <c r="AG138" s="12">
        <v>13896</v>
      </c>
      <c r="AH138" s="66">
        <v>0.3</v>
      </c>
      <c r="AI138" s="12">
        <v>0</v>
      </c>
      <c r="AL138" s="11" t="s">
        <v>63</v>
      </c>
      <c r="AM138" s="12">
        <v>202</v>
      </c>
      <c r="AN138" s="12">
        <v>0</v>
      </c>
      <c r="AO138" s="12">
        <v>0</v>
      </c>
      <c r="AP138" s="12">
        <v>0</v>
      </c>
      <c r="AQ138" s="12">
        <v>0</v>
      </c>
      <c r="AR138" s="12">
        <v>0</v>
      </c>
      <c r="AS138" s="12">
        <v>0</v>
      </c>
      <c r="AT138" s="12">
        <v>0</v>
      </c>
      <c r="AU138" s="12">
        <v>0</v>
      </c>
      <c r="AV138" s="12">
        <v>0</v>
      </c>
      <c r="AW138" s="12">
        <v>0</v>
      </c>
      <c r="AX138" s="12">
        <v>0</v>
      </c>
      <c r="AY138" s="12">
        <v>873</v>
      </c>
      <c r="AZ138" s="12">
        <v>184</v>
      </c>
      <c r="BA138" s="12">
        <v>0</v>
      </c>
      <c r="BB138" s="12">
        <v>0</v>
      </c>
      <c r="BC138" s="12">
        <v>0</v>
      </c>
      <c r="BD138" s="12">
        <v>0</v>
      </c>
      <c r="BE138" s="12">
        <v>596</v>
      </c>
      <c r="BF138" s="12">
        <v>0</v>
      </c>
      <c r="BG138" s="12">
        <v>772</v>
      </c>
      <c r="BH138" s="12">
        <v>69</v>
      </c>
      <c r="BI138" s="12">
        <v>858</v>
      </c>
      <c r="BJ138" s="12">
        <v>0</v>
      </c>
      <c r="BK138" s="12">
        <v>0</v>
      </c>
      <c r="BL138" s="12">
        <v>247</v>
      </c>
      <c r="BM138" s="12">
        <v>0</v>
      </c>
      <c r="BN138" s="12">
        <v>0</v>
      </c>
      <c r="BO138" s="12">
        <v>0</v>
      </c>
      <c r="BP138" s="12">
        <v>0</v>
      </c>
      <c r="BQ138" s="12">
        <v>3801</v>
      </c>
      <c r="BR138" s="12">
        <v>3800</v>
      </c>
      <c r="BS138" s="66">
        <v>-1</v>
      </c>
      <c r="BT138" s="12">
        <v>-0.03</v>
      </c>
      <c r="BX138" s="11" t="s">
        <v>63</v>
      </c>
      <c r="BY138" s="12">
        <v>0</v>
      </c>
      <c r="BZ138" s="12">
        <v>0</v>
      </c>
      <c r="CA138" s="12">
        <v>1351.9</v>
      </c>
      <c r="CB138" s="12">
        <v>0</v>
      </c>
      <c r="CC138" s="12">
        <v>0</v>
      </c>
      <c r="CD138" s="12">
        <v>0</v>
      </c>
      <c r="CE138" s="12">
        <v>0</v>
      </c>
      <c r="CF138" s="12">
        <v>0</v>
      </c>
      <c r="CG138" s="12">
        <v>0</v>
      </c>
      <c r="CH138" s="12">
        <v>0</v>
      </c>
      <c r="CI138" s="12">
        <v>0</v>
      </c>
      <c r="CJ138" s="12">
        <v>0</v>
      </c>
      <c r="CK138" s="12">
        <v>5595.6</v>
      </c>
      <c r="CL138" s="12">
        <v>2281.6</v>
      </c>
      <c r="CM138" s="12">
        <v>0</v>
      </c>
      <c r="CN138" s="12">
        <v>2375.6999999999998</v>
      </c>
      <c r="CO138" s="12">
        <v>3360.5</v>
      </c>
      <c r="CP138" s="12">
        <v>0</v>
      </c>
      <c r="CQ138" s="12">
        <v>0</v>
      </c>
      <c r="CR138" s="12">
        <v>0</v>
      </c>
      <c r="CS138" s="12">
        <v>2383.6999999999998</v>
      </c>
      <c r="CT138" s="12">
        <v>78</v>
      </c>
      <c r="CU138" s="12">
        <v>0</v>
      </c>
      <c r="CV138" s="12">
        <v>0</v>
      </c>
      <c r="CW138" s="12">
        <v>0</v>
      </c>
      <c r="CX138" s="12">
        <v>3579</v>
      </c>
      <c r="CY138" s="12">
        <v>0</v>
      </c>
      <c r="CZ138" s="12">
        <v>0</v>
      </c>
      <c r="DA138" s="12">
        <v>0</v>
      </c>
      <c r="DB138" s="12">
        <v>0</v>
      </c>
      <c r="DC138" s="12">
        <v>21005.9</v>
      </c>
      <c r="DD138" s="12">
        <v>21000</v>
      </c>
      <c r="DE138" s="12">
        <v>-5.9</v>
      </c>
      <c r="DF138" s="12">
        <v>-0.03</v>
      </c>
    </row>
    <row r="139" spans="1:110" ht="15" thickBot="1" x14ac:dyDescent="0.35">
      <c r="A139" s="11" t="s">
        <v>64</v>
      </c>
      <c r="B139" s="12">
        <v>0</v>
      </c>
      <c r="C139" s="12">
        <v>0</v>
      </c>
      <c r="D139" s="12">
        <v>0</v>
      </c>
      <c r="E139" s="12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4233.6000000000004</v>
      </c>
      <c r="K139" s="12">
        <v>0</v>
      </c>
      <c r="L139" s="12">
        <v>3059.5</v>
      </c>
      <c r="M139" s="12">
        <v>0</v>
      </c>
      <c r="N139" s="12">
        <v>0</v>
      </c>
      <c r="O139" s="12">
        <v>0</v>
      </c>
      <c r="P139" s="12">
        <v>0</v>
      </c>
      <c r="Q139" s="12">
        <v>1351</v>
      </c>
      <c r="R139" s="12">
        <v>866.5</v>
      </c>
      <c r="S139" s="12">
        <v>1248</v>
      </c>
      <c r="T139" s="12">
        <v>0</v>
      </c>
      <c r="U139" s="12">
        <v>0</v>
      </c>
      <c r="V139" s="12">
        <v>2423.5</v>
      </c>
      <c r="W139" s="12">
        <v>0</v>
      </c>
      <c r="X139" s="12">
        <v>0</v>
      </c>
      <c r="Y139" s="12">
        <v>0</v>
      </c>
      <c r="Z139" s="12">
        <v>0</v>
      </c>
      <c r="AA139" s="12">
        <v>0</v>
      </c>
      <c r="AB139" s="12">
        <v>713.5</v>
      </c>
      <c r="AC139" s="12">
        <v>0</v>
      </c>
      <c r="AD139" s="12">
        <v>0</v>
      </c>
      <c r="AE139" s="12">
        <v>0</v>
      </c>
      <c r="AF139" s="12">
        <v>13895.7</v>
      </c>
      <c r="AG139" s="12">
        <v>13896</v>
      </c>
      <c r="AH139" s="66">
        <v>0.3</v>
      </c>
      <c r="AI139" s="12">
        <v>0</v>
      </c>
      <c r="AL139" s="11" t="s">
        <v>64</v>
      </c>
      <c r="AM139" s="12">
        <v>0</v>
      </c>
      <c r="AN139" s="12">
        <v>0</v>
      </c>
      <c r="AO139" s="12">
        <v>0</v>
      </c>
      <c r="AP139" s="12">
        <v>0</v>
      </c>
      <c r="AQ139" s="12">
        <v>0</v>
      </c>
      <c r="AR139" s="12">
        <v>0</v>
      </c>
      <c r="AS139" s="12">
        <v>51</v>
      </c>
      <c r="AT139" s="12">
        <v>0</v>
      </c>
      <c r="AU139" s="12">
        <v>0</v>
      </c>
      <c r="AV139" s="12">
        <v>0</v>
      </c>
      <c r="AW139" s="12">
        <v>0</v>
      </c>
      <c r="AX139" s="12">
        <v>0</v>
      </c>
      <c r="AY139" s="12">
        <v>1376</v>
      </c>
      <c r="AZ139" s="12">
        <v>0</v>
      </c>
      <c r="BA139" s="12">
        <v>0</v>
      </c>
      <c r="BB139" s="12">
        <v>1600</v>
      </c>
      <c r="BC139" s="12">
        <v>0</v>
      </c>
      <c r="BD139" s="12">
        <v>0</v>
      </c>
      <c r="BE139" s="12">
        <v>0</v>
      </c>
      <c r="BF139" s="12">
        <v>0</v>
      </c>
      <c r="BG139" s="12">
        <v>772</v>
      </c>
      <c r="BH139" s="12">
        <v>0</v>
      </c>
      <c r="BI139" s="12">
        <v>0</v>
      </c>
      <c r="BJ139" s="12">
        <v>0</v>
      </c>
      <c r="BK139" s="12">
        <v>0</v>
      </c>
      <c r="BL139" s="12">
        <v>0</v>
      </c>
      <c r="BM139" s="12">
        <v>0</v>
      </c>
      <c r="BN139" s="12">
        <v>0</v>
      </c>
      <c r="BO139" s="12">
        <v>0</v>
      </c>
      <c r="BP139" s="12">
        <v>0</v>
      </c>
      <c r="BQ139" s="12">
        <v>3799</v>
      </c>
      <c r="BR139" s="12">
        <v>3800</v>
      </c>
      <c r="BS139" s="66">
        <v>1</v>
      </c>
      <c r="BT139" s="12">
        <v>0.03</v>
      </c>
      <c r="BX139" s="11" t="s">
        <v>64</v>
      </c>
      <c r="BY139" s="12">
        <v>0</v>
      </c>
      <c r="BZ139" s="12">
        <v>0</v>
      </c>
      <c r="CA139" s="12">
        <v>0</v>
      </c>
      <c r="CB139" s="12">
        <v>0</v>
      </c>
      <c r="CC139" s="12">
        <v>0</v>
      </c>
      <c r="CD139" s="12">
        <v>0</v>
      </c>
      <c r="CE139" s="12">
        <v>0</v>
      </c>
      <c r="CF139" s="12">
        <v>391.1</v>
      </c>
      <c r="CG139" s="12">
        <v>0</v>
      </c>
      <c r="CH139" s="12">
        <v>0</v>
      </c>
      <c r="CI139" s="12">
        <v>0</v>
      </c>
      <c r="CJ139" s="12">
        <v>0</v>
      </c>
      <c r="CK139" s="12">
        <v>5595.6</v>
      </c>
      <c r="CL139" s="12">
        <v>0</v>
      </c>
      <c r="CM139" s="12">
        <v>0</v>
      </c>
      <c r="CN139" s="12">
        <v>8518.4</v>
      </c>
      <c r="CO139" s="12">
        <v>3360.5</v>
      </c>
      <c r="CP139" s="12">
        <v>0</v>
      </c>
      <c r="CQ139" s="12">
        <v>0</v>
      </c>
      <c r="CR139" s="12">
        <v>0</v>
      </c>
      <c r="CS139" s="12">
        <v>0</v>
      </c>
      <c r="CT139" s="12">
        <v>0</v>
      </c>
      <c r="CU139" s="12">
        <v>0</v>
      </c>
      <c r="CV139" s="12">
        <v>0</v>
      </c>
      <c r="CW139" s="12">
        <v>0</v>
      </c>
      <c r="CX139" s="12">
        <v>0</v>
      </c>
      <c r="CY139" s="12">
        <v>2711.8</v>
      </c>
      <c r="CZ139" s="12">
        <v>0</v>
      </c>
      <c r="DA139" s="12">
        <v>5431.5</v>
      </c>
      <c r="DB139" s="12">
        <v>0</v>
      </c>
      <c r="DC139" s="12">
        <v>26008.9</v>
      </c>
      <c r="DD139" s="12">
        <v>26000</v>
      </c>
      <c r="DE139" s="12">
        <v>-8.9</v>
      </c>
      <c r="DF139" s="12">
        <v>-0.03</v>
      </c>
    </row>
    <row r="140" spans="1:110" ht="15" thickBot="1" x14ac:dyDescent="0.35">
      <c r="A140" s="11" t="s">
        <v>65</v>
      </c>
      <c r="B140" s="12">
        <v>0</v>
      </c>
      <c r="C140" s="12">
        <v>0</v>
      </c>
      <c r="D140" s="12">
        <v>274.5</v>
      </c>
      <c r="E140" s="12">
        <v>0</v>
      </c>
      <c r="F140" s="12">
        <v>0</v>
      </c>
      <c r="G140" s="12">
        <v>3543.6</v>
      </c>
      <c r="H140" s="12">
        <v>0</v>
      </c>
      <c r="I140" s="12">
        <v>388.5</v>
      </c>
      <c r="J140" s="12">
        <v>1121</v>
      </c>
      <c r="K140" s="12">
        <v>0</v>
      </c>
      <c r="L140" s="12">
        <v>0</v>
      </c>
      <c r="M140" s="12">
        <v>2060</v>
      </c>
      <c r="N140" s="12">
        <v>0</v>
      </c>
      <c r="O140" s="12">
        <v>0</v>
      </c>
      <c r="P140" s="12">
        <v>0</v>
      </c>
      <c r="Q140" s="12">
        <v>759.5</v>
      </c>
      <c r="R140" s="12">
        <v>0</v>
      </c>
      <c r="S140" s="12">
        <v>934.5</v>
      </c>
      <c r="T140" s="12">
        <v>0</v>
      </c>
      <c r="U140" s="12">
        <v>0</v>
      </c>
      <c r="V140" s="12">
        <v>0</v>
      </c>
      <c r="W140" s="12">
        <v>848</v>
      </c>
      <c r="X140" s="12">
        <v>0</v>
      </c>
      <c r="Y140" s="12">
        <v>3470.1</v>
      </c>
      <c r="Z140" s="12">
        <v>0</v>
      </c>
      <c r="AA140" s="12">
        <v>607</v>
      </c>
      <c r="AB140" s="12">
        <v>713.5</v>
      </c>
      <c r="AC140" s="12">
        <v>233</v>
      </c>
      <c r="AD140" s="12">
        <v>0</v>
      </c>
      <c r="AE140" s="12">
        <v>0</v>
      </c>
      <c r="AF140" s="12">
        <v>14953.2</v>
      </c>
      <c r="AG140" s="12">
        <v>14953</v>
      </c>
      <c r="AH140" s="66">
        <v>-0.2</v>
      </c>
      <c r="AI140" s="12">
        <v>0</v>
      </c>
      <c r="AL140" s="11" t="s">
        <v>65</v>
      </c>
      <c r="AM140" s="12">
        <v>0</v>
      </c>
      <c r="AN140" s="12">
        <v>0</v>
      </c>
      <c r="AO140" s="12">
        <v>0</v>
      </c>
      <c r="AP140" s="12">
        <v>0</v>
      </c>
      <c r="AQ140" s="12">
        <v>0</v>
      </c>
      <c r="AR140" s="12">
        <v>2384</v>
      </c>
      <c r="AS140" s="12">
        <v>0</v>
      </c>
      <c r="AT140" s="12">
        <v>492</v>
      </c>
      <c r="AU140" s="12">
        <v>0</v>
      </c>
      <c r="AV140" s="12">
        <v>0</v>
      </c>
      <c r="AW140" s="12">
        <v>0</v>
      </c>
      <c r="AX140" s="12">
        <v>0</v>
      </c>
      <c r="AY140" s="12">
        <v>873</v>
      </c>
      <c r="AZ140" s="12">
        <v>0</v>
      </c>
      <c r="BA140" s="12">
        <v>0</v>
      </c>
      <c r="BB140" s="12">
        <v>0</v>
      </c>
      <c r="BC140" s="12">
        <v>0</v>
      </c>
      <c r="BD140" s="12">
        <v>0</v>
      </c>
      <c r="BE140" s="12">
        <v>0</v>
      </c>
      <c r="BF140" s="12">
        <v>0</v>
      </c>
      <c r="BG140" s="12">
        <v>0</v>
      </c>
      <c r="BH140" s="12">
        <v>69</v>
      </c>
      <c r="BI140" s="12">
        <v>0</v>
      </c>
      <c r="BJ140" s="12">
        <v>0</v>
      </c>
      <c r="BK140" s="12">
        <v>0</v>
      </c>
      <c r="BL140" s="12">
        <v>247</v>
      </c>
      <c r="BM140" s="12">
        <v>0</v>
      </c>
      <c r="BN140" s="12">
        <v>35</v>
      </c>
      <c r="BO140" s="12">
        <v>0</v>
      </c>
      <c r="BP140" s="12">
        <v>0</v>
      </c>
      <c r="BQ140" s="12">
        <v>4100</v>
      </c>
      <c r="BR140" s="12">
        <v>4100</v>
      </c>
      <c r="BS140" s="66">
        <v>0</v>
      </c>
      <c r="BT140" s="12">
        <v>0</v>
      </c>
      <c r="BX140" s="11" t="s">
        <v>65</v>
      </c>
      <c r="BY140" s="12">
        <v>0</v>
      </c>
      <c r="BZ140" s="12">
        <v>0</v>
      </c>
      <c r="CA140" s="12">
        <v>1351.9</v>
      </c>
      <c r="CB140" s="12">
        <v>1054.8</v>
      </c>
      <c r="CC140" s="12">
        <v>1015.8</v>
      </c>
      <c r="CD140" s="12">
        <v>0</v>
      </c>
      <c r="CE140" s="12">
        <v>0</v>
      </c>
      <c r="CF140" s="12">
        <v>391.1</v>
      </c>
      <c r="CG140" s="12">
        <v>0</v>
      </c>
      <c r="CH140" s="12">
        <v>0</v>
      </c>
      <c r="CI140" s="12">
        <v>0</v>
      </c>
      <c r="CJ140" s="12">
        <v>0</v>
      </c>
      <c r="CK140" s="12">
        <v>0</v>
      </c>
      <c r="CL140" s="12">
        <v>0</v>
      </c>
      <c r="CM140" s="12">
        <v>0</v>
      </c>
      <c r="CN140" s="12">
        <v>2375.6999999999998</v>
      </c>
      <c r="CO140" s="12">
        <v>0</v>
      </c>
      <c r="CP140" s="12">
        <v>0</v>
      </c>
      <c r="CQ140" s="12">
        <v>0</v>
      </c>
      <c r="CR140" s="12">
        <v>0</v>
      </c>
      <c r="CS140" s="12">
        <v>0</v>
      </c>
      <c r="CT140" s="12">
        <v>0</v>
      </c>
      <c r="CU140" s="12">
        <v>0</v>
      </c>
      <c r="CV140" s="12">
        <v>750.2</v>
      </c>
      <c r="CW140" s="12">
        <v>0</v>
      </c>
      <c r="CX140" s="12">
        <v>3579</v>
      </c>
      <c r="CY140" s="12">
        <v>0</v>
      </c>
      <c r="CZ140" s="12">
        <v>0</v>
      </c>
      <c r="DA140" s="12">
        <v>1484.4</v>
      </c>
      <c r="DB140" s="12">
        <v>0</v>
      </c>
      <c r="DC140" s="12">
        <v>12002.9</v>
      </c>
      <c r="DD140" s="12">
        <v>12000</v>
      </c>
      <c r="DE140" s="12">
        <v>-2.9</v>
      </c>
      <c r="DF140" s="12">
        <v>-0.02</v>
      </c>
    </row>
    <row r="141" spans="1:110" ht="15" thickBot="1" x14ac:dyDescent="0.35">
      <c r="A141" s="11" t="s">
        <v>66</v>
      </c>
      <c r="B141" s="12">
        <v>1599</v>
      </c>
      <c r="C141" s="12">
        <v>0</v>
      </c>
      <c r="D141" s="12">
        <v>274.5</v>
      </c>
      <c r="E141" s="12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1258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12">
        <v>0</v>
      </c>
      <c r="Q141" s="12">
        <v>0</v>
      </c>
      <c r="R141" s="12">
        <v>866.5</v>
      </c>
      <c r="S141" s="12">
        <v>0</v>
      </c>
      <c r="T141" s="12">
        <v>1916.5</v>
      </c>
      <c r="U141" s="12">
        <v>0</v>
      </c>
      <c r="V141" s="12">
        <v>2423.5</v>
      </c>
      <c r="W141" s="12">
        <v>848</v>
      </c>
      <c r="X141" s="12">
        <v>440</v>
      </c>
      <c r="Y141" s="12">
        <v>3470.1</v>
      </c>
      <c r="Z141" s="12">
        <v>0</v>
      </c>
      <c r="AA141" s="12">
        <v>607</v>
      </c>
      <c r="AB141" s="12">
        <v>713.5</v>
      </c>
      <c r="AC141" s="12">
        <v>233</v>
      </c>
      <c r="AD141" s="12">
        <v>0</v>
      </c>
      <c r="AE141" s="12">
        <v>0</v>
      </c>
      <c r="AF141" s="12">
        <v>14649.7</v>
      </c>
      <c r="AG141" s="12">
        <v>14650</v>
      </c>
      <c r="AH141" s="66">
        <v>0.3</v>
      </c>
      <c r="AI141" s="12">
        <v>0</v>
      </c>
      <c r="AL141" s="11" t="s">
        <v>66</v>
      </c>
      <c r="AM141" s="12">
        <v>235</v>
      </c>
      <c r="AN141" s="12">
        <v>0</v>
      </c>
      <c r="AO141" s="12">
        <v>0</v>
      </c>
      <c r="AP141" s="12">
        <v>0</v>
      </c>
      <c r="AQ141" s="12">
        <v>0</v>
      </c>
      <c r="AR141" s="12">
        <v>0</v>
      </c>
      <c r="AS141" s="12">
        <v>0</v>
      </c>
      <c r="AT141" s="12">
        <v>0</v>
      </c>
      <c r="AU141" s="12">
        <v>0</v>
      </c>
      <c r="AV141" s="12">
        <v>0</v>
      </c>
      <c r="AW141" s="12">
        <v>0</v>
      </c>
      <c r="AX141" s="12">
        <v>0</v>
      </c>
      <c r="AY141" s="12">
        <v>873</v>
      </c>
      <c r="AZ141" s="12">
        <v>184</v>
      </c>
      <c r="BA141" s="12">
        <v>0</v>
      </c>
      <c r="BB141" s="12">
        <v>0</v>
      </c>
      <c r="BC141" s="12">
        <v>0</v>
      </c>
      <c r="BD141" s="12">
        <v>0</v>
      </c>
      <c r="BE141" s="12">
        <v>596</v>
      </c>
      <c r="BF141" s="12">
        <v>0</v>
      </c>
      <c r="BG141" s="12">
        <v>772</v>
      </c>
      <c r="BH141" s="12">
        <v>0</v>
      </c>
      <c r="BI141" s="12">
        <v>858</v>
      </c>
      <c r="BJ141" s="12">
        <v>0</v>
      </c>
      <c r="BK141" s="12">
        <v>0</v>
      </c>
      <c r="BL141" s="12">
        <v>447</v>
      </c>
      <c r="BM141" s="12">
        <v>0</v>
      </c>
      <c r="BN141" s="12">
        <v>35</v>
      </c>
      <c r="BO141" s="12">
        <v>0</v>
      </c>
      <c r="BP141" s="12">
        <v>0</v>
      </c>
      <c r="BQ141" s="12">
        <v>4000</v>
      </c>
      <c r="BR141" s="12">
        <v>4000</v>
      </c>
      <c r="BS141" s="66">
        <v>0</v>
      </c>
      <c r="BT141" s="12">
        <v>0</v>
      </c>
      <c r="BX141" s="11" t="s">
        <v>66</v>
      </c>
      <c r="BY141" s="12">
        <v>0</v>
      </c>
      <c r="BZ141" s="12">
        <v>0</v>
      </c>
      <c r="CA141" s="12">
        <v>1351.9</v>
      </c>
      <c r="CB141" s="12">
        <v>0</v>
      </c>
      <c r="CC141" s="12">
        <v>0</v>
      </c>
      <c r="CD141" s="12">
        <v>0</v>
      </c>
      <c r="CE141" s="12">
        <v>0</v>
      </c>
      <c r="CF141" s="12">
        <v>0</v>
      </c>
      <c r="CG141" s="12">
        <v>0</v>
      </c>
      <c r="CH141" s="12">
        <v>0</v>
      </c>
      <c r="CI141" s="12">
        <v>0</v>
      </c>
      <c r="CJ141" s="12">
        <v>0</v>
      </c>
      <c r="CK141" s="12">
        <v>0</v>
      </c>
      <c r="CL141" s="12">
        <v>0</v>
      </c>
      <c r="CM141" s="12">
        <v>0</v>
      </c>
      <c r="CN141" s="12">
        <v>0</v>
      </c>
      <c r="CO141" s="12">
        <v>3360.5</v>
      </c>
      <c r="CP141" s="12">
        <v>0</v>
      </c>
      <c r="CQ141" s="12">
        <v>0</v>
      </c>
      <c r="CR141" s="12">
        <v>0</v>
      </c>
      <c r="CS141" s="12">
        <v>0</v>
      </c>
      <c r="CT141" s="12">
        <v>0</v>
      </c>
      <c r="CU141" s="12">
        <v>0</v>
      </c>
      <c r="CV141" s="12">
        <v>0</v>
      </c>
      <c r="CW141" s="12">
        <v>0</v>
      </c>
      <c r="CX141" s="12">
        <v>3579</v>
      </c>
      <c r="CY141" s="12">
        <v>2711.8</v>
      </c>
      <c r="CZ141" s="12">
        <v>0</v>
      </c>
      <c r="DA141" s="12">
        <v>0</v>
      </c>
      <c r="DB141" s="12">
        <v>0</v>
      </c>
      <c r="DC141" s="12">
        <v>11003.1</v>
      </c>
      <c r="DD141" s="12">
        <v>11000</v>
      </c>
      <c r="DE141" s="12">
        <v>-3.1</v>
      </c>
      <c r="DF141" s="12">
        <v>-0.03</v>
      </c>
    </row>
    <row r="142" spans="1:110" ht="15" thickBot="1" x14ac:dyDescent="0.35">
      <c r="A142" s="11" t="s">
        <v>67</v>
      </c>
      <c r="B142" s="12">
        <v>0</v>
      </c>
      <c r="C142" s="12">
        <v>0</v>
      </c>
      <c r="D142" s="12">
        <v>0</v>
      </c>
      <c r="E142" s="12">
        <v>0</v>
      </c>
      <c r="F142" s="12">
        <v>0</v>
      </c>
      <c r="G142" s="12">
        <v>0</v>
      </c>
      <c r="H142" s="12">
        <v>0</v>
      </c>
      <c r="I142" s="12">
        <v>0</v>
      </c>
      <c r="J142" s="12">
        <v>4233.6000000000004</v>
      </c>
      <c r="K142" s="12">
        <v>0</v>
      </c>
      <c r="L142" s="12">
        <v>10</v>
      </c>
      <c r="M142" s="12">
        <v>0</v>
      </c>
      <c r="N142" s="12">
        <v>0</v>
      </c>
      <c r="O142" s="12">
        <v>0</v>
      </c>
      <c r="P142" s="12">
        <v>0</v>
      </c>
      <c r="Q142" s="12">
        <v>759.5</v>
      </c>
      <c r="R142" s="12">
        <v>0</v>
      </c>
      <c r="S142" s="12">
        <v>1248</v>
      </c>
      <c r="T142" s="12">
        <v>1916.5</v>
      </c>
      <c r="U142" s="12">
        <v>0</v>
      </c>
      <c r="V142" s="12">
        <v>3078</v>
      </c>
      <c r="W142" s="12">
        <v>848</v>
      </c>
      <c r="X142" s="12">
        <v>882.5</v>
      </c>
      <c r="Y142" s="12">
        <v>0</v>
      </c>
      <c r="Z142" s="12">
        <v>0</v>
      </c>
      <c r="AA142" s="12">
        <v>607</v>
      </c>
      <c r="AB142" s="12">
        <v>713.5</v>
      </c>
      <c r="AC142" s="12">
        <v>0</v>
      </c>
      <c r="AD142" s="12">
        <v>0</v>
      </c>
      <c r="AE142" s="12">
        <v>0</v>
      </c>
      <c r="AF142" s="12">
        <v>14296.7</v>
      </c>
      <c r="AG142" s="12">
        <v>14297</v>
      </c>
      <c r="AH142" s="66">
        <v>0.3</v>
      </c>
      <c r="AI142" s="12">
        <v>0</v>
      </c>
      <c r="AL142" s="11" t="s">
        <v>67</v>
      </c>
      <c r="AM142" s="12">
        <v>0</v>
      </c>
      <c r="AN142" s="12">
        <v>0</v>
      </c>
      <c r="AO142" s="12">
        <v>0</v>
      </c>
      <c r="AP142" s="12">
        <v>0</v>
      </c>
      <c r="AQ142" s="12">
        <v>0</v>
      </c>
      <c r="AR142" s="12">
        <v>0</v>
      </c>
      <c r="AS142" s="12">
        <v>0</v>
      </c>
      <c r="AT142" s="12">
        <v>0</v>
      </c>
      <c r="AU142" s="12">
        <v>0</v>
      </c>
      <c r="AV142" s="12">
        <v>0</v>
      </c>
      <c r="AW142" s="12">
        <v>0</v>
      </c>
      <c r="AX142" s="12">
        <v>0</v>
      </c>
      <c r="AY142" s="12">
        <v>1175</v>
      </c>
      <c r="AZ142" s="12">
        <v>184</v>
      </c>
      <c r="BA142" s="12">
        <v>0</v>
      </c>
      <c r="BB142" s="12">
        <v>0</v>
      </c>
      <c r="BC142" s="12">
        <v>0</v>
      </c>
      <c r="BD142" s="12">
        <v>0</v>
      </c>
      <c r="BE142" s="12">
        <v>596</v>
      </c>
      <c r="BF142" s="12">
        <v>0</v>
      </c>
      <c r="BG142" s="12">
        <v>772</v>
      </c>
      <c r="BH142" s="12">
        <v>69</v>
      </c>
      <c r="BI142" s="12">
        <v>858</v>
      </c>
      <c r="BJ142" s="12">
        <v>0</v>
      </c>
      <c r="BK142" s="12">
        <v>0</v>
      </c>
      <c r="BL142" s="12">
        <v>247</v>
      </c>
      <c r="BM142" s="12">
        <v>0</v>
      </c>
      <c r="BN142" s="12">
        <v>0</v>
      </c>
      <c r="BO142" s="12">
        <v>0</v>
      </c>
      <c r="BP142" s="12">
        <v>0</v>
      </c>
      <c r="BQ142" s="12">
        <v>3901</v>
      </c>
      <c r="BR142" s="12">
        <v>3900</v>
      </c>
      <c r="BS142" s="66">
        <v>-1</v>
      </c>
      <c r="BT142" s="12">
        <v>-0.03</v>
      </c>
      <c r="BX142" s="11" t="s">
        <v>67</v>
      </c>
      <c r="BY142" s="12">
        <v>0</v>
      </c>
      <c r="BZ142" s="12">
        <v>0</v>
      </c>
      <c r="CA142" s="12">
        <v>0</v>
      </c>
      <c r="CB142" s="12">
        <v>0</v>
      </c>
      <c r="CC142" s="12">
        <v>0</v>
      </c>
      <c r="CD142" s="12">
        <v>0</v>
      </c>
      <c r="CE142" s="12">
        <v>0</v>
      </c>
      <c r="CF142" s="12">
        <v>0</v>
      </c>
      <c r="CG142" s="12">
        <v>0</v>
      </c>
      <c r="CH142" s="12">
        <v>0</v>
      </c>
      <c r="CI142" s="12">
        <v>0</v>
      </c>
      <c r="CJ142" s="12">
        <v>0</v>
      </c>
      <c r="CK142" s="12">
        <v>5595.6</v>
      </c>
      <c r="CL142" s="12">
        <v>2281.6</v>
      </c>
      <c r="CM142" s="12">
        <v>0</v>
      </c>
      <c r="CN142" s="12">
        <v>2375.6999999999998</v>
      </c>
      <c r="CO142" s="12">
        <v>0</v>
      </c>
      <c r="CP142" s="12">
        <v>0</v>
      </c>
      <c r="CQ142" s="12">
        <v>0</v>
      </c>
      <c r="CR142" s="12">
        <v>0</v>
      </c>
      <c r="CS142" s="12">
        <v>2383.6999999999998</v>
      </c>
      <c r="CT142" s="12">
        <v>78</v>
      </c>
      <c r="CU142" s="12">
        <v>0</v>
      </c>
      <c r="CV142" s="12">
        <v>0</v>
      </c>
      <c r="CW142" s="12">
        <v>0</v>
      </c>
      <c r="CX142" s="12">
        <v>3579</v>
      </c>
      <c r="CY142" s="12">
        <v>2711.8</v>
      </c>
      <c r="CZ142" s="12">
        <v>0</v>
      </c>
      <c r="DA142" s="12">
        <v>0</v>
      </c>
      <c r="DB142" s="12">
        <v>0</v>
      </c>
      <c r="DC142" s="12">
        <v>19005.400000000001</v>
      </c>
      <c r="DD142" s="12">
        <v>19000</v>
      </c>
      <c r="DE142" s="12">
        <v>-5.4</v>
      </c>
      <c r="DF142" s="12">
        <v>-0.03</v>
      </c>
    </row>
    <row r="143" spans="1:110" ht="15" thickBot="1" x14ac:dyDescent="0.35">
      <c r="A143" s="11" t="s">
        <v>68</v>
      </c>
      <c r="B143" s="12">
        <v>0</v>
      </c>
      <c r="C143" s="12">
        <v>0</v>
      </c>
      <c r="D143" s="12">
        <v>0</v>
      </c>
      <c r="E143" s="12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4233.6000000000004</v>
      </c>
      <c r="K143" s="12">
        <v>0</v>
      </c>
      <c r="L143" s="12">
        <v>1420.5</v>
      </c>
      <c r="M143" s="12">
        <v>2428</v>
      </c>
      <c r="N143" s="12">
        <v>0</v>
      </c>
      <c r="O143" s="12">
        <v>0</v>
      </c>
      <c r="P143" s="12">
        <v>0</v>
      </c>
      <c r="Q143" s="12">
        <v>1351</v>
      </c>
      <c r="R143" s="12">
        <v>866.5</v>
      </c>
      <c r="S143" s="12">
        <v>1248</v>
      </c>
      <c r="T143" s="12">
        <v>0</v>
      </c>
      <c r="U143" s="12">
        <v>0</v>
      </c>
      <c r="V143" s="12">
        <v>2423.5</v>
      </c>
      <c r="W143" s="12">
        <v>848</v>
      </c>
      <c r="X143" s="12">
        <v>0</v>
      </c>
      <c r="Y143" s="12">
        <v>0</v>
      </c>
      <c r="Z143" s="12">
        <v>0</v>
      </c>
      <c r="AA143" s="12">
        <v>0</v>
      </c>
      <c r="AB143" s="12">
        <v>0</v>
      </c>
      <c r="AC143" s="12">
        <v>0</v>
      </c>
      <c r="AD143" s="12">
        <v>0</v>
      </c>
      <c r="AE143" s="12">
        <v>0</v>
      </c>
      <c r="AF143" s="12">
        <v>14819.2</v>
      </c>
      <c r="AG143" s="12">
        <v>14819</v>
      </c>
      <c r="AH143" s="66">
        <v>-0.2</v>
      </c>
      <c r="AI143" s="12">
        <v>0</v>
      </c>
      <c r="AL143" s="11" t="s">
        <v>68</v>
      </c>
      <c r="AM143" s="12">
        <v>0</v>
      </c>
      <c r="AN143" s="12">
        <v>0</v>
      </c>
      <c r="AO143" s="12">
        <v>0</v>
      </c>
      <c r="AP143" s="12">
        <v>0</v>
      </c>
      <c r="AQ143" s="12">
        <v>0</v>
      </c>
      <c r="AR143" s="12">
        <v>254</v>
      </c>
      <c r="AS143" s="12">
        <v>0</v>
      </c>
      <c r="AT143" s="12">
        <v>0</v>
      </c>
      <c r="AU143" s="12">
        <v>0</v>
      </c>
      <c r="AV143" s="12">
        <v>0</v>
      </c>
      <c r="AW143" s="12">
        <v>0</v>
      </c>
      <c r="AX143" s="12">
        <v>0</v>
      </c>
      <c r="AY143" s="12">
        <v>1175</v>
      </c>
      <c r="AZ143" s="12">
        <v>184</v>
      </c>
      <c r="BA143" s="12">
        <v>0</v>
      </c>
      <c r="BB143" s="12">
        <v>1600</v>
      </c>
      <c r="BC143" s="12">
        <v>0</v>
      </c>
      <c r="BD143" s="12">
        <v>0</v>
      </c>
      <c r="BE143" s="12">
        <v>0</v>
      </c>
      <c r="BF143" s="12">
        <v>0</v>
      </c>
      <c r="BG143" s="12">
        <v>772</v>
      </c>
      <c r="BH143" s="12">
        <v>69</v>
      </c>
      <c r="BI143" s="12">
        <v>0</v>
      </c>
      <c r="BJ143" s="12">
        <v>0</v>
      </c>
      <c r="BK143" s="12">
        <v>0</v>
      </c>
      <c r="BL143" s="12">
        <v>247</v>
      </c>
      <c r="BM143" s="12">
        <v>0</v>
      </c>
      <c r="BN143" s="12">
        <v>0</v>
      </c>
      <c r="BO143" s="12">
        <v>0</v>
      </c>
      <c r="BP143" s="12">
        <v>0</v>
      </c>
      <c r="BQ143" s="12">
        <v>4301</v>
      </c>
      <c r="BR143" s="12">
        <v>4300</v>
      </c>
      <c r="BS143" s="66">
        <v>-1</v>
      </c>
      <c r="BT143" s="12">
        <v>-0.02</v>
      </c>
      <c r="BX143" s="11" t="s">
        <v>68</v>
      </c>
      <c r="BY143" s="12">
        <v>0</v>
      </c>
      <c r="BZ143" s="12">
        <v>0</v>
      </c>
      <c r="CA143" s="12">
        <v>0</v>
      </c>
      <c r="CB143" s="12">
        <v>851.7</v>
      </c>
      <c r="CC143" s="12">
        <v>1015.8</v>
      </c>
      <c r="CD143" s="12">
        <v>0</v>
      </c>
      <c r="CE143" s="12">
        <v>0</v>
      </c>
      <c r="CF143" s="12">
        <v>391.1</v>
      </c>
      <c r="CG143" s="12">
        <v>0</v>
      </c>
      <c r="CH143" s="12">
        <v>0</v>
      </c>
      <c r="CI143" s="12">
        <v>0</v>
      </c>
      <c r="CJ143" s="12">
        <v>78</v>
      </c>
      <c r="CK143" s="12">
        <v>5595.6</v>
      </c>
      <c r="CL143" s="12">
        <v>0</v>
      </c>
      <c r="CM143" s="12">
        <v>0</v>
      </c>
      <c r="CN143" s="12">
        <v>3712.1</v>
      </c>
      <c r="CO143" s="12">
        <v>3360.5</v>
      </c>
      <c r="CP143" s="12">
        <v>0</v>
      </c>
      <c r="CQ143" s="12">
        <v>0</v>
      </c>
      <c r="CR143" s="12">
        <v>0</v>
      </c>
      <c r="CS143" s="12">
        <v>0</v>
      </c>
      <c r="CT143" s="12">
        <v>0</v>
      </c>
      <c r="CU143" s="12">
        <v>0</v>
      </c>
      <c r="CV143" s="12">
        <v>0</v>
      </c>
      <c r="CW143" s="12">
        <v>0</v>
      </c>
      <c r="CX143" s="12">
        <v>0</v>
      </c>
      <c r="CY143" s="12">
        <v>0</v>
      </c>
      <c r="CZ143" s="12">
        <v>0</v>
      </c>
      <c r="DA143" s="12">
        <v>0</v>
      </c>
      <c r="DB143" s="12">
        <v>0</v>
      </c>
      <c r="DC143" s="12">
        <v>15004.7</v>
      </c>
      <c r="DD143" s="12">
        <v>15000</v>
      </c>
      <c r="DE143" s="12">
        <v>-4.7</v>
      </c>
      <c r="DF143" s="12">
        <v>-0.03</v>
      </c>
    </row>
    <row r="144" spans="1:110" ht="15" thickBot="1" x14ac:dyDescent="0.35">
      <c r="A144" s="11" t="s">
        <v>69</v>
      </c>
      <c r="B144" s="12">
        <v>0</v>
      </c>
      <c r="C144" s="12">
        <v>0</v>
      </c>
      <c r="D144" s="12">
        <v>274.5</v>
      </c>
      <c r="E144" s="12">
        <v>0</v>
      </c>
      <c r="F144" s="12">
        <v>0</v>
      </c>
      <c r="G144" s="12">
        <v>47.5</v>
      </c>
      <c r="H144" s="12">
        <v>0</v>
      </c>
      <c r="I144" s="12">
        <v>0</v>
      </c>
      <c r="J144" s="12">
        <v>4233.6000000000004</v>
      </c>
      <c r="K144" s="12">
        <v>0</v>
      </c>
      <c r="L144" s="12">
        <v>1420.5</v>
      </c>
      <c r="M144" s="12">
        <v>2428</v>
      </c>
      <c r="N144" s="12">
        <v>850</v>
      </c>
      <c r="O144" s="12">
        <v>477.5</v>
      </c>
      <c r="P144" s="12">
        <v>0</v>
      </c>
      <c r="Q144" s="12">
        <v>759.5</v>
      </c>
      <c r="R144" s="12">
        <v>866.5</v>
      </c>
      <c r="S144" s="12">
        <v>503</v>
      </c>
      <c r="T144" s="12">
        <v>0</v>
      </c>
      <c r="U144" s="12">
        <v>0</v>
      </c>
      <c r="V144" s="12">
        <v>2423.5</v>
      </c>
      <c r="W144" s="12">
        <v>0</v>
      </c>
      <c r="X144" s="12">
        <v>0</v>
      </c>
      <c r="Y144" s="12">
        <v>0</v>
      </c>
      <c r="Z144" s="12">
        <v>0</v>
      </c>
      <c r="AA144" s="12">
        <v>0</v>
      </c>
      <c r="AB144" s="12">
        <v>0</v>
      </c>
      <c r="AC144" s="12">
        <v>0</v>
      </c>
      <c r="AD144" s="12">
        <v>0</v>
      </c>
      <c r="AE144" s="12">
        <v>0</v>
      </c>
      <c r="AF144" s="12">
        <v>14284.2</v>
      </c>
      <c r="AG144" s="12">
        <v>14284</v>
      </c>
      <c r="AH144" s="66">
        <v>-0.2</v>
      </c>
      <c r="AI144" s="12">
        <v>0</v>
      </c>
      <c r="AL144" s="11" t="s">
        <v>69</v>
      </c>
      <c r="AM144" s="12">
        <v>0</v>
      </c>
      <c r="AN144" s="12">
        <v>0</v>
      </c>
      <c r="AO144" s="12">
        <v>0</v>
      </c>
      <c r="AP144" s="12">
        <v>0</v>
      </c>
      <c r="AQ144" s="12">
        <v>0</v>
      </c>
      <c r="AR144" s="12">
        <v>1178</v>
      </c>
      <c r="AS144" s="12">
        <v>51</v>
      </c>
      <c r="AT144" s="12">
        <v>492</v>
      </c>
      <c r="AU144" s="12">
        <v>0</v>
      </c>
      <c r="AV144" s="12">
        <v>0</v>
      </c>
      <c r="AW144" s="12">
        <v>0</v>
      </c>
      <c r="AX144" s="12">
        <v>0</v>
      </c>
      <c r="AY144" s="12">
        <v>1376</v>
      </c>
      <c r="AZ144" s="12">
        <v>184</v>
      </c>
      <c r="BA144" s="12">
        <v>0</v>
      </c>
      <c r="BB144" s="12">
        <v>0</v>
      </c>
      <c r="BC144" s="12">
        <v>0</v>
      </c>
      <c r="BD144" s="12">
        <v>0</v>
      </c>
      <c r="BE144" s="12">
        <v>0</v>
      </c>
      <c r="BF144" s="12">
        <v>0</v>
      </c>
      <c r="BG144" s="12">
        <v>772</v>
      </c>
      <c r="BH144" s="12">
        <v>0</v>
      </c>
      <c r="BI144" s="12">
        <v>0</v>
      </c>
      <c r="BJ144" s="12">
        <v>0</v>
      </c>
      <c r="BK144" s="12">
        <v>0</v>
      </c>
      <c r="BL144" s="12">
        <v>247</v>
      </c>
      <c r="BM144" s="12">
        <v>0</v>
      </c>
      <c r="BN144" s="12">
        <v>0</v>
      </c>
      <c r="BO144" s="12">
        <v>0</v>
      </c>
      <c r="BP144" s="12">
        <v>0</v>
      </c>
      <c r="BQ144" s="12">
        <v>4300</v>
      </c>
      <c r="BR144" s="12">
        <v>4300</v>
      </c>
      <c r="BS144" s="66">
        <v>0</v>
      </c>
      <c r="BT144" s="12">
        <v>0</v>
      </c>
      <c r="BX144" s="11" t="s">
        <v>69</v>
      </c>
      <c r="BY144" s="12">
        <v>0</v>
      </c>
      <c r="BZ144" s="12">
        <v>0</v>
      </c>
      <c r="CA144" s="12">
        <v>1351.9</v>
      </c>
      <c r="CB144" s="12">
        <v>1054.8</v>
      </c>
      <c r="CC144" s="12">
        <v>1015.8</v>
      </c>
      <c r="CD144" s="12">
        <v>0</v>
      </c>
      <c r="CE144" s="12">
        <v>0</v>
      </c>
      <c r="CF144" s="12">
        <v>391.1</v>
      </c>
      <c r="CG144" s="12">
        <v>0</v>
      </c>
      <c r="CH144" s="12">
        <v>0</v>
      </c>
      <c r="CI144" s="12">
        <v>0</v>
      </c>
      <c r="CJ144" s="12">
        <v>78</v>
      </c>
      <c r="CK144" s="12">
        <v>5595.6</v>
      </c>
      <c r="CL144" s="12">
        <v>5892.2</v>
      </c>
      <c r="CM144" s="12">
        <v>0</v>
      </c>
      <c r="CN144" s="12">
        <v>2375.6999999999998</v>
      </c>
      <c r="CO144" s="12">
        <v>3360.5</v>
      </c>
      <c r="CP144" s="12">
        <v>0</v>
      </c>
      <c r="CQ144" s="12">
        <v>0</v>
      </c>
      <c r="CR144" s="12">
        <v>0</v>
      </c>
      <c r="CS144" s="12">
        <v>0</v>
      </c>
      <c r="CT144" s="12">
        <v>0</v>
      </c>
      <c r="CU144" s="12">
        <v>0</v>
      </c>
      <c r="CV144" s="12">
        <v>0</v>
      </c>
      <c r="CW144" s="12">
        <v>0</v>
      </c>
      <c r="CX144" s="12">
        <v>3579</v>
      </c>
      <c r="CY144" s="12">
        <v>0</v>
      </c>
      <c r="CZ144" s="12">
        <v>0</v>
      </c>
      <c r="DA144" s="12">
        <v>0</v>
      </c>
      <c r="DB144" s="12">
        <v>0</v>
      </c>
      <c r="DC144" s="12">
        <v>24694.5</v>
      </c>
      <c r="DD144" s="12">
        <v>29000</v>
      </c>
      <c r="DE144" s="12">
        <v>4305.5</v>
      </c>
      <c r="DF144" s="12">
        <v>14.85</v>
      </c>
    </row>
    <row r="145" spans="1:110" ht="15" thickBot="1" x14ac:dyDescent="0.35">
      <c r="A145" s="11" t="s">
        <v>70</v>
      </c>
      <c r="B145" s="12">
        <v>0</v>
      </c>
      <c r="C145" s="12">
        <v>0</v>
      </c>
      <c r="D145" s="12">
        <v>274.5</v>
      </c>
      <c r="E145" s="12">
        <v>0</v>
      </c>
      <c r="F145" s="12">
        <v>0</v>
      </c>
      <c r="G145" s="12">
        <v>0</v>
      </c>
      <c r="H145" s="12">
        <v>0</v>
      </c>
      <c r="I145" s="12">
        <v>856</v>
      </c>
      <c r="J145" s="12">
        <v>6440.1</v>
      </c>
      <c r="K145" s="12">
        <v>0</v>
      </c>
      <c r="L145" s="12">
        <v>0</v>
      </c>
      <c r="M145" s="12">
        <v>2060</v>
      </c>
      <c r="N145" s="12">
        <v>0</v>
      </c>
      <c r="O145" s="12">
        <v>0</v>
      </c>
      <c r="P145" s="12">
        <v>0</v>
      </c>
      <c r="Q145" s="12">
        <v>0</v>
      </c>
      <c r="R145" s="12">
        <v>0</v>
      </c>
      <c r="S145" s="12">
        <v>0</v>
      </c>
      <c r="T145" s="12">
        <v>0</v>
      </c>
      <c r="U145" s="12">
        <v>0</v>
      </c>
      <c r="V145" s="12">
        <v>2423.5</v>
      </c>
      <c r="W145" s="12">
        <v>0</v>
      </c>
      <c r="X145" s="12">
        <v>0</v>
      </c>
      <c r="Y145" s="12">
        <v>0</v>
      </c>
      <c r="Z145" s="12">
        <v>0</v>
      </c>
      <c r="AA145" s="12">
        <v>607</v>
      </c>
      <c r="AB145" s="12">
        <v>713.5</v>
      </c>
      <c r="AC145" s="12">
        <v>0</v>
      </c>
      <c r="AD145" s="12">
        <v>0</v>
      </c>
      <c r="AE145" s="12">
        <v>0</v>
      </c>
      <c r="AF145" s="12">
        <v>13374.7</v>
      </c>
      <c r="AG145" s="12">
        <v>13375</v>
      </c>
      <c r="AH145" s="66">
        <v>0.3</v>
      </c>
      <c r="AI145" s="12">
        <v>0</v>
      </c>
      <c r="AL145" s="11" t="s">
        <v>70</v>
      </c>
      <c r="AM145" s="12">
        <v>202</v>
      </c>
      <c r="AN145" s="12">
        <v>0</v>
      </c>
      <c r="AO145" s="12">
        <v>0</v>
      </c>
      <c r="AP145" s="12">
        <v>0</v>
      </c>
      <c r="AQ145" s="12">
        <v>0</v>
      </c>
      <c r="AR145" s="12">
        <v>1178</v>
      </c>
      <c r="AS145" s="12">
        <v>51</v>
      </c>
      <c r="AT145" s="12">
        <v>558</v>
      </c>
      <c r="AU145" s="12">
        <v>0</v>
      </c>
      <c r="AV145" s="12">
        <v>0</v>
      </c>
      <c r="AW145" s="12">
        <v>0</v>
      </c>
      <c r="AX145" s="12">
        <v>0</v>
      </c>
      <c r="AY145" s="12">
        <v>873</v>
      </c>
      <c r="AZ145" s="12">
        <v>184</v>
      </c>
      <c r="BA145" s="12">
        <v>0</v>
      </c>
      <c r="BB145" s="12">
        <v>0</v>
      </c>
      <c r="BC145" s="12">
        <v>0</v>
      </c>
      <c r="BD145" s="12">
        <v>0</v>
      </c>
      <c r="BE145" s="12">
        <v>0</v>
      </c>
      <c r="BF145" s="12">
        <v>0</v>
      </c>
      <c r="BG145" s="12">
        <v>772</v>
      </c>
      <c r="BH145" s="12">
        <v>0</v>
      </c>
      <c r="BI145" s="12">
        <v>0</v>
      </c>
      <c r="BJ145" s="12">
        <v>0</v>
      </c>
      <c r="BK145" s="12">
        <v>0</v>
      </c>
      <c r="BL145" s="12">
        <v>447</v>
      </c>
      <c r="BM145" s="12">
        <v>0</v>
      </c>
      <c r="BN145" s="12">
        <v>35</v>
      </c>
      <c r="BO145" s="12">
        <v>0</v>
      </c>
      <c r="BP145" s="12">
        <v>0</v>
      </c>
      <c r="BQ145" s="12">
        <v>4300</v>
      </c>
      <c r="BR145" s="12">
        <v>4300</v>
      </c>
      <c r="BS145" s="66">
        <v>0</v>
      </c>
      <c r="BT145" s="12">
        <v>0</v>
      </c>
      <c r="BX145" s="11" t="s">
        <v>70</v>
      </c>
      <c r="BY145" s="12">
        <v>0</v>
      </c>
      <c r="BZ145" s="12">
        <v>211.1</v>
      </c>
      <c r="CA145" s="12">
        <v>1351.9</v>
      </c>
      <c r="CB145" s="12">
        <v>851.7</v>
      </c>
      <c r="CC145" s="12">
        <v>1015.8</v>
      </c>
      <c r="CD145" s="12">
        <v>0</v>
      </c>
      <c r="CE145" s="12">
        <v>0</v>
      </c>
      <c r="CF145" s="12">
        <v>391.1</v>
      </c>
      <c r="CG145" s="12">
        <v>2352.1999999999998</v>
      </c>
      <c r="CH145" s="12">
        <v>0</v>
      </c>
      <c r="CI145" s="12">
        <v>0</v>
      </c>
      <c r="CJ145" s="12">
        <v>0</v>
      </c>
      <c r="CK145" s="12">
        <v>5595.6</v>
      </c>
      <c r="CL145" s="12">
        <v>2281.6</v>
      </c>
      <c r="CM145" s="12">
        <v>0</v>
      </c>
      <c r="CN145" s="12">
        <v>2375.6999999999998</v>
      </c>
      <c r="CO145" s="12">
        <v>0</v>
      </c>
      <c r="CP145" s="12">
        <v>0</v>
      </c>
      <c r="CQ145" s="12">
        <v>0</v>
      </c>
      <c r="CR145" s="12">
        <v>0</v>
      </c>
      <c r="CS145" s="12">
        <v>0</v>
      </c>
      <c r="CT145" s="12">
        <v>0</v>
      </c>
      <c r="CU145" s="12">
        <v>0</v>
      </c>
      <c r="CV145" s="12">
        <v>0</v>
      </c>
      <c r="CW145" s="12">
        <v>0</v>
      </c>
      <c r="CX145" s="12">
        <v>3579</v>
      </c>
      <c r="CY145" s="12">
        <v>0</v>
      </c>
      <c r="CZ145" s="12">
        <v>0</v>
      </c>
      <c r="DA145" s="12">
        <v>0</v>
      </c>
      <c r="DB145" s="12">
        <v>0</v>
      </c>
      <c r="DC145" s="12">
        <v>20005.7</v>
      </c>
      <c r="DD145" s="12">
        <v>20000</v>
      </c>
      <c r="DE145" s="12">
        <v>-5.7</v>
      </c>
      <c r="DF145" s="12">
        <v>-0.03</v>
      </c>
    </row>
    <row r="146" spans="1:110" ht="15" thickBot="1" x14ac:dyDescent="0.35">
      <c r="A146" s="11" t="s">
        <v>71</v>
      </c>
      <c r="B146" s="12">
        <v>0</v>
      </c>
      <c r="C146" s="12">
        <v>0</v>
      </c>
      <c r="D146" s="12">
        <v>701</v>
      </c>
      <c r="E146" s="12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4233.6000000000004</v>
      </c>
      <c r="K146" s="12">
        <v>0</v>
      </c>
      <c r="L146" s="12">
        <v>3059.5</v>
      </c>
      <c r="M146" s="12">
        <v>0</v>
      </c>
      <c r="N146" s="12">
        <v>1273.5</v>
      </c>
      <c r="O146" s="12">
        <v>0</v>
      </c>
      <c r="P146" s="12">
        <v>0</v>
      </c>
      <c r="Q146" s="12">
        <v>0</v>
      </c>
      <c r="R146" s="12">
        <v>0</v>
      </c>
      <c r="S146" s="12">
        <v>0</v>
      </c>
      <c r="T146" s="12">
        <v>0</v>
      </c>
      <c r="U146" s="12">
        <v>0</v>
      </c>
      <c r="V146" s="12">
        <v>2423.5</v>
      </c>
      <c r="W146" s="12">
        <v>848</v>
      </c>
      <c r="X146" s="12">
        <v>0</v>
      </c>
      <c r="Y146" s="12">
        <v>0</v>
      </c>
      <c r="Z146" s="12">
        <v>0</v>
      </c>
      <c r="AA146" s="12">
        <v>0</v>
      </c>
      <c r="AB146" s="12">
        <v>713.5</v>
      </c>
      <c r="AC146" s="12">
        <v>0</v>
      </c>
      <c r="AD146" s="12">
        <v>0</v>
      </c>
      <c r="AE146" s="12">
        <v>0</v>
      </c>
      <c r="AF146" s="12">
        <v>13252.7</v>
      </c>
      <c r="AG146" s="12">
        <v>13253</v>
      </c>
      <c r="AH146" s="66">
        <v>0.3</v>
      </c>
      <c r="AI146" s="12">
        <v>0</v>
      </c>
      <c r="AL146" s="11" t="s">
        <v>71</v>
      </c>
      <c r="AM146" s="12">
        <v>0</v>
      </c>
      <c r="AN146" s="12">
        <v>0</v>
      </c>
      <c r="AO146" s="12">
        <v>0</v>
      </c>
      <c r="AP146" s="12">
        <v>0</v>
      </c>
      <c r="AQ146" s="12">
        <v>0</v>
      </c>
      <c r="AR146" s="12">
        <v>0</v>
      </c>
      <c r="AS146" s="12">
        <v>0</v>
      </c>
      <c r="AT146" s="12">
        <v>0</v>
      </c>
      <c r="AU146" s="12">
        <v>0</v>
      </c>
      <c r="AV146" s="12">
        <v>0</v>
      </c>
      <c r="AW146" s="12">
        <v>0</v>
      </c>
      <c r="AX146" s="12">
        <v>0</v>
      </c>
      <c r="AY146" s="12">
        <v>2487</v>
      </c>
      <c r="AZ146" s="12">
        <v>184</v>
      </c>
      <c r="BA146" s="12">
        <v>0</v>
      </c>
      <c r="BB146" s="12">
        <v>0</v>
      </c>
      <c r="BC146" s="12">
        <v>0</v>
      </c>
      <c r="BD146" s="12">
        <v>0</v>
      </c>
      <c r="BE146" s="12">
        <v>0</v>
      </c>
      <c r="BF146" s="12">
        <v>0</v>
      </c>
      <c r="BG146" s="12">
        <v>772</v>
      </c>
      <c r="BH146" s="12">
        <v>0</v>
      </c>
      <c r="BI146" s="12">
        <v>858</v>
      </c>
      <c r="BJ146" s="12">
        <v>0</v>
      </c>
      <c r="BK146" s="12">
        <v>0</v>
      </c>
      <c r="BL146" s="12">
        <v>0</v>
      </c>
      <c r="BM146" s="12">
        <v>0</v>
      </c>
      <c r="BN146" s="12">
        <v>0</v>
      </c>
      <c r="BO146" s="12">
        <v>0</v>
      </c>
      <c r="BP146" s="12">
        <v>0</v>
      </c>
      <c r="BQ146" s="12">
        <v>4301</v>
      </c>
      <c r="BR146" s="12">
        <v>4300</v>
      </c>
      <c r="BS146" s="66">
        <v>-1</v>
      </c>
      <c r="BT146" s="12">
        <v>-0.02</v>
      </c>
      <c r="BX146" s="11" t="s">
        <v>71</v>
      </c>
      <c r="BY146" s="12">
        <v>0</v>
      </c>
      <c r="BZ146" s="12">
        <v>211.1</v>
      </c>
      <c r="CA146" s="12">
        <v>1351.9</v>
      </c>
      <c r="CB146" s="12">
        <v>1054.8</v>
      </c>
      <c r="CC146" s="12">
        <v>1015.8</v>
      </c>
      <c r="CD146" s="12">
        <v>0</v>
      </c>
      <c r="CE146" s="12">
        <v>0</v>
      </c>
      <c r="CF146" s="12">
        <v>0</v>
      </c>
      <c r="CG146" s="12">
        <v>0</v>
      </c>
      <c r="CH146" s="12">
        <v>0</v>
      </c>
      <c r="CI146" s="12">
        <v>1187.8</v>
      </c>
      <c r="CJ146" s="12">
        <v>0</v>
      </c>
      <c r="CK146" s="12">
        <v>9518.2000000000007</v>
      </c>
      <c r="CL146" s="12">
        <v>2281.6</v>
      </c>
      <c r="CM146" s="12">
        <v>0</v>
      </c>
      <c r="CN146" s="12">
        <v>2375.6999999999998</v>
      </c>
      <c r="CO146" s="12">
        <v>0</v>
      </c>
      <c r="CP146" s="12">
        <v>0</v>
      </c>
      <c r="CQ146" s="12">
        <v>0</v>
      </c>
      <c r="CR146" s="12">
        <v>0</v>
      </c>
      <c r="CS146" s="12">
        <v>1297.4000000000001</v>
      </c>
      <c r="CT146" s="12">
        <v>0</v>
      </c>
      <c r="CU146" s="12">
        <v>0</v>
      </c>
      <c r="CV146" s="12">
        <v>0</v>
      </c>
      <c r="CW146" s="12">
        <v>0</v>
      </c>
      <c r="CX146" s="12">
        <v>0</v>
      </c>
      <c r="CY146" s="12">
        <v>2711.8</v>
      </c>
      <c r="CZ146" s="12">
        <v>0</v>
      </c>
      <c r="DA146" s="12">
        <v>0</v>
      </c>
      <c r="DB146" s="12">
        <v>0</v>
      </c>
      <c r="DC146" s="12">
        <v>23006</v>
      </c>
      <c r="DD146" s="12">
        <v>23000</v>
      </c>
      <c r="DE146" s="12">
        <v>-6</v>
      </c>
      <c r="DF146" s="12">
        <v>-0.03</v>
      </c>
    </row>
    <row r="147" spans="1:110" ht="15" thickBot="1" x14ac:dyDescent="0.35">
      <c r="A147" s="11" t="s">
        <v>72</v>
      </c>
      <c r="B147" s="12">
        <v>0</v>
      </c>
      <c r="C147" s="12">
        <v>0</v>
      </c>
      <c r="D147" s="12">
        <v>0</v>
      </c>
      <c r="E147" s="12">
        <v>0</v>
      </c>
      <c r="F147" s="12">
        <v>0</v>
      </c>
      <c r="G147" s="12">
        <v>3543.6</v>
      </c>
      <c r="H147" s="12">
        <v>0</v>
      </c>
      <c r="I147" s="12">
        <v>2303.5</v>
      </c>
      <c r="J147" s="12">
        <v>4233.6000000000004</v>
      </c>
      <c r="K147" s="12">
        <v>0</v>
      </c>
      <c r="L147" s="12">
        <v>0</v>
      </c>
      <c r="M147" s="12">
        <v>0</v>
      </c>
      <c r="N147" s="12">
        <v>0</v>
      </c>
      <c r="O147" s="12">
        <v>0</v>
      </c>
      <c r="P147" s="12">
        <v>0</v>
      </c>
      <c r="Q147" s="12">
        <v>759.5</v>
      </c>
      <c r="R147" s="12">
        <v>0</v>
      </c>
      <c r="S147" s="12">
        <v>934.5</v>
      </c>
      <c r="T147" s="12">
        <v>0</v>
      </c>
      <c r="U147" s="12">
        <v>0</v>
      </c>
      <c r="V147" s="12">
        <v>0</v>
      </c>
      <c r="W147" s="12">
        <v>848</v>
      </c>
      <c r="X147" s="12">
        <v>0</v>
      </c>
      <c r="Y147" s="12">
        <v>0</v>
      </c>
      <c r="Z147" s="12">
        <v>0</v>
      </c>
      <c r="AA147" s="12">
        <v>607</v>
      </c>
      <c r="AB147" s="12">
        <v>713.5</v>
      </c>
      <c r="AC147" s="12">
        <v>0</v>
      </c>
      <c r="AD147" s="12">
        <v>0</v>
      </c>
      <c r="AE147" s="12">
        <v>0</v>
      </c>
      <c r="AF147" s="12">
        <v>13943.2</v>
      </c>
      <c r="AG147" s="12">
        <v>13943</v>
      </c>
      <c r="AH147" s="66">
        <v>-0.2</v>
      </c>
      <c r="AI147" s="12">
        <v>0</v>
      </c>
      <c r="AL147" s="11" t="s">
        <v>72</v>
      </c>
      <c r="AM147" s="12">
        <v>0</v>
      </c>
      <c r="AN147" s="12">
        <v>0</v>
      </c>
      <c r="AO147" s="12">
        <v>0</v>
      </c>
      <c r="AP147" s="12">
        <v>0</v>
      </c>
      <c r="AQ147" s="12">
        <v>0</v>
      </c>
      <c r="AR147" s="12">
        <v>2384</v>
      </c>
      <c r="AS147" s="12">
        <v>0</v>
      </c>
      <c r="AT147" s="12">
        <v>558</v>
      </c>
      <c r="AU147" s="12">
        <v>0</v>
      </c>
      <c r="AV147" s="12">
        <v>0</v>
      </c>
      <c r="AW147" s="12">
        <v>0</v>
      </c>
      <c r="AX147" s="12">
        <v>0</v>
      </c>
      <c r="AY147" s="12">
        <v>873</v>
      </c>
      <c r="AZ147" s="12">
        <v>0</v>
      </c>
      <c r="BA147" s="12">
        <v>0</v>
      </c>
      <c r="BB147" s="12">
        <v>134</v>
      </c>
      <c r="BC147" s="12">
        <v>0</v>
      </c>
      <c r="BD147" s="12">
        <v>0</v>
      </c>
      <c r="BE147" s="12">
        <v>0</v>
      </c>
      <c r="BF147" s="12">
        <v>0</v>
      </c>
      <c r="BG147" s="12">
        <v>0</v>
      </c>
      <c r="BH147" s="12">
        <v>69</v>
      </c>
      <c r="BI147" s="12">
        <v>0</v>
      </c>
      <c r="BJ147" s="12">
        <v>0</v>
      </c>
      <c r="BK147" s="12">
        <v>0</v>
      </c>
      <c r="BL147" s="12">
        <v>447</v>
      </c>
      <c r="BM147" s="12">
        <v>0</v>
      </c>
      <c r="BN147" s="12">
        <v>35</v>
      </c>
      <c r="BO147" s="12">
        <v>0</v>
      </c>
      <c r="BP147" s="12">
        <v>0</v>
      </c>
      <c r="BQ147" s="12">
        <v>4500</v>
      </c>
      <c r="BR147" s="12">
        <v>4500</v>
      </c>
      <c r="BS147" s="66">
        <v>0</v>
      </c>
      <c r="BT147" s="12">
        <v>0</v>
      </c>
      <c r="BX147" s="11" t="s">
        <v>72</v>
      </c>
      <c r="BY147" s="12">
        <v>0</v>
      </c>
      <c r="BZ147" s="12">
        <v>0</v>
      </c>
      <c r="CA147" s="12">
        <v>0</v>
      </c>
      <c r="CB147" s="12">
        <v>851.7</v>
      </c>
      <c r="CC147" s="12">
        <v>1015.8</v>
      </c>
      <c r="CD147" s="12">
        <v>0</v>
      </c>
      <c r="CE147" s="12">
        <v>0</v>
      </c>
      <c r="CF147" s="12">
        <v>391.1</v>
      </c>
      <c r="CG147" s="12">
        <v>0</v>
      </c>
      <c r="CH147" s="12">
        <v>0</v>
      </c>
      <c r="CI147" s="12">
        <v>0</v>
      </c>
      <c r="CJ147" s="12">
        <v>0</v>
      </c>
      <c r="CK147" s="12">
        <v>0</v>
      </c>
      <c r="CL147" s="12">
        <v>0</v>
      </c>
      <c r="CM147" s="12">
        <v>0</v>
      </c>
      <c r="CN147" s="12">
        <v>2375.6999999999998</v>
      </c>
      <c r="CO147" s="12">
        <v>0</v>
      </c>
      <c r="CP147" s="12">
        <v>0</v>
      </c>
      <c r="CQ147" s="12">
        <v>0</v>
      </c>
      <c r="CR147" s="12">
        <v>0</v>
      </c>
      <c r="CS147" s="12">
        <v>0</v>
      </c>
      <c r="CT147" s="12">
        <v>78</v>
      </c>
      <c r="CU147" s="12">
        <v>0</v>
      </c>
      <c r="CV147" s="12">
        <v>0</v>
      </c>
      <c r="CW147" s="12">
        <v>0</v>
      </c>
      <c r="CX147" s="12">
        <v>3579</v>
      </c>
      <c r="CY147" s="12">
        <v>2711.8</v>
      </c>
      <c r="CZ147" s="12">
        <v>0</v>
      </c>
      <c r="DA147" s="12">
        <v>0</v>
      </c>
      <c r="DB147" s="12">
        <v>0</v>
      </c>
      <c r="DC147" s="12">
        <v>11003.1</v>
      </c>
      <c r="DD147" s="12">
        <v>11000</v>
      </c>
      <c r="DE147" s="12">
        <v>-3.1</v>
      </c>
      <c r="DF147" s="12">
        <v>-0.03</v>
      </c>
    </row>
    <row r="148" spans="1:110" ht="15" thickBot="1" x14ac:dyDescent="0.35">
      <c r="A148" s="11" t="s">
        <v>73</v>
      </c>
      <c r="B148" s="12">
        <v>1599</v>
      </c>
      <c r="C148" s="12">
        <v>0</v>
      </c>
      <c r="D148" s="12">
        <v>5755.6</v>
      </c>
      <c r="E148" s="12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1258</v>
      </c>
      <c r="K148" s="12">
        <v>0</v>
      </c>
      <c r="L148" s="12">
        <v>10</v>
      </c>
      <c r="M148" s="12">
        <v>2060</v>
      </c>
      <c r="N148" s="12">
        <v>0</v>
      </c>
      <c r="O148" s="12">
        <v>0</v>
      </c>
      <c r="P148" s="12">
        <v>0</v>
      </c>
      <c r="Q148" s="12">
        <v>0</v>
      </c>
      <c r="R148" s="12">
        <v>866.5</v>
      </c>
      <c r="S148" s="12">
        <v>0</v>
      </c>
      <c r="T148" s="12">
        <v>0</v>
      </c>
      <c r="U148" s="12">
        <v>0</v>
      </c>
      <c r="V148" s="12">
        <v>2423.5</v>
      </c>
      <c r="W148" s="12">
        <v>848</v>
      </c>
      <c r="X148" s="12">
        <v>0</v>
      </c>
      <c r="Y148" s="12">
        <v>0</v>
      </c>
      <c r="Z148" s="12">
        <v>0</v>
      </c>
      <c r="AA148" s="12">
        <v>0</v>
      </c>
      <c r="AB148" s="12">
        <v>0</v>
      </c>
      <c r="AC148" s="12">
        <v>233</v>
      </c>
      <c r="AD148" s="12">
        <v>0</v>
      </c>
      <c r="AE148" s="12">
        <v>0</v>
      </c>
      <c r="AF148" s="12">
        <v>15053.7</v>
      </c>
      <c r="AG148" s="12">
        <v>15054</v>
      </c>
      <c r="AH148" s="66">
        <v>0.3</v>
      </c>
      <c r="AI148" s="12">
        <v>0</v>
      </c>
      <c r="AL148" s="11" t="s">
        <v>73</v>
      </c>
      <c r="AM148" s="12">
        <v>235</v>
      </c>
      <c r="AN148" s="12">
        <v>0</v>
      </c>
      <c r="AO148" s="12">
        <v>1311</v>
      </c>
      <c r="AP148" s="12">
        <v>0</v>
      </c>
      <c r="AQ148" s="12">
        <v>0</v>
      </c>
      <c r="AR148" s="12">
        <v>0</v>
      </c>
      <c r="AS148" s="12">
        <v>0</v>
      </c>
      <c r="AT148" s="12">
        <v>0</v>
      </c>
      <c r="AU148" s="12">
        <v>0</v>
      </c>
      <c r="AV148" s="12">
        <v>0</v>
      </c>
      <c r="AW148" s="12">
        <v>0</v>
      </c>
      <c r="AX148" s="12">
        <v>0</v>
      </c>
      <c r="AY148" s="12">
        <v>873</v>
      </c>
      <c r="AZ148" s="12">
        <v>0</v>
      </c>
      <c r="BA148" s="12">
        <v>0</v>
      </c>
      <c r="BB148" s="12">
        <v>0</v>
      </c>
      <c r="BC148" s="12">
        <v>0</v>
      </c>
      <c r="BD148" s="12">
        <v>0</v>
      </c>
      <c r="BE148" s="12">
        <v>0</v>
      </c>
      <c r="BF148" s="12">
        <v>0</v>
      </c>
      <c r="BG148" s="12">
        <v>772</v>
      </c>
      <c r="BH148" s="12">
        <v>69</v>
      </c>
      <c r="BI148" s="12">
        <v>858</v>
      </c>
      <c r="BJ148" s="12">
        <v>0</v>
      </c>
      <c r="BK148" s="12">
        <v>0</v>
      </c>
      <c r="BL148" s="12">
        <v>247</v>
      </c>
      <c r="BM148" s="12">
        <v>0</v>
      </c>
      <c r="BN148" s="12">
        <v>35</v>
      </c>
      <c r="BO148" s="12">
        <v>0</v>
      </c>
      <c r="BP148" s="12">
        <v>0</v>
      </c>
      <c r="BQ148" s="12">
        <v>4400</v>
      </c>
      <c r="BR148" s="12">
        <v>4400</v>
      </c>
      <c r="BS148" s="66">
        <v>0</v>
      </c>
      <c r="BT148" s="12">
        <v>0</v>
      </c>
      <c r="BX148" s="11" t="s">
        <v>73</v>
      </c>
      <c r="BY148" s="12">
        <v>0</v>
      </c>
      <c r="BZ148" s="12">
        <v>0</v>
      </c>
      <c r="CA148" s="12">
        <v>8268.2999999999993</v>
      </c>
      <c r="CB148" s="12">
        <v>1054.8</v>
      </c>
      <c r="CC148" s="12">
        <v>1015.8</v>
      </c>
      <c r="CD148" s="12">
        <v>0</v>
      </c>
      <c r="CE148" s="12">
        <v>0</v>
      </c>
      <c r="CF148" s="12">
        <v>0</v>
      </c>
      <c r="CG148" s="12">
        <v>0</v>
      </c>
      <c r="CH148" s="12">
        <v>0</v>
      </c>
      <c r="CI148" s="12">
        <v>0</v>
      </c>
      <c r="CJ148" s="12">
        <v>0</v>
      </c>
      <c r="CK148" s="12">
        <v>0</v>
      </c>
      <c r="CL148" s="12">
        <v>0</v>
      </c>
      <c r="CM148" s="12">
        <v>0</v>
      </c>
      <c r="CN148" s="12">
        <v>0</v>
      </c>
      <c r="CO148" s="12">
        <v>3360.5</v>
      </c>
      <c r="CP148" s="12">
        <v>0</v>
      </c>
      <c r="CQ148" s="12">
        <v>0</v>
      </c>
      <c r="CR148" s="12">
        <v>0</v>
      </c>
      <c r="CS148" s="12">
        <v>1297.4000000000001</v>
      </c>
      <c r="CT148" s="12">
        <v>0</v>
      </c>
      <c r="CU148" s="12">
        <v>0</v>
      </c>
      <c r="CV148" s="12">
        <v>0</v>
      </c>
      <c r="CW148" s="12">
        <v>0</v>
      </c>
      <c r="CX148" s="12">
        <v>3579</v>
      </c>
      <c r="CY148" s="12">
        <v>0</v>
      </c>
      <c r="CZ148" s="12">
        <v>0</v>
      </c>
      <c r="DA148" s="12">
        <v>5431.5</v>
      </c>
      <c r="DB148" s="12">
        <v>0</v>
      </c>
      <c r="DC148" s="12">
        <v>24007.3</v>
      </c>
      <c r="DD148" s="12">
        <v>24000</v>
      </c>
      <c r="DE148" s="12">
        <v>-7.3</v>
      </c>
      <c r="DF148" s="12">
        <v>-0.03</v>
      </c>
    </row>
    <row r="149" spans="1:110" ht="15" thickBot="1" x14ac:dyDescent="0.35">
      <c r="A149" s="11" t="s">
        <v>74</v>
      </c>
      <c r="B149" s="12">
        <v>0</v>
      </c>
      <c r="C149" s="12">
        <v>0</v>
      </c>
      <c r="D149" s="12">
        <v>0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416</v>
      </c>
      <c r="K149" s="12">
        <v>0</v>
      </c>
      <c r="L149" s="12">
        <v>2785</v>
      </c>
      <c r="M149" s="12">
        <v>2428</v>
      </c>
      <c r="N149" s="12">
        <v>0</v>
      </c>
      <c r="O149" s="12">
        <v>0</v>
      </c>
      <c r="P149" s="12">
        <v>0</v>
      </c>
      <c r="Q149" s="12">
        <v>1351</v>
      </c>
      <c r="R149" s="12">
        <v>866.5</v>
      </c>
      <c r="S149" s="12">
        <v>1248</v>
      </c>
      <c r="T149" s="12">
        <v>0</v>
      </c>
      <c r="U149" s="12">
        <v>0</v>
      </c>
      <c r="V149" s="12">
        <v>2423.5</v>
      </c>
      <c r="W149" s="12">
        <v>0</v>
      </c>
      <c r="X149" s="12">
        <v>882.5</v>
      </c>
      <c r="Y149" s="12">
        <v>6853.6</v>
      </c>
      <c r="Z149" s="12">
        <v>0</v>
      </c>
      <c r="AA149" s="12">
        <v>0</v>
      </c>
      <c r="AB149" s="12">
        <v>0</v>
      </c>
      <c r="AC149" s="12">
        <v>0</v>
      </c>
      <c r="AD149" s="12">
        <v>0</v>
      </c>
      <c r="AE149" s="12">
        <v>0</v>
      </c>
      <c r="AF149" s="12">
        <v>19254.3</v>
      </c>
      <c r="AG149" s="12">
        <v>19254</v>
      </c>
      <c r="AH149" s="66">
        <v>-0.3</v>
      </c>
      <c r="AI149" s="12">
        <v>0</v>
      </c>
      <c r="AL149" s="11" t="s">
        <v>74</v>
      </c>
      <c r="AM149" s="12">
        <v>0</v>
      </c>
      <c r="AN149" s="12">
        <v>0</v>
      </c>
      <c r="AO149" s="12">
        <v>0</v>
      </c>
      <c r="AP149" s="12">
        <v>0</v>
      </c>
      <c r="AQ149" s="12">
        <v>0</v>
      </c>
      <c r="AR149" s="12">
        <v>254</v>
      </c>
      <c r="AS149" s="12">
        <v>0</v>
      </c>
      <c r="AT149" s="12">
        <v>0</v>
      </c>
      <c r="AU149" s="12">
        <v>0</v>
      </c>
      <c r="AV149" s="12">
        <v>0</v>
      </c>
      <c r="AW149" s="12">
        <v>0</v>
      </c>
      <c r="AX149" s="12">
        <v>0</v>
      </c>
      <c r="AY149" s="12">
        <v>873</v>
      </c>
      <c r="AZ149" s="12">
        <v>0</v>
      </c>
      <c r="BA149" s="12">
        <v>0</v>
      </c>
      <c r="BB149" s="12">
        <v>1600</v>
      </c>
      <c r="BC149" s="12">
        <v>0</v>
      </c>
      <c r="BD149" s="12">
        <v>0</v>
      </c>
      <c r="BE149" s="12">
        <v>0</v>
      </c>
      <c r="BF149" s="12">
        <v>0</v>
      </c>
      <c r="BG149" s="12">
        <v>772</v>
      </c>
      <c r="BH149" s="12">
        <v>0</v>
      </c>
      <c r="BI149" s="12">
        <v>858</v>
      </c>
      <c r="BJ149" s="12">
        <v>0</v>
      </c>
      <c r="BK149" s="12">
        <v>0</v>
      </c>
      <c r="BL149" s="12">
        <v>247</v>
      </c>
      <c r="BM149" s="12">
        <v>0</v>
      </c>
      <c r="BN149" s="12">
        <v>0</v>
      </c>
      <c r="BO149" s="12">
        <v>596</v>
      </c>
      <c r="BP149" s="12">
        <v>0</v>
      </c>
      <c r="BQ149" s="12">
        <v>5200</v>
      </c>
      <c r="BR149" s="12">
        <v>5200</v>
      </c>
      <c r="BS149" s="66">
        <v>0</v>
      </c>
      <c r="BT149" s="12">
        <v>0</v>
      </c>
      <c r="BX149" s="11" t="s">
        <v>74</v>
      </c>
      <c r="BY149" s="12">
        <v>0</v>
      </c>
      <c r="BZ149" s="12">
        <v>0</v>
      </c>
      <c r="CA149" s="12">
        <v>0</v>
      </c>
      <c r="CB149" s="12">
        <v>0</v>
      </c>
      <c r="CC149" s="12">
        <v>0</v>
      </c>
      <c r="CD149" s="12">
        <v>0</v>
      </c>
      <c r="CE149" s="12">
        <v>0</v>
      </c>
      <c r="CF149" s="12">
        <v>0</v>
      </c>
      <c r="CG149" s="12">
        <v>0</v>
      </c>
      <c r="CH149" s="12">
        <v>0</v>
      </c>
      <c r="CI149" s="12">
        <v>0</v>
      </c>
      <c r="CJ149" s="12">
        <v>78</v>
      </c>
      <c r="CK149" s="12">
        <v>5595.6</v>
      </c>
      <c r="CL149" s="12">
        <v>0</v>
      </c>
      <c r="CM149" s="12">
        <v>0</v>
      </c>
      <c r="CN149" s="12">
        <v>2375.6999999999998</v>
      </c>
      <c r="CO149" s="12">
        <v>3360.5</v>
      </c>
      <c r="CP149" s="12">
        <v>0</v>
      </c>
      <c r="CQ149" s="12">
        <v>0</v>
      </c>
      <c r="CR149" s="12">
        <v>0</v>
      </c>
      <c r="CS149" s="12">
        <v>0</v>
      </c>
      <c r="CT149" s="12">
        <v>0</v>
      </c>
      <c r="CU149" s="12">
        <v>0</v>
      </c>
      <c r="CV149" s="12">
        <v>750.2</v>
      </c>
      <c r="CW149" s="12">
        <v>0</v>
      </c>
      <c r="CX149" s="12">
        <v>0</v>
      </c>
      <c r="CY149" s="12">
        <v>0</v>
      </c>
      <c r="CZ149" s="12">
        <v>0</v>
      </c>
      <c r="DA149" s="12">
        <v>6845.9</v>
      </c>
      <c r="DB149" s="12">
        <v>0</v>
      </c>
      <c r="DC149" s="12">
        <v>19005.900000000001</v>
      </c>
      <c r="DD149" s="12">
        <v>19000</v>
      </c>
      <c r="DE149" s="12">
        <v>-5.9</v>
      </c>
      <c r="DF149" s="12">
        <v>-0.03</v>
      </c>
    </row>
    <row r="150" spans="1:110" ht="15" thickBot="1" x14ac:dyDescent="0.35">
      <c r="A150" s="11" t="s">
        <v>75</v>
      </c>
      <c r="B150" s="12">
        <v>0</v>
      </c>
      <c r="C150" s="12">
        <v>0</v>
      </c>
      <c r="D150" s="12">
        <v>0</v>
      </c>
      <c r="E150" s="12">
        <v>0</v>
      </c>
      <c r="F150" s="12">
        <v>0</v>
      </c>
      <c r="G150" s="12">
        <v>3543.6</v>
      </c>
      <c r="H150" s="12">
        <v>363</v>
      </c>
      <c r="I150" s="12">
        <v>0</v>
      </c>
      <c r="J150" s="12">
        <v>0</v>
      </c>
      <c r="K150" s="12">
        <v>0</v>
      </c>
      <c r="L150" s="12">
        <v>0</v>
      </c>
      <c r="M150" s="12">
        <v>2428</v>
      </c>
      <c r="N150" s="12">
        <v>0</v>
      </c>
      <c r="O150" s="12">
        <v>477.5</v>
      </c>
      <c r="P150" s="12">
        <v>0</v>
      </c>
      <c r="Q150" s="12">
        <v>0</v>
      </c>
      <c r="R150" s="12">
        <v>0</v>
      </c>
      <c r="S150" s="12">
        <v>1248</v>
      </c>
      <c r="T150" s="12">
        <v>1916.5</v>
      </c>
      <c r="U150" s="12">
        <v>0</v>
      </c>
      <c r="V150" s="12">
        <v>49.5</v>
      </c>
      <c r="W150" s="12">
        <v>0</v>
      </c>
      <c r="X150" s="12">
        <v>0</v>
      </c>
      <c r="Y150" s="12">
        <v>8562.6</v>
      </c>
      <c r="Z150" s="12">
        <v>0</v>
      </c>
      <c r="AA150" s="12">
        <v>607</v>
      </c>
      <c r="AB150" s="12">
        <v>0</v>
      </c>
      <c r="AC150" s="12">
        <v>0</v>
      </c>
      <c r="AD150" s="12">
        <v>0</v>
      </c>
      <c r="AE150" s="12">
        <v>0</v>
      </c>
      <c r="AF150" s="12">
        <v>19195.8</v>
      </c>
      <c r="AG150" s="12">
        <v>19196</v>
      </c>
      <c r="AH150" s="66">
        <v>0.2</v>
      </c>
      <c r="AI150" s="12">
        <v>0</v>
      </c>
      <c r="AL150" s="11" t="s">
        <v>75</v>
      </c>
      <c r="AM150" s="12">
        <v>0</v>
      </c>
      <c r="AN150" s="12">
        <v>0</v>
      </c>
      <c r="AO150" s="12">
        <v>0</v>
      </c>
      <c r="AP150" s="12">
        <v>0</v>
      </c>
      <c r="AQ150" s="12">
        <v>0</v>
      </c>
      <c r="AR150" s="12">
        <v>2163</v>
      </c>
      <c r="AS150" s="12">
        <v>51</v>
      </c>
      <c r="AT150" s="12">
        <v>0</v>
      </c>
      <c r="AU150" s="12">
        <v>0</v>
      </c>
      <c r="AV150" s="12">
        <v>0</v>
      </c>
      <c r="AW150" s="12">
        <v>0</v>
      </c>
      <c r="AX150" s="12">
        <v>0</v>
      </c>
      <c r="AY150" s="12">
        <v>873</v>
      </c>
      <c r="AZ150" s="12">
        <v>184</v>
      </c>
      <c r="BA150" s="12">
        <v>0</v>
      </c>
      <c r="BB150" s="12">
        <v>0</v>
      </c>
      <c r="BC150" s="12">
        <v>0</v>
      </c>
      <c r="BD150" s="12">
        <v>0</v>
      </c>
      <c r="BE150" s="12">
        <v>1051</v>
      </c>
      <c r="BF150" s="12">
        <v>0</v>
      </c>
      <c r="BG150" s="12">
        <v>0</v>
      </c>
      <c r="BH150" s="12">
        <v>0</v>
      </c>
      <c r="BI150" s="12">
        <v>0</v>
      </c>
      <c r="BJ150" s="12">
        <v>731</v>
      </c>
      <c r="BK150" s="12">
        <v>0</v>
      </c>
      <c r="BL150" s="12">
        <v>447</v>
      </c>
      <c r="BM150" s="12">
        <v>0</v>
      </c>
      <c r="BN150" s="12">
        <v>0</v>
      </c>
      <c r="BO150" s="12">
        <v>0</v>
      </c>
      <c r="BP150" s="12">
        <v>0</v>
      </c>
      <c r="BQ150" s="12">
        <v>5500</v>
      </c>
      <c r="BR150" s="12">
        <v>5500</v>
      </c>
      <c r="BS150" s="66">
        <v>0</v>
      </c>
      <c r="BT150" s="12">
        <v>0</v>
      </c>
      <c r="BX150" s="11" t="s">
        <v>75</v>
      </c>
      <c r="BY150" s="12">
        <v>0</v>
      </c>
      <c r="BZ150" s="12">
        <v>0</v>
      </c>
      <c r="CA150" s="12">
        <v>0</v>
      </c>
      <c r="CB150" s="12">
        <v>0</v>
      </c>
      <c r="CC150" s="12">
        <v>0</v>
      </c>
      <c r="CD150" s="12">
        <v>0</v>
      </c>
      <c r="CE150" s="12">
        <v>2789.8</v>
      </c>
      <c r="CF150" s="12">
        <v>0</v>
      </c>
      <c r="CG150" s="12">
        <v>0</v>
      </c>
      <c r="CH150" s="12">
        <v>0</v>
      </c>
      <c r="CI150" s="12">
        <v>0</v>
      </c>
      <c r="CJ150" s="12">
        <v>78</v>
      </c>
      <c r="CK150" s="12">
        <v>5595.6</v>
      </c>
      <c r="CL150" s="12">
        <v>5892.2</v>
      </c>
      <c r="CM150" s="12">
        <v>0</v>
      </c>
      <c r="CN150" s="12">
        <v>2375.6999999999998</v>
      </c>
      <c r="CO150" s="12">
        <v>0</v>
      </c>
      <c r="CP150" s="12">
        <v>0</v>
      </c>
      <c r="CQ150" s="12">
        <v>0</v>
      </c>
      <c r="CR150" s="12">
        <v>0</v>
      </c>
      <c r="CS150" s="12">
        <v>0</v>
      </c>
      <c r="CT150" s="12">
        <v>0</v>
      </c>
      <c r="CU150" s="12">
        <v>0</v>
      </c>
      <c r="CV150" s="12">
        <v>4696.8</v>
      </c>
      <c r="CW150" s="12">
        <v>0</v>
      </c>
      <c r="CX150" s="12">
        <v>3579</v>
      </c>
      <c r="CY150" s="12">
        <v>0</v>
      </c>
      <c r="CZ150" s="12">
        <v>0</v>
      </c>
      <c r="DA150" s="12">
        <v>0</v>
      </c>
      <c r="DB150" s="12">
        <v>0</v>
      </c>
      <c r="DC150" s="12">
        <v>25007.1</v>
      </c>
      <c r="DD150" s="12">
        <v>25000</v>
      </c>
      <c r="DE150" s="12">
        <v>-7.1</v>
      </c>
      <c r="DF150" s="12">
        <v>-0.03</v>
      </c>
    </row>
    <row r="151" spans="1:110" ht="15" thickBot="1" x14ac:dyDescent="0.35">
      <c r="A151" s="11" t="s">
        <v>76</v>
      </c>
      <c r="B151" s="12">
        <v>1082</v>
      </c>
      <c r="C151" s="12">
        <v>0</v>
      </c>
      <c r="D151" s="12">
        <v>274.5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6440.1</v>
      </c>
      <c r="K151" s="12">
        <v>0</v>
      </c>
      <c r="L151" s="12">
        <v>1420.5</v>
      </c>
      <c r="M151" s="12">
        <v>0</v>
      </c>
      <c r="N151" s="12">
        <v>0</v>
      </c>
      <c r="O151" s="12">
        <v>0</v>
      </c>
      <c r="P151" s="12">
        <v>0</v>
      </c>
      <c r="Q151" s="12">
        <v>0</v>
      </c>
      <c r="R151" s="12">
        <v>0</v>
      </c>
      <c r="S151" s="12">
        <v>934.5</v>
      </c>
      <c r="T151" s="12">
        <v>6816.1</v>
      </c>
      <c r="U151" s="12">
        <v>0</v>
      </c>
      <c r="V151" s="12">
        <v>2423.5</v>
      </c>
      <c r="W151" s="12">
        <v>0</v>
      </c>
      <c r="X151" s="12">
        <v>0</v>
      </c>
      <c r="Y151" s="12">
        <v>0</v>
      </c>
      <c r="Z151" s="12">
        <v>0</v>
      </c>
      <c r="AA151" s="12">
        <v>0</v>
      </c>
      <c r="AB151" s="12">
        <v>713.5</v>
      </c>
      <c r="AC151" s="12">
        <v>0</v>
      </c>
      <c r="AD151" s="12">
        <v>0</v>
      </c>
      <c r="AE151" s="12">
        <v>0</v>
      </c>
      <c r="AF151" s="12">
        <v>20104.8</v>
      </c>
      <c r="AG151" s="12">
        <v>20105</v>
      </c>
      <c r="AH151" s="66">
        <v>0.2</v>
      </c>
      <c r="AI151" s="12">
        <v>0</v>
      </c>
      <c r="AL151" s="11" t="s">
        <v>76</v>
      </c>
      <c r="AM151" s="12">
        <v>235</v>
      </c>
      <c r="AN151" s="12">
        <v>0</v>
      </c>
      <c r="AO151" s="12">
        <v>0</v>
      </c>
      <c r="AP151" s="12">
        <v>0</v>
      </c>
      <c r="AQ151" s="12">
        <v>0</v>
      </c>
      <c r="AR151" s="12">
        <v>0</v>
      </c>
      <c r="AS151" s="12">
        <v>51</v>
      </c>
      <c r="AT151" s="12">
        <v>0</v>
      </c>
      <c r="AU151" s="12">
        <v>0</v>
      </c>
      <c r="AV151" s="12">
        <v>0</v>
      </c>
      <c r="AW151" s="12">
        <v>0</v>
      </c>
      <c r="AX151" s="12">
        <v>0</v>
      </c>
      <c r="AY151" s="12">
        <v>873</v>
      </c>
      <c r="AZ151" s="12">
        <v>0</v>
      </c>
      <c r="BA151" s="12">
        <v>0</v>
      </c>
      <c r="BB151" s="12">
        <v>0</v>
      </c>
      <c r="BC151" s="12">
        <v>0</v>
      </c>
      <c r="BD151" s="12">
        <v>0</v>
      </c>
      <c r="BE151" s="12">
        <v>3486</v>
      </c>
      <c r="BF151" s="12">
        <v>0</v>
      </c>
      <c r="BG151" s="12">
        <v>772</v>
      </c>
      <c r="BH151" s="12">
        <v>0</v>
      </c>
      <c r="BI151" s="12">
        <v>0</v>
      </c>
      <c r="BJ151" s="12">
        <v>0</v>
      </c>
      <c r="BK151" s="12">
        <v>0</v>
      </c>
      <c r="BL151" s="12">
        <v>247</v>
      </c>
      <c r="BM151" s="12">
        <v>0</v>
      </c>
      <c r="BN151" s="12">
        <v>35</v>
      </c>
      <c r="BO151" s="12">
        <v>0</v>
      </c>
      <c r="BP151" s="12">
        <v>0</v>
      </c>
      <c r="BQ151" s="12">
        <v>5699</v>
      </c>
      <c r="BR151" s="12">
        <v>5700</v>
      </c>
      <c r="BS151" s="66">
        <v>1</v>
      </c>
      <c r="BT151" s="12">
        <v>0.02</v>
      </c>
      <c r="BX151" s="11" t="s">
        <v>76</v>
      </c>
      <c r="BY151" s="12">
        <v>0</v>
      </c>
      <c r="BZ151" s="12">
        <v>211.1</v>
      </c>
      <c r="CA151" s="12">
        <v>0</v>
      </c>
      <c r="CB151" s="12">
        <v>0</v>
      </c>
      <c r="CC151" s="12">
        <v>0</v>
      </c>
      <c r="CD151" s="12">
        <v>0</v>
      </c>
      <c r="CE151" s="12">
        <v>0</v>
      </c>
      <c r="CF151" s="12">
        <v>0</v>
      </c>
      <c r="CG151" s="12">
        <v>2352.1999999999998</v>
      </c>
      <c r="CH151" s="12">
        <v>0</v>
      </c>
      <c r="CI151" s="12">
        <v>0</v>
      </c>
      <c r="CJ151" s="12">
        <v>0</v>
      </c>
      <c r="CK151" s="12">
        <v>0</v>
      </c>
      <c r="CL151" s="12">
        <v>0</v>
      </c>
      <c r="CM151" s="12">
        <v>0</v>
      </c>
      <c r="CN151" s="12">
        <v>0</v>
      </c>
      <c r="CO151" s="12">
        <v>0</v>
      </c>
      <c r="CP151" s="12">
        <v>0</v>
      </c>
      <c r="CQ151" s="12">
        <v>0</v>
      </c>
      <c r="CR151" s="12">
        <v>0</v>
      </c>
      <c r="CS151" s="12">
        <v>1297.4000000000001</v>
      </c>
      <c r="CT151" s="12">
        <v>0</v>
      </c>
      <c r="CU151" s="12">
        <v>0</v>
      </c>
      <c r="CV151" s="12">
        <v>0</v>
      </c>
      <c r="CW151" s="12">
        <v>0</v>
      </c>
      <c r="CX151" s="12">
        <v>0</v>
      </c>
      <c r="CY151" s="12">
        <v>2711.8</v>
      </c>
      <c r="CZ151" s="12">
        <v>0</v>
      </c>
      <c r="DA151" s="12">
        <v>5431.5</v>
      </c>
      <c r="DB151" s="12">
        <v>0</v>
      </c>
      <c r="DC151" s="12">
        <v>12003.9</v>
      </c>
      <c r="DD151" s="12">
        <v>12000</v>
      </c>
      <c r="DE151" s="12">
        <v>-3.9</v>
      </c>
      <c r="DF151" s="12">
        <v>-0.03</v>
      </c>
    </row>
    <row r="152" spans="1:110" ht="15" thickBot="1" x14ac:dyDescent="0.35">
      <c r="A152" s="11" t="s">
        <v>77</v>
      </c>
      <c r="B152" s="12">
        <v>0</v>
      </c>
      <c r="C152" s="12">
        <v>0</v>
      </c>
      <c r="D152" s="12">
        <v>274.5</v>
      </c>
      <c r="E152" s="12">
        <v>0</v>
      </c>
      <c r="F152" s="12">
        <v>1617</v>
      </c>
      <c r="G152" s="12">
        <v>47.5</v>
      </c>
      <c r="H152" s="12">
        <v>0</v>
      </c>
      <c r="I152" s="12">
        <v>0</v>
      </c>
      <c r="J152" s="12">
        <v>739</v>
      </c>
      <c r="K152" s="12">
        <v>0</v>
      </c>
      <c r="L152" s="12">
        <v>3059.5</v>
      </c>
      <c r="M152" s="12">
        <v>2060</v>
      </c>
      <c r="N152" s="12">
        <v>850</v>
      </c>
      <c r="O152" s="12">
        <v>0</v>
      </c>
      <c r="P152" s="12">
        <v>0</v>
      </c>
      <c r="Q152" s="12">
        <v>1351</v>
      </c>
      <c r="R152" s="12">
        <v>0</v>
      </c>
      <c r="S152" s="12">
        <v>934.5</v>
      </c>
      <c r="T152" s="12">
        <v>0</v>
      </c>
      <c r="U152" s="12">
        <v>0</v>
      </c>
      <c r="V152" s="12">
        <v>2423.5</v>
      </c>
      <c r="W152" s="12">
        <v>848</v>
      </c>
      <c r="X152" s="12">
        <v>0</v>
      </c>
      <c r="Y152" s="12">
        <v>6853.6</v>
      </c>
      <c r="Z152" s="12">
        <v>0</v>
      </c>
      <c r="AA152" s="12">
        <v>0</v>
      </c>
      <c r="AB152" s="12">
        <v>713.5</v>
      </c>
      <c r="AC152" s="12">
        <v>0</v>
      </c>
      <c r="AD152" s="12">
        <v>0</v>
      </c>
      <c r="AE152" s="12">
        <v>0</v>
      </c>
      <c r="AF152" s="12">
        <v>21771.8</v>
      </c>
      <c r="AG152" s="12">
        <v>21772</v>
      </c>
      <c r="AH152" s="66">
        <v>0.2</v>
      </c>
      <c r="AI152" s="12">
        <v>0</v>
      </c>
      <c r="AL152" s="11" t="s">
        <v>77</v>
      </c>
      <c r="AM152" s="12">
        <v>0</v>
      </c>
      <c r="AN152" s="12">
        <v>0</v>
      </c>
      <c r="AO152" s="12">
        <v>0</v>
      </c>
      <c r="AP152" s="12">
        <v>0</v>
      </c>
      <c r="AQ152" s="12">
        <v>0</v>
      </c>
      <c r="AR152" s="12">
        <v>1178</v>
      </c>
      <c r="AS152" s="12">
        <v>0</v>
      </c>
      <c r="AT152" s="12">
        <v>0</v>
      </c>
      <c r="AU152" s="12">
        <v>0</v>
      </c>
      <c r="AV152" s="12">
        <v>0</v>
      </c>
      <c r="AW152" s="12">
        <v>0</v>
      </c>
      <c r="AX152" s="12">
        <v>0</v>
      </c>
      <c r="AY152" s="12">
        <v>1376</v>
      </c>
      <c r="AZ152" s="12">
        <v>0</v>
      </c>
      <c r="BA152" s="12">
        <v>0</v>
      </c>
      <c r="BB152" s="12">
        <v>1600</v>
      </c>
      <c r="BC152" s="12">
        <v>0</v>
      </c>
      <c r="BD152" s="12">
        <v>0</v>
      </c>
      <c r="BE152" s="12">
        <v>0</v>
      </c>
      <c r="BF152" s="12">
        <v>0</v>
      </c>
      <c r="BG152" s="12">
        <v>772</v>
      </c>
      <c r="BH152" s="12">
        <v>69</v>
      </c>
      <c r="BI152" s="12">
        <v>858</v>
      </c>
      <c r="BJ152" s="12">
        <v>0</v>
      </c>
      <c r="BK152" s="12">
        <v>0</v>
      </c>
      <c r="BL152" s="12">
        <v>247</v>
      </c>
      <c r="BM152" s="12">
        <v>0</v>
      </c>
      <c r="BN152" s="12">
        <v>0</v>
      </c>
      <c r="BO152" s="12">
        <v>0</v>
      </c>
      <c r="BP152" s="12">
        <v>0</v>
      </c>
      <c r="BQ152" s="12">
        <v>6100</v>
      </c>
      <c r="BR152" s="12">
        <v>6100</v>
      </c>
      <c r="BS152" s="66">
        <v>0</v>
      </c>
      <c r="BT152" s="12">
        <v>0</v>
      </c>
      <c r="BX152" s="11" t="s">
        <v>77</v>
      </c>
      <c r="BY152" s="12">
        <v>0</v>
      </c>
      <c r="BZ152" s="12">
        <v>211.1</v>
      </c>
      <c r="CA152" s="12">
        <v>0</v>
      </c>
      <c r="CB152" s="12">
        <v>1054.8</v>
      </c>
      <c r="CC152" s="12">
        <v>1015.8</v>
      </c>
      <c r="CD152" s="12">
        <v>0</v>
      </c>
      <c r="CE152" s="12">
        <v>0</v>
      </c>
      <c r="CF152" s="12">
        <v>0</v>
      </c>
      <c r="CG152" s="12">
        <v>0</v>
      </c>
      <c r="CH152" s="12">
        <v>0</v>
      </c>
      <c r="CI152" s="12">
        <v>0</v>
      </c>
      <c r="CJ152" s="12">
        <v>0</v>
      </c>
      <c r="CK152" s="12">
        <v>5595.6</v>
      </c>
      <c r="CL152" s="12">
        <v>0</v>
      </c>
      <c r="CM152" s="12">
        <v>0</v>
      </c>
      <c r="CN152" s="12">
        <v>2375.6999999999998</v>
      </c>
      <c r="CO152" s="12">
        <v>0</v>
      </c>
      <c r="CP152" s="12">
        <v>0</v>
      </c>
      <c r="CQ152" s="12">
        <v>0</v>
      </c>
      <c r="CR152" s="12">
        <v>0</v>
      </c>
      <c r="CS152" s="12">
        <v>0</v>
      </c>
      <c r="CT152" s="12">
        <v>0</v>
      </c>
      <c r="CU152" s="12">
        <v>0</v>
      </c>
      <c r="CV152" s="12">
        <v>750.2</v>
      </c>
      <c r="CW152" s="12">
        <v>0</v>
      </c>
      <c r="CX152" s="12">
        <v>0</v>
      </c>
      <c r="CY152" s="12">
        <v>0</v>
      </c>
      <c r="CZ152" s="12">
        <v>0</v>
      </c>
      <c r="DA152" s="12">
        <v>0</v>
      </c>
      <c r="DB152" s="12">
        <v>0</v>
      </c>
      <c r="DC152" s="12">
        <v>11003.1</v>
      </c>
      <c r="DD152" s="12">
        <v>11000</v>
      </c>
      <c r="DE152" s="12">
        <v>-3.1</v>
      </c>
      <c r="DF152" s="12">
        <v>-0.03</v>
      </c>
    </row>
    <row r="153" spans="1:110" ht="15" thickBot="1" x14ac:dyDescent="0.35">
      <c r="A153" s="11" t="s">
        <v>78</v>
      </c>
      <c r="B153" s="12">
        <v>0</v>
      </c>
      <c r="C153" s="12">
        <v>0</v>
      </c>
      <c r="D153" s="12">
        <v>0</v>
      </c>
      <c r="E153" s="12">
        <v>0</v>
      </c>
      <c r="F153" s="12">
        <v>0</v>
      </c>
      <c r="G153" s="12">
        <v>3543.6</v>
      </c>
      <c r="H153" s="12">
        <v>0</v>
      </c>
      <c r="I153" s="12">
        <v>856</v>
      </c>
      <c r="J153" s="12">
        <v>1258</v>
      </c>
      <c r="K153" s="12">
        <v>0</v>
      </c>
      <c r="L153" s="12">
        <v>2703</v>
      </c>
      <c r="M153" s="12">
        <v>2060</v>
      </c>
      <c r="N153" s="12">
        <v>1002.5</v>
      </c>
      <c r="O153" s="12">
        <v>0</v>
      </c>
      <c r="P153" s="12">
        <v>0</v>
      </c>
      <c r="Q153" s="12">
        <v>0</v>
      </c>
      <c r="R153" s="12">
        <v>866.5</v>
      </c>
      <c r="S153" s="12">
        <v>1248</v>
      </c>
      <c r="T153" s="12">
        <v>1916.5</v>
      </c>
      <c r="U153" s="12">
        <v>0</v>
      </c>
      <c r="V153" s="12">
        <v>49.5</v>
      </c>
      <c r="W153" s="12">
        <v>848</v>
      </c>
      <c r="X153" s="12">
        <v>0</v>
      </c>
      <c r="Y153" s="12">
        <v>3470.1</v>
      </c>
      <c r="Z153" s="12">
        <v>0</v>
      </c>
      <c r="AA153" s="12">
        <v>0</v>
      </c>
      <c r="AB153" s="12">
        <v>713.5</v>
      </c>
      <c r="AC153" s="12">
        <v>0</v>
      </c>
      <c r="AD153" s="12">
        <v>0</v>
      </c>
      <c r="AE153" s="12">
        <v>0</v>
      </c>
      <c r="AF153" s="12">
        <v>20535.3</v>
      </c>
      <c r="AG153" s="12">
        <v>20535</v>
      </c>
      <c r="AH153" s="66">
        <v>-0.3</v>
      </c>
      <c r="AI153" s="12">
        <v>0</v>
      </c>
      <c r="AL153" s="11" t="s">
        <v>78</v>
      </c>
      <c r="AM153" s="12">
        <v>0</v>
      </c>
      <c r="AN153" s="12">
        <v>0</v>
      </c>
      <c r="AO153" s="12">
        <v>0</v>
      </c>
      <c r="AP153" s="12">
        <v>0</v>
      </c>
      <c r="AQ153" s="12">
        <v>0</v>
      </c>
      <c r="AR153" s="12">
        <v>2384</v>
      </c>
      <c r="AS153" s="12">
        <v>0</v>
      </c>
      <c r="AT153" s="12">
        <v>558</v>
      </c>
      <c r="AU153" s="12">
        <v>0</v>
      </c>
      <c r="AV153" s="12">
        <v>0</v>
      </c>
      <c r="AW153" s="12">
        <v>0</v>
      </c>
      <c r="AX153" s="12">
        <v>0</v>
      </c>
      <c r="AY153" s="12">
        <v>1376</v>
      </c>
      <c r="AZ153" s="12">
        <v>184</v>
      </c>
      <c r="BA153" s="12">
        <v>0</v>
      </c>
      <c r="BB153" s="12">
        <v>0</v>
      </c>
      <c r="BC153" s="12">
        <v>0</v>
      </c>
      <c r="BD153" s="12">
        <v>0</v>
      </c>
      <c r="BE153" s="12">
        <v>1051</v>
      </c>
      <c r="BF153" s="12">
        <v>0</v>
      </c>
      <c r="BG153" s="12">
        <v>0</v>
      </c>
      <c r="BH153" s="12">
        <v>0</v>
      </c>
      <c r="BI153" s="12">
        <v>0</v>
      </c>
      <c r="BJ153" s="12">
        <v>0</v>
      </c>
      <c r="BK153" s="12">
        <v>0</v>
      </c>
      <c r="BL153" s="12">
        <v>247</v>
      </c>
      <c r="BM153" s="12">
        <v>0</v>
      </c>
      <c r="BN153" s="12">
        <v>0</v>
      </c>
      <c r="BO153" s="12">
        <v>0</v>
      </c>
      <c r="BP153" s="12">
        <v>0</v>
      </c>
      <c r="BQ153" s="12">
        <v>5800</v>
      </c>
      <c r="BR153" s="12">
        <v>5800</v>
      </c>
      <c r="BS153" s="66">
        <v>0</v>
      </c>
      <c r="BT153" s="12">
        <v>0</v>
      </c>
      <c r="BX153" s="11" t="s">
        <v>78</v>
      </c>
      <c r="BY153" s="12">
        <v>0</v>
      </c>
      <c r="BZ153" s="12">
        <v>0</v>
      </c>
      <c r="CA153" s="12">
        <v>0</v>
      </c>
      <c r="CB153" s="12">
        <v>0</v>
      </c>
      <c r="CC153" s="12">
        <v>0</v>
      </c>
      <c r="CD153" s="12">
        <v>0</v>
      </c>
      <c r="CE153" s="12">
        <v>0</v>
      </c>
      <c r="CF153" s="12">
        <v>391.1</v>
      </c>
      <c r="CG153" s="12">
        <v>0</v>
      </c>
      <c r="CH153" s="12">
        <v>0</v>
      </c>
      <c r="CI153" s="12">
        <v>0</v>
      </c>
      <c r="CJ153" s="12">
        <v>0</v>
      </c>
      <c r="CK153" s="12">
        <v>5595.6</v>
      </c>
      <c r="CL153" s="12">
        <v>2281.6</v>
      </c>
      <c r="CM153" s="12">
        <v>0</v>
      </c>
      <c r="CN153" s="12">
        <v>2375.6999999999998</v>
      </c>
      <c r="CO153" s="12">
        <v>3360.5</v>
      </c>
      <c r="CP153" s="12">
        <v>0</v>
      </c>
      <c r="CQ153" s="12">
        <v>0</v>
      </c>
      <c r="CR153" s="12">
        <v>0</v>
      </c>
      <c r="CS153" s="12">
        <v>0</v>
      </c>
      <c r="CT153" s="12">
        <v>0</v>
      </c>
      <c r="CU153" s="12">
        <v>0</v>
      </c>
      <c r="CV153" s="12">
        <v>0</v>
      </c>
      <c r="CW153" s="12">
        <v>0</v>
      </c>
      <c r="CX153" s="12">
        <v>0</v>
      </c>
      <c r="CY153" s="12">
        <v>0</v>
      </c>
      <c r="CZ153" s="12">
        <v>0</v>
      </c>
      <c r="DA153" s="12">
        <v>0</v>
      </c>
      <c r="DB153" s="12">
        <v>0</v>
      </c>
      <c r="DC153" s="12">
        <v>14004.5</v>
      </c>
      <c r="DD153" s="12">
        <v>14000</v>
      </c>
      <c r="DE153" s="12">
        <v>-4.5</v>
      </c>
      <c r="DF153" s="12">
        <v>-0.03</v>
      </c>
    </row>
    <row r="154" spans="1:110" ht="15" thickBot="1" x14ac:dyDescent="0.35">
      <c r="A154" s="11" t="s">
        <v>79</v>
      </c>
      <c r="B154" s="12">
        <v>1082</v>
      </c>
      <c r="C154" s="12">
        <v>0</v>
      </c>
      <c r="D154" s="12">
        <v>701</v>
      </c>
      <c r="E154" s="12">
        <v>0</v>
      </c>
      <c r="F154" s="12">
        <v>0</v>
      </c>
      <c r="G154" s="12">
        <v>3543.6</v>
      </c>
      <c r="H154" s="12">
        <v>0</v>
      </c>
      <c r="I154" s="12">
        <v>1132</v>
      </c>
      <c r="J154" s="12">
        <v>4233.6000000000004</v>
      </c>
      <c r="K154" s="12">
        <v>0</v>
      </c>
      <c r="L154" s="12">
        <v>3059.5</v>
      </c>
      <c r="M154" s="12">
        <v>2428</v>
      </c>
      <c r="N154" s="12">
        <v>0</v>
      </c>
      <c r="O154" s="12">
        <v>0</v>
      </c>
      <c r="P154" s="12">
        <v>0</v>
      </c>
      <c r="Q154" s="12">
        <v>0</v>
      </c>
      <c r="R154" s="12">
        <v>0</v>
      </c>
      <c r="S154" s="12">
        <v>0</v>
      </c>
      <c r="T154" s="12">
        <v>1916.5</v>
      </c>
      <c r="U154" s="12">
        <v>0</v>
      </c>
      <c r="V154" s="12">
        <v>2423.5</v>
      </c>
      <c r="W154" s="12">
        <v>848</v>
      </c>
      <c r="X154" s="12">
        <v>0</v>
      </c>
      <c r="Y154" s="12">
        <v>0</v>
      </c>
      <c r="Z154" s="12">
        <v>0</v>
      </c>
      <c r="AA154" s="12">
        <v>0</v>
      </c>
      <c r="AB154" s="12">
        <v>0</v>
      </c>
      <c r="AC154" s="12">
        <v>0</v>
      </c>
      <c r="AD154" s="12">
        <v>0</v>
      </c>
      <c r="AE154" s="12">
        <v>0</v>
      </c>
      <c r="AF154" s="12">
        <v>21367.8</v>
      </c>
      <c r="AG154" s="12">
        <v>21367</v>
      </c>
      <c r="AH154" s="66">
        <v>-0.8</v>
      </c>
      <c r="AI154" s="12">
        <v>0</v>
      </c>
      <c r="AL154" s="11" t="s">
        <v>79</v>
      </c>
      <c r="AM154" s="12">
        <v>235</v>
      </c>
      <c r="AN154" s="12">
        <v>0</v>
      </c>
      <c r="AO154" s="12">
        <v>0</v>
      </c>
      <c r="AP154" s="12">
        <v>0</v>
      </c>
      <c r="AQ154" s="12">
        <v>0</v>
      </c>
      <c r="AR154" s="12">
        <v>2163</v>
      </c>
      <c r="AS154" s="12">
        <v>0</v>
      </c>
      <c r="AT154" s="12">
        <v>558</v>
      </c>
      <c r="AU154" s="12">
        <v>0</v>
      </c>
      <c r="AV154" s="12">
        <v>0</v>
      </c>
      <c r="AW154" s="12">
        <v>0</v>
      </c>
      <c r="AX154" s="12">
        <v>0</v>
      </c>
      <c r="AY154" s="12">
        <v>1376</v>
      </c>
      <c r="AZ154" s="12">
        <v>0</v>
      </c>
      <c r="BA154" s="12">
        <v>0</v>
      </c>
      <c r="BB154" s="12">
        <v>0</v>
      </c>
      <c r="BC154" s="12">
        <v>0</v>
      </c>
      <c r="BD154" s="12">
        <v>0</v>
      </c>
      <c r="BE154" s="12">
        <v>596</v>
      </c>
      <c r="BF154" s="12">
        <v>0</v>
      </c>
      <c r="BG154" s="12">
        <v>772</v>
      </c>
      <c r="BH154" s="12">
        <v>0</v>
      </c>
      <c r="BI154" s="12">
        <v>0</v>
      </c>
      <c r="BJ154" s="12">
        <v>0</v>
      </c>
      <c r="BK154" s="12">
        <v>0</v>
      </c>
      <c r="BL154" s="12">
        <v>0</v>
      </c>
      <c r="BM154" s="12">
        <v>0</v>
      </c>
      <c r="BN154" s="12">
        <v>0</v>
      </c>
      <c r="BO154" s="12">
        <v>0</v>
      </c>
      <c r="BP154" s="12">
        <v>0</v>
      </c>
      <c r="BQ154" s="12">
        <v>5700</v>
      </c>
      <c r="BR154" s="12">
        <v>5700</v>
      </c>
      <c r="BS154" s="66">
        <v>0</v>
      </c>
      <c r="BT154" s="12">
        <v>0</v>
      </c>
      <c r="BX154" s="11" t="s">
        <v>79</v>
      </c>
      <c r="BY154" s="12">
        <v>0</v>
      </c>
      <c r="BZ154" s="12">
        <v>0</v>
      </c>
      <c r="CA154" s="12">
        <v>1351.9</v>
      </c>
      <c r="CB154" s="12">
        <v>0</v>
      </c>
      <c r="CC154" s="12">
        <v>0</v>
      </c>
      <c r="CD154" s="12">
        <v>0</v>
      </c>
      <c r="CE154" s="12">
        <v>0</v>
      </c>
      <c r="CF154" s="12">
        <v>391.1</v>
      </c>
      <c r="CG154" s="12">
        <v>0</v>
      </c>
      <c r="CH154" s="12">
        <v>0</v>
      </c>
      <c r="CI154" s="12">
        <v>0</v>
      </c>
      <c r="CJ154" s="12">
        <v>0</v>
      </c>
      <c r="CK154" s="12">
        <v>5595.6</v>
      </c>
      <c r="CL154" s="12">
        <v>0</v>
      </c>
      <c r="CM154" s="12">
        <v>0</v>
      </c>
      <c r="CN154" s="12">
        <v>0</v>
      </c>
      <c r="CO154" s="12">
        <v>0</v>
      </c>
      <c r="CP154" s="12">
        <v>0</v>
      </c>
      <c r="CQ154" s="12">
        <v>0</v>
      </c>
      <c r="CR154" s="12">
        <v>0</v>
      </c>
      <c r="CS154" s="12">
        <v>0</v>
      </c>
      <c r="CT154" s="12">
        <v>0</v>
      </c>
      <c r="CU154" s="12">
        <v>0</v>
      </c>
      <c r="CV154" s="12">
        <v>0</v>
      </c>
      <c r="CW154" s="12">
        <v>0</v>
      </c>
      <c r="CX154" s="12">
        <v>0</v>
      </c>
      <c r="CY154" s="12">
        <v>0</v>
      </c>
      <c r="CZ154" s="12">
        <v>0</v>
      </c>
      <c r="DA154" s="12">
        <v>5431.5</v>
      </c>
      <c r="DB154" s="12">
        <v>0</v>
      </c>
      <c r="DC154" s="12">
        <v>12770.1</v>
      </c>
      <c r="DD154" s="12">
        <v>11000</v>
      </c>
      <c r="DE154" s="12">
        <v>-1770.1</v>
      </c>
      <c r="DF154" s="12">
        <v>-16.09</v>
      </c>
    </row>
    <row r="155" spans="1:110" ht="15" thickBot="1" x14ac:dyDescent="0.35">
      <c r="A155" s="11" t="s">
        <v>80</v>
      </c>
      <c r="B155" s="12">
        <v>1082</v>
      </c>
      <c r="C155" s="12">
        <v>0</v>
      </c>
      <c r="D155" s="12">
        <v>701</v>
      </c>
      <c r="E155" s="12">
        <v>0</v>
      </c>
      <c r="F155" s="12">
        <v>0</v>
      </c>
      <c r="G155" s="12">
        <v>3543.6</v>
      </c>
      <c r="H155" s="12">
        <v>0</v>
      </c>
      <c r="I155" s="12">
        <v>388.5</v>
      </c>
      <c r="J155" s="12">
        <v>1121</v>
      </c>
      <c r="K155" s="12">
        <v>0</v>
      </c>
      <c r="L155" s="12">
        <v>3059.5</v>
      </c>
      <c r="M155" s="12">
        <v>2060</v>
      </c>
      <c r="N155" s="12">
        <v>6067.6</v>
      </c>
      <c r="O155" s="12">
        <v>0</v>
      </c>
      <c r="P155" s="12">
        <v>0</v>
      </c>
      <c r="Q155" s="12">
        <v>0</v>
      </c>
      <c r="R155" s="12">
        <v>0</v>
      </c>
      <c r="S155" s="12">
        <v>0</v>
      </c>
      <c r="T155" s="12">
        <v>0</v>
      </c>
      <c r="U155" s="12">
        <v>0</v>
      </c>
      <c r="V155" s="12">
        <v>0</v>
      </c>
      <c r="W155" s="12">
        <v>0</v>
      </c>
      <c r="X155" s="12">
        <v>0</v>
      </c>
      <c r="Y155" s="12">
        <v>3470.1</v>
      </c>
      <c r="Z155" s="12">
        <v>0</v>
      </c>
      <c r="AA155" s="12">
        <v>0</v>
      </c>
      <c r="AB155" s="12">
        <v>0</v>
      </c>
      <c r="AC155" s="12">
        <v>0</v>
      </c>
      <c r="AD155" s="12">
        <v>0</v>
      </c>
      <c r="AE155" s="12">
        <v>0</v>
      </c>
      <c r="AF155" s="12">
        <v>21493.3</v>
      </c>
      <c r="AG155" s="12">
        <v>21493</v>
      </c>
      <c r="AH155" s="66">
        <v>-0.3</v>
      </c>
      <c r="AI155" s="12">
        <v>0</v>
      </c>
      <c r="AL155" s="11" t="s">
        <v>80</v>
      </c>
      <c r="AM155" s="12">
        <v>202</v>
      </c>
      <c r="AN155" s="12">
        <v>0</v>
      </c>
      <c r="AO155" s="12">
        <v>0</v>
      </c>
      <c r="AP155" s="12">
        <v>0</v>
      </c>
      <c r="AQ155" s="12">
        <v>0</v>
      </c>
      <c r="AR155" s="12">
        <v>2384</v>
      </c>
      <c r="AS155" s="12">
        <v>51</v>
      </c>
      <c r="AT155" s="12">
        <v>492</v>
      </c>
      <c r="AU155" s="12">
        <v>0</v>
      </c>
      <c r="AV155" s="12">
        <v>0</v>
      </c>
      <c r="AW155" s="12">
        <v>0</v>
      </c>
      <c r="AX155" s="12">
        <v>0</v>
      </c>
      <c r="AY155" s="12">
        <v>2487</v>
      </c>
      <c r="AZ155" s="12">
        <v>184</v>
      </c>
      <c r="BA155" s="12">
        <v>0</v>
      </c>
      <c r="BB155" s="12">
        <v>0</v>
      </c>
      <c r="BC155" s="12">
        <v>0</v>
      </c>
      <c r="BD155" s="12">
        <v>0</v>
      </c>
      <c r="BE155" s="12">
        <v>0</v>
      </c>
      <c r="BF155" s="12">
        <v>0</v>
      </c>
      <c r="BG155" s="12">
        <v>0</v>
      </c>
      <c r="BH155" s="12">
        <v>0</v>
      </c>
      <c r="BI155" s="12">
        <v>0</v>
      </c>
      <c r="BJ155" s="12">
        <v>0</v>
      </c>
      <c r="BK155" s="12">
        <v>0</v>
      </c>
      <c r="BL155" s="12">
        <v>0</v>
      </c>
      <c r="BM155" s="12">
        <v>0</v>
      </c>
      <c r="BN155" s="12">
        <v>0</v>
      </c>
      <c r="BO155" s="12">
        <v>0</v>
      </c>
      <c r="BP155" s="12">
        <v>0</v>
      </c>
      <c r="BQ155" s="12">
        <v>5800</v>
      </c>
      <c r="BR155" s="12">
        <v>5800</v>
      </c>
      <c r="BS155" s="66">
        <v>0</v>
      </c>
      <c r="BT155" s="12">
        <v>0</v>
      </c>
      <c r="BX155" s="11" t="s">
        <v>80</v>
      </c>
      <c r="BY155" s="12">
        <v>0</v>
      </c>
      <c r="BZ155" s="12">
        <v>0</v>
      </c>
      <c r="CA155" s="12">
        <v>1351.9</v>
      </c>
      <c r="CB155" s="12">
        <v>1054.8</v>
      </c>
      <c r="CC155" s="12">
        <v>1015.8</v>
      </c>
      <c r="CD155" s="12">
        <v>0</v>
      </c>
      <c r="CE155" s="12">
        <v>0</v>
      </c>
      <c r="CF155" s="12">
        <v>391.1</v>
      </c>
      <c r="CG155" s="12">
        <v>0</v>
      </c>
      <c r="CH155" s="12">
        <v>0</v>
      </c>
      <c r="CI155" s="12">
        <v>3368</v>
      </c>
      <c r="CJ155" s="12">
        <v>0</v>
      </c>
      <c r="CK155" s="12">
        <v>12417.5</v>
      </c>
      <c r="CL155" s="12">
        <v>2281.6</v>
      </c>
      <c r="CM155" s="12">
        <v>0</v>
      </c>
      <c r="CN155" s="12">
        <v>2375.6999999999998</v>
      </c>
      <c r="CO155" s="12">
        <v>0</v>
      </c>
      <c r="CP155" s="12">
        <v>0</v>
      </c>
      <c r="CQ155" s="12">
        <v>0</v>
      </c>
      <c r="CR155" s="12">
        <v>0</v>
      </c>
      <c r="CS155" s="12">
        <v>0</v>
      </c>
      <c r="CT155" s="12">
        <v>0</v>
      </c>
      <c r="CU155" s="12">
        <v>0</v>
      </c>
      <c r="CV155" s="12">
        <v>750.2</v>
      </c>
      <c r="CW155" s="12">
        <v>0</v>
      </c>
      <c r="CX155" s="12">
        <v>0</v>
      </c>
      <c r="CY155" s="12">
        <v>0</v>
      </c>
      <c r="CZ155" s="12">
        <v>0</v>
      </c>
      <c r="DA155" s="12">
        <v>0</v>
      </c>
      <c r="DB155" s="12">
        <v>0</v>
      </c>
      <c r="DC155" s="12">
        <v>25006.6</v>
      </c>
      <c r="DD155" s="12">
        <v>25000</v>
      </c>
      <c r="DE155" s="12">
        <v>-6.6</v>
      </c>
      <c r="DF155" s="12">
        <v>-0.03</v>
      </c>
    </row>
    <row r="156" spans="1:110" ht="15" thickBot="1" x14ac:dyDescent="0.35">
      <c r="A156" s="11" t="s">
        <v>81</v>
      </c>
      <c r="B156" s="12">
        <v>1599</v>
      </c>
      <c r="C156" s="12">
        <v>0</v>
      </c>
      <c r="D156" s="12">
        <v>274.5</v>
      </c>
      <c r="E156" s="12">
        <v>0</v>
      </c>
      <c r="F156" s="12">
        <v>0</v>
      </c>
      <c r="G156" s="12">
        <v>3543.6</v>
      </c>
      <c r="H156" s="12">
        <v>0</v>
      </c>
      <c r="I156" s="12">
        <v>9831.1</v>
      </c>
      <c r="J156" s="12">
        <v>4233.6000000000004</v>
      </c>
      <c r="K156" s="12">
        <v>0</v>
      </c>
      <c r="L156" s="12">
        <v>614.5</v>
      </c>
      <c r="M156" s="12">
        <v>2428</v>
      </c>
      <c r="N156" s="12">
        <v>0</v>
      </c>
      <c r="O156" s="12">
        <v>0</v>
      </c>
      <c r="P156" s="12">
        <v>0</v>
      </c>
      <c r="Q156" s="12">
        <v>0</v>
      </c>
      <c r="R156" s="12">
        <v>0</v>
      </c>
      <c r="S156" s="12">
        <v>0</v>
      </c>
      <c r="T156" s="12">
        <v>1916.5</v>
      </c>
      <c r="U156" s="12">
        <v>0</v>
      </c>
      <c r="V156" s="12">
        <v>0</v>
      </c>
      <c r="W156" s="12">
        <v>0</v>
      </c>
      <c r="X156" s="12">
        <v>0</v>
      </c>
      <c r="Y156" s="12">
        <v>0</v>
      </c>
      <c r="Z156" s="12">
        <v>0</v>
      </c>
      <c r="AA156" s="12">
        <v>0</v>
      </c>
      <c r="AB156" s="12">
        <v>0</v>
      </c>
      <c r="AC156" s="12">
        <v>0</v>
      </c>
      <c r="AD156" s="12">
        <v>0</v>
      </c>
      <c r="AE156" s="12">
        <v>0</v>
      </c>
      <c r="AF156" s="12">
        <v>24440.9</v>
      </c>
      <c r="AG156" s="12">
        <v>24441</v>
      </c>
      <c r="AH156" s="66">
        <v>0.1</v>
      </c>
      <c r="AI156" s="12">
        <v>0</v>
      </c>
      <c r="AL156" s="11" t="s">
        <v>81</v>
      </c>
      <c r="AM156" s="12">
        <v>235</v>
      </c>
      <c r="AN156" s="12">
        <v>0</v>
      </c>
      <c r="AO156" s="12">
        <v>0</v>
      </c>
      <c r="AP156" s="12">
        <v>0</v>
      </c>
      <c r="AQ156" s="12">
        <v>0</v>
      </c>
      <c r="AR156" s="12">
        <v>2384</v>
      </c>
      <c r="AS156" s="12">
        <v>0</v>
      </c>
      <c r="AT156" s="12">
        <v>2180</v>
      </c>
      <c r="AU156" s="12">
        <v>0</v>
      </c>
      <c r="AV156" s="12">
        <v>0</v>
      </c>
      <c r="AW156" s="12">
        <v>0</v>
      </c>
      <c r="AX156" s="12">
        <v>0</v>
      </c>
      <c r="AY156" s="12">
        <v>873</v>
      </c>
      <c r="AZ156" s="12">
        <v>184</v>
      </c>
      <c r="BA156" s="12">
        <v>0</v>
      </c>
      <c r="BB156" s="12">
        <v>0</v>
      </c>
      <c r="BC156" s="12">
        <v>0</v>
      </c>
      <c r="BD156" s="12">
        <v>0</v>
      </c>
      <c r="BE156" s="12">
        <v>596</v>
      </c>
      <c r="BF156" s="12">
        <v>0</v>
      </c>
      <c r="BG156" s="12">
        <v>0</v>
      </c>
      <c r="BH156" s="12">
        <v>0</v>
      </c>
      <c r="BI156" s="12">
        <v>0</v>
      </c>
      <c r="BJ156" s="12">
        <v>0</v>
      </c>
      <c r="BK156" s="12">
        <v>0</v>
      </c>
      <c r="BL156" s="12">
        <v>247</v>
      </c>
      <c r="BM156" s="12">
        <v>0</v>
      </c>
      <c r="BN156" s="12">
        <v>0</v>
      </c>
      <c r="BO156" s="12">
        <v>0</v>
      </c>
      <c r="BP156" s="12">
        <v>0</v>
      </c>
      <c r="BQ156" s="12">
        <v>6699</v>
      </c>
      <c r="BR156" s="12">
        <v>6700</v>
      </c>
      <c r="BS156" s="66">
        <v>1</v>
      </c>
      <c r="BT156" s="12">
        <v>0.01</v>
      </c>
      <c r="BX156" s="11" t="s">
        <v>81</v>
      </c>
      <c r="BY156" s="12">
        <v>0</v>
      </c>
      <c r="BZ156" s="12">
        <v>0</v>
      </c>
      <c r="CA156" s="12">
        <v>1351.9</v>
      </c>
      <c r="CB156" s="12">
        <v>0</v>
      </c>
      <c r="CC156" s="12">
        <v>0</v>
      </c>
      <c r="CD156" s="12">
        <v>125</v>
      </c>
      <c r="CE156" s="12">
        <v>0</v>
      </c>
      <c r="CF156" s="12">
        <v>16278.1</v>
      </c>
      <c r="CG156" s="12">
        <v>0</v>
      </c>
      <c r="CH156" s="12">
        <v>0</v>
      </c>
      <c r="CI156" s="12">
        <v>0</v>
      </c>
      <c r="CJ156" s="12">
        <v>78</v>
      </c>
      <c r="CK156" s="12">
        <v>5595.6</v>
      </c>
      <c r="CL156" s="12">
        <v>0</v>
      </c>
      <c r="CM156" s="12">
        <v>0</v>
      </c>
      <c r="CN156" s="12">
        <v>0</v>
      </c>
      <c r="CO156" s="12">
        <v>0</v>
      </c>
      <c r="CP156" s="12">
        <v>0</v>
      </c>
      <c r="CQ156" s="12">
        <v>0</v>
      </c>
      <c r="CR156" s="12">
        <v>0</v>
      </c>
      <c r="CS156" s="12">
        <v>0</v>
      </c>
      <c r="CT156" s="12">
        <v>0</v>
      </c>
      <c r="CU156" s="12">
        <v>0</v>
      </c>
      <c r="CV156" s="12">
        <v>0</v>
      </c>
      <c r="CW156" s="12">
        <v>0</v>
      </c>
      <c r="CX156" s="12">
        <v>3579</v>
      </c>
      <c r="CY156" s="12">
        <v>0</v>
      </c>
      <c r="CZ156" s="12">
        <v>0</v>
      </c>
      <c r="DA156" s="12">
        <v>0</v>
      </c>
      <c r="DB156" s="12">
        <v>0</v>
      </c>
      <c r="DC156" s="12">
        <v>27007.599999999999</v>
      </c>
      <c r="DD156" s="12">
        <v>27000</v>
      </c>
      <c r="DE156" s="12">
        <v>-7.6</v>
      </c>
      <c r="DF156" s="12">
        <v>-0.03</v>
      </c>
    </row>
    <row r="157" spans="1:110" ht="15" thickBot="1" x14ac:dyDescent="0.35">
      <c r="A157" s="11" t="s">
        <v>82</v>
      </c>
      <c r="B157" s="12">
        <v>1599</v>
      </c>
      <c r="C157" s="12">
        <v>0</v>
      </c>
      <c r="D157" s="12">
        <v>11425.7</v>
      </c>
      <c r="E157" s="12">
        <v>0</v>
      </c>
      <c r="F157" s="12">
        <v>0</v>
      </c>
      <c r="G157" s="12">
        <v>0</v>
      </c>
      <c r="H157" s="12">
        <v>363</v>
      </c>
      <c r="I157" s="12">
        <v>0</v>
      </c>
      <c r="J157" s="12">
        <v>4233.6000000000004</v>
      </c>
      <c r="K157" s="12">
        <v>0</v>
      </c>
      <c r="L157" s="12">
        <v>2703</v>
      </c>
      <c r="M157" s="12">
        <v>2060</v>
      </c>
      <c r="N157" s="12">
        <v>1002.5</v>
      </c>
      <c r="O157" s="12">
        <v>0</v>
      </c>
      <c r="P157" s="12">
        <v>0</v>
      </c>
      <c r="Q157" s="12">
        <v>0</v>
      </c>
      <c r="R157" s="12">
        <v>0</v>
      </c>
      <c r="S157" s="12">
        <v>0</v>
      </c>
      <c r="T157" s="12">
        <v>0</v>
      </c>
      <c r="U157" s="12">
        <v>0</v>
      </c>
      <c r="V157" s="12">
        <v>2423.5</v>
      </c>
      <c r="W157" s="12">
        <v>0</v>
      </c>
      <c r="X157" s="12">
        <v>0</v>
      </c>
      <c r="Y157" s="12">
        <v>0</v>
      </c>
      <c r="Z157" s="12">
        <v>0</v>
      </c>
      <c r="AA157" s="12">
        <v>0</v>
      </c>
      <c r="AB157" s="12">
        <v>0</v>
      </c>
      <c r="AC157" s="12">
        <v>0</v>
      </c>
      <c r="AD157" s="12">
        <v>0</v>
      </c>
      <c r="AE157" s="12">
        <v>0</v>
      </c>
      <c r="AF157" s="12">
        <v>25810.400000000001</v>
      </c>
      <c r="AG157" s="12">
        <v>25810</v>
      </c>
      <c r="AH157" s="66">
        <v>-0.4</v>
      </c>
      <c r="AI157" s="12">
        <v>0</v>
      </c>
      <c r="AL157" s="11" t="s">
        <v>82</v>
      </c>
      <c r="AM157" s="12">
        <v>235</v>
      </c>
      <c r="AN157" s="12">
        <v>0</v>
      </c>
      <c r="AO157" s="12">
        <v>4081</v>
      </c>
      <c r="AP157" s="12">
        <v>0</v>
      </c>
      <c r="AQ157" s="12">
        <v>0</v>
      </c>
      <c r="AR157" s="12">
        <v>254</v>
      </c>
      <c r="AS157" s="12">
        <v>51</v>
      </c>
      <c r="AT157" s="12">
        <v>0</v>
      </c>
      <c r="AU157" s="12">
        <v>0</v>
      </c>
      <c r="AV157" s="12">
        <v>0</v>
      </c>
      <c r="AW157" s="12">
        <v>0</v>
      </c>
      <c r="AX157" s="12">
        <v>0</v>
      </c>
      <c r="AY157" s="12">
        <v>1376</v>
      </c>
      <c r="AZ157" s="12">
        <v>184</v>
      </c>
      <c r="BA157" s="12">
        <v>0</v>
      </c>
      <c r="BB157" s="12">
        <v>0</v>
      </c>
      <c r="BC157" s="12">
        <v>0</v>
      </c>
      <c r="BD157" s="12">
        <v>0</v>
      </c>
      <c r="BE157" s="12">
        <v>0</v>
      </c>
      <c r="BF157" s="12">
        <v>0</v>
      </c>
      <c r="BG157" s="12">
        <v>772</v>
      </c>
      <c r="BH157" s="12">
        <v>0</v>
      </c>
      <c r="BI157" s="12">
        <v>0</v>
      </c>
      <c r="BJ157" s="12">
        <v>0</v>
      </c>
      <c r="BK157" s="12">
        <v>0</v>
      </c>
      <c r="BL157" s="12">
        <v>247</v>
      </c>
      <c r="BM157" s="12">
        <v>0</v>
      </c>
      <c r="BN157" s="12">
        <v>0</v>
      </c>
      <c r="BO157" s="12">
        <v>0</v>
      </c>
      <c r="BP157" s="12">
        <v>0</v>
      </c>
      <c r="BQ157" s="12">
        <v>7200</v>
      </c>
      <c r="BR157" s="12">
        <v>7200</v>
      </c>
      <c r="BS157" s="66">
        <v>0</v>
      </c>
      <c r="BT157" s="12">
        <v>0</v>
      </c>
      <c r="BX157" s="11" t="s">
        <v>82</v>
      </c>
      <c r="BY157" s="12">
        <v>0</v>
      </c>
      <c r="BZ157" s="12">
        <v>0</v>
      </c>
      <c r="CA157" s="12">
        <v>8268.2999999999993</v>
      </c>
      <c r="CB157" s="12">
        <v>1054.8</v>
      </c>
      <c r="CC157" s="12">
        <v>1015.8</v>
      </c>
      <c r="CD157" s="12">
        <v>0</v>
      </c>
      <c r="CE157" s="12">
        <v>2789.8</v>
      </c>
      <c r="CF157" s="12">
        <v>0</v>
      </c>
      <c r="CG157" s="12">
        <v>0</v>
      </c>
      <c r="CH157" s="12">
        <v>0</v>
      </c>
      <c r="CI157" s="12">
        <v>0</v>
      </c>
      <c r="CJ157" s="12">
        <v>0</v>
      </c>
      <c r="CK157" s="12">
        <v>5595.6</v>
      </c>
      <c r="CL157" s="12">
        <v>2281.6</v>
      </c>
      <c r="CM157" s="12">
        <v>0</v>
      </c>
      <c r="CN157" s="12">
        <v>0</v>
      </c>
      <c r="CO157" s="12">
        <v>0</v>
      </c>
      <c r="CP157" s="12">
        <v>0</v>
      </c>
      <c r="CQ157" s="12">
        <v>0</v>
      </c>
      <c r="CR157" s="12">
        <v>0</v>
      </c>
      <c r="CS157" s="12">
        <v>0</v>
      </c>
      <c r="CT157" s="12">
        <v>0</v>
      </c>
      <c r="CU157" s="12">
        <v>0</v>
      </c>
      <c r="CV157" s="12">
        <v>0</v>
      </c>
      <c r="CW157" s="12">
        <v>0</v>
      </c>
      <c r="CX157" s="12">
        <v>0</v>
      </c>
      <c r="CY157" s="12">
        <v>0</v>
      </c>
      <c r="CZ157" s="12">
        <v>0</v>
      </c>
      <c r="DA157" s="12">
        <v>0</v>
      </c>
      <c r="DB157" s="12">
        <v>0</v>
      </c>
      <c r="DC157" s="12">
        <v>21005.9</v>
      </c>
      <c r="DD157" s="12">
        <v>21000</v>
      </c>
      <c r="DE157" s="12">
        <v>-5.9</v>
      </c>
      <c r="DF157" s="12">
        <v>-0.03</v>
      </c>
    </row>
    <row r="158" spans="1:110" ht="15" thickBot="1" x14ac:dyDescent="0.35"/>
    <row r="159" spans="1:110" ht="15" thickBot="1" x14ac:dyDescent="0.35">
      <c r="A159" s="13" t="s">
        <v>179</v>
      </c>
      <c r="B159" s="14">
        <v>81787.5</v>
      </c>
      <c r="AG159">
        <f>CORREL(AG122:AG157,AF122:AF157)</f>
        <v>0.99999999398782735</v>
      </c>
      <c r="AL159" s="13" t="s">
        <v>179</v>
      </c>
      <c r="AM159" s="14">
        <v>23200</v>
      </c>
      <c r="BR159">
        <f>CORREL(BR122:BR157,BQ122:BQ157)</f>
        <v>0.99999973580386303</v>
      </c>
      <c r="BX159" s="13" t="s">
        <v>179</v>
      </c>
      <c r="BY159" s="14">
        <v>119894.5</v>
      </c>
      <c r="DD159">
        <f>CORREL(DD122:DD157,DC122:DC157)</f>
        <v>0.98389548331638033</v>
      </c>
    </row>
    <row r="160" spans="1:110" ht="15" thickBot="1" x14ac:dyDescent="0.35">
      <c r="A160" s="13" t="s">
        <v>635</v>
      </c>
      <c r="B160" s="14">
        <v>0</v>
      </c>
      <c r="AL160" s="13" t="s">
        <v>635</v>
      </c>
      <c r="AM160" s="14">
        <v>0</v>
      </c>
      <c r="BX160" s="13" t="s">
        <v>635</v>
      </c>
      <c r="BY160" s="14">
        <v>0</v>
      </c>
    </row>
    <row r="161" spans="1:107" ht="15" thickBot="1" x14ac:dyDescent="0.35">
      <c r="A161" s="13" t="s">
        <v>181</v>
      </c>
      <c r="B161" s="14">
        <v>641736.69999999995</v>
      </c>
      <c r="AL161" s="13" t="s">
        <v>181</v>
      </c>
      <c r="AM161" s="14">
        <v>177904</v>
      </c>
      <c r="BX161" s="13" t="s">
        <v>181</v>
      </c>
      <c r="BY161" s="14">
        <v>713999.9</v>
      </c>
    </row>
    <row r="162" spans="1:107" ht="15" thickBot="1" x14ac:dyDescent="0.35">
      <c r="A162" s="13" t="s">
        <v>182</v>
      </c>
      <c r="B162" s="14">
        <v>641737</v>
      </c>
      <c r="AL162" s="13" t="s">
        <v>182</v>
      </c>
      <c r="AM162" s="14">
        <v>177900</v>
      </c>
      <c r="BX162" s="13" t="s">
        <v>182</v>
      </c>
      <c r="BY162" s="14">
        <v>714000</v>
      </c>
    </row>
    <row r="163" spans="1:107" ht="15" thickBot="1" x14ac:dyDescent="0.35">
      <c r="A163" s="13" t="s">
        <v>183</v>
      </c>
      <c r="B163" s="48">
        <v>-0.3</v>
      </c>
      <c r="AL163" s="13" t="s">
        <v>183</v>
      </c>
      <c r="AM163" s="48">
        <v>4</v>
      </c>
      <c r="BX163" s="13" t="s">
        <v>183</v>
      </c>
      <c r="BY163" s="48">
        <v>-0.1</v>
      </c>
    </row>
    <row r="164" spans="1:107" ht="20.399999999999999" thickBot="1" x14ac:dyDescent="0.35">
      <c r="A164" s="13" t="s">
        <v>184</v>
      </c>
      <c r="B164" s="14"/>
      <c r="AL164" s="13" t="s">
        <v>184</v>
      </c>
      <c r="AM164" s="14"/>
      <c r="BX164" s="13" t="s">
        <v>184</v>
      </c>
      <c r="BY164" s="14"/>
    </row>
    <row r="165" spans="1:107" ht="20.399999999999999" thickBot="1" x14ac:dyDescent="0.35">
      <c r="A165" s="13" t="s">
        <v>185</v>
      </c>
      <c r="B165" s="14"/>
      <c r="AL165" s="13" t="s">
        <v>185</v>
      </c>
      <c r="AM165" s="14"/>
      <c r="BX165" s="13" t="s">
        <v>185</v>
      </c>
      <c r="BY165" s="14"/>
    </row>
    <row r="166" spans="1:107" ht="15" thickBot="1" x14ac:dyDescent="0.35">
      <c r="A166" s="13" t="s">
        <v>186</v>
      </c>
      <c r="B166" s="14">
        <v>0</v>
      </c>
      <c r="AL166" s="13" t="s">
        <v>186</v>
      </c>
      <c r="AM166" s="14">
        <v>0</v>
      </c>
      <c r="BX166" s="13" t="s">
        <v>186</v>
      </c>
      <c r="BY166" s="14">
        <v>0</v>
      </c>
    </row>
    <row r="168" spans="1:107" x14ac:dyDescent="0.3">
      <c r="A168" s="15" t="s">
        <v>187</v>
      </c>
      <c r="AL168" s="15" t="s">
        <v>187</v>
      </c>
      <c r="BX168" s="15" t="s">
        <v>187</v>
      </c>
    </row>
    <row r="170" spans="1:107" x14ac:dyDescent="0.3">
      <c r="A170" s="16" t="s">
        <v>636</v>
      </c>
      <c r="AL170" s="16" t="s">
        <v>636</v>
      </c>
      <c r="BX170" s="16" t="s">
        <v>636</v>
      </c>
    </row>
    <row r="171" spans="1:107" x14ac:dyDescent="0.3">
      <c r="A171" s="16" t="s">
        <v>637</v>
      </c>
      <c r="AL171" s="16" t="s">
        <v>674</v>
      </c>
      <c r="BX171" s="16" t="s">
        <v>720</v>
      </c>
    </row>
    <row r="174" spans="1:107" x14ac:dyDescent="0.3">
      <c r="A174" t="s">
        <v>675</v>
      </c>
      <c r="B174" s="68">
        <f>SUM(B122:B157)/$B$161</f>
        <v>3.4227433151322033E-2</v>
      </c>
      <c r="C174" s="70">
        <f t="shared" ref="C174:AF174" si="0">SUM(C122:C157)/$B$161</f>
        <v>0</v>
      </c>
      <c r="D174" s="68">
        <f t="shared" si="0"/>
        <v>4.9804538216374414E-2</v>
      </c>
      <c r="E174" s="70">
        <f t="shared" si="0"/>
        <v>0</v>
      </c>
      <c r="F174" s="70">
        <f t="shared" si="0"/>
        <v>5.0394499800307515E-3</v>
      </c>
      <c r="G174" s="68">
        <f t="shared" si="0"/>
        <v>8.8365680192515075E-2</v>
      </c>
      <c r="H174" s="70">
        <f t="shared" si="0"/>
        <v>2.2626101951158475E-3</v>
      </c>
      <c r="I174" s="68">
        <f t="shared" si="0"/>
        <v>3.7262322694027003E-2</v>
      </c>
      <c r="J174" s="68">
        <f t="shared" si="0"/>
        <v>0.14709397171768426</v>
      </c>
      <c r="K174" s="70">
        <f t="shared" si="0"/>
        <v>0</v>
      </c>
      <c r="L174" s="68">
        <f t="shared" si="0"/>
        <v>8.8858405635831639E-2</v>
      </c>
      <c r="M174" s="68">
        <f t="shared" si="0"/>
        <v>8.0621850051586577E-2</v>
      </c>
      <c r="N174" s="70">
        <f t="shared" si="0"/>
        <v>2.3883782866088228E-2</v>
      </c>
      <c r="O174" s="70">
        <f t="shared" si="0"/>
        <v>2.9762985348975681E-3</v>
      </c>
      <c r="P174" s="70">
        <f t="shared" si="0"/>
        <v>0</v>
      </c>
      <c r="Q174" s="70">
        <f t="shared" si="0"/>
        <v>1.8810674221997902E-2</v>
      </c>
      <c r="R174" s="70">
        <f t="shared" si="0"/>
        <v>2.2954118098590902E-2</v>
      </c>
      <c r="S174" s="70">
        <f t="shared" si="0"/>
        <v>3.3336880998079119E-2</v>
      </c>
      <c r="T174" s="70">
        <f t="shared" si="0"/>
        <v>5.5417743756902171E-2</v>
      </c>
      <c r="U174" s="70">
        <f t="shared" si="0"/>
        <v>0</v>
      </c>
      <c r="V174" s="70">
        <f t="shared" si="0"/>
        <v>9.0458438795848833E-2</v>
      </c>
      <c r="W174" s="70">
        <f t="shared" si="0"/>
        <v>2.7749698591338162E-2</v>
      </c>
      <c r="X174" s="70">
        <f t="shared" si="0"/>
        <v>1.6997781177233592E-2</v>
      </c>
      <c r="Y174" s="70">
        <f t="shared" si="0"/>
        <v>0.13663251610824192</v>
      </c>
      <c r="Z174" s="70">
        <f t="shared" si="0"/>
        <v>0</v>
      </c>
      <c r="AA174" s="70">
        <f t="shared" si="0"/>
        <v>1.1350449491200986E-2</v>
      </c>
      <c r="AB174" s="70">
        <f t="shared" si="0"/>
        <v>2.3348360784103513E-2</v>
      </c>
      <c r="AC174" s="70">
        <f t="shared" si="0"/>
        <v>2.5415407907947297E-3</v>
      </c>
      <c r="AD174" s="70">
        <f t="shared" si="0"/>
        <v>0</v>
      </c>
      <c r="AE174" s="70">
        <f t="shared" si="0"/>
        <v>0</v>
      </c>
      <c r="AF174" s="70">
        <f t="shared" si="0"/>
        <v>1.0000000000000004</v>
      </c>
      <c r="AL174" t="s">
        <v>675</v>
      </c>
      <c r="AM174" s="68">
        <f>SUM(AM122:AM157)/$AM$161</f>
        <v>2.2663908624876338E-2</v>
      </c>
      <c r="AN174" s="32">
        <f t="shared" ref="AN174:BQ174" si="1">SUM(AN122:AN157)/$AM$161</f>
        <v>0</v>
      </c>
      <c r="AO174" s="32">
        <f t="shared" si="1"/>
        <v>5.2331594567856819E-2</v>
      </c>
      <c r="AP174" s="32">
        <f t="shared" si="1"/>
        <v>0</v>
      </c>
      <c r="AQ174" s="32">
        <f t="shared" si="1"/>
        <v>0</v>
      </c>
      <c r="AR174" s="68">
        <f t="shared" si="1"/>
        <v>0.23896595916899002</v>
      </c>
      <c r="AS174" s="32">
        <f t="shared" si="1"/>
        <v>3.1533860958719308E-3</v>
      </c>
      <c r="AT174" s="68">
        <f t="shared" si="1"/>
        <v>5.117366669664538E-2</v>
      </c>
      <c r="AU174" s="32">
        <f t="shared" si="1"/>
        <v>0</v>
      </c>
      <c r="AV174" s="32">
        <f t="shared" si="1"/>
        <v>0</v>
      </c>
      <c r="AW174" s="32">
        <f t="shared" si="1"/>
        <v>1.8886590520730282E-3</v>
      </c>
      <c r="AX174" s="32">
        <f t="shared" si="1"/>
        <v>0</v>
      </c>
      <c r="AY174" s="32">
        <f t="shared" si="1"/>
        <v>0.23670631351740265</v>
      </c>
      <c r="AZ174" s="32">
        <f t="shared" si="1"/>
        <v>1.7582516413346523E-2</v>
      </c>
      <c r="BA174" s="32">
        <f t="shared" si="1"/>
        <v>0</v>
      </c>
      <c r="BB174" s="32">
        <f t="shared" si="1"/>
        <v>4.6474503102797014E-2</v>
      </c>
      <c r="BC174" s="32">
        <f t="shared" si="1"/>
        <v>0</v>
      </c>
      <c r="BD174" s="32">
        <f t="shared" si="1"/>
        <v>0</v>
      </c>
      <c r="BE174" s="32">
        <f t="shared" si="1"/>
        <v>8.9694441946218187E-2</v>
      </c>
      <c r="BF174" s="32">
        <f t="shared" si="1"/>
        <v>0</v>
      </c>
      <c r="BG174" s="32">
        <f t="shared" si="1"/>
        <v>9.9806637287525854E-2</v>
      </c>
      <c r="BH174" s="32">
        <f t="shared" si="1"/>
        <v>6.2055940282399495E-3</v>
      </c>
      <c r="BI174" s="32">
        <f t="shared" si="1"/>
        <v>7.3815091285187512E-2</v>
      </c>
      <c r="BJ174" s="32">
        <f t="shared" si="1"/>
        <v>4.1089576400755463E-3</v>
      </c>
      <c r="BK174" s="32">
        <f t="shared" si="1"/>
        <v>0</v>
      </c>
      <c r="BL174" s="32">
        <f t="shared" si="1"/>
        <v>4.9521090026081481E-2</v>
      </c>
      <c r="BM174" s="32">
        <f t="shared" si="1"/>
        <v>0</v>
      </c>
      <c r="BN174" s="32">
        <f t="shared" si="1"/>
        <v>2.5575591330155591E-3</v>
      </c>
      <c r="BO174" s="32">
        <f t="shared" si="1"/>
        <v>3.3501214137962045E-3</v>
      </c>
      <c r="BP174" s="32">
        <f t="shared" si="1"/>
        <v>0</v>
      </c>
      <c r="BQ174" s="32">
        <f t="shared" si="1"/>
        <v>1</v>
      </c>
      <c r="BX174" t="s">
        <v>675</v>
      </c>
      <c r="BY174" s="68">
        <f>SUM(BY122:BY157)/$BY$161</f>
        <v>9.7955195792044231E-3</v>
      </c>
      <c r="BZ174" s="70">
        <f t="shared" ref="BZ174:DC174" si="2">SUM(BZ122:BZ157)/$BY$161</f>
        <v>2.3652664377123859E-3</v>
      </c>
      <c r="CA174" s="68">
        <f t="shared" si="2"/>
        <v>6.5035443282274966E-2</v>
      </c>
      <c r="CB174" s="70">
        <f t="shared" si="2"/>
        <v>2.1645801350952565E-2</v>
      </c>
      <c r="CC174" s="70">
        <f t="shared" si="2"/>
        <v>2.4185717673069693E-2</v>
      </c>
      <c r="CD174" s="70">
        <f t="shared" si="2"/>
        <v>1.1823531067721438E-3</v>
      </c>
      <c r="CE174" s="70">
        <f t="shared" si="2"/>
        <v>1.5629133841615385E-2</v>
      </c>
      <c r="CF174" s="70">
        <f t="shared" si="2"/>
        <v>3.2110368642908775E-2</v>
      </c>
      <c r="CG174" s="68">
        <f t="shared" si="2"/>
        <v>1.3177592882015808E-2</v>
      </c>
      <c r="CH174" s="70">
        <f t="shared" si="2"/>
        <v>0</v>
      </c>
      <c r="CI174" s="68">
        <f t="shared" si="2"/>
        <v>4.0945103773824057E-2</v>
      </c>
      <c r="CJ174" s="70">
        <f t="shared" si="2"/>
        <v>8.7394970223385186E-4</v>
      </c>
      <c r="CK174" s="70">
        <f t="shared" si="2"/>
        <v>0.24312818531207089</v>
      </c>
      <c r="CL174" s="68">
        <f t="shared" si="2"/>
        <v>5.6712332872875741E-2</v>
      </c>
      <c r="CM174" s="70">
        <f t="shared" si="2"/>
        <v>0</v>
      </c>
      <c r="CN174" s="70">
        <f t="shared" si="2"/>
        <v>9.3657716198559657E-2</v>
      </c>
      <c r="CO174" s="70">
        <f t="shared" si="2"/>
        <v>8.0011915968055458E-2</v>
      </c>
      <c r="CP174" s="70">
        <f t="shared" si="2"/>
        <v>9.5986007841177556E-3</v>
      </c>
      <c r="CQ174" s="70">
        <f t="shared" si="2"/>
        <v>0</v>
      </c>
      <c r="CR174" s="70">
        <f t="shared" si="2"/>
        <v>0</v>
      </c>
      <c r="CS174" s="70">
        <f t="shared" si="2"/>
        <v>1.5762467193622856E-2</v>
      </c>
      <c r="CT174" s="70">
        <f t="shared" si="2"/>
        <v>6.5546227667538886E-4</v>
      </c>
      <c r="CU174" s="70">
        <f t="shared" si="2"/>
        <v>1.6635856671688609E-3</v>
      </c>
      <c r="CV174" s="70">
        <f t="shared" si="2"/>
        <v>2.0237257736310608E-2</v>
      </c>
      <c r="CW174" s="70">
        <f t="shared" si="2"/>
        <v>0</v>
      </c>
      <c r="CX174" s="70">
        <f t="shared" si="2"/>
        <v>9.2974942993689497E-2</v>
      </c>
      <c r="CY174" s="70">
        <f t="shared" si="2"/>
        <v>5.3172556466744597E-2</v>
      </c>
      <c r="CZ174" s="70">
        <f t="shared" si="2"/>
        <v>2.5281516145870611E-3</v>
      </c>
      <c r="DA174" s="70">
        <f t="shared" si="2"/>
        <v>0.10295281553961003</v>
      </c>
      <c r="DB174" s="70">
        <f t="shared" si="2"/>
        <v>0</v>
      </c>
      <c r="DC174" s="70">
        <f t="shared" si="2"/>
        <v>1.0000000000000002</v>
      </c>
    </row>
    <row r="175" spans="1:107" x14ac:dyDescent="0.3">
      <c r="A175" t="s">
        <v>431</v>
      </c>
      <c r="B175" s="69">
        <f>Q174</f>
        <v>1.8810674221997902E-2</v>
      </c>
      <c r="C175" s="45">
        <f t="shared" ref="C175" si="3">R174</f>
        <v>2.2954118098590902E-2</v>
      </c>
      <c r="D175" s="69">
        <f t="shared" ref="D175" si="4">S174</f>
        <v>3.3336880998079119E-2</v>
      </c>
      <c r="E175" s="45">
        <f t="shared" ref="E175" si="5">T174</f>
        <v>5.5417743756902171E-2</v>
      </c>
      <c r="F175" s="45">
        <f t="shared" ref="F175" si="6">U174</f>
        <v>0</v>
      </c>
      <c r="G175" s="69">
        <f t="shared" ref="G175" si="7">V174</f>
        <v>9.0458438795848833E-2</v>
      </c>
      <c r="H175" s="45">
        <f t="shared" ref="H175" si="8">W174</f>
        <v>2.7749698591338162E-2</v>
      </c>
      <c r="I175" s="69">
        <f t="shared" ref="I175" si="9">X174</f>
        <v>1.6997781177233592E-2</v>
      </c>
      <c r="J175" s="69">
        <f t="shared" ref="J175" si="10">Y174</f>
        <v>0.13663251610824192</v>
      </c>
      <c r="K175" s="45">
        <f t="shared" ref="K175" si="11">Z174</f>
        <v>0</v>
      </c>
      <c r="L175" s="69">
        <f t="shared" ref="L175" si="12">AA174</f>
        <v>1.1350449491200986E-2</v>
      </c>
      <c r="M175" s="69">
        <f t="shared" ref="M175" si="13">AB174</f>
        <v>2.3348360784103513E-2</v>
      </c>
      <c r="N175" s="45">
        <f t="shared" ref="N175" si="14">AC174</f>
        <v>2.5415407907947297E-3</v>
      </c>
      <c r="O175" s="45">
        <f t="shared" ref="O175" si="15">AD174</f>
        <v>0</v>
      </c>
      <c r="P175" s="45">
        <f t="shared" ref="P175" si="16">AE174</f>
        <v>0</v>
      </c>
      <c r="Q175" s="45"/>
      <c r="R175" s="45"/>
      <c r="AL175" t="s">
        <v>431</v>
      </c>
      <c r="AM175" s="69">
        <f>BB174</f>
        <v>4.6474503102797014E-2</v>
      </c>
      <c r="AN175" s="45">
        <f t="shared" ref="AN175:BC175" si="17">BC174</f>
        <v>0</v>
      </c>
      <c r="AO175" s="45">
        <f t="shared" si="17"/>
        <v>0</v>
      </c>
      <c r="AP175" s="45">
        <f t="shared" si="17"/>
        <v>8.9694441946218187E-2</v>
      </c>
      <c r="AQ175" s="45">
        <f t="shared" si="17"/>
        <v>0</v>
      </c>
      <c r="AR175" s="69">
        <f t="shared" si="17"/>
        <v>9.9806637287525854E-2</v>
      </c>
      <c r="AS175" s="45">
        <f t="shared" si="17"/>
        <v>6.2055940282399495E-3</v>
      </c>
      <c r="AT175" s="69">
        <f t="shared" si="17"/>
        <v>7.3815091285187512E-2</v>
      </c>
      <c r="AU175" s="45">
        <f t="shared" si="17"/>
        <v>4.1089576400755463E-3</v>
      </c>
      <c r="AV175" s="45">
        <f t="shared" si="17"/>
        <v>0</v>
      </c>
      <c r="AW175" s="45">
        <f t="shared" si="17"/>
        <v>4.9521090026081481E-2</v>
      </c>
      <c r="AX175" s="45">
        <f t="shared" si="17"/>
        <v>0</v>
      </c>
      <c r="AY175" s="45">
        <f t="shared" si="17"/>
        <v>2.5575591330155591E-3</v>
      </c>
      <c r="AZ175" s="45">
        <f t="shared" si="17"/>
        <v>3.3501214137962045E-3</v>
      </c>
      <c r="BA175" s="45">
        <f t="shared" si="17"/>
        <v>0</v>
      </c>
      <c r="BB175" s="45"/>
      <c r="BC175" s="45"/>
      <c r="BX175" t="s">
        <v>431</v>
      </c>
      <c r="BY175" s="69">
        <f>CN174</f>
        <v>9.3657716198559657E-2</v>
      </c>
      <c r="BZ175" s="45">
        <f t="shared" ref="BZ175" si="18">CO174</f>
        <v>8.0011915968055458E-2</v>
      </c>
      <c r="CA175" s="69">
        <f t="shared" ref="CA175" si="19">CP174</f>
        <v>9.5986007841177556E-3</v>
      </c>
      <c r="CB175" s="45">
        <f t="shared" ref="CB175" si="20">CQ174</f>
        <v>0</v>
      </c>
      <c r="CC175" s="45">
        <f t="shared" ref="CC175" si="21">CR174</f>
        <v>0</v>
      </c>
      <c r="CD175" s="72">
        <f t="shared" ref="CD175" si="22">CS174</f>
        <v>1.5762467193622856E-2</v>
      </c>
      <c r="CE175" s="45">
        <f t="shared" ref="CE175" si="23">CT174</f>
        <v>6.5546227667538886E-4</v>
      </c>
      <c r="CF175" s="72">
        <f t="shared" ref="CF175" si="24">CU174</f>
        <v>1.6635856671688609E-3</v>
      </c>
      <c r="CG175" s="69">
        <f t="shared" ref="CG175" si="25">CV174</f>
        <v>2.0237257736310608E-2</v>
      </c>
      <c r="CH175" s="45">
        <f t="shared" ref="CH175" si="26">CW174</f>
        <v>0</v>
      </c>
      <c r="CI175" s="69">
        <f t="shared" ref="CI175" si="27">CX174</f>
        <v>9.2974942993689497E-2</v>
      </c>
      <c r="CJ175" s="45">
        <f t="shared" ref="CJ175" si="28">CY174</f>
        <v>5.3172556466744597E-2</v>
      </c>
      <c r="CK175" s="45">
        <f t="shared" ref="CK175" si="29">CZ174</f>
        <v>2.5281516145870611E-3</v>
      </c>
      <c r="CL175" s="69">
        <f t="shared" ref="CL175" si="30">DA174</f>
        <v>0.10295281553961003</v>
      </c>
      <c r="CM175" s="45">
        <f t="shared" ref="CM175" si="31">DB174</f>
        <v>0</v>
      </c>
      <c r="CN175" s="45"/>
      <c r="CO175" s="45"/>
    </row>
    <row r="176" spans="1:107" x14ac:dyDescent="0.3">
      <c r="A176" s="71" t="s">
        <v>676</v>
      </c>
      <c r="AL176" s="71" t="s">
        <v>678</v>
      </c>
      <c r="BX176" s="71" t="s">
        <v>721</v>
      </c>
    </row>
    <row r="177" spans="1:76" x14ac:dyDescent="0.3">
      <c r="A177" s="71" t="s">
        <v>677</v>
      </c>
      <c r="AL177" s="71" t="s">
        <v>679</v>
      </c>
      <c r="BX177" s="71" t="s">
        <v>722</v>
      </c>
    </row>
  </sheetData>
  <conditionalFormatting sqref="DE122:DE15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68" r:id="rId1" display="https://miau.my-x.hu/myx-free/coco/test/128177120250307110401.html" xr:uid="{AFDF461C-5A72-4F78-91BC-3AE2050978B8}"/>
    <hyperlink ref="AL168" r:id="rId2" display="https://miau.my-x.hu/myx-free/coco/test/283093220250307110623.html" xr:uid="{78ECE4F6-D509-4873-AD2D-528A100CC8F4}"/>
    <hyperlink ref="BX168" r:id="rId3" display="https://miau.my-x.hu/myx-free/coco/test/300473320250307111108.html" xr:uid="{0088A283-3CF7-4F2C-9BDE-59AD28A92F61}"/>
  </hyperlinks>
  <pageMargins left="0.7" right="0.7" top="0.75" bottom="0.75" header="0.3" footer="0.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01AC6-2018-4FE9-809C-5E604CB5E47F}">
  <dimension ref="A1:X50"/>
  <sheetViews>
    <sheetView zoomScale="46" workbookViewId="0">
      <selection activeCell="H22" sqref="H22"/>
    </sheetView>
  </sheetViews>
  <sheetFormatPr defaultRowHeight="14.4" x14ac:dyDescent="0.3"/>
  <cols>
    <col min="1" max="1" width="4.21875" bestFit="1" customWidth="1"/>
    <col min="2" max="2" width="4.5546875" bestFit="1" customWidth="1"/>
    <col min="3" max="3" width="6" bestFit="1" customWidth="1"/>
    <col min="4" max="4" width="7.88671875" bestFit="1" customWidth="1"/>
    <col min="5" max="5" width="5.88671875" bestFit="1" customWidth="1"/>
    <col min="6" max="6" width="5.88671875" customWidth="1"/>
    <col min="7" max="7" width="11.77734375" bestFit="1" customWidth="1"/>
    <col min="8" max="10" width="12.77734375" bestFit="1" customWidth="1"/>
    <col min="11" max="11" width="9.5546875" bestFit="1" customWidth="1"/>
    <col min="12" max="12" width="9.5546875" customWidth="1"/>
    <col min="13" max="13" width="7.33203125" bestFit="1" customWidth="1"/>
  </cols>
  <sheetData>
    <row r="1" spans="1:24" x14ac:dyDescent="0.3">
      <c r="G1" s="5" t="s">
        <v>357</v>
      </c>
      <c r="H1" t="s">
        <v>16</v>
      </c>
      <c r="I1" t="s">
        <v>17</v>
      </c>
      <c r="J1" t="s">
        <v>18</v>
      </c>
    </row>
    <row r="2" spans="1:24" x14ac:dyDescent="0.3">
      <c r="A2" t="s">
        <v>19</v>
      </c>
      <c r="B2" t="s">
        <v>4</v>
      </c>
      <c r="C2" t="s">
        <v>2</v>
      </c>
      <c r="D2" t="s">
        <v>6</v>
      </c>
      <c r="E2" t="s">
        <v>8</v>
      </c>
      <c r="F2" t="s">
        <v>10</v>
      </c>
      <c r="G2" s="5" t="s">
        <v>11</v>
      </c>
      <c r="H2" t="s">
        <v>11</v>
      </c>
      <c r="I2" t="s">
        <v>11</v>
      </c>
      <c r="J2" t="s">
        <v>11</v>
      </c>
      <c r="K2" t="s">
        <v>6</v>
      </c>
      <c r="L2" t="s">
        <v>4</v>
      </c>
      <c r="M2" t="s">
        <v>8</v>
      </c>
    </row>
    <row r="3" spans="1:24" ht="72" x14ac:dyDescent="0.3">
      <c r="A3" t="s">
        <v>0</v>
      </c>
      <c r="B3" t="s">
        <v>3</v>
      </c>
      <c r="C3" t="s">
        <v>1</v>
      </c>
      <c r="D3" t="s">
        <v>5</v>
      </c>
      <c r="E3" t="s">
        <v>7</v>
      </c>
      <c r="F3" t="s">
        <v>7</v>
      </c>
      <c r="G3" s="5" t="s">
        <v>9</v>
      </c>
      <c r="H3" s="4" t="s">
        <v>15</v>
      </c>
      <c r="I3" s="4" t="s">
        <v>15</v>
      </c>
      <c r="J3" s="4" t="s">
        <v>15</v>
      </c>
      <c r="K3" s="4" t="s">
        <v>12</v>
      </c>
      <c r="L3" s="4" t="s">
        <v>13</v>
      </c>
      <c r="M3" s="4" t="s">
        <v>14</v>
      </c>
    </row>
    <row r="4" spans="1:24" x14ac:dyDescent="0.3">
      <c r="A4">
        <v>1</v>
      </c>
      <c r="B4">
        <f ca="1">RANDBETWEEN(100,300)</f>
        <v>148</v>
      </c>
      <c r="C4">
        <f ca="1">RANDBETWEEN(0,10)</f>
        <v>2</v>
      </c>
      <c r="D4" s="2">
        <f ca="1">B4*F4</f>
        <v>1027.7777777777778</v>
      </c>
      <c r="E4">
        <f ca="1">RANDBETWEEN(20,40)</f>
        <v>25</v>
      </c>
      <c r="F4" s="1">
        <f ca="1">E4/3.6</f>
        <v>6.9444444444444446</v>
      </c>
      <c r="G4" s="6">
        <f ca="1">(100/E4)*C4</f>
        <v>8</v>
      </c>
    </row>
    <row r="5" spans="1:24" x14ac:dyDescent="0.3">
      <c r="A5">
        <v>2</v>
      </c>
      <c r="B5">
        <f t="shared" ref="B5:B50" ca="1" si="0">RANDBETWEEN(100,300)</f>
        <v>110</v>
      </c>
      <c r="C5">
        <f t="shared" ref="C5:C50" ca="1" si="1">RANDBETWEEN(0,10)</f>
        <v>2</v>
      </c>
      <c r="D5" s="2">
        <f t="shared" ref="D5:D50" ca="1" si="2">B5*F5</f>
        <v>1008.3333333333333</v>
      </c>
      <c r="E5">
        <f t="shared" ref="E5:E50" ca="1" si="3">RANDBETWEEN(20,40)</f>
        <v>33</v>
      </c>
      <c r="F5" s="1">
        <f t="shared" ref="F5:F50" ca="1" si="4">E5/3.6</f>
        <v>9.1666666666666661</v>
      </c>
      <c r="G5" s="6">
        <f t="shared" ref="G5:G50" ca="1" si="5">(100/E5)*C5</f>
        <v>6.0606060606060606</v>
      </c>
    </row>
    <row r="6" spans="1:24" x14ac:dyDescent="0.3">
      <c r="A6">
        <v>3</v>
      </c>
      <c r="B6">
        <f t="shared" ca="1" si="0"/>
        <v>179</v>
      </c>
      <c r="C6">
        <f t="shared" ca="1" si="1"/>
        <v>8</v>
      </c>
      <c r="D6" s="2">
        <f t="shared" ca="1" si="2"/>
        <v>1292.7777777777778</v>
      </c>
      <c r="E6">
        <f t="shared" ca="1" si="3"/>
        <v>26</v>
      </c>
      <c r="F6" s="1">
        <f t="shared" ca="1" si="4"/>
        <v>7.2222222222222223</v>
      </c>
      <c r="G6" s="6">
        <f t="shared" ca="1" si="5"/>
        <v>30.76923076923077</v>
      </c>
    </row>
    <row r="7" spans="1:24" x14ac:dyDescent="0.3">
      <c r="A7">
        <v>4</v>
      </c>
      <c r="B7">
        <f t="shared" ca="1" si="0"/>
        <v>281</v>
      </c>
      <c r="C7">
        <f t="shared" ca="1" si="1"/>
        <v>5</v>
      </c>
      <c r="D7" s="2">
        <f t="shared" ca="1" si="2"/>
        <v>1639.1666666666665</v>
      </c>
      <c r="E7">
        <f t="shared" ca="1" si="3"/>
        <v>21</v>
      </c>
      <c r="F7" s="1">
        <f t="shared" ca="1" si="4"/>
        <v>5.833333333333333</v>
      </c>
      <c r="G7" s="6">
        <f t="shared" ca="1" si="5"/>
        <v>23.80952380952381</v>
      </c>
    </row>
    <row r="8" spans="1:24" x14ac:dyDescent="0.3">
      <c r="A8">
        <v>5</v>
      </c>
      <c r="B8">
        <f t="shared" ca="1" si="0"/>
        <v>221</v>
      </c>
      <c r="C8">
        <f t="shared" ca="1" si="1"/>
        <v>10</v>
      </c>
      <c r="D8" s="2">
        <f t="shared" ca="1" si="2"/>
        <v>1964.4444444444446</v>
      </c>
      <c r="E8">
        <f t="shared" ca="1" si="3"/>
        <v>32</v>
      </c>
      <c r="F8" s="1">
        <f t="shared" ca="1" si="4"/>
        <v>8.8888888888888893</v>
      </c>
      <c r="G8" s="6">
        <f t="shared" ca="1" si="5"/>
        <v>31.25</v>
      </c>
    </row>
    <row r="9" spans="1:24" x14ac:dyDescent="0.3">
      <c r="A9">
        <v>6</v>
      </c>
      <c r="B9">
        <f t="shared" ca="1" si="0"/>
        <v>163</v>
      </c>
      <c r="C9">
        <f t="shared" ca="1" si="1"/>
        <v>7</v>
      </c>
      <c r="D9" s="2">
        <f t="shared" ca="1" si="2"/>
        <v>1086.6666666666665</v>
      </c>
      <c r="E9">
        <f t="shared" ca="1" si="3"/>
        <v>24</v>
      </c>
      <c r="F9" s="1">
        <f t="shared" ca="1" si="4"/>
        <v>6.6666666666666661</v>
      </c>
      <c r="G9" s="6">
        <f t="shared" ca="1" si="5"/>
        <v>29.166666666666668</v>
      </c>
    </row>
    <row r="10" spans="1:24" x14ac:dyDescent="0.3">
      <c r="A10">
        <v>7</v>
      </c>
      <c r="B10">
        <f t="shared" ca="1" si="0"/>
        <v>192</v>
      </c>
      <c r="C10">
        <f t="shared" ca="1" si="1"/>
        <v>5</v>
      </c>
      <c r="D10" s="2">
        <f t="shared" ca="1" si="2"/>
        <v>1280</v>
      </c>
      <c r="E10">
        <f t="shared" ca="1" si="3"/>
        <v>24</v>
      </c>
      <c r="F10" s="1">
        <f t="shared" ca="1" si="4"/>
        <v>6.6666666666666661</v>
      </c>
      <c r="G10" s="6">
        <f t="shared" ca="1" si="5"/>
        <v>20.833333333333336</v>
      </c>
    </row>
    <row r="11" spans="1:24" x14ac:dyDescent="0.3">
      <c r="A11">
        <v>8</v>
      </c>
      <c r="B11">
        <f t="shared" ca="1" si="0"/>
        <v>198</v>
      </c>
      <c r="C11">
        <f t="shared" ca="1" si="1"/>
        <v>6</v>
      </c>
      <c r="D11" s="2">
        <f t="shared" ca="1" si="2"/>
        <v>1595</v>
      </c>
      <c r="E11">
        <f t="shared" ca="1" si="3"/>
        <v>29</v>
      </c>
      <c r="F11" s="1">
        <f t="shared" ca="1" si="4"/>
        <v>8.0555555555555554</v>
      </c>
      <c r="G11" s="6">
        <f t="shared" ca="1" si="5"/>
        <v>20.689655172413794</v>
      </c>
      <c r="S11" s="60">
        <f ca="1">CORREL(S13:S50,T13:T50)</f>
        <v>1.0000000000000002</v>
      </c>
      <c r="T11" s="60"/>
    </row>
    <row r="12" spans="1:24" x14ac:dyDescent="0.3">
      <c r="A12">
        <v>9</v>
      </c>
      <c r="B12">
        <f t="shared" ca="1" si="0"/>
        <v>131</v>
      </c>
      <c r="C12">
        <f t="shared" ca="1" si="1"/>
        <v>10</v>
      </c>
      <c r="D12" s="2">
        <f t="shared" ca="1" si="2"/>
        <v>1200.8333333333333</v>
      </c>
      <c r="E12">
        <f t="shared" ca="1" si="3"/>
        <v>33</v>
      </c>
      <c r="F12" s="1">
        <f t="shared" ca="1" si="4"/>
        <v>9.1666666666666661</v>
      </c>
      <c r="G12" s="6">
        <f t="shared" ca="1" si="5"/>
        <v>30.303030303030305</v>
      </c>
      <c r="P12" t="s">
        <v>20</v>
      </c>
      <c r="Q12" t="s">
        <v>21</v>
      </c>
      <c r="R12" t="s">
        <v>22</v>
      </c>
      <c r="S12" t="s">
        <v>23</v>
      </c>
      <c r="T12" t="s">
        <v>24</v>
      </c>
      <c r="U12" s="5" t="s">
        <v>266</v>
      </c>
      <c r="V12" t="s">
        <v>25</v>
      </c>
      <c r="W12" t="s">
        <v>26</v>
      </c>
      <c r="X12" t="s">
        <v>27</v>
      </c>
    </row>
    <row r="13" spans="1:24" x14ac:dyDescent="0.3">
      <c r="A13">
        <v>10</v>
      </c>
      <c r="B13">
        <f t="shared" ca="1" si="0"/>
        <v>223</v>
      </c>
      <c r="C13">
        <f t="shared" ca="1" si="1"/>
        <v>4</v>
      </c>
      <c r="D13" s="2">
        <f t="shared" ca="1" si="2"/>
        <v>1982.2222222222224</v>
      </c>
      <c r="E13">
        <f t="shared" ca="1" si="3"/>
        <v>32</v>
      </c>
      <c r="F13" s="1">
        <f t="shared" ca="1" si="4"/>
        <v>8.8888888888888893</v>
      </c>
      <c r="G13" s="6">
        <f t="shared" ca="1" si="5"/>
        <v>12.5</v>
      </c>
      <c r="H13" s="3">
        <f ca="1">AVERAGE(G4:G13)</f>
        <v>21.338204611480471</v>
      </c>
      <c r="I13" s="3">
        <f ca="1">AVERAGE(C4:C13)</f>
        <v>5.9</v>
      </c>
      <c r="J13" s="3">
        <f ca="1">RANDBETWEEN(10,30)</f>
        <v>29</v>
      </c>
      <c r="K13" s="2">
        <f ca="1">SUM(D4:D13)</f>
        <v>14077.222222222223</v>
      </c>
      <c r="L13">
        <f ca="1">SUM(B4:B13)</f>
        <v>1846</v>
      </c>
      <c r="M13" s="2">
        <f ca="1">K13/L13*3.6</f>
        <v>27.452871072589385</v>
      </c>
      <c r="P13">
        <f ca="1">RANK(B13,B$13:B$50,0)</f>
        <v>20</v>
      </c>
      <c r="Q13">
        <f t="shared" ref="Q13:U28" ca="1" si="6">RANK(C13,C$13:C$50,0)</f>
        <v>23</v>
      </c>
      <c r="R13">
        <f t="shared" ca="1" si="6"/>
        <v>15</v>
      </c>
      <c r="S13">
        <f t="shared" ca="1" si="6"/>
        <v>18</v>
      </c>
      <c r="T13">
        <f t="shared" ca="1" si="6"/>
        <v>18</v>
      </c>
      <c r="U13" s="5">
        <f t="shared" ca="1" si="6"/>
        <v>23</v>
      </c>
      <c r="V13" s="2">
        <f t="shared" ref="V13:V50" ca="1" si="7">H13*1000</f>
        <v>21338.204611480473</v>
      </c>
      <c r="W13">
        <f t="shared" ref="W13:W50" ca="1" si="8">I13*1000</f>
        <v>5900</v>
      </c>
      <c r="X13">
        <f t="shared" ref="X13:X50" ca="1" si="9">J13*1000</f>
        <v>29000</v>
      </c>
    </row>
    <row r="14" spans="1:24" x14ac:dyDescent="0.3">
      <c r="A14">
        <v>11</v>
      </c>
      <c r="B14">
        <f t="shared" ca="1" si="0"/>
        <v>107</v>
      </c>
      <c r="C14">
        <f t="shared" ca="1" si="1"/>
        <v>10</v>
      </c>
      <c r="D14" s="2">
        <f t="shared" ca="1" si="2"/>
        <v>683.61111111111109</v>
      </c>
      <c r="E14">
        <f t="shared" ca="1" si="3"/>
        <v>23</v>
      </c>
      <c r="F14" s="1">
        <f t="shared" ca="1" si="4"/>
        <v>6.3888888888888884</v>
      </c>
      <c r="G14" s="6">
        <f t="shared" ca="1" si="5"/>
        <v>43.478260869565219</v>
      </c>
      <c r="H14" s="3">
        <f t="shared" ref="H14:H50" ca="1" si="10">AVERAGE(G5:G14)</f>
        <v>24.886030698436993</v>
      </c>
      <c r="I14" s="3">
        <f t="shared" ref="I14:I50" ca="1" si="11">AVERAGE(C5:C14)</f>
        <v>6.7</v>
      </c>
      <c r="J14" s="3">
        <f t="shared" ref="J14:J50" ca="1" si="12">RANDBETWEEN(10,30)</f>
        <v>29</v>
      </c>
      <c r="K14" s="2">
        <f t="shared" ref="K14:K50" ca="1" si="13">SUM(D5:D14)</f>
        <v>13733.055555555557</v>
      </c>
      <c r="L14">
        <f t="shared" ref="L14:L50" ca="1" si="14">SUM(B5:B14)</f>
        <v>1805</v>
      </c>
      <c r="M14" s="2">
        <f t="shared" ref="M14:M50" ca="1" si="15">K14/L14*3.6</f>
        <v>27.390027700831027</v>
      </c>
      <c r="P14">
        <f t="shared" ref="P14:P50" ca="1" si="16">RANK(B14,B$13:B$50,0)</f>
        <v>37</v>
      </c>
      <c r="Q14">
        <f t="shared" ref="Q14:Q50" ca="1" si="17">RANK(C14,C$13:C$50,0)</f>
        <v>1</v>
      </c>
      <c r="R14">
        <f t="shared" ref="R14:R50" ca="1" si="18">RANK(D14,D$13:D$50,0)</f>
        <v>37</v>
      </c>
      <c r="S14">
        <f t="shared" ref="S14:S50" ca="1" si="19">RANK(E14,E$13:E$50,0)</f>
        <v>32</v>
      </c>
      <c r="T14">
        <f t="shared" ref="T14:U50" ca="1" si="20">RANK(F14,F$13:F$50,0)</f>
        <v>32</v>
      </c>
      <c r="U14" s="5">
        <f t="shared" ca="1" si="6"/>
        <v>1</v>
      </c>
      <c r="V14" s="2">
        <f t="shared" ca="1" si="7"/>
        <v>24886.030698436993</v>
      </c>
      <c r="W14">
        <f t="shared" ca="1" si="8"/>
        <v>6700</v>
      </c>
      <c r="X14">
        <f t="shared" ca="1" si="9"/>
        <v>29000</v>
      </c>
    </row>
    <row r="15" spans="1:24" x14ac:dyDescent="0.3">
      <c r="A15">
        <v>12</v>
      </c>
      <c r="B15">
        <f t="shared" ca="1" si="0"/>
        <v>286</v>
      </c>
      <c r="C15">
        <f t="shared" ca="1" si="1"/>
        <v>2</v>
      </c>
      <c r="D15" s="2">
        <f t="shared" ca="1" si="2"/>
        <v>2303.8888888888887</v>
      </c>
      <c r="E15">
        <f t="shared" ca="1" si="3"/>
        <v>29</v>
      </c>
      <c r="F15" s="1">
        <f t="shared" ca="1" si="4"/>
        <v>8.0555555555555554</v>
      </c>
      <c r="G15" s="6">
        <f t="shared" ca="1" si="5"/>
        <v>6.8965517241379306</v>
      </c>
      <c r="H15" s="3">
        <f t="shared" ca="1" si="10"/>
        <v>24.969625264790189</v>
      </c>
      <c r="I15" s="3">
        <f t="shared" ca="1" si="11"/>
        <v>6.7</v>
      </c>
      <c r="J15" s="3">
        <f t="shared" ca="1" si="12"/>
        <v>15</v>
      </c>
      <c r="K15" s="2">
        <f t="shared" ca="1" si="13"/>
        <v>15028.611111111111</v>
      </c>
      <c r="L15">
        <f t="shared" ca="1" si="14"/>
        <v>1981</v>
      </c>
      <c r="M15" s="2">
        <f t="shared" ca="1" si="15"/>
        <v>27.310954063604242</v>
      </c>
      <c r="P15">
        <f t="shared" ca="1" si="16"/>
        <v>6</v>
      </c>
      <c r="Q15">
        <f t="shared" ca="1" si="17"/>
        <v>30</v>
      </c>
      <c r="R15">
        <f t="shared" ca="1" si="18"/>
        <v>11</v>
      </c>
      <c r="S15">
        <f t="shared" ca="1" si="19"/>
        <v>20</v>
      </c>
      <c r="T15">
        <f t="shared" ca="1" si="20"/>
        <v>20</v>
      </c>
      <c r="U15" s="5">
        <f t="shared" ca="1" si="6"/>
        <v>31</v>
      </c>
      <c r="V15" s="2">
        <f t="shared" ca="1" si="7"/>
        <v>24969.625264790189</v>
      </c>
      <c r="W15">
        <f t="shared" ca="1" si="8"/>
        <v>6700</v>
      </c>
      <c r="X15">
        <f t="shared" ca="1" si="9"/>
        <v>15000</v>
      </c>
    </row>
    <row r="16" spans="1:24" x14ac:dyDescent="0.3">
      <c r="A16">
        <v>13</v>
      </c>
      <c r="B16">
        <f t="shared" ca="1" si="0"/>
        <v>217</v>
      </c>
      <c r="C16">
        <f t="shared" ca="1" si="1"/>
        <v>10</v>
      </c>
      <c r="D16" s="2">
        <f t="shared" ca="1" si="2"/>
        <v>2170</v>
      </c>
      <c r="E16">
        <f t="shared" ca="1" si="3"/>
        <v>36</v>
      </c>
      <c r="F16" s="1">
        <f t="shared" ca="1" si="4"/>
        <v>10</v>
      </c>
      <c r="G16" s="6">
        <f t="shared" ca="1" si="5"/>
        <v>27.777777777777779</v>
      </c>
      <c r="H16" s="3">
        <f t="shared" ca="1" si="10"/>
        <v>24.670479965644883</v>
      </c>
      <c r="I16" s="3">
        <f t="shared" ca="1" si="11"/>
        <v>6.9</v>
      </c>
      <c r="J16" s="3">
        <f t="shared" ca="1" si="12"/>
        <v>27</v>
      </c>
      <c r="K16" s="2">
        <f t="shared" ca="1" si="13"/>
        <v>15905.833333333334</v>
      </c>
      <c r="L16">
        <f t="shared" ca="1" si="14"/>
        <v>2019</v>
      </c>
      <c r="M16" s="2">
        <f t="shared" ca="1" si="15"/>
        <v>28.361069836552751</v>
      </c>
      <c r="P16">
        <f t="shared" ca="1" si="16"/>
        <v>21</v>
      </c>
      <c r="Q16">
        <f t="shared" ca="1" si="17"/>
        <v>1</v>
      </c>
      <c r="R16">
        <f t="shared" ca="1" si="18"/>
        <v>13</v>
      </c>
      <c r="S16">
        <f t="shared" ca="1" si="19"/>
        <v>10</v>
      </c>
      <c r="T16">
        <f t="shared" ca="1" si="20"/>
        <v>10</v>
      </c>
      <c r="U16" s="5">
        <f t="shared" ca="1" si="6"/>
        <v>8</v>
      </c>
      <c r="V16" s="2">
        <f t="shared" ca="1" si="7"/>
        <v>24670.479965644885</v>
      </c>
      <c r="W16">
        <f t="shared" ca="1" si="8"/>
        <v>6900</v>
      </c>
      <c r="X16">
        <f t="shared" ca="1" si="9"/>
        <v>27000</v>
      </c>
    </row>
    <row r="17" spans="1:24" x14ac:dyDescent="0.3">
      <c r="A17">
        <v>14</v>
      </c>
      <c r="B17">
        <f t="shared" ca="1" si="0"/>
        <v>142</v>
      </c>
      <c r="C17">
        <f t="shared" ca="1" si="1"/>
        <v>9</v>
      </c>
      <c r="D17" s="2">
        <f t="shared" ca="1" si="2"/>
        <v>1301.6666666666665</v>
      </c>
      <c r="E17">
        <f t="shared" ca="1" si="3"/>
        <v>33</v>
      </c>
      <c r="F17" s="1">
        <f t="shared" ca="1" si="4"/>
        <v>9.1666666666666661</v>
      </c>
      <c r="G17" s="6">
        <f t="shared" ca="1" si="5"/>
        <v>27.272727272727273</v>
      </c>
      <c r="H17" s="3">
        <f t="shared" ca="1" si="10"/>
        <v>25.01680031196523</v>
      </c>
      <c r="I17" s="3">
        <f t="shared" ca="1" si="11"/>
        <v>7.3</v>
      </c>
      <c r="J17" s="3">
        <f t="shared" ca="1" si="12"/>
        <v>17</v>
      </c>
      <c r="K17" s="2">
        <f t="shared" ca="1" si="13"/>
        <v>15568.333333333332</v>
      </c>
      <c r="L17">
        <f t="shared" ca="1" si="14"/>
        <v>1880</v>
      </c>
      <c r="M17" s="2">
        <f t="shared" ca="1" si="15"/>
        <v>29.811702127659572</v>
      </c>
      <c r="P17">
        <f t="shared" ca="1" si="16"/>
        <v>35</v>
      </c>
      <c r="Q17">
        <f t="shared" ca="1" si="17"/>
        <v>4</v>
      </c>
      <c r="R17">
        <f t="shared" ca="1" si="18"/>
        <v>28</v>
      </c>
      <c r="S17">
        <f t="shared" ca="1" si="19"/>
        <v>15</v>
      </c>
      <c r="T17">
        <f t="shared" ca="1" si="20"/>
        <v>15</v>
      </c>
      <c r="U17" s="5">
        <f t="shared" ca="1" si="6"/>
        <v>9</v>
      </c>
      <c r="V17" s="2">
        <f t="shared" ca="1" si="7"/>
        <v>25016.800311965231</v>
      </c>
      <c r="W17">
        <f t="shared" ca="1" si="8"/>
        <v>7300</v>
      </c>
      <c r="X17">
        <f t="shared" ca="1" si="9"/>
        <v>17000</v>
      </c>
    </row>
    <row r="18" spans="1:24" x14ac:dyDescent="0.3">
      <c r="A18">
        <v>15</v>
      </c>
      <c r="B18">
        <f t="shared" ca="1" si="0"/>
        <v>212</v>
      </c>
      <c r="C18">
        <f t="shared" ca="1" si="1"/>
        <v>9</v>
      </c>
      <c r="D18" s="2">
        <f t="shared" ca="1" si="2"/>
        <v>1295.5555555555554</v>
      </c>
      <c r="E18">
        <f t="shared" ca="1" si="3"/>
        <v>22</v>
      </c>
      <c r="F18" s="1">
        <f t="shared" ca="1" si="4"/>
        <v>6.1111111111111107</v>
      </c>
      <c r="G18" s="6">
        <f t="shared" ca="1" si="5"/>
        <v>40.909090909090914</v>
      </c>
      <c r="H18" s="3">
        <f t="shared" ca="1" si="10"/>
        <v>25.98270940287432</v>
      </c>
      <c r="I18" s="3">
        <f t="shared" ca="1" si="11"/>
        <v>7.2</v>
      </c>
      <c r="J18" s="3">
        <f t="shared" ca="1" si="12"/>
        <v>30</v>
      </c>
      <c r="K18" s="2">
        <f t="shared" ca="1" si="13"/>
        <v>14899.444444444443</v>
      </c>
      <c r="L18">
        <f t="shared" ca="1" si="14"/>
        <v>1871</v>
      </c>
      <c r="M18" s="2">
        <f t="shared" ca="1" si="15"/>
        <v>28.668091929449492</v>
      </c>
      <c r="P18">
        <f t="shared" ca="1" si="16"/>
        <v>23</v>
      </c>
      <c r="Q18">
        <f t="shared" ca="1" si="17"/>
        <v>4</v>
      </c>
      <c r="R18">
        <f t="shared" ca="1" si="18"/>
        <v>29</v>
      </c>
      <c r="S18">
        <f t="shared" ca="1" si="19"/>
        <v>35</v>
      </c>
      <c r="T18">
        <f t="shared" ca="1" si="20"/>
        <v>35</v>
      </c>
      <c r="U18" s="5">
        <f t="shared" ca="1" si="6"/>
        <v>2</v>
      </c>
      <c r="V18" s="2">
        <f t="shared" ca="1" si="7"/>
        <v>25982.709402874319</v>
      </c>
      <c r="W18">
        <f t="shared" ca="1" si="8"/>
        <v>7200</v>
      </c>
      <c r="X18">
        <f t="shared" ca="1" si="9"/>
        <v>30000</v>
      </c>
    </row>
    <row r="19" spans="1:24" x14ac:dyDescent="0.3">
      <c r="A19">
        <v>16</v>
      </c>
      <c r="B19">
        <f t="shared" ca="1" si="0"/>
        <v>287</v>
      </c>
      <c r="C19">
        <f t="shared" ca="1" si="1"/>
        <v>1</v>
      </c>
      <c r="D19" s="2">
        <f t="shared" ca="1" si="2"/>
        <v>1674.1666666666665</v>
      </c>
      <c r="E19">
        <f t="shared" ca="1" si="3"/>
        <v>21</v>
      </c>
      <c r="F19" s="1">
        <f t="shared" ca="1" si="4"/>
        <v>5.833333333333333</v>
      </c>
      <c r="G19" s="6">
        <f t="shared" ca="1" si="5"/>
        <v>4.7619047619047619</v>
      </c>
      <c r="H19" s="3">
        <f t="shared" ca="1" si="10"/>
        <v>23.542233212398131</v>
      </c>
      <c r="I19" s="3">
        <f t="shared" ca="1" si="11"/>
        <v>6.6</v>
      </c>
      <c r="J19" s="3">
        <f t="shared" ca="1" si="12"/>
        <v>20</v>
      </c>
      <c r="K19" s="2">
        <f t="shared" ca="1" si="13"/>
        <v>15486.944444444442</v>
      </c>
      <c r="L19">
        <f t="shared" ca="1" si="14"/>
        <v>1995</v>
      </c>
      <c r="M19" s="2">
        <f t="shared" ca="1" si="15"/>
        <v>27.946365914786963</v>
      </c>
      <c r="P19">
        <f t="shared" ca="1" si="16"/>
        <v>5</v>
      </c>
      <c r="Q19">
        <f t="shared" ca="1" si="17"/>
        <v>32</v>
      </c>
      <c r="R19">
        <f t="shared" ca="1" si="18"/>
        <v>24</v>
      </c>
      <c r="S19">
        <f t="shared" ca="1" si="19"/>
        <v>37</v>
      </c>
      <c r="T19">
        <f t="shared" ca="1" si="20"/>
        <v>37</v>
      </c>
      <c r="U19" s="5">
        <f t="shared" ca="1" si="6"/>
        <v>32</v>
      </c>
      <c r="V19" s="2">
        <f t="shared" ca="1" si="7"/>
        <v>23542.233212398132</v>
      </c>
      <c r="W19">
        <f t="shared" ca="1" si="8"/>
        <v>6600</v>
      </c>
      <c r="X19">
        <f t="shared" ca="1" si="9"/>
        <v>20000</v>
      </c>
    </row>
    <row r="20" spans="1:24" x14ac:dyDescent="0.3">
      <c r="A20">
        <v>17</v>
      </c>
      <c r="B20">
        <f t="shared" ca="1" si="0"/>
        <v>247</v>
      </c>
      <c r="C20">
        <f t="shared" ca="1" si="1"/>
        <v>5</v>
      </c>
      <c r="D20" s="2">
        <f t="shared" ca="1" si="2"/>
        <v>2607.2222222222222</v>
      </c>
      <c r="E20">
        <f t="shared" ca="1" si="3"/>
        <v>38</v>
      </c>
      <c r="F20" s="1">
        <f t="shared" ca="1" si="4"/>
        <v>10.555555555555555</v>
      </c>
      <c r="G20" s="6">
        <f t="shared" ca="1" si="5"/>
        <v>13.157894736842106</v>
      </c>
      <c r="H20" s="3">
        <f t="shared" ca="1" si="10"/>
        <v>22.774689352749007</v>
      </c>
      <c r="I20" s="3">
        <f t="shared" ca="1" si="11"/>
        <v>6.6</v>
      </c>
      <c r="J20" s="3">
        <f t="shared" ca="1" si="12"/>
        <v>13</v>
      </c>
      <c r="K20" s="2">
        <f t="shared" ca="1" si="13"/>
        <v>16814.166666666664</v>
      </c>
      <c r="L20">
        <f t="shared" ca="1" si="14"/>
        <v>2050</v>
      </c>
      <c r="M20" s="2">
        <f t="shared" ca="1" si="15"/>
        <v>29.527317073170728</v>
      </c>
      <c r="P20">
        <f t="shared" ca="1" si="16"/>
        <v>15</v>
      </c>
      <c r="Q20">
        <f t="shared" ca="1" si="17"/>
        <v>17</v>
      </c>
      <c r="R20">
        <f t="shared" ca="1" si="18"/>
        <v>8</v>
      </c>
      <c r="S20">
        <f t="shared" ca="1" si="19"/>
        <v>6</v>
      </c>
      <c r="T20">
        <f t="shared" ca="1" si="20"/>
        <v>6</v>
      </c>
      <c r="U20" s="5">
        <f t="shared" ca="1" si="6"/>
        <v>21</v>
      </c>
      <c r="V20" s="2">
        <f t="shared" ca="1" si="7"/>
        <v>22774.689352749007</v>
      </c>
      <c r="W20">
        <f t="shared" ca="1" si="8"/>
        <v>6600</v>
      </c>
      <c r="X20">
        <f t="shared" ca="1" si="9"/>
        <v>13000</v>
      </c>
    </row>
    <row r="21" spans="1:24" x14ac:dyDescent="0.3">
      <c r="A21">
        <v>18</v>
      </c>
      <c r="B21">
        <f t="shared" ca="1" si="0"/>
        <v>205</v>
      </c>
      <c r="C21">
        <f t="shared" ca="1" si="1"/>
        <v>8</v>
      </c>
      <c r="D21" s="2">
        <f t="shared" ca="1" si="2"/>
        <v>1822.2222222222224</v>
      </c>
      <c r="E21">
        <f t="shared" ca="1" si="3"/>
        <v>32</v>
      </c>
      <c r="F21" s="1">
        <f t="shared" ca="1" si="4"/>
        <v>8.8888888888888893</v>
      </c>
      <c r="G21" s="6">
        <f t="shared" ca="1" si="5"/>
        <v>25</v>
      </c>
      <c r="H21" s="3">
        <f ca="1">AVERAGE(G12:G21)</f>
        <v>23.20572383550763</v>
      </c>
      <c r="I21" s="3">
        <f t="shared" ca="1" si="11"/>
        <v>6.8</v>
      </c>
      <c r="J21" s="3">
        <f t="shared" ca="1" si="12"/>
        <v>10</v>
      </c>
      <c r="K21" s="2">
        <f t="shared" ca="1" si="13"/>
        <v>17041.388888888887</v>
      </c>
      <c r="L21">
        <f t="shared" ca="1" si="14"/>
        <v>2057</v>
      </c>
      <c r="M21" s="2">
        <f t="shared" ca="1" si="15"/>
        <v>29.824501701507046</v>
      </c>
      <c r="P21">
        <f t="shared" ca="1" si="16"/>
        <v>24</v>
      </c>
      <c r="Q21">
        <f t="shared" ca="1" si="17"/>
        <v>8</v>
      </c>
      <c r="R21">
        <f t="shared" ca="1" si="18"/>
        <v>18</v>
      </c>
      <c r="S21">
        <f t="shared" ca="1" si="19"/>
        <v>18</v>
      </c>
      <c r="T21">
        <f t="shared" ca="1" si="20"/>
        <v>18</v>
      </c>
      <c r="U21" s="5">
        <f t="shared" ca="1" si="6"/>
        <v>10</v>
      </c>
      <c r="V21" s="2">
        <f t="shared" ca="1" si="7"/>
        <v>23205.72383550763</v>
      </c>
      <c r="W21">
        <f t="shared" ca="1" si="8"/>
        <v>6800</v>
      </c>
      <c r="X21">
        <f t="shared" ca="1" si="9"/>
        <v>10000</v>
      </c>
    </row>
    <row r="22" spans="1:24" x14ac:dyDescent="0.3">
      <c r="A22">
        <v>19</v>
      </c>
      <c r="B22">
        <f t="shared" ca="1" si="0"/>
        <v>125</v>
      </c>
      <c r="C22">
        <f t="shared" ca="1" si="1"/>
        <v>0</v>
      </c>
      <c r="D22" s="2">
        <f t="shared" ca="1" si="2"/>
        <v>1284.7222222222222</v>
      </c>
      <c r="E22">
        <f t="shared" ca="1" si="3"/>
        <v>37</v>
      </c>
      <c r="F22" s="1">
        <f t="shared" ca="1" si="4"/>
        <v>10.277777777777777</v>
      </c>
      <c r="G22" s="6">
        <f t="shared" ca="1" si="5"/>
        <v>0</v>
      </c>
      <c r="H22" s="3">
        <f ca="1">AVERAGE(G13:G22)</f>
        <v>20.175420805204599</v>
      </c>
      <c r="I22" s="3">
        <f t="shared" ca="1" si="11"/>
        <v>5.8</v>
      </c>
      <c r="J22" s="3">
        <f t="shared" ca="1" si="12"/>
        <v>19</v>
      </c>
      <c r="K22" s="2">
        <f t="shared" ca="1" si="13"/>
        <v>17125.277777777777</v>
      </c>
      <c r="L22">
        <f t="shared" ca="1" si="14"/>
        <v>2051</v>
      </c>
      <c r="M22" s="2">
        <f t="shared" ca="1" si="15"/>
        <v>30.058995611896638</v>
      </c>
      <c r="P22">
        <f t="shared" ca="1" si="16"/>
        <v>36</v>
      </c>
      <c r="Q22">
        <f t="shared" ca="1" si="17"/>
        <v>37</v>
      </c>
      <c r="R22">
        <f t="shared" ca="1" si="18"/>
        <v>30</v>
      </c>
      <c r="S22">
        <f t="shared" ca="1" si="19"/>
        <v>8</v>
      </c>
      <c r="T22">
        <f t="shared" ca="1" si="20"/>
        <v>8</v>
      </c>
      <c r="U22" s="5">
        <f t="shared" ca="1" si="6"/>
        <v>37</v>
      </c>
      <c r="V22" s="2">
        <f t="shared" ca="1" si="7"/>
        <v>20175.420805204598</v>
      </c>
      <c r="W22">
        <f t="shared" ca="1" si="8"/>
        <v>5800</v>
      </c>
      <c r="X22">
        <f t="shared" ca="1" si="9"/>
        <v>19000</v>
      </c>
    </row>
    <row r="23" spans="1:24" x14ac:dyDescent="0.3">
      <c r="A23">
        <v>20</v>
      </c>
      <c r="B23">
        <f t="shared" ca="1" si="0"/>
        <v>298</v>
      </c>
      <c r="C23">
        <f t="shared" ca="1" si="1"/>
        <v>6</v>
      </c>
      <c r="D23" s="2">
        <f t="shared" ca="1" si="2"/>
        <v>2897.2222222222222</v>
      </c>
      <c r="E23">
        <f t="shared" ca="1" si="3"/>
        <v>35</v>
      </c>
      <c r="F23" s="1">
        <f t="shared" ca="1" si="4"/>
        <v>9.7222222222222214</v>
      </c>
      <c r="G23" s="6">
        <f t="shared" ca="1" si="5"/>
        <v>17.142857142857142</v>
      </c>
      <c r="H23" s="3">
        <f t="shared" ca="1" si="10"/>
        <v>20.639706519490311</v>
      </c>
      <c r="I23" s="3">
        <f t="shared" ca="1" si="11"/>
        <v>6</v>
      </c>
      <c r="J23" s="3">
        <f t="shared" ca="1" si="12"/>
        <v>21</v>
      </c>
      <c r="K23" s="2">
        <f t="shared" ca="1" si="13"/>
        <v>18040.277777777777</v>
      </c>
      <c r="L23">
        <f t="shared" ca="1" si="14"/>
        <v>2126</v>
      </c>
      <c r="M23" s="2">
        <f t="shared" ca="1" si="15"/>
        <v>30.547977422389465</v>
      </c>
      <c r="P23">
        <f t="shared" ca="1" si="16"/>
        <v>1</v>
      </c>
      <c r="Q23">
        <f t="shared" ca="1" si="17"/>
        <v>15</v>
      </c>
      <c r="R23">
        <f t="shared" ca="1" si="18"/>
        <v>3</v>
      </c>
      <c r="S23">
        <f t="shared" ca="1" si="19"/>
        <v>14</v>
      </c>
      <c r="T23">
        <f t="shared" ca="1" si="20"/>
        <v>14</v>
      </c>
      <c r="U23" s="5">
        <f t="shared" ca="1" si="6"/>
        <v>19</v>
      </c>
      <c r="V23" s="2">
        <f t="shared" ca="1" si="7"/>
        <v>20639.706519490312</v>
      </c>
      <c r="W23">
        <f t="shared" ca="1" si="8"/>
        <v>6000</v>
      </c>
      <c r="X23">
        <f t="shared" ca="1" si="9"/>
        <v>21000</v>
      </c>
    </row>
    <row r="24" spans="1:24" x14ac:dyDescent="0.3">
      <c r="A24">
        <v>21</v>
      </c>
      <c r="B24">
        <f t="shared" ca="1" si="0"/>
        <v>162</v>
      </c>
      <c r="C24">
        <f t="shared" ca="1" si="1"/>
        <v>7</v>
      </c>
      <c r="D24" s="2">
        <f t="shared" ca="1" si="2"/>
        <v>1260</v>
      </c>
      <c r="E24">
        <f t="shared" ca="1" si="3"/>
        <v>28</v>
      </c>
      <c r="F24" s="1">
        <f t="shared" ca="1" si="4"/>
        <v>7.7777777777777777</v>
      </c>
      <c r="G24" s="6">
        <f t="shared" ca="1" si="5"/>
        <v>25</v>
      </c>
      <c r="H24" s="3">
        <f ca="1">AVERAGE(G15:G24)</f>
        <v>18.791880432533791</v>
      </c>
      <c r="I24" s="3">
        <f t="shared" ca="1" si="11"/>
        <v>5.7</v>
      </c>
      <c r="J24" s="3">
        <f t="shared" ca="1" si="12"/>
        <v>23</v>
      </c>
      <c r="K24" s="2">
        <f t="shared" ca="1" si="13"/>
        <v>18616.666666666668</v>
      </c>
      <c r="L24">
        <f t="shared" ca="1" si="14"/>
        <v>2181</v>
      </c>
      <c r="M24" s="2">
        <f t="shared" ca="1" si="15"/>
        <v>30.729023383768915</v>
      </c>
      <c r="P24">
        <f t="shared" ca="1" si="16"/>
        <v>30</v>
      </c>
      <c r="Q24">
        <f t="shared" ca="1" si="17"/>
        <v>12</v>
      </c>
      <c r="R24">
        <f t="shared" ca="1" si="18"/>
        <v>31</v>
      </c>
      <c r="S24">
        <f t="shared" ca="1" si="19"/>
        <v>22</v>
      </c>
      <c r="T24">
        <f t="shared" ca="1" si="20"/>
        <v>22</v>
      </c>
      <c r="U24" s="5">
        <f t="shared" ca="1" si="6"/>
        <v>10</v>
      </c>
      <c r="V24" s="2">
        <f t="shared" ca="1" si="7"/>
        <v>18791.880432533791</v>
      </c>
      <c r="W24">
        <f t="shared" ca="1" si="8"/>
        <v>5700</v>
      </c>
      <c r="X24">
        <f t="shared" ca="1" si="9"/>
        <v>23000</v>
      </c>
    </row>
    <row r="25" spans="1:24" x14ac:dyDescent="0.3">
      <c r="A25">
        <v>22</v>
      </c>
      <c r="B25">
        <f t="shared" ca="1" si="0"/>
        <v>179</v>
      </c>
      <c r="C25">
        <f t="shared" ca="1" si="1"/>
        <v>8</v>
      </c>
      <c r="D25" s="2">
        <f t="shared" ca="1" si="2"/>
        <v>1093.8888888888889</v>
      </c>
      <c r="E25">
        <f t="shared" ca="1" si="3"/>
        <v>22</v>
      </c>
      <c r="F25" s="1">
        <f t="shared" ca="1" si="4"/>
        <v>6.1111111111111107</v>
      </c>
      <c r="G25" s="6">
        <f t="shared" ca="1" si="5"/>
        <v>36.363636363636367</v>
      </c>
      <c r="H25" s="3">
        <f t="shared" ca="1" si="10"/>
        <v>21.738588896483634</v>
      </c>
      <c r="I25" s="3">
        <f t="shared" ca="1" si="11"/>
        <v>6.3</v>
      </c>
      <c r="J25" s="3">
        <f t="shared" ca="1" si="12"/>
        <v>20</v>
      </c>
      <c r="K25" s="2">
        <f t="shared" ca="1" si="13"/>
        <v>17406.666666666668</v>
      </c>
      <c r="L25">
        <f t="shared" ca="1" si="14"/>
        <v>2074</v>
      </c>
      <c r="M25" s="2">
        <f t="shared" ca="1" si="15"/>
        <v>30.214079074252655</v>
      </c>
      <c r="P25">
        <f t="shared" ca="1" si="16"/>
        <v>26</v>
      </c>
      <c r="Q25">
        <f t="shared" ca="1" si="17"/>
        <v>8</v>
      </c>
      <c r="R25">
        <f t="shared" ca="1" si="18"/>
        <v>35</v>
      </c>
      <c r="S25">
        <f t="shared" ca="1" si="19"/>
        <v>35</v>
      </c>
      <c r="T25">
        <f t="shared" ca="1" si="20"/>
        <v>35</v>
      </c>
      <c r="U25" s="5">
        <f t="shared" ca="1" si="6"/>
        <v>5</v>
      </c>
      <c r="V25" s="2">
        <f t="shared" ca="1" si="7"/>
        <v>21738.588896483634</v>
      </c>
      <c r="W25">
        <f t="shared" ca="1" si="8"/>
        <v>6300</v>
      </c>
      <c r="X25">
        <f t="shared" ca="1" si="9"/>
        <v>20000</v>
      </c>
    </row>
    <row r="26" spans="1:24" x14ac:dyDescent="0.3">
      <c r="A26">
        <v>23</v>
      </c>
      <c r="B26">
        <f t="shared" ca="1" si="0"/>
        <v>176</v>
      </c>
      <c r="C26">
        <f t="shared" ca="1" si="1"/>
        <v>5</v>
      </c>
      <c r="D26" s="2">
        <f t="shared" ca="1" si="2"/>
        <v>1222.2222222222222</v>
      </c>
      <c r="E26">
        <f t="shared" ca="1" si="3"/>
        <v>25</v>
      </c>
      <c r="F26" s="1">
        <f t="shared" ca="1" si="4"/>
        <v>6.9444444444444446</v>
      </c>
      <c r="G26" s="6">
        <f t="shared" ca="1" si="5"/>
        <v>20</v>
      </c>
      <c r="H26" s="3">
        <f t="shared" ca="1" si="10"/>
        <v>20.960811118705855</v>
      </c>
      <c r="I26" s="3">
        <f t="shared" ca="1" si="11"/>
        <v>5.8</v>
      </c>
      <c r="J26" s="3">
        <f t="shared" ca="1" si="12"/>
        <v>12</v>
      </c>
      <c r="K26" s="2">
        <f t="shared" ca="1" si="13"/>
        <v>16458.888888888891</v>
      </c>
      <c r="L26">
        <f t="shared" ca="1" si="14"/>
        <v>2033</v>
      </c>
      <c r="M26" s="2">
        <f t="shared" ca="1" si="15"/>
        <v>29.145105755041811</v>
      </c>
      <c r="P26">
        <f t="shared" ca="1" si="16"/>
        <v>28</v>
      </c>
      <c r="Q26">
        <f t="shared" ca="1" si="17"/>
        <v>17</v>
      </c>
      <c r="R26">
        <f t="shared" ca="1" si="18"/>
        <v>32</v>
      </c>
      <c r="S26">
        <f t="shared" ca="1" si="19"/>
        <v>26</v>
      </c>
      <c r="T26">
        <f t="shared" ca="1" si="20"/>
        <v>26</v>
      </c>
      <c r="U26" s="5">
        <f t="shared" ca="1" si="6"/>
        <v>16</v>
      </c>
      <c r="V26" s="2">
        <f t="shared" ca="1" si="7"/>
        <v>20960.811118705857</v>
      </c>
      <c r="W26">
        <f t="shared" ca="1" si="8"/>
        <v>5800</v>
      </c>
      <c r="X26">
        <f t="shared" ca="1" si="9"/>
        <v>12000</v>
      </c>
    </row>
    <row r="27" spans="1:24" x14ac:dyDescent="0.3">
      <c r="A27">
        <v>24</v>
      </c>
      <c r="B27">
        <f t="shared" ca="1" si="0"/>
        <v>143</v>
      </c>
      <c r="C27">
        <f t="shared" ca="1" si="1"/>
        <v>3</v>
      </c>
      <c r="D27" s="2">
        <f t="shared" ca="1" si="2"/>
        <v>1112.2222222222222</v>
      </c>
      <c r="E27">
        <f t="shared" ca="1" si="3"/>
        <v>28</v>
      </c>
      <c r="F27" s="1">
        <f t="shared" ca="1" si="4"/>
        <v>7.7777777777777777</v>
      </c>
      <c r="G27" s="6">
        <f t="shared" ca="1" si="5"/>
        <v>10.714285714285715</v>
      </c>
      <c r="H27" s="3">
        <f t="shared" ca="1" si="10"/>
        <v>19.304966962861702</v>
      </c>
      <c r="I27" s="3">
        <f t="shared" ca="1" si="11"/>
        <v>5.2</v>
      </c>
      <c r="J27" s="3">
        <f t="shared" ca="1" si="12"/>
        <v>18</v>
      </c>
      <c r="K27" s="2">
        <f t="shared" ca="1" si="13"/>
        <v>16269.444444444445</v>
      </c>
      <c r="L27">
        <f t="shared" ca="1" si="14"/>
        <v>2034</v>
      </c>
      <c r="M27" s="2">
        <f t="shared" ca="1" si="15"/>
        <v>28.79547689282203</v>
      </c>
      <c r="P27">
        <f t="shared" ca="1" si="16"/>
        <v>34</v>
      </c>
      <c r="Q27">
        <f t="shared" ca="1" si="17"/>
        <v>26</v>
      </c>
      <c r="R27">
        <f t="shared" ca="1" si="18"/>
        <v>34</v>
      </c>
      <c r="S27">
        <f t="shared" ca="1" si="19"/>
        <v>22</v>
      </c>
      <c r="T27">
        <f t="shared" ca="1" si="20"/>
        <v>22</v>
      </c>
      <c r="U27" s="5">
        <f t="shared" ca="1" si="6"/>
        <v>27</v>
      </c>
      <c r="V27" s="2">
        <f t="shared" ca="1" si="7"/>
        <v>19304.966962861701</v>
      </c>
      <c r="W27">
        <f t="shared" ca="1" si="8"/>
        <v>5200</v>
      </c>
      <c r="X27">
        <f t="shared" ca="1" si="9"/>
        <v>18000</v>
      </c>
    </row>
    <row r="28" spans="1:24" x14ac:dyDescent="0.3">
      <c r="A28">
        <v>25</v>
      </c>
      <c r="B28">
        <f t="shared" ca="1" si="0"/>
        <v>213</v>
      </c>
      <c r="C28">
        <f t="shared" ca="1" si="1"/>
        <v>5</v>
      </c>
      <c r="D28" s="2">
        <f t="shared" ca="1" si="2"/>
        <v>1479.1666666666667</v>
      </c>
      <c r="E28">
        <f t="shared" ca="1" si="3"/>
        <v>25</v>
      </c>
      <c r="F28" s="1">
        <f t="shared" ca="1" si="4"/>
        <v>6.9444444444444446</v>
      </c>
      <c r="G28" s="6">
        <f t="shared" ca="1" si="5"/>
        <v>20</v>
      </c>
      <c r="H28" s="3">
        <f t="shared" ca="1" si="10"/>
        <v>17.214057871952612</v>
      </c>
      <c r="I28" s="3">
        <f t="shared" ca="1" si="11"/>
        <v>4.8</v>
      </c>
      <c r="J28" s="3">
        <f t="shared" ca="1" si="12"/>
        <v>22</v>
      </c>
      <c r="K28" s="2">
        <f t="shared" ca="1" si="13"/>
        <v>16453.055555555558</v>
      </c>
      <c r="L28">
        <f t="shared" ca="1" si="14"/>
        <v>2035</v>
      </c>
      <c r="M28" s="2">
        <f t="shared" ca="1" si="15"/>
        <v>29.106142506142511</v>
      </c>
      <c r="P28">
        <f t="shared" ca="1" si="16"/>
        <v>22</v>
      </c>
      <c r="Q28">
        <f t="shared" ca="1" si="17"/>
        <v>17</v>
      </c>
      <c r="R28">
        <f t="shared" ca="1" si="18"/>
        <v>26</v>
      </c>
      <c r="S28">
        <f t="shared" ca="1" si="19"/>
        <v>26</v>
      </c>
      <c r="T28">
        <f t="shared" ca="1" si="20"/>
        <v>26</v>
      </c>
      <c r="U28" s="5">
        <f t="shared" ca="1" si="6"/>
        <v>16</v>
      </c>
      <c r="V28" s="2">
        <f t="shared" ca="1" si="7"/>
        <v>17214.057871952613</v>
      </c>
      <c r="W28">
        <f t="shared" ca="1" si="8"/>
        <v>4800</v>
      </c>
      <c r="X28">
        <f t="shared" ca="1" si="9"/>
        <v>22000</v>
      </c>
    </row>
    <row r="29" spans="1:24" x14ac:dyDescent="0.3">
      <c r="A29">
        <v>26</v>
      </c>
      <c r="B29">
        <f t="shared" ca="1" si="0"/>
        <v>148</v>
      </c>
      <c r="C29">
        <f t="shared" ca="1" si="1"/>
        <v>3</v>
      </c>
      <c r="D29" s="2">
        <f t="shared" ca="1" si="2"/>
        <v>1027.7777777777778</v>
      </c>
      <c r="E29">
        <f t="shared" ca="1" si="3"/>
        <v>25</v>
      </c>
      <c r="F29" s="1">
        <f t="shared" ca="1" si="4"/>
        <v>6.9444444444444446</v>
      </c>
      <c r="G29" s="6">
        <f t="shared" ca="1" si="5"/>
        <v>12</v>
      </c>
      <c r="H29" s="3">
        <f t="shared" ca="1" si="10"/>
        <v>17.937867395762133</v>
      </c>
      <c r="I29" s="3">
        <f t="shared" ca="1" si="11"/>
        <v>5</v>
      </c>
      <c r="J29" s="3">
        <f t="shared" ca="1" si="12"/>
        <v>27</v>
      </c>
      <c r="K29" s="2">
        <f t="shared" ca="1" si="13"/>
        <v>15806.666666666666</v>
      </c>
      <c r="L29">
        <f t="shared" ca="1" si="14"/>
        <v>1896</v>
      </c>
      <c r="M29" s="2">
        <f t="shared" ca="1" si="15"/>
        <v>30.012658227848103</v>
      </c>
      <c r="P29">
        <f t="shared" ca="1" si="16"/>
        <v>33</v>
      </c>
      <c r="Q29">
        <f t="shared" ca="1" si="17"/>
        <v>26</v>
      </c>
      <c r="R29">
        <f t="shared" ca="1" si="18"/>
        <v>36</v>
      </c>
      <c r="S29">
        <f t="shared" ca="1" si="19"/>
        <v>26</v>
      </c>
      <c r="T29">
        <f t="shared" ca="1" si="20"/>
        <v>26</v>
      </c>
      <c r="U29" s="5">
        <f t="shared" ca="1" si="20"/>
        <v>25</v>
      </c>
      <c r="V29" s="2">
        <f t="shared" ca="1" si="7"/>
        <v>17937.867395762132</v>
      </c>
      <c r="W29">
        <f t="shared" ca="1" si="8"/>
        <v>5000</v>
      </c>
      <c r="X29">
        <f t="shared" ca="1" si="9"/>
        <v>27000</v>
      </c>
    </row>
    <row r="30" spans="1:24" x14ac:dyDescent="0.3">
      <c r="A30">
        <v>27</v>
      </c>
      <c r="B30">
        <f t="shared" ca="1" si="0"/>
        <v>199</v>
      </c>
      <c r="C30">
        <f t="shared" ca="1" si="1"/>
        <v>3</v>
      </c>
      <c r="D30" s="2">
        <f t="shared" ca="1" si="2"/>
        <v>1160.8333333333333</v>
      </c>
      <c r="E30">
        <f t="shared" ca="1" si="3"/>
        <v>21</v>
      </c>
      <c r="F30" s="1">
        <f t="shared" ca="1" si="4"/>
        <v>5.833333333333333</v>
      </c>
      <c r="G30" s="6">
        <f t="shared" ca="1" si="5"/>
        <v>14.285714285714285</v>
      </c>
      <c r="H30" s="3">
        <f t="shared" ca="1" si="10"/>
        <v>18.050649350649351</v>
      </c>
      <c r="I30" s="3">
        <f t="shared" ca="1" si="11"/>
        <v>4.8</v>
      </c>
      <c r="J30" s="3">
        <f t="shared" ca="1" si="12"/>
        <v>15</v>
      </c>
      <c r="K30" s="2">
        <f t="shared" ca="1" si="13"/>
        <v>14360.277777777777</v>
      </c>
      <c r="L30">
        <f t="shared" ca="1" si="14"/>
        <v>1848</v>
      </c>
      <c r="M30" s="2">
        <f t="shared" ca="1" si="15"/>
        <v>27.9745670995671</v>
      </c>
      <c r="P30">
        <f t="shared" ca="1" si="16"/>
        <v>25</v>
      </c>
      <c r="Q30">
        <f t="shared" ca="1" si="17"/>
        <v>26</v>
      </c>
      <c r="R30">
        <f t="shared" ca="1" si="18"/>
        <v>33</v>
      </c>
      <c r="S30">
        <f t="shared" ca="1" si="19"/>
        <v>37</v>
      </c>
      <c r="T30">
        <f t="shared" ca="1" si="20"/>
        <v>37</v>
      </c>
      <c r="U30" s="5">
        <f t="shared" ca="1" si="20"/>
        <v>20</v>
      </c>
      <c r="V30" s="2">
        <f t="shared" ca="1" si="7"/>
        <v>18050.64935064935</v>
      </c>
      <c r="W30">
        <f t="shared" ca="1" si="8"/>
        <v>4800</v>
      </c>
      <c r="X30">
        <f t="shared" ca="1" si="9"/>
        <v>15000</v>
      </c>
    </row>
    <row r="31" spans="1:24" x14ac:dyDescent="0.3">
      <c r="A31">
        <v>28</v>
      </c>
      <c r="B31">
        <f t="shared" ca="1" si="0"/>
        <v>160</v>
      </c>
      <c r="C31">
        <f t="shared" ca="1" si="1"/>
        <v>1</v>
      </c>
      <c r="D31" s="2">
        <f t="shared" ca="1" si="2"/>
        <v>1466.6666666666665</v>
      </c>
      <c r="E31">
        <f t="shared" ca="1" si="3"/>
        <v>33</v>
      </c>
      <c r="F31" s="1">
        <f t="shared" ca="1" si="4"/>
        <v>9.1666666666666661</v>
      </c>
      <c r="G31" s="6">
        <f t="shared" ca="1" si="5"/>
        <v>3.0303030303030303</v>
      </c>
      <c r="H31" s="3">
        <f t="shared" ca="1" si="10"/>
        <v>15.853679653679654</v>
      </c>
      <c r="I31" s="3">
        <f t="shared" ca="1" si="11"/>
        <v>4.0999999999999996</v>
      </c>
      <c r="J31" s="3">
        <f t="shared" ca="1" si="12"/>
        <v>19</v>
      </c>
      <c r="K31" s="2">
        <f t="shared" ca="1" si="13"/>
        <v>14004.722222222221</v>
      </c>
      <c r="L31">
        <f t="shared" ca="1" si="14"/>
        <v>1803</v>
      </c>
      <c r="M31" s="2">
        <f t="shared" ca="1" si="15"/>
        <v>27.962839711591791</v>
      </c>
      <c r="P31">
        <f t="shared" ca="1" si="16"/>
        <v>32</v>
      </c>
      <c r="Q31">
        <f t="shared" ca="1" si="17"/>
        <v>32</v>
      </c>
      <c r="R31">
        <f t="shared" ca="1" si="18"/>
        <v>27</v>
      </c>
      <c r="S31">
        <f t="shared" ca="1" si="19"/>
        <v>15</v>
      </c>
      <c r="T31">
        <f t="shared" ca="1" si="20"/>
        <v>15</v>
      </c>
      <c r="U31" s="5">
        <f t="shared" ca="1" si="20"/>
        <v>34</v>
      </c>
      <c r="V31" s="2">
        <f t="shared" ca="1" si="7"/>
        <v>15853.679653679654</v>
      </c>
      <c r="W31">
        <f t="shared" ca="1" si="8"/>
        <v>4100</v>
      </c>
      <c r="X31">
        <f t="shared" ca="1" si="9"/>
        <v>19000</v>
      </c>
    </row>
    <row r="32" spans="1:24" x14ac:dyDescent="0.3">
      <c r="A32">
        <v>29</v>
      </c>
      <c r="B32">
        <f t="shared" ca="1" si="0"/>
        <v>277</v>
      </c>
      <c r="C32">
        <f t="shared" ca="1" si="1"/>
        <v>8</v>
      </c>
      <c r="D32" s="2">
        <f t="shared" ca="1" si="2"/>
        <v>1923.6111111111111</v>
      </c>
      <c r="E32">
        <f t="shared" ca="1" si="3"/>
        <v>25</v>
      </c>
      <c r="F32" s="1">
        <f t="shared" ca="1" si="4"/>
        <v>6.9444444444444446</v>
      </c>
      <c r="G32" s="6">
        <f t="shared" ca="1" si="5"/>
        <v>32</v>
      </c>
      <c r="H32" s="3">
        <f t="shared" ca="1" si="10"/>
        <v>19.053679653679655</v>
      </c>
      <c r="I32" s="3">
        <f t="shared" ca="1" si="11"/>
        <v>4.9000000000000004</v>
      </c>
      <c r="J32" s="3">
        <f t="shared" ca="1" si="12"/>
        <v>27</v>
      </c>
      <c r="K32" s="2">
        <f t="shared" ca="1" si="13"/>
        <v>14643.611111111111</v>
      </c>
      <c r="L32">
        <f t="shared" ca="1" si="14"/>
        <v>1955</v>
      </c>
      <c r="M32" s="2">
        <f t="shared" ca="1" si="15"/>
        <v>26.96521739130435</v>
      </c>
      <c r="P32">
        <f t="shared" ca="1" si="16"/>
        <v>9</v>
      </c>
      <c r="Q32">
        <f t="shared" ca="1" si="17"/>
        <v>8</v>
      </c>
      <c r="R32">
        <f t="shared" ca="1" si="18"/>
        <v>16</v>
      </c>
      <c r="S32">
        <f t="shared" ca="1" si="19"/>
        <v>26</v>
      </c>
      <c r="T32">
        <f t="shared" ca="1" si="20"/>
        <v>26</v>
      </c>
      <c r="U32" s="5">
        <f t="shared" ca="1" si="20"/>
        <v>6</v>
      </c>
      <c r="V32" s="2">
        <f t="shared" ca="1" si="7"/>
        <v>19053.679653679654</v>
      </c>
      <c r="W32">
        <f t="shared" ca="1" si="8"/>
        <v>4900</v>
      </c>
      <c r="X32">
        <f t="shared" ca="1" si="9"/>
        <v>27000</v>
      </c>
    </row>
    <row r="33" spans="1:24" x14ac:dyDescent="0.3">
      <c r="A33">
        <v>30</v>
      </c>
      <c r="B33">
        <f t="shared" ca="1" si="0"/>
        <v>237</v>
      </c>
      <c r="C33">
        <f t="shared" ca="1" si="1"/>
        <v>6</v>
      </c>
      <c r="D33" s="2">
        <f t="shared" ca="1" si="2"/>
        <v>1777.5</v>
      </c>
      <c r="E33">
        <f t="shared" ca="1" si="3"/>
        <v>27</v>
      </c>
      <c r="F33" s="1">
        <f t="shared" ca="1" si="4"/>
        <v>7.5</v>
      </c>
      <c r="G33" s="6">
        <f t="shared" ca="1" si="5"/>
        <v>22.222222222222221</v>
      </c>
      <c r="H33" s="3">
        <f t="shared" ca="1" si="10"/>
        <v>19.561616161616165</v>
      </c>
      <c r="I33" s="3">
        <f t="shared" ca="1" si="11"/>
        <v>4.9000000000000004</v>
      </c>
      <c r="J33" s="3">
        <f t="shared" ca="1" si="12"/>
        <v>24</v>
      </c>
      <c r="K33" s="2">
        <f t="shared" ca="1" si="13"/>
        <v>13523.888888888889</v>
      </c>
      <c r="L33">
        <f t="shared" ca="1" si="14"/>
        <v>1894</v>
      </c>
      <c r="M33" s="2">
        <f t="shared" ca="1" si="15"/>
        <v>25.705385427666315</v>
      </c>
      <c r="P33">
        <f t="shared" ca="1" si="16"/>
        <v>17</v>
      </c>
      <c r="Q33">
        <f t="shared" ca="1" si="17"/>
        <v>15</v>
      </c>
      <c r="R33">
        <f t="shared" ca="1" si="18"/>
        <v>23</v>
      </c>
      <c r="S33">
        <f t="shared" ca="1" si="19"/>
        <v>24</v>
      </c>
      <c r="T33">
        <f t="shared" ca="1" si="20"/>
        <v>24</v>
      </c>
      <c r="U33" s="5">
        <f t="shared" ca="1" si="20"/>
        <v>14</v>
      </c>
      <c r="V33" s="2">
        <f t="shared" ca="1" si="7"/>
        <v>19561.616161616166</v>
      </c>
      <c r="W33">
        <f t="shared" ca="1" si="8"/>
        <v>4900</v>
      </c>
      <c r="X33">
        <f t="shared" ca="1" si="9"/>
        <v>24000</v>
      </c>
    </row>
    <row r="34" spans="1:24" x14ac:dyDescent="0.3">
      <c r="A34">
        <v>31</v>
      </c>
      <c r="B34">
        <f t="shared" ca="1" si="0"/>
        <v>289</v>
      </c>
      <c r="C34">
        <f t="shared" ca="1" si="1"/>
        <v>10</v>
      </c>
      <c r="D34" s="2">
        <f t="shared" ca="1" si="2"/>
        <v>2167.5</v>
      </c>
      <c r="E34">
        <f t="shared" ca="1" si="3"/>
        <v>27</v>
      </c>
      <c r="F34" s="1">
        <f t="shared" ca="1" si="4"/>
        <v>7.5</v>
      </c>
      <c r="G34" s="6">
        <f t="shared" ca="1" si="5"/>
        <v>37.037037037037038</v>
      </c>
      <c r="H34" s="3">
        <f t="shared" ca="1" si="10"/>
        <v>20.765319865319867</v>
      </c>
      <c r="I34" s="3">
        <f t="shared" ca="1" si="11"/>
        <v>5.2</v>
      </c>
      <c r="J34" s="3">
        <f t="shared" ca="1" si="12"/>
        <v>17</v>
      </c>
      <c r="K34" s="2">
        <f t="shared" ca="1" si="13"/>
        <v>14431.388888888889</v>
      </c>
      <c r="L34">
        <f t="shared" ca="1" si="14"/>
        <v>2021</v>
      </c>
      <c r="M34" s="2">
        <f t="shared" ca="1" si="15"/>
        <v>25.706580900544285</v>
      </c>
      <c r="P34">
        <f t="shared" ca="1" si="16"/>
        <v>4</v>
      </c>
      <c r="Q34">
        <f t="shared" ca="1" si="17"/>
        <v>1</v>
      </c>
      <c r="R34">
        <f t="shared" ca="1" si="18"/>
        <v>14</v>
      </c>
      <c r="S34">
        <f t="shared" ca="1" si="19"/>
        <v>24</v>
      </c>
      <c r="T34">
        <f t="shared" ca="1" si="20"/>
        <v>24</v>
      </c>
      <c r="U34" s="5">
        <f t="shared" ca="1" si="20"/>
        <v>4</v>
      </c>
      <c r="V34" s="2">
        <f t="shared" ca="1" si="7"/>
        <v>20765.319865319867</v>
      </c>
      <c r="W34">
        <f t="shared" ca="1" si="8"/>
        <v>5200</v>
      </c>
      <c r="X34">
        <f t="shared" ca="1" si="9"/>
        <v>17000</v>
      </c>
    </row>
    <row r="35" spans="1:24" x14ac:dyDescent="0.3">
      <c r="A35">
        <v>32</v>
      </c>
      <c r="B35">
        <f t="shared" ca="1" si="0"/>
        <v>297</v>
      </c>
      <c r="C35">
        <f t="shared" ca="1" si="1"/>
        <v>5</v>
      </c>
      <c r="D35" s="2">
        <f t="shared" ca="1" si="2"/>
        <v>3300</v>
      </c>
      <c r="E35">
        <f t="shared" ca="1" si="3"/>
        <v>40</v>
      </c>
      <c r="F35" s="1">
        <f t="shared" ca="1" si="4"/>
        <v>11.111111111111111</v>
      </c>
      <c r="G35" s="6">
        <f t="shared" ca="1" si="5"/>
        <v>12.5</v>
      </c>
      <c r="H35" s="3">
        <f t="shared" ca="1" si="10"/>
        <v>18.37895622895623</v>
      </c>
      <c r="I35" s="3">
        <f t="shared" ca="1" si="11"/>
        <v>4.9000000000000004</v>
      </c>
      <c r="J35" s="3">
        <f t="shared" ca="1" si="12"/>
        <v>28</v>
      </c>
      <c r="K35" s="2">
        <f t="shared" ca="1" si="13"/>
        <v>16637.5</v>
      </c>
      <c r="L35">
        <f t="shared" ca="1" si="14"/>
        <v>2139</v>
      </c>
      <c r="M35" s="2">
        <f t="shared" ca="1" si="15"/>
        <v>28.001402524544179</v>
      </c>
      <c r="P35">
        <f t="shared" ca="1" si="16"/>
        <v>2</v>
      </c>
      <c r="Q35">
        <f t="shared" ca="1" si="17"/>
        <v>17</v>
      </c>
      <c r="R35">
        <f t="shared" ca="1" si="18"/>
        <v>1</v>
      </c>
      <c r="S35">
        <f t="shared" ca="1" si="19"/>
        <v>1</v>
      </c>
      <c r="T35">
        <f t="shared" ca="1" si="20"/>
        <v>1</v>
      </c>
      <c r="U35" s="5">
        <f t="shared" ca="1" si="20"/>
        <v>23</v>
      </c>
      <c r="V35" s="2">
        <f t="shared" ca="1" si="7"/>
        <v>18378.956228956231</v>
      </c>
      <c r="W35">
        <f t="shared" ca="1" si="8"/>
        <v>4900</v>
      </c>
      <c r="X35">
        <f t="shared" ca="1" si="9"/>
        <v>28000</v>
      </c>
    </row>
    <row r="36" spans="1:24" x14ac:dyDescent="0.3">
      <c r="A36">
        <v>33</v>
      </c>
      <c r="B36">
        <f t="shared" ca="1" si="0"/>
        <v>178</v>
      </c>
      <c r="C36">
        <f t="shared" ca="1" si="1"/>
        <v>7</v>
      </c>
      <c r="D36" s="2">
        <f t="shared" ca="1" si="2"/>
        <v>1780</v>
      </c>
      <c r="E36">
        <f t="shared" ca="1" si="3"/>
        <v>36</v>
      </c>
      <c r="F36" s="1">
        <f t="shared" ca="1" si="4"/>
        <v>10</v>
      </c>
      <c r="G36" s="6">
        <f t="shared" ca="1" si="5"/>
        <v>19.444444444444443</v>
      </c>
      <c r="H36" s="3">
        <f t="shared" ca="1" si="10"/>
        <v>18.323400673400677</v>
      </c>
      <c r="I36" s="3">
        <f t="shared" ca="1" si="11"/>
        <v>5.0999999999999996</v>
      </c>
      <c r="J36" s="3">
        <f t="shared" ca="1" si="12"/>
        <v>21</v>
      </c>
      <c r="K36" s="2">
        <f t="shared" ca="1" si="13"/>
        <v>17195.277777777777</v>
      </c>
      <c r="L36">
        <f t="shared" ca="1" si="14"/>
        <v>2141</v>
      </c>
      <c r="M36" s="2">
        <f t="shared" ca="1" si="15"/>
        <v>28.913124708080339</v>
      </c>
      <c r="P36">
        <f t="shared" ca="1" si="16"/>
        <v>27</v>
      </c>
      <c r="Q36">
        <f t="shared" ca="1" si="17"/>
        <v>12</v>
      </c>
      <c r="R36">
        <f t="shared" ca="1" si="18"/>
        <v>22</v>
      </c>
      <c r="S36">
        <f t="shared" ca="1" si="19"/>
        <v>10</v>
      </c>
      <c r="T36">
        <f t="shared" ca="1" si="20"/>
        <v>10</v>
      </c>
      <c r="U36" s="5">
        <f t="shared" ca="1" si="20"/>
        <v>18</v>
      </c>
      <c r="V36" s="2">
        <f t="shared" ca="1" si="7"/>
        <v>18323.400673400676</v>
      </c>
      <c r="W36">
        <f t="shared" ca="1" si="8"/>
        <v>5100</v>
      </c>
      <c r="X36">
        <f t="shared" ca="1" si="9"/>
        <v>21000</v>
      </c>
    </row>
    <row r="37" spans="1:24" x14ac:dyDescent="0.3">
      <c r="A37">
        <v>34</v>
      </c>
      <c r="B37">
        <f t="shared" ca="1" si="0"/>
        <v>162</v>
      </c>
      <c r="C37">
        <f t="shared" ca="1" si="1"/>
        <v>4</v>
      </c>
      <c r="D37" s="2">
        <f t="shared" ca="1" si="2"/>
        <v>1800</v>
      </c>
      <c r="E37">
        <f t="shared" ca="1" si="3"/>
        <v>40</v>
      </c>
      <c r="F37" s="1">
        <f t="shared" ca="1" si="4"/>
        <v>11.111111111111111</v>
      </c>
      <c r="G37" s="6">
        <f t="shared" ca="1" si="5"/>
        <v>10</v>
      </c>
      <c r="H37" s="3">
        <f t="shared" ca="1" si="10"/>
        <v>18.251972101972104</v>
      </c>
      <c r="I37" s="3">
        <f t="shared" ca="1" si="11"/>
        <v>5.2</v>
      </c>
      <c r="J37" s="3">
        <f t="shared" ca="1" si="12"/>
        <v>13</v>
      </c>
      <c r="K37" s="2">
        <f t="shared" ca="1" si="13"/>
        <v>17883.055555555555</v>
      </c>
      <c r="L37">
        <f t="shared" ca="1" si="14"/>
        <v>2160</v>
      </c>
      <c r="M37" s="2">
        <f t="shared" ca="1" si="15"/>
        <v>29.80509259259259</v>
      </c>
      <c r="P37">
        <f t="shared" ca="1" si="16"/>
        <v>30</v>
      </c>
      <c r="Q37">
        <f t="shared" ca="1" si="17"/>
        <v>23</v>
      </c>
      <c r="R37">
        <f t="shared" ca="1" si="18"/>
        <v>21</v>
      </c>
      <c r="S37">
        <f t="shared" ca="1" si="19"/>
        <v>1</v>
      </c>
      <c r="T37">
        <f t="shared" ca="1" si="20"/>
        <v>1</v>
      </c>
      <c r="U37" s="5">
        <f t="shared" ca="1" si="20"/>
        <v>28</v>
      </c>
      <c r="V37" s="2">
        <f t="shared" ca="1" si="7"/>
        <v>18251.972101972104</v>
      </c>
      <c r="W37">
        <f t="shared" ca="1" si="8"/>
        <v>5200</v>
      </c>
      <c r="X37">
        <f t="shared" ca="1" si="9"/>
        <v>13000</v>
      </c>
    </row>
    <row r="38" spans="1:24" x14ac:dyDescent="0.3">
      <c r="A38">
        <v>35</v>
      </c>
      <c r="B38">
        <f t="shared" ca="1" si="0"/>
        <v>103</v>
      </c>
      <c r="C38">
        <f t="shared" ca="1" si="1"/>
        <v>9</v>
      </c>
      <c r="D38" s="2">
        <f t="shared" ca="1" si="2"/>
        <v>658.05555555555554</v>
      </c>
      <c r="E38">
        <f t="shared" ca="1" si="3"/>
        <v>23</v>
      </c>
      <c r="F38" s="1">
        <f t="shared" ca="1" si="4"/>
        <v>6.3888888888888884</v>
      </c>
      <c r="G38" s="6">
        <f t="shared" ca="1" si="5"/>
        <v>39.130434782608695</v>
      </c>
      <c r="H38" s="3">
        <f t="shared" ca="1" si="10"/>
        <v>20.165015580232971</v>
      </c>
      <c r="I38" s="3">
        <f t="shared" ca="1" si="11"/>
        <v>5.6</v>
      </c>
      <c r="J38" s="3">
        <f t="shared" ca="1" si="12"/>
        <v>16</v>
      </c>
      <c r="K38" s="2">
        <f t="shared" ca="1" si="13"/>
        <v>17061.944444444445</v>
      </c>
      <c r="L38">
        <f t="shared" ca="1" si="14"/>
        <v>2050</v>
      </c>
      <c r="M38" s="2">
        <f t="shared" ca="1" si="15"/>
        <v>29.962439024390246</v>
      </c>
      <c r="P38">
        <f t="shared" ca="1" si="16"/>
        <v>38</v>
      </c>
      <c r="Q38">
        <f t="shared" ca="1" si="17"/>
        <v>4</v>
      </c>
      <c r="R38">
        <f t="shared" ca="1" si="18"/>
        <v>38</v>
      </c>
      <c r="S38">
        <f t="shared" ca="1" si="19"/>
        <v>32</v>
      </c>
      <c r="T38">
        <f t="shared" ca="1" si="20"/>
        <v>32</v>
      </c>
      <c r="U38" s="5">
        <f t="shared" ca="1" si="20"/>
        <v>3</v>
      </c>
      <c r="V38" s="2">
        <f t="shared" ca="1" si="7"/>
        <v>20165.015580232972</v>
      </c>
      <c r="W38">
        <f t="shared" ca="1" si="8"/>
        <v>5600</v>
      </c>
      <c r="X38">
        <f t="shared" ca="1" si="9"/>
        <v>16000</v>
      </c>
    </row>
    <row r="39" spans="1:24" x14ac:dyDescent="0.3">
      <c r="A39">
        <v>36</v>
      </c>
      <c r="B39">
        <f t="shared" ca="1" si="0"/>
        <v>294</v>
      </c>
      <c r="C39">
        <f t="shared" ca="1" si="1"/>
        <v>5</v>
      </c>
      <c r="D39" s="2">
        <f t="shared" ca="1" si="2"/>
        <v>1878.3333333333333</v>
      </c>
      <c r="E39">
        <f t="shared" ca="1" si="3"/>
        <v>23</v>
      </c>
      <c r="F39" s="1">
        <f t="shared" ca="1" si="4"/>
        <v>6.3888888888888884</v>
      </c>
      <c r="G39" s="6">
        <f t="shared" ca="1" si="5"/>
        <v>21.739130434782609</v>
      </c>
      <c r="H39" s="3">
        <f t="shared" ca="1" si="10"/>
        <v>21.138928623711234</v>
      </c>
      <c r="I39" s="3">
        <f t="shared" ca="1" si="11"/>
        <v>5.8</v>
      </c>
      <c r="J39" s="3">
        <f t="shared" ca="1" si="12"/>
        <v>11</v>
      </c>
      <c r="K39" s="2">
        <f t="shared" ca="1" si="13"/>
        <v>17912.5</v>
      </c>
      <c r="L39">
        <f t="shared" ca="1" si="14"/>
        <v>2196</v>
      </c>
      <c r="M39" s="2">
        <f t="shared" ca="1" si="15"/>
        <v>29.364754098360656</v>
      </c>
      <c r="P39">
        <f t="shared" ca="1" si="16"/>
        <v>3</v>
      </c>
      <c r="Q39">
        <f t="shared" ca="1" si="17"/>
        <v>17</v>
      </c>
      <c r="R39">
        <f t="shared" ca="1" si="18"/>
        <v>17</v>
      </c>
      <c r="S39">
        <f t="shared" ca="1" si="19"/>
        <v>32</v>
      </c>
      <c r="T39">
        <f t="shared" ca="1" si="20"/>
        <v>32</v>
      </c>
      <c r="U39" s="5">
        <f t="shared" ca="1" si="20"/>
        <v>15</v>
      </c>
      <c r="V39" s="2">
        <f t="shared" ca="1" si="7"/>
        <v>21138.928623711232</v>
      </c>
      <c r="W39">
        <f t="shared" ca="1" si="8"/>
        <v>5800</v>
      </c>
      <c r="X39">
        <f t="shared" ca="1" si="9"/>
        <v>11000</v>
      </c>
    </row>
    <row r="40" spans="1:24" x14ac:dyDescent="0.3">
      <c r="A40">
        <v>37</v>
      </c>
      <c r="B40">
        <f t="shared" ca="1" si="0"/>
        <v>252</v>
      </c>
      <c r="C40">
        <f t="shared" ca="1" si="1"/>
        <v>5</v>
      </c>
      <c r="D40" s="2">
        <f t="shared" ca="1" si="2"/>
        <v>2730</v>
      </c>
      <c r="E40">
        <f t="shared" ca="1" si="3"/>
        <v>39</v>
      </c>
      <c r="F40" s="1">
        <f t="shared" ca="1" si="4"/>
        <v>10.833333333333334</v>
      </c>
      <c r="G40" s="6">
        <f t="shared" ca="1" si="5"/>
        <v>12.820512820512821</v>
      </c>
      <c r="H40" s="3">
        <f t="shared" ca="1" si="10"/>
        <v>20.992408477191088</v>
      </c>
      <c r="I40" s="3">
        <f t="shared" ca="1" si="11"/>
        <v>6</v>
      </c>
      <c r="J40" s="3">
        <f t="shared" ca="1" si="12"/>
        <v>15</v>
      </c>
      <c r="K40" s="2">
        <f t="shared" ca="1" si="13"/>
        <v>19481.666666666664</v>
      </c>
      <c r="L40">
        <f t="shared" ca="1" si="14"/>
        <v>2249</v>
      </c>
      <c r="M40" s="2">
        <f t="shared" ca="1" si="15"/>
        <v>31.184526456202757</v>
      </c>
      <c r="P40">
        <f t="shared" ca="1" si="16"/>
        <v>14</v>
      </c>
      <c r="Q40">
        <f t="shared" ca="1" si="17"/>
        <v>17</v>
      </c>
      <c r="R40">
        <f t="shared" ca="1" si="18"/>
        <v>6</v>
      </c>
      <c r="S40">
        <f t="shared" ca="1" si="19"/>
        <v>3</v>
      </c>
      <c r="T40">
        <f t="shared" ca="1" si="20"/>
        <v>3</v>
      </c>
      <c r="U40" s="5">
        <f t="shared" ca="1" si="20"/>
        <v>22</v>
      </c>
      <c r="V40" s="2">
        <f t="shared" ca="1" si="7"/>
        <v>20992.408477191089</v>
      </c>
      <c r="W40">
        <f t="shared" ca="1" si="8"/>
        <v>6000</v>
      </c>
      <c r="X40">
        <f t="shared" ca="1" si="9"/>
        <v>15000</v>
      </c>
    </row>
    <row r="41" spans="1:24" x14ac:dyDescent="0.3">
      <c r="A41">
        <v>38</v>
      </c>
      <c r="B41">
        <f t="shared" ca="1" si="0"/>
        <v>172</v>
      </c>
      <c r="C41">
        <f t="shared" ca="1" si="1"/>
        <v>1</v>
      </c>
      <c r="D41" s="2">
        <f t="shared" ca="1" si="2"/>
        <v>1815.5555555555554</v>
      </c>
      <c r="E41">
        <f t="shared" ca="1" si="3"/>
        <v>38</v>
      </c>
      <c r="F41" s="1">
        <f t="shared" ca="1" si="4"/>
        <v>10.555555555555555</v>
      </c>
      <c r="G41" s="6">
        <f t="shared" ca="1" si="5"/>
        <v>2.6315789473684212</v>
      </c>
      <c r="H41" s="3">
        <f t="shared" ca="1" si="10"/>
        <v>20.952536068897622</v>
      </c>
      <c r="I41" s="3">
        <f t="shared" ca="1" si="11"/>
        <v>6</v>
      </c>
      <c r="J41" s="3">
        <f t="shared" ca="1" si="12"/>
        <v>24</v>
      </c>
      <c r="K41" s="2">
        <f t="shared" ca="1" si="13"/>
        <v>19830.555555555555</v>
      </c>
      <c r="L41">
        <f t="shared" ca="1" si="14"/>
        <v>2261</v>
      </c>
      <c r="M41" s="2">
        <f t="shared" ca="1" si="15"/>
        <v>31.574524546660768</v>
      </c>
      <c r="P41">
        <f t="shared" ca="1" si="16"/>
        <v>29</v>
      </c>
      <c r="Q41">
        <f t="shared" ca="1" si="17"/>
        <v>32</v>
      </c>
      <c r="R41">
        <f t="shared" ca="1" si="18"/>
        <v>19</v>
      </c>
      <c r="S41">
        <f t="shared" ca="1" si="19"/>
        <v>6</v>
      </c>
      <c r="T41">
        <f t="shared" ca="1" si="20"/>
        <v>6</v>
      </c>
      <c r="U41" s="5">
        <f t="shared" ca="1" si="20"/>
        <v>35</v>
      </c>
      <c r="V41" s="2">
        <f t="shared" ca="1" si="7"/>
        <v>20952.536068897622</v>
      </c>
      <c r="W41">
        <f t="shared" ca="1" si="8"/>
        <v>6000</v>
      </c>
      <c r="X41">
        <f t="shared" ca="1" si="9"/>
        <v>24000</v>
      </c>
    </row>
    <row r="42" spans="1:24" x14ac:dyDescent="0.3">
      <c r="A42">
        <v>39</v>
      </c>
      <c r="B42">
        <f t="shared" ca="1" si="0"/>
        <v>232</v>
      </c>
      <c r="C42">
        <f t="shared" ca="1" si="1"/>
        <v>2</v>
      </c>
      <c r="D42" s="2">
        <f t="shared" ca="1" si="2"/>
        <v>1546.6666666666665</v>
      </c>
      <c r="E42">
        <f t="shared" ca="1" si="3"/>
        <v>24</v>
      </c>
      <c r="F42" s="1">
        <f t="shared" ca="1" si="4"/>
        <v>6.6666666666666661</v>
      </c>
      <c r="G42" s="6">
        <f t="shared" ca="1" si="5"/>
        <v>8.3333333333333339</v>
      </c>
      <c r="H42" s="3">
        <f t="shared" ca="1" si="10"/>
        <v>18.585869402230959</v>
      </c>
      <c r="I42" s="3">
        <f t="shared" ca="1" si="11"/>
        <v>5.4</v>
      </c>
      <c r="J42" s="3">
        <f t="shared" ca="1" si="12"/>
        <v>26</v>
      </c>
      <c r="K42" s="2">
        <f t="shared" ca="1" si="13"/>
        <v>19453.611111111113</v>
      </c>
      <c r="L42">
        <f t="shared" ca="1" si="14"/>
        <v>2216</v>
      </c>
      <c r="M42" s="2">
        <f t="shared" ca="1" si="15"/>
        <v>31.603339350180509</v>
      </c>
      <c r="P42">
        <f t="shared" ca="1" si="16"/>
        <v>18</v>
      </c>
      <c r="Q42">
        <f t="shared" ca="1" si="17"/>
        <v>30</v>
      </c>
      <c r="R42">
        <f t="shared" ca="1" si="18"/>
        <v>25</v>
      </c>
      <c r="S42">
        <f t="shared" ca="1" si="19"/>
        <v>30</v>
      </c>
      <c r="T42">
        <f t="shared" ca="1" si="20"/>
        <v>30</v>
      </c>
      <c r="U42" s="5">
        <f t="shared" ca="1" si="20"/>
        <v>29</v>
      </c>
      <c r="V42" s="2">
        <f t="shared" ca="1" si="7"/>
        <v>18585.869402230957</v>
      </c>
      <c r="W42">
        <f t="shared" ca="1" si="8"/>
        <v>5400</v>
      </c>
      <c r="X42">
        <f t="shared" ca="1" si="9"/>
        <v>26000</v>
      </c>
    </row>
    <row r="43" spans="1:24" x14ac:dyDescent="0.3">
      <c r="A43">
        <v>40</v>
      </c>
      <c r="B43">
        <f t="shared" ca="1" si="0"/>
        <v>227</v>
      </c>
      <c r="C43">
        <f t="shared" ca="1" si="1"/>
        <v>3</v>
      </c>
      <c r="D43" s="2">
        <f t="shared" ca="1" si="2"/>
        <v>2333.0555555555552</v>
      </c>
      <c r="E43">
        <f t="shared" ca="1" si="3"/>
        <v>37</v>
      </c>
      <c r="F43" s="1">
        <f t="shared" ca="1" si="4"/>
        <v>10.277777777777777</v>
      </c>
      <c r="G43" s="6">
        <f t="shared" ca="1" si="5"/>
        <v>8.1081081081081088</v>
      </c>
      <c r="H43" s="3">
        <f t="shared" ca="1" si="10"/>
        <v>17.174457990819544</v>
      </c>
      <c r="I43" s="3">
        <f t="shared" ca="1" si="11"/>
        <v>5.0999999999999996</v>
      </c>
      <c r="J43" s="3">
        <f t="shared" ca="1" si="12"/>
        <v>21</v>
      </c>
      <c r="K43" s="2">
        <f t="shared" ca="1" si="13"/>
        <v>20009.166666666664</v>
      </c>
      <c r="L43">
        <f t="shared" ca="1" si="14"/>
        <v>2206</v>
      </c>
      <c r="M43" s="2">
        <f t="shared" ca="1" si="15"/>
        <v>32.653218495013597</v>
      </c>
      <c r="P43">
        <f t="shared" ca="1" si="16"/>
        <v>19</v>
      </c>
      <c r="Q43">
        <f t="shared" ca="1" si="17"/>
        <v>26</v>
      </c>
      <c r="R43">
        <f t="shared" ca="1" si="18"/>
        <v>10</v>
      </c>
      <c r="S43">
        <f t="shared" ca="1" si="19"/>
        <v>8</v>
      </c>
      <c r="T43">
        <f t="shared" ca="1" si="20"/>
        <v>8</v>
      </c>
      <c r="U43" s="5">
        <f t="shared" ca="1" si="20"/>
        <v>30</v>
      </c>
      <c r="V43" s="2">
        <f t="shared" ca="1" si="7"/>
        <v>17174.457990819545</v>
      </c>
      <c r="W43">
        <f t="shared" ca="1" si="8"/>
        <v>5100</v>
      </c>
      <c r="X43">
        <f t="shared" ca="1" si="9"/>
        <v>21000</v>
      </c>
    </row>
    <row r="44" spans="1:24" x14ac:dyDescent="0.3">
      <c r="A44">
        <v>41</v>
      </c>
      <c r="B44">
        <f t="shared" ca="1" si="0"/>
        <v>273</v>
      </c>
      <c r="C44">
        <f t="shared" ca="1" si="1"/>
        <v>1</v>
      </c>
      <c r="D44" s="2">
        <f t="shared" ca="1" si="2"/>
        <v>2957.5</v>
      </c>
      <c r="E44">
        <f t="shared" ca="1" si="3"/>
        <v>39</v>
      </c>
      <c r="F44" s="1">
        <f t="shared" ca="1" si="4"/>
        <v>10.833333333333334</v>
      </c>
      <c r="G44" s="6">
        <f t="shared" ca="1" si="5"/>
        <v>2.5641025641025643</v>
      </c>
      <c r="H44" s="3">
        <f t="shared" ca="1" si="10"/>
        <v>13.727164543526101</v>
      </c>
      <c r="I44" s="3">
        <f t="shared" ca="1" si="11"/>
        <v>4.2</v>
      </c>
      <c r="J44" s="3">
        <f t="shared" ca="1" si="12"/>
        <v>26</v>
      </c>
      <c r="K44" s="2">
        <f t="shared" ca="1" si="13"/>
        <v>20799.166666666664</v>
      </c>
      <c r="L44">
        <f t="shared" ca="1" si="14"/>
        <v>2190</v>
      </c>
      <c r="M44" s="2">
        <f t="shared" ca="1" si="15"/>
        <v>34.19041095890411</v>
      </c>
      <c r="P44">
        <f t="shared" ca="1" si="16"/>
        <v>10</v>
      </c>
      <c r="Q44">
        <f t="shared" ca="1" si="17"/>
        <v>32</v>
      </c>
      <c r="R44">
        <f t="shared" ca="1" si="18"/>
        <v>2</v>
      </c>
      <c r="S44">
        <f t="shared" ca="1" si="19"/>
        <v>3</v>
      </c>
      <c r="T44">
        <f t="shared" ca="1" si="20"/>
        <v>3</v>
      </c>
      <c r="U44" s="5">
        <f t="shared" ca="1" si="20"/>
        <v>36</v>
      </c>
      <c r="V44" s="2">
        <f t="shared" ca="1" si="7"/>
        <v>13727.164543526102</v>
      </c>
      <c r="W44">
        <f t="shared" ca="1" si="8"/>
        <v>4200</v>
      </c>
      <c r="X44">
        <f t="shared" ca="1" si="9"/>
        <v>26000</v>
      </c>
    </row>
    <row r="45" spans="1:24" x14ac:dyDescent="0.3">
      <c r="A45">
        <v>42</v>
      </c>
      <c r="B45">
        <f t="shared" ca="1" si="0"/>
        <v>285</v>
      </c>
      <c r="C45">
        <f t="shared" ca="1" si="1"/>
        <v>4</v>
      </c>
      <c r="D45" s="2">
        <f t="shared" ca="1" si="2"/>
        <v>2850</v>
      </c>
      <c r="E45">
        <f t="shared" ca="1" si="3"/>
        <v>36</v>
      </c>
      <c r="F45" s="1">
        <f t="shared" ca="1" si="4"/>
        <v>10</v>
      </c>
      <c r="G45" s="6">
        <f t="shared" ca="1" si="5"/>
        <v>11.111111111111111</v>
      </c>
      <c r="H45" s="3">
        <f t="shared" ca="1" si="10"/>
        <v>13.588275654637211</v>
      </c>
      <c r="I45" s="3">
        <f t="shared" ca="1" si="11"/>
        <v>4.0999999999999996</v>
      </c>
      <c r="J45" s="3">
        <f t="shared" ca="1" si="12"/>
        <v>27</v>
      </c>
      <c r="K45" s="2">
        <f t="shared" ca="1" si="13"/>
        <v>20349.166666666664</v>
      </c>
      <c r="L45">
        <f t="shared" ca="1" si="14"/>
        <v>2178</v>
      </c>
      <c r="M45" s="2">
        <f t="shared" ca="1" si="15"/>
        <v>33.634986225895311</v>
      </c>
      <c r="P45">
        <f t="shared" ca="1" si="16"/>
        <v>7</v>
      </c>
      <c r="Q45">
        <f t="shared" ca="1" si="17"/>
        <v>23</v>
      </c>
      <c r="R45">
        <f t="shared" ca="1" si="18"/>
        <v>4</v>
      </c>
      <c r="S45">
        <f t="shared" ca="1" si="19"/>
        <v>10</v>
      </c>
      <c r="T45">
        <f t="shared" ca="1" si="20"/>
        <v>10</v>
      </c>
      <c r="U45" s="5">
        <f t="shared" ca="1" si="20"/>
        <v>26</v>
      </c>
      <c r="V45" s="2">
        <f t="shared" ca="1" si="7"/>
        <v>13588.275654637211</v>
      </c>
      <c r="W45">
        <f t="shared" ca="1" si="8"/>
        <v>4100</v>
      </c>
      <c r="X45">
        <f t="shared" ca="1" si="9"/>
        <v>27000</v>
      </c>
    </row>
    <row r="46" spans="1:24" x14ac:dyDescent="0.3">
      <c r="A46">
        <v>43</v>
      </c>
      <c r="B46">
        <f t="shared" ca="1" si="0"/>
        <v>242</v>
      </c>
      <c r="C46">
        <f t="shared" ca="1" si="1"/>
        <v>0</v>
      </c>
      <c r="D46" s="2">
        <f t="shared" ca="1" si="2"/>
        <v>2621.666666666667</v>
      </c>
      <c r="E46">
        <f t="shared" ca="1" si="3"/>
        <v>39</v>
      </c>
      <c r="F46" s="1">
        <f t="shared" ca="1" si="4"/>
        <v>10.833333333333334</v>
      </c>
      <c r="G46" s="6">
        <f t="shared" ca="1" si="5"/>
        <v>0</v>
      </c>
      <c r="H46" s="3">
        <f t="shared" ca="1" si="10"/>
        <v>11.643831210192769</v>
      </c>
      <c r="I46" s="3">
        <f t="shared" ca="1" si="11"/>
        <v>3.4</v>
      </c>
      <c r="J46" s="3">
        <f t="shared" ca="1" si="12"/>
        <v>28</v>
      </c>
      <c r="K46" s="2">
        <f t="shared" ca="1" si="13"/>
        <v>21190.833333333332</v>
      </c>
      <c r="L46">
        <f t="shared" ca="1" si="14"/>
        <v>2242</v>
      </c>
      <c r="M46" s="2">
        <f t="shared" ca="1" si="15"/>
        <v>34.026315789473678</v>
      </c>
      <c r="P46">
        <f t="shared" ca="1" si="16"/>
        <v>16</v>
      </c>
      <c r="Q46">
        <f t="shared" ca="1" si="17"/>
        <v>37</v>
      </c>
      <c r="R46">
        <f t="shared" ca="1" si="18"/>
        <v>7</v>
      </c>
      <c r="S46">
        <f t="shared" ca="1" si="19"/>
        <v>3</v>
      </c>
      <c r="T46">
        <f t="shared" ca="1" si="20"/>
        <v>3</v>
      </c>
      <c r="U46" s="5">
        <f t="shared" ca="1" si="20"/>
        <v>37</v>
      </c>
      <c r="V46" s="2">
        <f t="shared" ca="1" si="7"/>
        <v>11643.831210192768</v>
      </c>
      <c r="W46">
        <f t="shared" ca="1" si="8"/>
        <v>3400</v>
      </c>
      <c r="X46">
        <f t="shared" ca="1" si="9"/>
        <v>28000</v>
      </c>
    </row>
    <row r="47" spans="1:24" x14ac:dyDescent="0.3">
      <c r="A47">
        <v>44</v>
      </c>
      <c r="B47">
        <f t="shared" ca="1" si="0"/>
        <v>271</v>
      </c>
      <c r="C47">
        <f t="shared" ca="1" si="1"/>
        <v>7</v>
      </c>
      <c r="D47" s="2">
        <f t="shared" ca="1" si="2"/>
        <v>1806.6666666666665</v>
      </c>
      <c r="E47">
        <f t="shared" ca="1" si="3"/>
        <v>24</v>
      </c>
      <c r="F47" s="1">
        <f t="shared" ca="1" si="4"/>
        <v>6.6666666666666661</v>
      </c>
      <c r="G47" s="6">
        <f t="shared" ca="1" si="5"/>
        <v>29.166666666666668</v>
      </c>
      <c r="H47" s="3">
        <f t="shared" ca="1" si="10"/>
        <v>13.560497876859435</v>
      </c>
      <c r="I47" s="3">
        <f t="shared" ca="1" si="11"/>
        <v>3.7</v>
      </c>
      <c r="J47" s="3">
        <f t="shared" ca="1" si="12"/>
        <v>12</v>
      </c>
      <c r="K47" s="2">
        <f t="shared" ca="1" si="13"/>
        <v>21197.5</v>
      </c>
      <c r="L47">
        <f t="shared" ca="1" si="14"/>
        <v>2351</v>
      </c>
      <c r="M47" s="2">
        <f t="shared" ca="1" si="15"/>
        <v>32.458953636750323</v>
      </c>
      <c r="P47">
        <f t="shared" ca="1" si="16"/>
        <v>11</v>
      </c>
      <c r="Q47">
        <f t="shared" ca="1" si="17"/>
        <v>12</v>
      </c>
      <c r="R47">
        <f t="shared" ca="1" si="18"/>
        <v>20</v>
      </c>
      <c r="S47">
        <f t="shared" ca="1" si="19"/>
        <v>30</v>
      </c>
      <c r="T47">
        <f t="shared" ca="1" si="20"/>
        <v>30</v>
      </c>
      <c r="U47" s="5">
        <f t="shared" ca="1" si="20"/>
        <v>7</v>
      </c>
      <c r="V47" s="2">
        <f t="shared" ca="1" si="7"/>
        <v>13560.497876859434</v>
      </c>
      <c r="W47">
        <f t="shared" ca="1" si="8"/>
        <v>3700</v>
      </c>
      <c r="X47">
        <f t="shared" ca="1" si="9"/>
        <v>12000</v>
      </c>
    </row>
    <row r="48" spans="1:24" x14ac:dyDescent="0.3">
      <c r="A48">
        <v>45</v>
      </c>
      <c r="B48">
        <f t="shared" ca="1" si="0"/>
        <v>285</v>
      </c>
      <c r="C48">
        <f t="shared" ca="1" si="1"/>
        <v>9</v>
      </c>
      <c r="D48" s="2">
        <f t="shared" ca="1" si="2"/>
        <v>2850</v>
      </c>
      <c r="E48">
        <f t="shared" ca="1" si="3"/>
        <v>36</v>
      </c>
      <c r="F48" s="1">
        <f t="shared" ca="1" si="4"/>
        <v>10</v>
      </c>
      <c r="G48" s="6">
        <f t="shared" ca="1" si="5"/>
        <v>25</v>
      </c>
      <c r="H48" s="3">
        <f t="shared" ca="1" si="10"/>
        <v>12.147454398598564</v>
      </c>
      <c r="I48" s="3">
        <f t="shared" ca="1" si="11"/>
        <v>3.7</v>
      </c>
      <c r="J48" s="3">
        <f t="shared" ca="1" si="12"/>
        <v>15</v>
      </c>
      <c r="K48" s="2">
        <f t="shared" ca="1" si="13"/>
        <v>23389.444444444445</v>
      </c>
      <c r="L48">
        <f t="shared" ca="1" si="14"/>
        <v>2533</v>
      </c>
      <c r="M48" s="2">
        <f t="shared" ca="1" si="15"/>
        <v>33.242005527043034</v>
      </c>
      <c r="P48">
        <f t="shared" ca="1" si="16"/>
        <v>7</v>
      </c>
      <c r="Q48">
        <f t="shared" ca="1" si="17"/>
        <v>4</v>
      </c>
      <c r="R48">
        <f t="shared" ca="1" si="18"/>
        <v>4</v>
      </c>
      <c r="S48">
        <f t="shared" ca="1" si="19"/>
        <v>10</v>
      </c>
      <c r="T48">
        <f t="shared" ca="1" si="20"/>
        <v>10</v>
      </c>
      <c r="U48" s="5">
        <f t="shared" ca="1" si="20"/>
        <v>10</v>
      </c>
      <c r="V48" s="2">
        <f t="shared" ca="1" si="7"/>
        <v>12147.454398598564</v>
      </c>
      <c r="W48">
        <f t="shared" ca="1" si="8"/>
        <v>3700</v>
      </c>
      <c r="X48">
        <f t="shared" ca="1" si="9"/>
        <v>15000</v>
      </c>
    </row>
    <row r="49" spans="1:24" x14ac:dyDescent="0.3">
      <c r="A49">
        <v>46</v>
      </c>
      <c r="B49">
        <f t="shared" ca="1" si="0"/>
        <v>259</v>
      </c>
      <c r="C49">
        <f t="shared" ca="1" si="1"/>
        <v>8</v>
      </c>
      <c r="D49" s="2">
        <f t="shared" ca="1" si="2"/>
        <v>2374.1666666666665</v>
      </c>
      <c r="E49">
        <f t="shared" ca="1" si="3"/>
        <v>33</v>
      </c>
      <c r="F49" s="1">
        <f t="shared" ca="1" si="4"/>
        <v>9.1666666666666661</v>
      </c>
      <c r="G49" s="6">
        <f t="shared" ca="1" si="5"/>
        <v>24.242424242424242</v>
      </c>
      <c r="H49" s="3">
        <f t="shared" ca="1" si="10"/>
        <v>12.397783779362729</v>
      </c>
      <c r="I49" s="3">
        <f t="shared" ca="1" si="11"/>
        <v>4</v>
      </c>
      <c r="J49" s="3">
        <f t="shared" ca="1" si="12"/>
        <v>16</v>
      </c>
      <c r="K49" s="2">
        <f t="shared" ca="1" si="13"/>
        <v>23885.277777777781</v>
      </c>
      <c r="L49">
        <f t="shared" ca="1" si="14"/>
        <v>2498</v>
      </c>
      <c r="M49" s="2">
        <f t="shared" ca="1" si="15"/>
        <v>34.422337870296246</v>
      </c>
      <c r="P49">
        <f t="shared" ca="1" si="16"/>
        <v>13</v>
      </c>
      <c r="Q49">
        <f t="shared" ca="1" si="17"/>
        <v>8</v>
      </c>
      <c r="R49">
        <f t="shared" ca="1" si="18"/>
        <v>9</v>
      </c>
      <c r="S49">
        <f t="shared" ca="1" si="19"/>
        <v>15</v>
      </c>
      <c r="T49">
        <f t="shared" ca="1" si="20"/>
        <v>15</v>
      </c>
      <c r="U49" s="5">
        <f t="shared" ca="1" si="20"/>
        <v>13</v>
      </c>
      <c r="V49" s="2">
        <f t="shared" ca="1" si="7"/>
        <v>12397.78377936273</v>
      </c>
      <c r="W49">
        <f t="shared" ca="1" si="8"/>
        <v>4000</v>
      </c>
      <c r="X49">
        <f t="shared" ca="1" si="9"/>
        <v>16000</v>
      </c>
    </row>
    <row r="50" spans="1:24" x14ac:dyDescent="0.3">
      <c r="A50">
        <v>47</v>
      </c>
      <c r="B50">
        <f t="shared" ca="1" si="0"/>
        <v>270</v>
      </c>
      <c r="C50">
        <f t="shared" ca="1" si="1"/>
        <v>1</v>
      </c>
      <c r="D50" s="2">
        <f t="shared" ca="1" si="2"/>
        <v>2175</v>
      </c>
      <c r="E50">
        <f t="shared" ca="1" si="3"/>
        <v>29</v>
      </c>
      <c r="F50" s="1">
        <f t="shared" ca="1" si="4"/>
        <v>8.0555555555555554</v>
      </c>
      <c r="G50" s="6">
        <f t="shared" ca="1" si="5"/>
        <v>3.4482758620689653</v>
      </c>
      <c r="H50" s="3">
        <f t="shared" ca="1" si="10"/>
        <v>11.460560083518342</v>
      </c>
      <c r="I50" s="3">
        <f t="shared" ca="1" si="11"/>
        <v>3.6</v>
      </c>
      <c r="J50" s="3">
        <f t="shared" ca="1" si="12"/>
        <v>22</v>
      </c>
      <c r="K50" s="2">
        <f t="shared" ca="1" si="13"/>
        <v>23330.277777777777</v>
      </c>
      <c r="L50">
        <f t="shared" ca="1" si="14"/>
        <v>2516</v>
      </c>
      <c r="M50" s="2">
        <f t="shared" ca="1" si="15"/>
        <v>33.381955484896658</v>
      </c>
      <c r="P50">
        <f t="shared" ca="1" si="16"/>
        <v>12</v>
      </c>
      <c r="Q50">
        <f t="shared" ca="1" si="17"/>
        <v>32</v>
      </c>
      <c r="R50">
        <f t="shared" ca="1" si="18"/>
        <v>12</v>
      </c>
      <c r="S50">
        <f t="shared" ca="1" si="19"/>
        <v>20</v>
      </c>
      <c r="T50">
        <f t="shared" ca="1" si="20"/>
        <v>20</v>
      </c>
      <c r="U50" s="5">
        <f t="shared" ca="1" si="20"/>
        <v>33</v>
      </c>
      <c r="V50" s="2">
        <f t="shared" ca="1" si="7"/>
        <v>11460.560083518341</v>
      </c>
      <c r="W50">
        <f t="shared" ca="1" si="8"/>
        <v>3600</v>
      </c>
      <c r="X50">
        <f t="shared" ca="1" si="9"/>
        <v>22000</v>
      </c>
    </row>
  </sheetData>
  <mergeCells count="1">
    <mergeCell ref="S11:T11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EC72C-83B0-46B6-92CE-79615F4071F4}">
  <dimension ref="A1:AD50"/>
  <sheetViews>
    <sheetView zoomScale="73" workbookViewId="0">
      <selection activeCell="G13" sqref="G13"/>
    </sheetView>
  </sheetViews>
  <sheetFormatPr defaultRowHeight="14.4" x14ac:dyDescent="0.3"/>
  <cols>
    <col min="1" max="1" width="4.21875" bestFit="1" customWidth="1"/>
    <col min="2" max="2" width="4.5546875" bestFit="1" customWidth="1"/>
    <col min="3" max="3" width="6" bestFit="1" customWidth="1"/>
    <col min="4" max="4" width="7.88671875" bestFit="1" customWidth="1"/>
    <col min="5" max="5" width="5.88671875" bestFit="1" customWidth="1"/>
    <col min="6" max="6" width="5.88671875" customWidth="1"/>
    <col min="7" max="7" width="11.77734375" bestFit="1" customWidth="1"/>
    <col min="8" max="10" width="18.33203125" bestFit="1" customWidth="1"/>
    <col min="11" max="11" width="9.5546875" bestFit="1" customWidth="1"/>
    <col min="12" max="12" width="9.5546875" customWidth="1"/>
    <col min="13" max="13" width="7.33203125" bestFit="1" customWidth="1"/>
    <col min="16" max="16" width="4.5546875" bestFit="1" customWidth="1"/>
    <col min="17" max="17" width="6" bestFit="1" customWidth="1"/>
    <col min="18" max="18" width="7.88671875" bestFit="1" customWidth="1"/>
    <col min="19" max="20" width="5.88671875" bestFit="1" customWidth="1"/>
    <col min="21" max="21" width="11.77734375" bestFit="1" customWidth="1"/>
    <col min="22" max="22" width="4.5546875" bestFit="1" customWidth="1"/>
    <col min="23" max="23" width="6" bestFit="1" customWidth="1"/>
    <col min="24" max="24" width="7.88671875" bestFit="1" customWidth="1"/>
    <col min="25" max="26" width="5.88671875" bestFit="1" customWidth="1"/>
    <col min="27" max="27" width="11.77734375" bestFit="1" customWidth="1"/>
    <col min="28" max="28" width="6.33203125" bestFit="1" customWidth="1"/>
    <col min="29" max="29" width="5.33203125" bestFit="1" customWidth="1"/>
    <col min="30" max="30" width="6.33203125" bestFit="1" customWidth="1"/>
  </cols>
  <sheetData>
    <row r="1" spans="1:30" x14ac:dyDescent="0.3">
      <c r="G1" s="5" t="s">
        <v>357</v>
      </c>
      <c r="H1" t="s">
        <v>16</v>
      </c>
      <c r="I1" t="s">
        <v>17</v>
      </c>
      <c r="J1" t="s">
        <v>18</v>
      </c>
    </row>
    <row r="2" spans="1:30" x14ac:dyDescent="0.3">
      <c r="A2" t="s">
        <v>19</v>
      </c>
      <c r="B2" t="s">
        <v>4</v>
      </c>
      <c r="C2" t="s">
        <v>2</v>
      </c>
      <c r="D2" t="s">
        <v>6</v>
      </c>
      <c r="E2" t="s">
        <v>8</v>
      </c>
      <c r="F2" t="s">
        <v>10</v>
      </c>
      <c r="G2" s="5" t="s">
        <v>11</v>
      </c>
      <c r="H2" t="s">
        <v>11</v>
      </c>
      <c r="I2" t="s">
        <v>11</v>
      </c>
      <c r="J2" t="s">
        <v>11</v>
      </c>
      <c r="K2" t="s">
        <v>6</v>
      </c>
      <c r="L2" t="s">
        <v>4</v>
      </c>
      <c r="M2" t="s">
        <v>8</v>
      </c>
    </row>
    <row r="3" spans="1:30" ht="57.6" x14ac:dyDescent="0.3">
      <c r="A3" t="s">
        <v>0</v>
      </c>
      <c r="B3" t="s">
        <v>3</v>
      </c>
      <c r="C3" t="s">
        <v>1</v>
      </c>
      <c r="D3" t="s">
        <v>5</v>
      </c>
      <c r="E3" t="s">
        <v>7</v>
      </c>
      <c r="F3" t="s">
        <v>7</v>
      </c>
      <c r="G3" s="5" t="s">
        <v>9</v>
      </c>
      <c r="H3" s="4" t="s">
        <v>15</v>
      </c>
      <c r="I3" s="4" t="s">
        <v>15</v>
      </c>
      <c r="J3" s="4" t="s">
        <v>15</v>
      </c>
      <c r="K3" s="4" t="s">
        <v>12</v>
      </c>
      <c r="L3" s="4" t="s">
        <v>13</v>
      </c>
      <c r="M3" s="4" t="s">
        <v>14</v>
      </c>
    </row>
    <row r="4" spans="1:30" x14ac:dyDescent="0.3">
      <c r="A4">
        <v>1</v>
      </c>
      <c r="B4">
        <v>141</v>
      </c>
      <c r="C4">
        <v>9</v>
      </c>
      <c r="D4" s="2">
        <v>1566.6666666666665</v>
      </c>
      <c r="E4">
        <v>40</v>
      </c>
      <c r="F4" s="1">
        <v>11.111111111111111</v>
      </c>
      <c r="G4" s="6">
        <v>22.5</v>
      </c>
    </row>
    <row r="5" spans="1:30" x14ac:dyDescent="0.3">
      <c r="A5">
        <v>2</v>
      </c>
      <c r="B5">
        <v>138</v>
      </c>
      <c r="C5">
        <v>4</v>
      </c>
      <c r="D5" s="2">
        <v>958.33333333333337</v>
      </c>
      <c r="E5">
        <v>25</v>
      </c>
      <c r="F5" s="1">
        <v>6.9444444444444446</v>
      </c>
      <c r="G5" s="6">
        <v>16</v>
      </c>
    </row>
    <row r="6" spans="1:30" x14ac:dyDescent="0.3">
      <c r="A6">
        <v>3</v>
      </c>
      <c r="B6">
        <v>284</v>
      </c>
      <c r="C6">
        <v>5</v>
      </c>
      <c r="D6" s="2">
        <v>2524.4444444444443</v>
      </c>
      <c r="E6">
        <v>32</v>
      </c>
      <c r="F6" s="1">
        <v>8.8888888888888893</v>
      </c>
      <c r="G6" s="6">
        <v>15.625</v>
      </c>
    </row>
    <row r="7" spans="1:30" x14ac:dyDescent="0.3">
      <c r="A7">
        <v>4</v>
      </c>
      <c r="B7">
        <v>241</v>
      </c>
      <c r="C7">
        <v>6</v>
      </c>
      <c r="D7" s="2">
        <v>1338.8888888888889</v>
      </c>
      <c r="E7">
        <v>20</v>
      </c>
      <c r="F7" s="1">
        <v>5.5555555555555554</v>
      </c>
      <c r="G7" s="6">
        <v>30</v>
      </c>
    </row>
    <row r="8" spans="1:30" x14ac:dyDescent="0.3">
      <c r="A8">
        <v>5</v>
      </c>
      <c r="B8">
        <v>155</v>
      </c>
      <c r="C8">
        <v>0</v>
      </c>
      <c r="D8" s="2">
        <v>1420.8333333333333</v>
      </c>
      <c r="E8">
        <v>33</v>
      </c>
      <c r="F8" s="1">
        <v>9.1666666666666661</v>
      </c>
      <c r="G8" s="6">
        <v>0</v>
      </c>
    </row>
    <row r="9" spans="1:30" x14ac:dyDescent="0.3">
      <c r="A9">
        <v>6</v>
      </c>
      <c r="B9">
        <v>231</v>
      </c>
      <c r="C9">
        <v>9</v>
      </c>
      <c r="D9" s="2">
        <v>1989.1666666666665</v>
      </c>
      <c r="E9">
        <v>31</v>
      </c>
      <c r="F9" s="1">
        <v>8.6111111111111107</v>
      </c>
      <c r="G9" s="6">
        <v>29.032258064516128</v>
      </c>
    </row>
    <row r="10" spans="1:30" x14ac:dyDescent="0.3">
      <c r="A10">
        <v>7</v>
      </c>
      <c r="B10">
        <v>122</v>
      </c>
      <c r="C10">
        <v>6</v>
      </c>
      <c r="D10" s="2">
        <v>1186.1111111111111</v>
      </c>
      <c r="E10">
        <v>35</v>
      </c>
      <c r="F10" s="1">
        <v>9.7222222222222214</v>
      </c>
      <c r="G10" s="6">
        <v>17.142857142857142</v>
      </c>
    </row>
    <row r="11" spans="1:30" x14ac:dyDescent="0.3">
      <c r="A11">
        <v>8</v>
      </c>
      <c r="B11">
        <v>214</v>
      </c>
      <c r="C11">
        <v>6</v>
      </c>
      <c r="D11" s="2">
        <v>1664.4444444444443</v>
      </c>
      <c r="E11">
        <v>28</v>
      </c>
      <c r="F11" s="1">
        <v>7.7777777777777777</v>
      </c>
      <c r="G11" s="6">
        <v>21.428571428571431</v>
      </c>
      <c r="P11" t="str">
        <f>B3</f>
        <v>time</v>
      </c>
      <c r="Q11" t="str">
        <f t="shared" ref="Q11:U11" si="0">C3</f>
        <v>power</v>
      </c>
      <c r="R11" t="str">
        <f t="shared" si="0"/>
        <v>distance</v>
      </c>
      <c r="S11" t="str">
        <f t="shared" si="0"/>
        <v>speed</v>
      </c>
      <c r="T11" t="str">
        <f t="shared" si="0"/>
        <v>speed</v>
      </c>
      <c r="U11" t="str">
        <f t="shared" si="0"/>
        <v>consumption</v>
      </c>
      <c r="V11" t="str">
        <f t="shared" ref="V11" si="1">P11</f>
        <v>time</v>
      </c>
      <c r="W11" t="str">
        <f t="shared" ref="W11:W12" si="2">Q11</f>
        <v>power</v>
      </c>
      <c r="X11" t="str">
        <f t="shared" ref="X11:X12" si="3">R11</f>
        <v>distance</v>
      </c>
      <c r="Y11" t="str">
        <f t="shared" ref="Y11:Y12" si="4">S11</f>
        <v>speed</v>
      </c>
      <c r="Z11" t="str">
        <f t="shared" ref="Z11:AA12" si="5">T11</f>
        <v>speed</v>
      </c>
      <c r="AA11" t="str">
        <f t="shared" si="5"/>
        <v>consumption</v>
      </c>
    </row>
    <row r="12" spans="1:30" x14ac:dyDescent="0.3">
      <c r="A12">
        <v>9</v>
      </c>
      <c r="B12">
        <v>259</v>
      </c>
      <c r="C12">
        <v>8</v>
      </c>
      <c r="D12" s="2">
        <v>2158.3333333333335</v>
      </c>
      <c r="E12">
        <v>30</v>
      </c>
      <c r="F12" s="1">
        <v>8.3333333333333339</v>
      </c>
      <c r="G12" s="6">
        <v>26.666666666666668</v>
      </c>
      <c r="P12" t="s">
        <v>20</v>
      </c>
      <c r="Q12" t="s">
        <v>21</v>
      </c>
      <c r="R12" t="s">
        <v>22</v>
      </c>
      <c r="S12" t="s">
        <v>23</v>
      </c>
      <c r="T12" t="s">
        <v>24</v>
      </c>
      <c r="U12" t="s">
        <v>266</v>
      </c>
      <c r="V12" t="str">
        <f>P12</f>
        <v>x1</v>
      </c>
      <c r="W12" t="str">
        <f t="shared" si="2"/>
        <v>x2</v>
      </c>
      <c r="X12" t="str">
        <f t="shared" si="3"/>
        <v>x3</v>
      </c>
      <c r="Y12" t="str">
        <f t="shared" si="4"/>
        <v>x4</v>
      </c>
      <c r="Z12" t="str">
        <f t="shared" si="5"/>
        <v>x5</v>
      </c>
      <c r="AA12" t="s">
        <v>266</v>
      </c>
      <c r="AB12" t="s">
        <v>25</v>
      </c>
      <c r="AC12" t="s">
        <v>26</v>
      </c>
      <c r="AD12" t="s">
        <v>27</v>
      </c>
    </row>
    <row r="13" spans="1:30" x14ac:dyDescent="0.3">
      <c r="A13">
        <v>10</v>
      </c>
      <c r="B13">
        <v>136</v>
      </c>
      <c r="C13">
        <v>3</v>
      </c>
      <c r="D13" s="2">
        <v>868.8888888888888</v>
      </c>
      <c r="E13">
        <v>23</v>
      </c>
      <c r="F13" s="1">
        <v>6.3888888888888884</v>
      </c>
      <c r="G13" s="6">
        <v>13.043478260869565</v>
      </c>
      <c r="H13" s="3">
        <v>19.143883156348092</v>
      </c>
      <c r="I13" s="3">
        <v>5.6</v>
      </c>
      <c r="J13" s="3">
        <v>29</v>
      </c>
      <c r="K13" s="2">
        <v>15676.111111111109</v>
      </c>
      <c r="L13">
        <v>1921</v>
      </c>
      <c r="M13" s="2">
        <v>29.377407600208219</v>
      </c>
      <c r="P13">
        <v>34</v>
      </c>
      <c r="Q13">
        <v>26</v>
      </c>
      <c r="R13">
        <v>36</v>
      </c>
      <c r="S13">
        <v>33</v>
      </c>
      <c r="T13">
        <v>33</v>
      </c>
      <c r="U13">
        <f>RANK(G13,G$13:G$50,0)</f>
        <v>24</v>
      </c>
      <c r="V13">
        <f>39-P13</f>
        <v>5</v>
      </c>
      <c r="W13">
        <f t="shared" ref="W13:W50" si="6">39-Q13</f>
        <v>13</v>
      </c>
      <c r="X13">
        <f t="shared" ref="X13:X50" si="7">39-R13</f>
        <v>3</v>
      </c>
      <c r="Y13">
        <f t="shared" ref="Y13:Y50" si="8">39-S13</f>
        <v>6</v>
      </c>
      <c r="Z13">
        <f t="shared" ref="Z13:Z50" si="9">39-T13</f>
        <v>6</v>
      </c>
      <c r="AA13">
        <f>39-U13</f>
        <v>15</v>
      </c>
      <c r="AB13" s="2">
        <v>19143.883156348093</v>
      </c>
      <c r="AC13">
        <v>5600</v>
      </c>
      <c r="AD13">
        <v>29000</v>
      </c>
    </row>
    <row r="14" spans="1:30" x14ac:dyDescent="0.3">
      <c r="A14">
        <v>11</v>
      </c>
      <c r="B14">
        <v>278</v>
      </c>
      <c r="C14">
        <v>2</v>
      </c>
      <c r="D14" s="2">
        <v>2780</v>
      </c>
      <c r="E14">
        <v>36</v>
      </c>
      <c r="F14" s="1">
        <v>10</v>
      </c>
      <c r="G14" s="6">
        <v>5.5555555555555554</v>
      </c>
      <c r="H14" s="3">
        <v>17.449438711903646</v>
      </c>
      <c r="I14" s="3">
        <v>4.9000000000000004</v>
      </c>
      <c r="J14" s="3">
        <v>23</v>
      </c>
      <c r="K14" s="2">
        <v>16889.444444444445</v>
      </c>
      <c r="L14">
        <v>2058</v>
      </c>
      <c r="M14" s="2">
        <v>29.544217687074831</v>
      </c>
      <c r="P14">
        <v>6</v>
      </c>
      <c r="Q14">
        <v>28</v>
      </c>
      <c r="R14">
        <v>6</v>
      </c>
      <c r="S14">
        <v>9</v>
      </c>
      <c r="T14">
        <v>9</v>
      </c>
      <c r="U14">
        <f t="shared" ref="U14:U50" si="10">RANK(G14,G$13:G$50,0)</f>
        <v>29</v>
      </c>
      <c r="V14">
        <f t="shared" ref="V14:V50" si="11">39-P14</f>
        <v>33</v>
      </c>
      <c r="W14">
        <f t="shared" si="6"/>
        <v>11</v>
      </c>
      <c r="X14">
        <f t="shared" si="7"/>
        <v>33</v>
      </c>
      <c r="Y14">
        <f t="shared" si="8"/>
        <v>30</v>
      </c>
      <c r="Z14">
        <f t="shared" si="9"/>
        <v>30</v>
      </c>
      <c r="AA14">
        <f t="shared" ref="AA14:AA50" si="12">39-U14</f>
        <v>10</v>
      </c>
      <c r="AB14" s="2">
        <v>17449.438711903647</v>
      </c>
      <c r="AC14">
        <v>4900</v>
      </c>
      <c r="AD14">
        <v>23000</v>
      </c>
    </row>
    <row r="15" spans="1:30" x14ac:dyDescent="0.3">
      <c r="A15">
        <v>12</v>
      </c>
      <c r="B15">
        <v>290</v>
      </c>
      <c r="C15">
        <v>3</v>
      </c>
      <c r="D15" s="2">
        <v>2577.7777777777778</v>
      </c>
      <c r="E15">
        <v>32</v>
      </c>
      <c r="F15" s="1">
        <v>8.8888888888888893</v>
      </c>
      <c r="G15" s="6">
        <v>9.375</v>
      </c>
      <c r="H15" s="3">
        <v>16.786938711903648</v>
      </c>
      <c r="I15" s="3">
        <v>4.8</v>
      </c>
      <c r="J15" s="3">
        <v>24</v>
      </c>
      <c r="K15" s="2">
        <v>18508.888888888887</v>
      </c>
      <c r="L15">
        <v>2210</v>
      </c>
      <c r="M15" s="2">
        <v>30.150226244343887</v>
      </c>
      <c r="P15">
        <v>4</v>
      </c>
      <c r="Q15">
        <v>26</v>
      </c>
      <c r="R15">
        <v>7</v>
      </c>
      <c r="S15">
        <v>14</v>
      </c>
      <c r="T15">
        <v>14</v>
      </c>
      <c r="U15">
        <f t="shared" si="10"/>
        <v>27</v>
      </c>
      <c r="V15">
        <f t="shared" si="11"/>
        <v>35</v>
      </c>
      <c r="W15">
        <f t="shared" si="6"/>
        <v>13</v>
      </c>
      <c r="X15">
        <f t="shared" si="7"/>
        <v>32</v>
      </c>
      <c r="Y15">
        <f t="shared" si="8"/>
        <v>25</v>
      </c>
      <c r="Z15">
        <f t="shared" si="9"/>
        <v>25</v>
      </c>
      <c r="AA15">
        <f t="shared" si="12"/>
        <v>12</v>
      </c>
      <c r="AB15" s="2">
        <v>16786.938711903647</v>
      </c>
      <c r="AC15">
        <v>4800</v>
      </c>
      <c r="AD15">
        <v>24000</v>
      </c>
    </row>
    <row r="16" spans="1:30" x14ac:dyDescent="0.3">
      <c r="A16">
        <v>13</v>
      </c>
      <c r="B16">
        <v>171</v>
      </c>
      <c r="C16">
        <v>6</v>
      </c>
      <c r="D16" s="2">
        <v>1520</v>
      </c>
      <c r="E16">
        <v>32</v>
      </c>
      <c r="F16" s="1">
        <v>8.8888888888888893</v>
      </c>
      <c r="G16" s="6">
        <v>18.75</v>
      </c>
      <c r="H16" s="3">
        <v>17.099438711903648</v>
      </c>
      <c r="I16" s="3">
        <v>4.9000000000000004</v>
      </c>
      <c r="J16" s="3">
        <v>18</v>
      </c>
      <c r="K16" s="2">
        <v>17504.444444444445</v>
      </c>
      <c r="L16">
        <v>2097</v>
      </c>
      <c r="M16" s="2">
        <v>30.050548402479734</v>
      </c>
      <c r="P16">
        <v>23</v>
      </c>
      <c r="Q16">
        <v>18</v>
      </c>
      <c r="R16">
        <v>19</v>
      </c>
      <c r="S16">
        <v>14</v>
      </c>
      <c r="T16">
        <v>14</v>
      </c>
      <c r="U16">
        <f t="shared" si="10"/>
        <v>19</v>
      </c>
      <c r="V16">
        <f t="shared" si="11"/>
        <v>16</v>
      </c>
      <c r="W16">
        <f t="shared" si="6"/>
        <v>21</v>
      </c>
      <c r="X16">
        <f t="shared" si="7"/>
        <v>20</v>
      </c>
      <c r="Y16">
        <f t="shared" si="8"/>
        <v>25</v>
      </c>
      <c r="Z16">
        <f t="shared" si="9"/>
        <v>25</v>
      </c>
      <c r="AA16">
        <f t="shared" si="12"/>
        <v>20</v>
      </c>
      <c r="AB16" s="2">
        <v>17099.438711903647</v>
      </c>
      <c r="AC16">
        <v>4900</v>
      </c>
      <c r="AD16">
        <v>18000</v>
      </c>
    </row>
    <row r="17" spans="1:30" x14ac:dyDescent="0.3">
      <c r="A17">
        <v>14</v>
      </c>
      <c r="B17">
        <v>230</v>
      </c>
      <c r="C17">
        <v>10</v>
      </c>
      <c r="D17" s="2">
        <v>2363.8888888888887</v>
      </c>
      <c r="E17">
        <v>37</v>
      </c>
      <c r="F17" s="1">
        <v>10.277777777777777</v>
      </c>
      <c r="G17" s="6">
        <v>27.027027027027025</v>
      </c>
      <c r="H17" s="3">
        <v>16.802141414606353</v>
      </c>
      <c r="I17" s="3">
        <v>5.3</v>
      </c>
      <c r="J17" s="3">
        <v>11</v>
      </c>
      <c r="K17" s="2">
        <v>18529.444444444445</v>
      </c>
      <c r="L17">
        <v>2086</v>
      </c>
      <c r="M17" s="2">
        <v>31.977948226270374</v>
      </c>
      <c r="P17">
        <v>15</v>
      </c>
      <c r="Q17">
        <v>1</v>
      </c>
      <c r="R17">
        <v>9</v>
      </c>
      <c r="S17">
        <v>8</v>
      </c>
      <c r="T17">
        <v>8</v>
      </c>
      <c r="U17">
        <f t="shared" si="10"/>
        <v>10</v>
      </c>
      <c r="V17">
        <f t="shared" si="11"/>
        <v>24</v>
      </c>
      <c r="W17">
        <f t="shared" si="6"/>
        <v>38</v>
      </c>
      <c r="X17">
        <f t="shared" si="7"/>
        <v>30</v>
      </c>
      <c r="Y17">
        <f t="shared" si="8"/>
        <v>31</v>
      </c>
      <c r="Z17">
        <f t="shared" si="9"/>
        <v>31</v>
      </c>
      <c r="AA17">
        <f t="shared" si="12"/>
        <v>29</v>
      </c>
      <c r="AB17" s="2">
        <v>16802.141414606354</v>
      </c>
      <c r="AC17">
        <v>5300</v>
      </c>
      <c r="AD17">
        <v>11000</v>
      </c>
    </row>
    <row r="18" spans="1:30" x14ac:dyDescent="0.3">
      <c r="A18">
        <v>15</v>
      </c>
      <c r="B18">
        <v>150</v>
      </c>
      <c r="C18">
        <v>10</v>
      </c>
      <c r="D18" s="2">
        <v>1291.6666666666665</v>
      </c>
      <c r="E18">
        <v>31</v>
      </c>
      <c r="F18" s="1">
        <v>8.6111111111111107</v>
      </c>
      <c r="G18" s="6">
        <v>32.258064516129032</v>
      </c>
      <c r="H18" s="3">
        <v>20.027947866219257</v>
      </c>
      <c r="I18" s="3">
        <v>6.3</v>
      </c>
      <c r="J18" s="3">
        <v>26</v>
      </c>
      <c r="K18" s="2">
        <v>18400.277777777777</v>
      </c>
      <c r="L18">
        <v>2081</v>
      </c>
      <c r="M18" s="2">
        <v>31.83133109082172</v>
      </c>
      <c r="P18">
        <v>28</v>
      </c>
      <c r="Q18">
        <v>1</v>
      </c>
      <c r="R18">
        <v>28</v>
      </c>
      <c r="S18">
        <v>16</v>
      </c>
      <c r="T18">
        <v>16</v>
      </c>
      <c r="U18">
        <f t="shared" si="10"/>
        <v>3</v>
      </c>
      <c r="V18">
        <f t="shared" si="11"/>
        <v>11</v>
      </c>
      <c r="W18">
        <f t="shared" si="6"/>
        <v>38</v>
      </c>
      <c r="X18">
        <f t="shared" si="7"/>
        <v>11</v>
      </c>
      <c r="Y18">
        <f t="shared" si="8"/>
        <v>23</v>
      </c>
      <c r="Z18">
        <f t="shared" si="9"/>
        <v>23</v>
      </c>
      <c r="AA18">
        <f t="shared" si="12"/>
        <v>36</v>
      </c>
      <c r="AB18" s="2">
        <v>20027.947866219256</v>
      </c>
      <c r="AC18">
        <v>6300</v>
      </c>
      <c r="AD18">
        <v>26000</v>
      </c>
    </row>
    <row r="19" spans="1:30" x14ac:dyDescent="0.3">
      <c r="A19">
        <v>16</v>
      </c>
      <c r="B19">
        <v>273</v>
      </c>
      <c r="C19">
        <v>10</v>
      </c>
      <c r="D19" s="2">
        <v>2047.5</v>
      </c>
      <c r="E19">
        <v>27</v>
      </c>
      <c r="F19" s="1">
        <v>7.5</v>
      </c>
      <c r="G19" s="6">
        <v>37.037037037037038</v>
      </c>
      <c r="H19" s="3">
        <v>20.828425763471344</v>
      </c>
      <c r="I19" s="3">
        <v>6.4</v>
      </c>
      <c r="J19" s="3">
        <v>15</v>
      </c>
      <c r="K19" s="2">
        <v>18458.611111111109</v>
      </c>
      <c r="L19">
        <v>2123</v>
      </c>
      <c r="M19" s="2">
        <v>31.300518134715027</v>
      </c>
      <c r="P19">
        <v>8</v>
      </c>
      <c r="Q19">
        <v>1</v>
      </c>
      <c r="R19">
        <v>11</v>
      </c>
      <c r="S19">
        <v>24</v>
      </c>
      <c r="T19">
        <v>24</v>
      </c>
      <c r="U19">
        <f t="shared" si="10"/>
        <v>2</v>
      </c>
      <c r="V19">
        <f t="shared" si="11"/>
        <v>31</v>
      </c>
      <c r="W19">
        <f t="shared" si="6"/>
        <v>38</v>
      </c>
      <c r="X19">
        <f t="shared" si="7"/>
        <v>28</v>
      </c>
      <c r="Y19">
        <f t="shared" si="8"/>
        <v>15</v>
      </c>
      <c r="Z19">
        <f t="shared" si="9"/>
        <v>15</v>
      </c>
      <c r="AA19">
        <f t="shared" si="12"/>
        <v>37</v>
      </c>
      <c r="AB19" s="2">
        <v>20828.425763471343</v>
      </c>
      <c r="AC19">
        <v>6400</v>
      </c>
      <c r="AD19">
        <v>15000</v>
      </c>
    </row>
    <row r="20" spans="1:30" x14ac:dyDescent="0.3">
      <c r="A20">
        <v>17</v>
      </c>
      <c r="B20">
        <v>275</v>
      </c>
      <c r="C20">
        <v>6</v>
      </c>
      <c r="D20" s="2">
        <v>2902.7777777777778</v>
      </c>
      <c r="E20">
        <v>38</v>
      </c>
      <c r="F20" s="1">
        <v>10.555555555555555</v>
      </c>
      <c r="G20" s="6">
        <v>15.789473684210527</v>
      </c>
      <c r="H20" s="3">
        <v>20.693087417606684</v>
      </c>
      <c r="I20" s="3">
        <v>6.4</v>
      </c>
      <c r="J20" s="3">
        <v>12</v>
      </c>
      <c r="K20" s="2">
        <v>20175.277777777777</v>
      </c>
      <c r="L20">
        <v>2276</v>
      </c>
      <c r="M20" s="2">
        <v>31.911687170474519</v>
      </c>
      <c r="P20">
        <v>7</v>
      </c>
      <c r="Q20">
        <v>18</v>
      </c>
      <c r="R20">
        <v>4</v>
      </c>
      <c r="S20">
        <v>4</v>
      </c>
      <c r="T20">
        <v>4</v>
      </c>
      <c r="U20">
        <f t="shared" si="10"/>
        <v>22</v>
      </c>
      <c r="V20">
        <f t="shared" si="11"/>
        <v>32</v>
      </c>
      <c r="W20">
        <f t="shared" si="6"/>
        <v>21</v>
      </c>
      <c r="X20">
        <f t="shared" si="7"/>
        <v>35</v>
      </c>
      <c r="Y20">
        <f t="shared" si="8"/>
        <v>35</v>
      </c>
      <c r="Z20">
        <f t="shared" si="9"/>
        <v>35</v>
      </c>
      <c r="AA20">
        <f t="shared" si="12"/>
        <v>17</v>
      </c>
      <c r="AB20" s="2">
        <v>20693.087417606683</v>
      </c>
      <c r="AC20">
        <v>6400</v>
      </c>
      <c r="AD20">
        <v>12000</v>
      </c>
    </row>
    <row r="21" spans="1:30" x14ac:dyDescent="0.3">
      <c r="A21">
        <v>18</v>
      </c>
      <c r="B21">
        <v>286</v>
      </c>
      <c r="C21">
        <v>4</v>
      </c>
      <c r="D21" s="2">
        <v>3098.3333333333335</v>
      </c>
      <c r="E21">
        <v>39</v>
      </c>
      <c r="F21" s="1">
        <v>10.833333333333334</v>
      </c>
      <c r="G21" s="6">
        <v>10.256410256410257</v>
      </c>
      <c r="H21" s="3">
        <v>19.575871300390567</v>
      </c>
      <c r="I21" s="3">
        <v>6.2</v>
      </c>
      <c r="J21" s="3">
        <v>10</v>
      </c>
      <c r="K21" s="2">
        <v>21609.166666666664</v>
      </c>
      <c r="L21">
        <v>2348</v>
      </c>
      <c r="M21" s="2">
        <v>33.131601362862007</v>
      </c>
      <c r="P21">
        <v>5</v>
      </c>
      <c r="Q21">
        <v>23</v>
      </c>
      <c r="R21">
        <v>3</v>
      </c>
      <c r="S21">
        <v>1</v>
      </c>
      <c r="T21">
        <v>1</v>
      </c>
      <c r="U21">
        <f t="shared" si="10"/>
        <v>26</v>
      </c>
      <c r="V21">
        <f t="shared" si="11"/>
        <v>34</v>
      </c>
      <c r="W21">
        <f t="shared" si="6"/>
        <v>16</v>
      </c>
      <c r="X21">
        <f t="shared" si="7"/>
        <v>36</v>
      </c>
      <c r="Y21">
        <f t="shared" si="8"/>
        <v>38</v>
      </c>
      <c r="Z21">
        <f t="shared" si="9"/>
        <v>38</v>
      </c>
      <c r="AA21">
        <f t="shared" si="12"/>
        <v>13</v>
      </c>
      <c r="AB21" s="2">
        <v>19575.871300390569</v>
      </c>
      <c r="AC21">
        <v>6200</v>
      </c>
      <c r="AD21">
        <v>10000</v>
      </c>
    </row>
    <row r="22" spans="1:30" x14ac:dyDescent="0.3">
      <c r="A22">
        <v>19</v>
      </c>
      <c r="B22">
        <v>194</v>
      </c>
      <c r="C22">
        <v>4</v>
      </c>
      <c r="D22" s="2">
        <v>1670.5555555555554</v>
      </c>
      <c r="E22">
        <v>31</v>
      </c>
      <c r="F22" s="1">
        <v>8.6111111111111107</v>
      </c>
      <c r="G22" s="6">
        <v>12.903225806451612</v>
      </c>
      <c r="H22" s="3">
        <v>18.199527214369059</v>
      </c>
      <c r="I22" s="3">
        <v>5.8</v>
      </c>
      <c r="J22" s="3">
        <v>30</v>
      </c>
      <c r="K22" s="2">
        <v>21121.388888888887</v>
      </c>
      <c r="L22">
        <v>2283</v>
      </c>
      <c r="M22" s="2">
        <v>33.30573806395094</v>
      </c>
      <c r="P22">
        <v>20</v>
      </c>
      <c r="Q22">
        <v>23</v>
      </c>
      <c r="R22">
        <v>16</v>
      </c>
      <c r="S22">
        <v>16</v>
      </c>
      <c r="T22">
        <v>16</v>
      </c>
      <c r="U22">
        <f t="shared" si="10"/>
        <v>25</v>
      </c>
      <c r="V22">
        <f t="shared" si="11"/>
        <v>19</v>
      </c>
      <c r="W22">
        <f t="shared" si="6"/>
        <v>16</v>
      </c>
      <c r="X22">
        <f t="shared" si="7"/>
        <v>23</v>
      </c>
      <c r="Y22">
        <f t="shared" si="8"/>
        <v>23</v>
      </c>
      <c r="Z22">
        <f t="shared" si="9"/>
        <v>23</v>
      </c>
      <c r="AA22">
        <f t="shared" si="12"/>
        <v>14</v>
      </c>
      <c r="AB22" s="2">
        <v>18199.52721436906</v>
      </c>
      <c r="AC22">
        <v>5800</v>
      </c>
      <c r="AD22">
        <v>30000</v>
      </c>
    </row>
    <row r="23" spans="1:30" x14ac:dyDescent="0.3">
      <c r="A23">
        <v>20</v>
      </c>
      <c r="B23">
        <v>220</v>
      </c>
      <c r="C23">
        <v>9</v>
      </c>
      <c r="D23" s="2">
        <v>1894.4444444444443</v>
      </c>
      <c r="E23">
        <v>31</v>
      </c>
      <c r="F23" s="1">
        <v>8.6111111111111107</v>
      </c>
      <c r="G23" s="6">
        <v>29.032258064516128</v>
      </c>
      <c r="H23" s="3">
        <v>19.798405194733718</v>
      </c>
      <c r="I23" s="3">
        <v>6.4</v>
      </c>
      <c r="J23" s="3">
        <v>27</v>
      </c>
      <c r="K23" s="2">
        <v>22146.944444444442</v>
      </c>
      <c r="L23">
        <v>2367</v>
      </c>
      <c r="M23" s="2">
        <v>33.683565694972536</v>
      </c>
      <c r="P23">
        <v>17</v>
      </c>
      <c r="Q23">
        <v>6</v>
      </c>
      <c r="R23">
        <v>13</v>
      </c>
      <c r="S23">
        <v>16</v>
      </c>
      <c r="T23">
        <v>16</v>
      </c>
      <c r="U23">
        <f t="shared" si="10"/>
        <v>7</v>
      </c>
      <c r="V23">
        <f t="shared" si="11"/>
        <v>22</v>
      </c>
      <c r="W23">
        <f t="shared" si="6"/>
        <v>33</v>
      </c>
      <c r="X23">
        <f t="shared" si="7"/>
        <v>26</v>
      </c>
      <c r="Y23">
        <f t="shared" si="8"/>
        <v>23</v>
      </c>
      <c r="Z23">
        <f t="shared" si="9"/>
        <v>23</v>
      </c>
      <c r="AA23">
        <f t="shared" si="12"/>
        <v>32</v>
      </c>
      <c r="AB23" s="2">
        <v>19798.405194733718</v>
      </c>
      <c r="AC23">
        <v>6400</v>
      </c>
      <c r="AD23">
        <v>27000</v>
      </c>
    </row>
    <row r="24" spans="1:30" x14ac:dyDescent="0.3">
      <c r="A24">
        <v>21</v>
      </c>
      <c r="B24">
        <v>175</v>
      </c>
      <c r="C24">
        <v>8</v>
      </c>
      <c r="D24" s="2">
        <v>1361.1111111111111</v>
      </c>
      <c r="E24">
        <v>28</v>
      </c>
      <c r="F24" s="1">
        <v>7.7777777777777777</v>
      </c>
      <c r="G24" s="6">
        <v>28.571428571428573</v>
      </c>
      <c r="H24" s="3">
        <v>22.099992496321018</v>
      </c>
      <c r="I24" s="3">
        <v>7</v>
      </c>
      <c r="J24" s="3">
        <v>27</v>
      </c>
      <c r="K24" s="2">
        <v>20728.055555555555</v>
      </c>
      <c r="L24">
        <v>2264</v>
      </c>
      <c r="M24" s="2">
        <v>32.959805653710248</v>
      </c>
      <c r="P24">
        <v>22</v>
      </c>
      <c r="Q24">
        <v>8</v>
      </c>
      <c r="R24">
        <v>25</v>
      </c>
      <c r="S24">
        <v>22</v>
      </c>
      <c r="T24">
        <v>22</v>
      </c>
      <c r="U24">
        <f t="shared" si="10"/>
        <v>8</v>
      </c>
      <c r="V24">
        <f t="shared" si="11"/>
        <v>17</v>
      </c>
      <c r="W24">
        <f t="shared" si="6"/>
        <v>31</v>
      </c>
      <c r="X24">
        <f t="shared" si="7"/>
        <v>14</v>
      </c>
      <c r="Y24">
        <f t="shared" si="8"/>
        <v>17</v>
      </c>
      <c r="Z24">
        <f t="shared" si="9"/>
        <v>17</v>
      </c>
      <c r="AA24">
        <f t="shared" si="12"/>
        <v>31</v>
      </c>
      <c r="AB24" s="2">
        <v>22099.992496321018</v>
      </c>
      <c r="AC24">
        <v>7000</v>
      </c>
      <c r="AD24">
        <v>27000</v>
      </c>
    </row>
    <row r="25" spans="1:30" x14ac:dyDescent="0.3">
      <c r="A25">
        <v>22</v>
      </c>
      <c r="B25">
        <v>127</v>
      </c>
      <c r="C25">
        <v>6</v>
      </c>
      <c r="D25" s="2">
        <v>1340.5555555555554</v>
      </c>
      <c r="E25">
        <v>38</v>
      </c>
      <c r="F25" s="1">
        <v>10.555555555555555</v>
      </c>
      <c r="G25" s="6">
        <v>15.789473684210527</v>
      </c>
      <c r="H25" s="3">
        <v>22.74143986474207</v>
      </c>
      <c r="I25" s="3">
        <v>7.3</v>
      </c>
      <c r="J25" s="3">
        <v>19</v>
      </c>
      <c r="K25" s="2">
        <v>19490.833333333328</v>
      </c>
      <c r="L25">
        <v>2101</v>
      </c>
      <c r="M25" s="2">
        <v>33.396953831508803</v>
      </c>
      <c r="P25">
        <v>36</v>
      </c>
      <c r="Q25">
        <v>18</v>
      </c>
      <c r="R25">
        <v>26</v>
      </c>
      <c r="S25">
        <v>4</v>
      </c>
      <c r="T25">
        <v>4</v>
      </c>
      <c r="U25">
        <f t="shared" si="10"/>
        <v>22</v>
      </c>
      <c r="V25">
        <f t="shared" si="11"/>
        <v>3</v>
      </c>
      <c r="W25">
        <f t="shared" si="6"/>
        <v>21</v>
      </c>
      <c r="X25">
        <f t="shared" si="7"/>
        <v>13</v>
      </c>
      <c r="Y25">
        <f t="shared" si="8"/>
        <v>35</v>
      </c>
      <c r="Z25">
        <f t="shared" si="9"/>
        <v>35</v>
      </c>
      <c r="AA25">
        <f t="shared" si="12"/>
        <v>17</v>
      </c>
      <c r="AB25" s="2">
        <v>22741.439864742071</v>
      </c>
      <c r="AC25">
        <v>7300</v>
      </c>
      <c r="AD25">
        <v>19000</v>
      </c>
    </row>
    <row r="26" spans="1:30" x14ac:dyDescent="0.3">
      <c r="A26">
        <v>23</v>
      </c>
      <c r="B26">
        <v>224</v>
      </c>
      <c r="C26">
        <v>8</v>
      </c>
      <c r="D26" s="2">
        <v>1804.4444444444443</v>
      </c>
      <c r="E26">
        <v>29</v>
      </c>
      <c r="F26" s="1">
        <v>8.0555555555555554</v>
      </c>
      <c r="G26" s="6">
        <v>27.586206896551722</v>
      </c>
      <c r="H26" s="3">
        <v>23.625060554397244</v>
      </c>
      <c r="I26" s="3">
        <v>7.5</v>
      </c>
      <c r="J26" s="3">
        <v>14</v>
      </c>
      <c r="K26" s="2">
        <v>19775.277777777774</v>
      </c>
      <c r="L26">
        <v>2154</v>
      </c>
      <c r="M26" s="2">
        <v>33.0506035283194</v>
      </c>
      <c r="P26">
        <v>16</v>
      </c>
      <c r="Q26">
        <v>8</v>
      </c>
      <c r="R26">
        <v>15</v>
      </c>
      <c r="S26">
        <v>20</v>
      </c>
      <c r="T26">
        <v>20</v>
      </c>
      <c r="U26">
        <f t="shared" si="10"/>
        <v>9</v>
      </c>
      <c r="V26">
        <f t="shared" si="11"/>
        <v>23</v>
      </c>
      <c r="W26">
        <f t="shared" si="6"/>
        <v>31</v>
      </c>
      <c r="X26">
        <f t="shared" si="7"/>
        <v>24</v>
      </c>
      <c r="Y26">
        <f t="shared" si="8"/>
        <v>19</v>
      </c>
      <c r="Z26">
        <f t="shared" si="9"/>
        <v>19</v>
      </c>
      <c r="AA26">
        <f t="shared" si="12"/>
        <v>30</v>
      </c>
      <c r="AB26" s="2">
        <v>23625.060554397245</v>
      </c>
      <c r="AC26">
        <v>7500</v>
      </c>
      <c r="AD26">
        <v>14000</v>
      </c>
    </row>
    <row r="27" spans="1:30" x14ac:dyDescent="0.3">
      <c r="A27">
        <v>24</v>
      </c>
      <c r="B27">
        <v>296</v>
      </c>
      <c r="C27">
        <v>2</v>
      </c>
      <c r="D27" s="2">
        <v>3206.666666666667</v>
      </c>
      <c r="E27">
        <v>39</v>
      </c>
      <c r="F27" s="1">
        <v>10.833333333333334</v>
      </c>
      <c r="G27" s="6">
        <v>5.1282051282051286</v>
      </c>
      <c r="H27" s="3">
        <v>21.435178364515053</v>
      </c>
      <c r="I27" s="3">
        <v>6.7</v>
      </c>
      <c r="J27" s="3">
        <v>27</v>
      </c>
      <c r="K27" s="2">
        <v>20618.055555555555</v>
      </c>
      <c r="L27">
        <v>2220</v>
      </c>
      <c r="M27" s="2">
        <v>33.434684684684683</v>
      </c>
      <c r="P27">
        <v>2</v>
      </c>
      <c r="Q27">
        <v>28</v>
      </c>
      <c r="R27">
        <v>1</v>
      </c>
      <c r="S27">
        <v>1</v>
      </c>
      <c r="T27">
        <v>1</v>
      </c>
      <c r="U27">
        <f t="shared" si="10"/>
        <v>30</v>
      </c>
      <c r="V27">
        <f t="shared" si="11"/>
        <v>37</v>
      </c>
      <c r="W27">
        <f t="shared" si="6"/>
        <v>11</v>
      </c>
      <c r="X27">
        <f t="shared" si="7"/>
        <v>38</v>
      </c>
      <c r="Y27">
        <f t="shared" si="8"/>
        <v>38</v>
      </c>
      <c r="Z27">
        <f t="shared" si="9"/>
        <v>38</v>
      </c>
      <c r="AA27">
        <f t="shared" si="12"/>
        <v>9</v>
      </c>
      <c r="AB27" s="2">
        <v>21435.178364515054</v>
      </c>
      <c r="AC27">
        <v>6700</v>
      </c>
      <c r="AD27">
        <v>27000</v>
      </c>
    </row>
    <row r="28" spans="1:30" x14ac:dyDescent="0.3">
      <c r="A28">
        <v>25</v>
      </c>
      <c r="B28">
        <v>296</v>
      </c>
      <c r="C28">
        <v>9</v>
      </c>
      <c r="D28" s="2">
        <v>3124.4444444444443</v>
      </c>
      <c r="E28">
        <v>38</v>
      </c>
      <c r="F28" s="1">
        <v>10.555555555555555</v>
      </c>
      <c r="G28" s="6">
        <v>23.684210526315791</v>
      </c>
      <c r="H28" s="3">
        <v>20.577792965533728</v>
      </c>
      <c r="I28" s="3">
        <v>6.6</v>
      </c>
      <c r="J28" s="3">
        <v>10</v>
      </c>
      <c r="K28" s="2">
        <v>22450.833333333332</v>
      </c>
      <c r="L28">
        <v>2366</v>
      </c>
      <c r="M28" s="2">
        <v>34.160185967878277</v>
      </c>
      <c r="P28">
        <v>2</v>
      </c>
      <c r="Q28">
        <v>6</v>
      </c>
      <c r="R28">
        <v>2</v>
      </c>
      <c r="S28">
        <v>4</v>
      </c>
      <c r="T28">
        <v>4</v>
      </c>
      <c r="U28">
        <f t="shared" si="10"/>
        <v>15</v>
      </c>
      <c r="V28">
        <f t="shared" si="11"/>
        <v>37</v>
      </c>
      <c r="W28">
        <f t="shared" si="6"/>
        <v>33</v>
      </c>
      <c r="X28">
        <f t="shared" si="7"/>
        <v>37</v>
      </c>
      <c r="Y28">
        <f t="shared" si="8"/>
        <v>35</v>
      </c>
      <c r="Z28">
        <f t="shared" si="9"/>
        <v>35</v>
      </c>
      <c r="AA28">
        <f t="shared" si="12"/>
        <v>24</v>
      </c>
      <c r="AB28" s="2">
        <v>20577.792965533728</v>
      </c>
      <c r="AC28">
        <v>6600</v>
      </c>
      <c r="AD28">
        <v>10000</v>
      </c>
    </row>
    <row r="29" spans="1:30" x14ac:dyDescent="0.3">
      <c r="A29">
        <v>26</v>
      </c>
      <c r="B29">
        <v>202</v>
      </c>
      <c r="C29">
        <v>6</v>
      </c>
      <c r="D29" s="2">
        <v>1458.8888888888889</v>
      </c>
      <c r="E29">
        <v>26</v>
      </c>
      <c r="F29" s="1">
        <v>7.2222222222222223</v>
      </c>
      <c r="G29" s="6">
        <v>23.076923076923077</v>
      </c>
      <c r="H29" s="3">
        <v>19.181781569522332</v>
      </c>
      <c r="I29" s="3">
        <v>6.2</v>
      </c>
      <c r="J29" s="3">
        <v>13</v>
      </c>
      <c r="K29" s="2">
        <v>21862.222222222226</v>
      </c>
      <c r="L29">
        <v>2295</v>
      </c>
      <c r="M29" s="2">
        <v>34.293681917211337</v>
      </c>
      <c r="P29">
        <v>18</v>
      </c>
      <c r="Q29">
        <v>18</v>
      </c>
      <c r="R29">
        <v>21</v>
      </c>
      <c r="S29">
        <v>25</v>
      </c>
      <c r="T29">
        <v>25</v>
      </c>
      <c r="U29">
        <f t="shared" si="10"/>
        <v>16</v>
      </c>
      <c r="V29">
        <f t="shared" si="11"/>
        <v>21</v>
      </c>
      <c r="W29">
        <f t="shared" si="6"/>
        <v>21</v>
      </c>
      <c r="X29">
        <f t="shared" si="7"/>
        <v>18</v>
      </c>
      <c r="Y29">
        <f t="shared" si="8"/>
        <v>14</v>
      </c>
      <c r="Z29">
        <f t="shared" si="9"/>
        <v>14</v>
      </c>
      <c r="AA29">
        <f t="shared" si="12"/>
        <v>23</v>
      </c>
      <c r="AB29" s="2">
        <v>19181.781569522333</v>
      </c>
      <c r="AC29">
        <v>6200</v>
      </c>
      <c r="AD29">
        <v>13000</v>
      </c>
    </row>
    <row r="30" spans="1:30" x14ac:dyDescent="0.3">
      <c r="A30">
        <v>27</v>
      </c>
      <c r="B30">
        <v>252</v>
      </c>
      <c r="C30">
        <v>8</v>
      </c>
      <c r="D30" s="2">
        <v>1820</v>
      </c>
      <c r="E30">
        <v>26</v>
      </c>
      <c r="F30" s="1">
        <v>7.2222222222222223</v>
      </c>
      <c r="G30" s="6">
        <v>30.76923076923077</v>
      </c>
      <c r="H30" s="3">
        <v>20.679757278024358</v>
      </c>
      <c r="I30" s="3">
        <v>6.4</v>
      </c>
      <c r="J30" s="3">
        <v>14</v>
      </c>
      <c r="K30" s="2">
        <v>20779.444444444449</v>
      </c>
      <c r="L30">
        <v>2272</v>
      </c>
      <c r="M30" s="2">
        <v>32.925176056338039</v>
      </c>
      <c r="P30">
        <v>13</v>
      </c>
      <c r="Q30">
        <v>8</v>
      </c>
      <c r="R30">
        <v>14</v>
      </c>
      <c r="S30">
        <v>25</v>
      </c>
      <c r="T30">
        <v>25</v>
      </c>
      <c r="U30">
        <f t="shared" si="10"/>
        <v>5</v>
      </c>
      <c r="V30">
        <f t="shared" si="11"/>
        <v>26</v>
      </c>
      <c r="W30">
        <f t="shared" si="6"/>
        <v>31</v>
      </c>
      <c r="X30">
        <f t="shared" si="7"/>
        <v>25</v>
      </c>
      <c r="Y30">
        <f t="shared" si="8"/>
        <v>14</v>
      </c>
      <c r="Z30">
        <f t="shared" si="9"/>
        <v>14</v>
      </c>
      <c r="AA30">
        <f t="shared" si="12"/>
        <v>34</v>
      </c>
      <c r="AB30" s="2">
        <v>20679.757278024357</v>
      </c>
      <c r="AC30">
        <v>6400</v>
      </c>
      <c r="AD30">
        <v>14000</v>
      </c>
    </row>
    <row r="31" spans="1:30" x14ac:dyDescent="0.3">
      <c r="A31">
        <v>28</v>
      </c>
      <c r="B31">
        <v>132</v>
      </c>
      <c r="C31">
        <v>7</v>
      </c>
      <c r="D31" s="2">
        <v>843.33333333333326</v>
      </c>
      <c r="E31">
        <v>23</v>
      </c>
      <c r="F31" s="1">
        <v>6.3888888888888884</v>
      </c>
      <c r="G31" s="6">
        <v>30.434782608695649</v>
      </c>
      <c r="H31" s="3">
        <v>22.697594513252898</v>
      </c>
      <c r="I31" s="3">
        <v>6.7</v>
      </c>
      <c r="J31" s="3">
        <v>10</v>
      </c>
      <c r="K31" s="2">
        <v>18524.444444444442</v>
      </c>
      <c r="L31">
        <v>2118</v>
      </c>
      <c r="M31" s="2">
        <v>31.486307837582622</v>
      </c>
      <c r="P31">
        <v>35</v>
      </c>
      <c r="Q31">
        <v>14</v>
      </c>
      <c r="R31">
        <v>37</v>
      </c>
      <c r="S31">
        <v>33</v>
      </c>
      <c r="T31">
        <v>33</v>
      </c>
      <c r="U31">
        <f t="shared" si="10"/>
        <v>6</v>
      </c>
      <c r="V31">
        <f t="shared" si="11"/>
        <v>4</v>
      </c>
      <c r="W31">
        <f t="shared" si="6"/>
        <v>25</v>
      </c>
      <c r="X31">
        <f t="shared" si="7"/>
        <v>2</v>
      </c>
      <c r="Y31">
        <f t="shared" si="8"/>
        <v>6</v>
      </c>
      <c r="Z31">
        <f t="shared" si="9"/>
        <v>6</v>
      </c>
      <c r="AA31">
        <f t="shared" si="12"/>
        <v>33</v>
      </c>
      <c r="AB31" s="2">
        <v>22697.594513252898</v>
      </c>
      <c r="AC31">
        <v>6700</v>
      </c>
      <c r="AD31">
        <v>10000</v>
      </c>
    </row>
    <row r="32" spans="1:30" x14ac:dyDescent="0.3">
      <c r="A32">
        <v>29</v>
      </c>
      <c r="B32">
        <v>106</v>
      </c>
      <c r="C32">
        <v>1</v>
      </c>
      <c r="D32" s="2">
        <v>618.33333333333326</v>
      </c>
      <c r="E32">
        <v>21</v>
      </c>
      <c r="F32" s="1">
        <v>5.833333333333333</v>
      </c>
      <c r="G32" s="6">
        <v>4.7619047619047619</v>
      </c>
      <c r="H32" s="3">
        <v>21.883462408798213</v>
      </c>
      <c r="I32" s="3">
        <v>6.4</v>
      </c>
      <c r="J32" s="3">
        <v>26</v>
      </c>
      <c r="K32" s="2">
        <v>17472.222222222223</v>
      </c>
      <c r="L32">
        <v>2030</v>
      </c>
      <c r="M32" s="2">
        <v>30.985221674876847</v>
      </c>
      <c r="P32">
        <v>38</v>
      </c>
      <c r="Q32">
        <v>31</v>
      </c>
      <c r="R32">
        <v>38</v>
      </c>
      <c r="S32">
        <v>36</v>
      </c>
      <c r="T32">
        <v>36</v>
      </c>
      <c r="U32">
        <f t="shared" si="10"/>
        <v>31</v>
      </c>
      <c r="V32">
        <f t="shared" si="11"/>
        <v>1</v>
      </c>
      <c r="W32">
        <f t="shared" si="6"/>
        <v>8</v>
      </c>
      <c r="X32">
        <f t="shared" si="7"/>
        <v>1</v>
      </c>
      <c r="Y32">
        <f t="shared" si="8"/>
        <v>3</v>
      </c>
      <c r="Z32">
        <f t="shared" si="9"/>
        <v>3</v>
      </c>
      <c r="AA32">
        <f t="shared" si="12"/>
        <v>8</v>
      </c>
      <c r="AB32" s="2">
        <v>21883.462408798212</v>
      </c>
      <c r="AC32">
        <v>6400</v>
      </c>
      <c r="AD32">
        <v>26000</v>
      </c>
    </row>
    <row r="33" spans="1:30" x14ac:dyDescent="0.3">
      <c r="A33">
        <v>30</v>
      </c>
      <c r="B33">
        <v>165</v>
      </c>
      <c r="C33">
        <v>1</v>
      </c>
      <c r="D33" s="2">
        <v>1283.3333333333333</v>
      </c>
      <c r="E33">
        <v>28</v>
      </c>
      <c r="F33" s="1">
        <v>7.7777777777777777</v>
      </c>
      <c r="G33" s="6">
        <v>3.5714285714285716</v>
      </c>
      <c r="H33" s="3">
        <v>19.337379459489458</v>
      </c>
      <c r="I33" s="3">
        <v>5.6</v>
      </c>
      <c r="J33" s="3">
        <v>11</v>
      </c>
      <c r="K33" s="2">
        <v>16861.111111111113</v>
      </c>
      <c r="L33">
        <v>1975</v>
      </c>
      <c r="M33" s="2">
        <v>30.734177215189877</v>
      </c>
      <c r="P33">
        <v>25</v>
      </c>
      <c r="Q33">
        <v>31</v>
      </c>
      <c r="R33">
        <v>29</v>
      </c>
      <c r="S33">
        <v>22</v>
      </c>
      <c r="T33">
        <v>22</v>
      </c>
      <c r="U33">
        <f t="shared" si="10"/>
        <v>34</v>
      </c>
      <c r="V33">
        <f t="shared" si="11"/>
        <v>14</v>
      </c>
      <c r="W33">
        <f t="shared" si="6"/>
        <v>8</v>
      </c>
      <c r="X33">
        <f t="shared" si="7"/>
        <v>10</v>
      </c>
      <c r="Y33">
        <f t="shared" si="8"/>
        <v>17</v>
      </c>
      <c r="Z33">
        <f t="shared" si="9"/>
        <v>17</v>
      </c>
      <c r="AA33">
        <f t="shared" si="12"/>
        <v>5</v>
      </c>
      <c r="AB33" s="2">
        <v>19337.379459489457</v>
      </c>
      <c r="AC33">
        <v>5600</v>
      </c>
      <c r="AD33">
        <v>11000</v>
      </c>
    </row>
    <row r="34" spans="1:30" x14ac:dyDescent="0.3">
      <c r="A34">
        <v>31</v>
      </c>
      <c r="B34">
        <v>189</v>
      </c>
      <c r="C34">
        <v>7</v>
      </c>
      <c r="D34" s="2">
        <v>1365</v>
      </c>
      <c r="E34">
        <v>26</v>
      </c>
      <c r="F34" s="1">
        <v>7.2222222222222223</v>
      </c>
      <c r="G34" s="6">
        <v>26.923076923076923</v>
      </c>
      <c r="H34" s="3">
        <v>19.172544294654294</v>
      </c>
      <c r="I34" s="3">
        <v>5.5</v>
      </c>
      <c r="J34" s="3">
        <v>30</v>
      </c>
      <c r="K34" s="2">
        <v>16865</v>
      </c>
      <c r="L34">
        <v>1989</v>
      </c>
      <c r="M34" s="2">
        <v>30.524886877828056</v>
      </c>
      <c r="P34">
        <v>21</v>
      </c>
      <c r="Q34">
        <v>14</v>
      </c>
      <c r="R34">
        <v>24</v>
      </c>
      <c r="S34">
        <v>25</v>
      </c>
      <c r="T34">
        <v>25</v>
      </c>
      <c r="U34">
        <f t="shared" si="10"/>
        <v>11</v>
      </c>
      <c r="V34">
        <f t="shared" si="11"/>
        <v>18</v>
      </c>
      <c r="W34">
        <f t="shared" si="6"/>
        <v>25</v>
      </c>
      <c r="X34">
        <f t="shared" si="7"/>
        <v>15</v>
      </c>
      <c r="Y34">
        <f t="shared" si="8"/>
        <v>14</v>
      </c>
      <c r="Z34">
        <f t="shared" si="9"/>
        <v>14</v>
      </c>
      <c r="AA34">
        <f t="shared" si="12"/>
        <v>28</v>
      </c>
      <c r="AB34" s="2">
        <v>19172.544294654293</v>
      </c>
      <c r="AC34">
        <v>5500</v>
      </c>
      <c r="AD34">
        <v>30000</v>
      </c>
    </row>
    <row r="35" spans="1:30" x14ac:dyDescent="0.3">
      <c r="A35">
        <v>32</v>
      </c>
      <c r="B35">
        <v>262</v>
      </c>
      <c r="C35">
        <v>1</v>
      </c>
      <c r="D35" s="2">
        <v>2256.1111111111109</v>
      </c>
      <c r="E35">
        <v>31</v>
      </c>
      <c r="F35" s="1">
        <v>8.6111111111111107</v>
      </c>
      <c r="G35" s="6">
        <v>3.225806451612903</v>
      </c>
      <c r="H35" s="3">
        <v>17.916177571394535</v>
      </c>
      <c r="I35" s="3">
        <v>5</v>
      </c>
      <c r="J35" s="3">
        <v>19</v>
      </c>
      <c r="K35" s="2">
        <v>17780.555555555558</v>
      </c>
      <c r="L35">
        <v>2124</v>
      </c>
      <c r="M35" s="2">
        <v>30.136534839924675</v>
      </c>
      <c r="P35">
        <v>12</v>
      </c>
      <c r="Q35">
        <v>31</v>
      </c>
      <c r="R35">
        <v>10</v>
      </c>
      <c r="S35">
        <v>16</v>
      </c>
      <c r="T35">
        <v>16</v>
      </c>
      <c r="U35">
        <f t="shared" si="10"/>
        <v>36</v>
      </c>
      <c r="V35">
        <f t="shared" si="11"/>
        <v>27</v>
      </c>
      <c r="W35">
        <f t="shared" si="6"/>
        <v>8</v>
      </c>
      <c r="X35">
        <f t="shared" si="7"/>
        <v>29</v>
      </c>
      <c r="Y35">
        <f t="shared" si="8"/>
        <v>23</v>
      </c>
      <c r="Z35">
        <f t="shared" si="9"/>
        <v>23</v>
      </c>
      <c r="AA35">
        <f t="shared" si="12"/>
        <v>3</v>
      </c>
      <c r="AB35" s="2">
        <v>17916.177571394535</v>
      </c>
      <c r="AC35">
        <v>5000</v>
      </c>
      <c r="AD35">
        <v>19000</v>
      </c>
    </row>
    <row r="36" spans="1:30" x14ac:dyDescent="0.3">
      <c r="A36">
        <v>33</v>
      </c>
      <c r="B36">
        <v>264</v>
      </c>
      <c r="C36">
        <v>8</v>
      </c>
      <c r="D36" s="2">
        <v>2420</v>
      </c>
      <c r="E36">
        <v>33</v>
      </c>
      <c r="F36" s="1">
        <v>9.1666666666666661</v>
      </c>
      <c r="G36" s="6">
        <v>24.242424242424242</v>
      </c>
      <c r="H36" s="3">
        <v>17.581799305981782</v>
      </c>
      <c r="I36" s="3">
        <v>5</v>
      </c>
      <c r="J36" s="3">
        <v>26</v>
      </c>
      <c r="K36" s="2">
        <v>18396.111111111113</v>
      </c>
      <c r="L36">
        <v>2164</v>
      </c>
      <c r="M36" s="2">
        <v>30.603512014787437</v>
      </c>
      <c r="P36">
        <v>10</v>
      </c>
      <c r="Q36">
        <v>8</v>
      </c>
      <c r="R36">
        <v>8</v>
      </c>
      <c r="S36">
        <v>12</v>
      </c>
      <c r="T36">
        <v>12</v>
      </c>
      <c r="U36">
        <f t="shared" si="10"/>
        <v>13</v>
      </c>
      <c r="V36">
        <f t="shared" si="11"/>
        <v>29</v>
      </c>
      <c r="W36">
        <f t="shared" si="6"/>
        <v>31</v>
      </c>
      <c r="X36">
        <f t="shared" si="7"/>
        <v>31</v>
      </c>
      <c r="Y36">
        <f t="shared" si="8"/>
        <v>27</v>
      </c>
      <c r="Z36">
        <f t="shared" si="9"/>
        <v>27</v>
      </c>
      <c r="AA36">
        <f t="shared" si="12"/>
        <v>26</v>
      </c>
      <c r="AB36" s="2">
        <v>17581.799305981782</v>
      </c>
      <c r="AC36">
        <v>5000</v>
      </c>
      <c r="AD36">
        <v>26000</v>
      </c>
    </row>
    <row r="37" spans="1:30" x14ac:dyDescent="0.3">
      <c r="A37">
        <v>34</v>
      </c>
      <c r="B37">
        <v>145</v>
      </c>
      <c r="C37">
        <v>1</v>
      </c>
      <c r="D37" s="2">
        <v>1006.9444444444445</v>
      </c>
      <c r="E37">
        <v>25</v>
      </c>
      <c r="F37" s="1">
        <v>6.9444444444444446</v>
      </c>
      <c r="G37" s="6">
        <v>4</v>
      </c>
      <c r="H37" s="3">
        <v>17.468978793161266</v>
      </c>
      <c r="I37" s="3">
        <v>4.9000000000000004</v>
      </c>
      <c r="J37" s="3">
        <v>22</v>
      </c>
      <c r="K37" s="2">
        <v>16196.388888888889</v>
      </c>
      <c r="L37">
        <v>2013</v>
      </c>
      <c r="M37" s="2">
        <v>28.965226030799801</v>
      </c>
      <c r="P37">
        <v>30</v>
      </c>
      <c r="Q37">
        <v>31</v>
      </c>
      <c r="R37">
        <v>32</v>
      </c>
      <c r="S37">
        <v>29</v>
      </c>
      <c r="T37">
        <v>29</v>
      </c>
      <c r="U37">
        <f t="shared" si="10"/>
        <v>32</v>
      </c>
      <c r="V37">
        <f t="shared" si="11"/>
        <v>9</v>
      </c>
      <c r="W37">
        <f t="shared" si="6"/>
        <v>8</v>
      </c>
      <c r="X37">
        <f t="shared" si="7"/>
        <v>7</v>
      </c>
      <c r="Y37">
        <f t="shared" si="8"/>
        <v>10</v>
      </c>
      <c r="Z37">
        <f t="shared" si="9"/>
        <v>10</v>
      </c>
      <c r="AA37">
        <f t="shared" si="12"/>
        <v>7</v>
      </c>
      <c r="AB37" s="2">
        <v>17468.978793161266</v>
      </c>
      <c r="AC37">
        <v>4900</v>
      </c>
      <c r="AD37">
        <v>22000</v>
      </c>
    </row>
    <row r="38" spans="1:30" x14ac:dyDescent="0.3">
      <c r="A38">
        <v>35</v>
      </c>
      <c r="B38">
        <v>195</v>
      </c>
      <c r="C38">
        <v>1</v>
      </c>
      <c r="D38" s="2">
        <v>1408.3333333333333</v>
      </c>
      <c r="E38">
        <v>26</v>
      </c>
      <c r="F38" s="1">
        <v>7.2222222222222223</v>
      </c>
      <c r="G38" s="6">
        <v>3.8461538461538463</v>
      </c>
      <c r="H38" s="3">
        <v>15.485173125145073</v>
      </c>
      <c r="I38" s="3">
        <v>4.0999999999999996</v>
      </c>
      <c r="J38" s="3">
        <v>26</v>
      </c>
      <c r="K38" s="2">
        <v>14480.277777777777</v>
      </c>
      <c r="L38">
        <v>1912</v>
      </c>
      <c r="M38" s="2">
        <v>27.264121338912133</v>
      </c>
      <c r="P38">
        <v>19</v>
      </c>
      <c r="Q38">
        <v>31</v>
      </c>
      <c r="R38">
        <v>23</v>
      </c>
      <c r="S38">
        <v>25</v>
      </c>
      <c r="T38">
        <v>25</v>
      </c>
      <c r="U38">
        <f t="shared" si="10"/>
        <v>33</v>
      </c>
      <c r="V38">
        <f t="shared" si="11"/>
        <v>20</v>
      </c>
      <c r="W38">
        <f t="shared" si="6"/>
        <v>8</v>
      </c>
      <c r="X38">
        <f t="shared" si="7"/>
        <v>16</v>
      </c>
      <c r="Y38">
        <f t="shared" si="8"/>
        <v>14</v>
      </c>
      <c r="Z38">
        <f t="shared" si="9"/>
        <v>14</v>
      </c>
      <c r="AA38">
        <f t="shared" si="12"/>
        <v>6</v>
      </c>
      <c r="AB38" s="2">
        <v>15485.173125145073</v>
      </c>
      <c r="AC38">
        <v>4100</v>
      </c>
      <c r="AD38">
        <v>26000</v>
      </c>
    </row>
    <row r="39" spans="1:30" x14ac:dyDescent="0.3">
      <c r="A39">
        <v>36</v>
      </c>
      <c r="B39">
        <v>138</v>
      </c>
      <c r="C39">
        <v>4</v>
      </c>
      <c r="D39" s="2">
        <v>958.33333333333337</v>
      </c>
      <c r="E39">
        <v>25</v>
      </c>
      <c r="F39" s="1">
        <v>6.9444444444444446</v>
      </c>
      <c r="G39" s="6">
        <v>16</v>
      </c>
      <c r="H39" s="3">
        <v>14.777480817452764</v>
      </c>
      <c r="I39" s="3">
        <v>3.9</v>
      </c>
      <c r="J39" s="3">
        <v>23</v>
      </c>
      <c r="K39" s="2">
        <v>13979.722222222223</v>
      </c>
      <c r="L39">
        <v>1848</v>
      </c>
      <c r="M39" s="2">
        <v>27.23322510822511</v>
      </c>
      <c r="P39">
        <v>32</v>
      </c>
      <c r="Q39">
        <v>23</v>
      </c>
      <c r="R39">
        <v>34</v>
      </c>
      <c r="S39">
        <v>29</v>
      </c>
      <c r="T39">
        <v>29</v>
      </c>
      <c r="U39">
        <f t="shared" si="10"/>
        <v>21</v>
      </c>
      <c r="V39">
        <f t="shared" si="11"/>
        <v>7</v>
      </c>
      <c r="W39">
        <f t="shared" si="6"/>
        <v>16</v>
      </c>
      <c r="X39">
        <f t="shared" si="7"/>
        <v>5</v>
      </c>
      <c r="Y39">
        <f t="shared" si="8"/>
        <v>10</v>
      </c>
      <c r="Z39">
        <f t="shared" si="9"/>
        <v>10</v>
      </c>
      <c r="AA39">
        <f t="shared" si="12"/>
        <v>18</v>
      </c>
      <c r="AB39" s="2">
        <v>14777.480817452764</v>
      </c>
      <c r="AC39">
        <v>3900</v>
      </c>
      <c r="AD39">
        <v>23000</v>
      </c>
    </row>
    <row r="40" spans="1:30" x14ac:dyDescent="0.3">
      <c r="A40">
        <v>37</v>
      </c>
      <c r="B40">
        <v>299</v>
      </c>
      <c r="C40">
        <v>10</v>
      </c>
      <c r="D40" s="2">
        <v>1993.3333333333333</v>
      </c>
      <c r="E40">
        <v>24</v>
      </c>
      <c r="F40" s="1">
        <v>6.6666666666666661</v>
      </c>
      <c r="G40" s="6">
        <v>41.666666666666671</v>
      </c>
      <c r="H40" s="3">
        <v>15.867224407196357</v>
      </c>
      <c r="I40" s="3">
        <v>4.0999999999999996</v>
      </c>
      <c r="J40" s="3">
        <v>19</v>
      </c>
      <c r="K40" s="2">
        <v>14153.055555555558</v>
      </c>
      <c r="L40">
        <v>1895</v>
      </c>
      <c r="M40" s="2">
        <v>26.887071240105548</v>
      </c>
      <c r="P40">
        <v>1</v>
      </c>
      <c r="Q40">
        <v>1</v>
      </c>
      <c r="R40">
        <v>12</v>
      </c>
      <c r="S40">
        <v>32</v>
      </c>
      <c r="T40">
        <v>32</v>
      </c>
      <c r="U40">
        <f t="shared" si="10"/>
        <v>1</v>
      </c>
      <c r="V40">
        <f t="shared" si="11"/>
        <v>38</v>
      </c>
      <c r="W40">
        <f t="shared" si="6"/>
        <v>38</v>
      </c>
      <c r="X40">
        <f t="shared" si="7"/>
        <v>27</v>
      </c>
      <c r="Y40">
        <f t="shared" si="8"/>
        <v>7</v>
      </c>
      <c r="Z40">
        <f t="shared" si="9"/>
        <v>7</v>
      </c>
      <c r="AA40">
        <f t="shared" si="12"/>
        <v>38</v>
      </c>
      <c r="AB40" s="2">
        <v>15867.224407196356</v>
      </c>
      <c r="AC40">
        <v>4100</v>
      </c>
      <c r="AD40">
        <v>19000</v>
      </c>
    </row>
    <row r="41" spans="1:30" x14ac:dyDescent="0.3">
      <c r="A41">
        <v>38</v>
      </c>
      <c r="B41">
        <v>263</v>
      </c>
      <c r="C41">
        <v>0</v>
      </c>
      <c r="D41" s="2">
        <v>1461.1111111111111</v>
      </c>
      <c r="E41">
        <v>20</v>
      </c>
      <c r="F41" s="1">
        <v>5.5555555555555554</v>
      </c>
      <c r="G41" s="6">
        <v>0</v>
      </c>
      <c r="H41" s="3">
        <v>12.823746146326789</v>
      </c>
      <c r="I41" s="3">
        <v>3.4</v>
      </c>
      <c r="J41" s="3">
        <v>24</v>
      </c>
      <c r="K41" s="2">
        <v>14770.833333333336</v>
      </c>
      <c r="L41">
        <v>2026</v>
      </c>
      <c r="M41" s="2">
        <v>26.246298124383024</v>
      </c>
      <c r="P41">
        <v>11</v>
      </c>
      <c r="Q41">
        <v>37</v>
      </c>
      <c r="R41">
        <v>20</v>
      </c>
      <c r="S41">
        <v>38</v>
      </c>
      <c r="T41">
        <v>38</v>
      </c>
      <c r="U41">
        <f t="shared" si="10"/>
        <v>37</v>
      </c>
      <c r="V41">
        <f t="shared" si="11"/>
        <v>28</v>
      </c>
      <c r="W41">
        <f t="shared" si="6"/>
        <v>2</v>
      </c>
      <c r="X41">
        <f t="shared" si="7"/>
        <v>19</v>
      </c>
      <c r="Y41">
        <f t="shared" si="8"/>
        <v>1</v>
      </c>
      <c r="Z41">
        <f t="shared" si="9"/>
        <v>1</v>
      </c>
      <c r="AA41">
        <f t="shared" si="12"/>
        <v>2</v>
      </c>
      <c r="AB41" s="2">
        <v>12823.746146326788</v>
      </c>
      <c r="AC41">
        <v>3400</v>
      </c>
      <c r="AD41">
        <v>24000</v>
      </c>
    </row>
    <row r="42" spans="1:30" x14ac:dyDescent="0.3">
      <c r="A42">
        <v>39</v>
      </c>
      <c r="B42">
        <v>171</v>
      </c>
      <c r="C42">
        <v>0</v>
      </c>
      <c r="D42" s="2">
        <v>997.5</v>
      </c>
      <c r="E42">
        <v>21</v>
      </c>
      <c r="F42" s="1">
        <v>5.833333333333333</v>
      </c>
      <c r="G42" s="6">
        <v>0</v>
      </c>
      <c r="H42" s="3">
        <v>12.347555670136316</v>
      </c>
      <c r="I42" s="3">
        <v>3.3</v>
      </c>
      <c r="J42" s="3">
        <v>13</v>
      </c>
      <c r="K42" s="2">
        <v>15150.000000000002</v>
      </c>
      <c r="L42">
        <v>2091</v>
      </c>
      <c r="M42" s="2">
        <v>26.083213773314206</v>
      </c>
      <c r="P42">
        <v>23</v>
      </c>
      <c r="Q42">
        <v>37</v>
      </c>
      <c r="R42">
        <v>33</v>
      </c>
      <c r="S42">
        <v>36</v>
      </c>
      <c r="T42">
        <v>36</v>
      </c>
      <c r="U42">
        <f t="shared" si="10"/>
        <v>37</v>
      </c>
      <c r="V42">
        <f t="shared" si="11"/>
        <v>16</v>
      </c>
      <c r="W42">
        <f t="shared" si="6"/>
        <v>2</v>
      </c>
      <c r="X42">
        <f t="shared" si="7"/>
        <v>6</v>
      </c>
      <c r="Y42">
        <f t="shared" si="8"/>
        <v>3</v>
      </c>
      <c r="Z42">
        <f t="shared" si="9"/>
        <v>3</v>
      </c>
      <c r="AA42">
        <f t="shared" si="12"/>
        <v>2</v>
      </c>
      <c r="AB42" s="2">
        <v>12347.555670136317</v>
      </c>
      <c r="AC42">
        <v>3300</v>
      </c>
      <c r="AD42">
        <v>13000</v>
      </c>
    </row>
    <row r="43" spans="1:30" x14ac:dyDescent="0.3">
      <c r="A43">
        <v>40</v>
      </c>
      <c r="B43">
        <v>238</v>
      </c>
      <c r="C43">
        <v>2</v>
      </c>
      <c r="D43" s="2">
        <v>1652.7777777777778</v>
      </c>
      <c r="E43">
        <v>25</v>
      </c>
      <c r="F43" s="1">
        <v>6.9444444444444446</v>
      </c>
      <c r="G43" s="6">
        <v>8</v>
      </c>
      <c r="H43" s="3">
        <v>12.790412812993459</v>
      </c>
      <c r="I43" s="3">
        <v>3.4</v>
      </c>
      <c r="J43" s="3">
        <v>26</v>
      </c>
      <c r="K43" s="2">
        <v>15519.444444444445</v>
      </c>
      <c r="L43">
        <v>2164</v>
      </c>
      <c r="M43" s="2">
        <v>25.817929759704253</v>
      </c>
      <c r="P43">
        <v>14</v>
      </c>
      <c r="Q43">
        <v>28</v>
      </c>
      <c r="R43">
        <v>17</v>
      </c>
      <c r="S43">
        <v>29</v>
      </c>
      <c r="T43">
        <v>29</v>
      </c>
      <c r="U43">
        <f t="shared" si="10"/>
        <v>28</v>
      </c>
      <c r="V43">
        <f t="shared" si="11"/>
        <v>25</v>
      </c>
      <c r="W43">
        <f t="shared" si="6"/>
        <v>11</v>
      </c>
      <c r="X43">
        <f t="shared" si="7"/>
        <v>22</v>
      </c>
      <c r="Y43">
        <f t="shared" si="8"/>
        <v>10</v>
      </c>
      <c r="Z43">
        <f t="shared" si="9"/>
        <v>10</v>
      </c>
      <c r="AA43">
        <f t="shared" si="12"/>
        <v>11</v>
      </c>
      <c r="AB43" s="2">
        <v>12790.41281299346</v>
      </c>
      <c r="AC43">
        <v>3400</v>
      </c>
      <c r="AD43">
        <v>26000</v>
      </c>
    </row>
    <row r="44" spans="1:30" x14ac:dyDescent="0.3">
      <c r="A44">
        <v>41</v>
      </c>
      <c r="B44">
        <v>157</v>
      </c>
      <c r="C44">
        <v>8</v>
      </c>
      <c r="D44" s="2">
        <v>1439.1666666666665</v>
      </c>
      <c r="E44">
        <v>33</v>
      </c>
      <c r="F44" s="1">
        <v>9.1666666666666661</v>
      </c>
      <c r="G44" s="6">
        <v>24.242424242424242</v>
      </c>
      <c r="H44" s="3">
        <v>12.522347544928191</v>
      </c>
      <c r="I44" s="3">
        <v>3.5</v>
      </c>
      <c r="J44" s="3">
        <v>29</v>
      </c>
      <c r="K44" s="2">
        <v>15593.611111111109</v>
      </c>
      <c r="L44">
        <v>2132</v>
      </c>
      <c r="M44" s="2">
        <v>26.330675422138835</v>
      </c>
      <c r="P44">
        <v>26</v>
      </c>
      <c r="Q44">
        <v>8</v>
      </c>
      <c r="R44">
        <v>22</v>
      </c>
      <c r="S44">
        <v>12</v>
      </c>
      <c r="T44">
        <v>12</v>
      </c>
      <c r="U44">
        <f t="shared" si="10"/>
        <v>13</v>
      </c>
      <c r="V44">
        <f t="shared" si="11"/>
        <v>13</v>
      </c>
      <c r="W44">
        <f t="shared" si="6"/>
        <v>31</v>
      </c>
      <c r="X44">
        <f t="shared" si="7"/>
        <v>17</v>
      </c>
      <c r="Y44">
        <f t="shared" si="8"/>
        <v>27</v>
      </c>
      <c r="Z44">
        <f t="shared" si="9"/>
        <v>27</v>
      </c>
      <c r="AA44">
        <f t="shared" si="12"/>
        <v>26</v>
      </c>
      <c r="AB44" s="2">
        <v>12522.34754492819</v>
      </c>
      <c r="AC44">
        <v>3500</v>
      </c>
      <c r="AD44">
        <v>29000</v>
      </c>
    </row>
    <row r="45" spans="1:30" x14ac:dyDescent="0.3">
      <c r="A45">
        <v>42</v>
      </c>
      <c r="B45">
        <v>148</v>
      </c>
      <c r="C45">
        <v>7</v>
      </c>
      <c r="D45" s="2">
        <v>904.44444444444434</v>
      </c>
      <c r="E45">
        <v>22</v>
      </c>
      <c r="F45" s="1">
        <v>6.1111111111111107</v>
      </c>
      <c r="G45" s="6">
        <v>31.81818181818182</v>
      </c>
      <c r="H45" s="3">
        <v>15.381585081585081</v>
      </c>
      <c r="I45" s="3">
        <v>4.0999999999999996</v>
      </c>
      <c r="J45" s="3">
        <v>17</v>
      </c>
      <c r="K45" s="2">
        <v>14241.944444444442</v>
      </c>
      <c r="L45">
        <v>2018</v>
      </c>
      <c r="M45" s="2">
        <v>25.406838453914762</v>
      </c>
      <c r="P45">
        <v>29</v>
      </c>
      <c r="Q45">
        <v>14</v>
      </c>
      <c r="R45">
        <v>35</v>
      </c>
      <c r="S45">
        <v>35</v>
      </c>
      <c r="T45">
        <v>35</v>
      </c>
      <c r="U45">
        <f t="shared" si="10"/>
        <v>4</v>
      </c>
      <c r="V45">
        <f t="shared" si="11"/>
        <v>10</v>
      </c>
      <c r="W45">
        <f t="shared" si="6"/>
        <v>25</v>
      </c>
      <c r="X45">
        <f t="shared" si="7"/>
        <v>4</v>
      </c>
      <c r="Y45">
        <f t="shared" si="8"/>
        <v>4</v>
      </c>
      <c r="Z45">
        <f t="shared" si="9"/>
        <v>4</v>
      </c>
      <c r="AA45">
        <f t="shared" si="12"/>
        <v>35</v>
      </c>
      <c r="AB45" s="2">
        <v>15381.585081585081</v>
      </c>
      <c r="AC45">
        <v>4100</v>
      </c>
      <c r="AD45">
        <v>17000</v>
      </c>
    </row>
    <row r="46" spans="1:30" x14ac:dyDescent="0.3">
      <c r="A46">
        <v>43</v>
      </c>
      <c r="B46">
        <v>267</v>
      </c>
      <c r="C46">
        <v>10</v>
      </c>
      <c r="D46" s="2">
        <v>2818.3333333333335</v>
      </c>
      <c r="E46">
        <v>38</v>
      </c>
      <c r="F46" s="1">
        <v>10.555555555555555</v>
      </c>
      <c r="G46" s="6">
        <v>26.315789473684212</v>
      </c>
      <c r="H46" s="3">
        <v>15.58892160471108</v>
      </c>
      <c r="I46" s="3">
        <v>4.3</v>
      </c>
      <c r="J46" s="3">
        <v>14</v>
      </c>
      <c r="K46" s="2">
        <v>14640.277777777779</v>
      </c>
      <c r="L46">
        <v>2021</v>
      </c>
      <c r="M46" s="2">
        <v>26.078673923800103</v>
      </c>
      <c r="P46">
        <v>9</v>
      </c>
      <c r="Q46">
        <v>1</v>
      </c>
      <c r="R46">
        <v>5</v>
      </c>
      <c r="S46">
        <v>4</v>
      </c>
      <c r="T46">
        <v>4</v>
      </c>
      <c r="U46">
        <f t="shared" si="10"/>
        <v>12</v>
      </c>
      <c r="V46">
        <f t="shared" si="11"/>
        <v>30</v>
      </c>
      <c r="W46">
        <f t="shared" si="6"/>
        <v>38</v>
      </c>
      <c r="X46">
        <f t="shared" si="7"/>
        <v>34</v>
      </c>
      <c r="Y46">
        <f t="shared" si="8"/>
        <v>35</v>
      </c>
      <c r="Z46">
        <f t="shared" si="9"/>
        <v>35</v>
      </c>
      <c r="AA46">
        <f t="shared" si="12"/>
        <v>27</v>
      </c>
      <c r="AB46" s="2">
        <v>15588.92160471108</v>
      </c>
      <c r="AC46">
        <v>4300</v>
      </c>
      <c r="AD46">
        <v>14000</v>
      </c>
    </row>
    <row r="47" spans="1:30" x14ac:dyDescent="0.3">
      <c r="A47">
        <v>44</v>
      </c>
      <c r="B47">
        <v>113</v>
      </c>
      <c r="C47">
        <v>6</v>
      </c>
      <c r="D47" s="2">
        <v>1130</v>
      </c>
      <c r="E47">
        <v>36</v>
      </c>
      <c r="F47" s="1">
        <v>10</v>
      </c>
      <c r="G47" s="6">
        <v>16.666666666666664</v>
      </c>
      <c r="H47" s="3">
        <v>16.855588271377748</v>
      </c>
      <c r="I47" s="3">
        <v>4.8</v>
      </c>
      <c r="J47" s="3">
        <v>15</v>
      </c>
      <c r="K47" s="2">
        <v>14763.333333333334</v>
      </c>
      <c r="L47">
        <v>1989</v>
      </c>
      <c r="M47" s="2">
        <v>26.720965309200604</v>
      </c>
      <c r="P47">
        <v>37</v>
      </c>
      <c r="Q47">
        <v>18</v>
      </c>
      <c r="R47">
        <v>30</v>
      </c>
      <c r="S47">
        <v>9</v>
      </c>
      <c r="T47">
        <v>9</v>
      </c>
      <c r="U47">
        <f t="shared" si="10"/>
        <v>20</v>
      </c>
      <c r="V47">
        <f t="shared" si="11"/>
        <v>2</v>
      </c>
      <c r="W47">
        <f t="shared" si="6"/>
        <v>21</v>
      </c>
      <c r="X47">
        <f t="shared" si="7"/>
        <v>9</v>
      </c>
      <c r="Y47">
        <f t="shared" si="8"/>
        <v>30</v>
      </c>
      <c r="Z47">
        <f t="shared" si="9"/>
        <v>30</v>
      </c>
      <c r="AA47">
        <f t="shared" si="12"/>
        <v>19</v>
      </c>
      <c r="AB47" s="2">
        <v>16855.588271377746</v>
      </c>
      <c r="AC47">
        <v>4800</v>
      </c>
      <c r="AD47">
        <v>15000</v>
      </c>
    </row>
    <row r="48" spans="1:30" x14ac:dyDescent="0.3">
      <c r="A48">
        <v>45</v>
      </c>
      <c r="B48">
        <v>152</v>
      </c>
      <c r="C48">
        <v>8</v>
      </c>
      <c r="D48" s="2">
        <v>1646.6666666666667</v>
      </c>
      <c r="E48">
        <v>39</v>
      </c>
      <c r="F48" s="1">
        <v>10.833333333333334</v>
      </c>
      <c r="G48" s="6">
        <v>20.512820512820515</v>
      </c>
      <c r="H48" s="3">
        <v>18.522254938044412</v>
      </c>
      <c r="I48" s="3">
        <v>5.5</v>
      </c>
      <c r="J48" s="3">
        <v>11</v>
      </c>
      <c r="K48" s="2">
        <v>15001.666666666664</v>
      </c>
      <c r="L48">
        <v>1946</v>
      </c>
      <c r="M48" s="2">
        <v>27.752312435765667</v>
      </c>
      <c r="P48">
        <v>27</v>
      </c>
      <c r="Q48">
        <v>8</v>
      </c>
      <c r="R48">
        <v>18</v>
      </c>
      <c r="S48">
        <v>1</v>
      </c>
      <c r="T48">
        <v>1</v>
      </c>
      <c r="U48">
        <f t="shared" si="10"/>
        <v>18</v>
      </c>
      <c r="V48">
        <f t="shared" si="11"/>
        <v>12</v>
      </c>
      <c r="W48">
        <f t="shared" si="6"/>
        <v>31</v>
      </c>
      <c r="X48">
        <f t="shared" si="7"/>
        <v>21</v>
      </c>
      <c r="Y48">
        <f t="shared" si="8"/>
        <v>38</v>
      </c>
      <c r="Z48">
        <f t="shared" si="9"/>
        <v>38</v>
      </c>
      <c r="AA48">
        <f t="shared" si="12"/>
        <v>21</v>
      </c>
      <c r="AB48" s="2">
        <v>18522.254938044411</v>
      </c>
      <c r="AC48">
        <v>5500</v>
      </c>
      <c r="AD48">
        <v>11000</v>
      </c>
    </row>
    <row r="49" spans="1:30" x14ac:dyDescent="0.3">
      <c r="A49">
        <v>46</v>
      </c>
      <c r="B49">
        <v>139</v>
      </c>
      <c r="C49">
        <v>7</v>
      </c>
      <c r="D49" s="2">
        <v>1312.7777777777778</v>
      </c>
      <c r="E49">
        <v>34</v>
      </c>
      <c r="F49" s="1">
        <v>9.4444444444444446</v>
      </c>
      <c r="G49" s="6">
        <v>20.588235294117649</v>
      </c>
      <c r="H49" s="3">
        <v>18.981078467456179</v>
      </c>
      <c r="I49" s="3">
        <v>5.8</v>
      </c>
      <c r="J49" s="3">
        <v>25</v>
      </c>
      <c r="K49" s="2">
        <v>15356.111111111109</v>
      </c>
      <c r="L49">
        <v>1947</v>
      </c>
      <c r="M49" s="2">
        <v>28.393425783256287</v>
      </c>
      <c r="P49">
        <v>31</v>
      </c>
      <c r="Q49">
        <v>14</v>
      </c>
      <c r="R49">
        <v>27</v>
      </c>
      <c r="S49">
        <v>11</v>
      </c>
      <c r="T49">
        <v>11</v>
      </c>
      <c r="U49">
        <f t="shared" si="10"/>
        <v>17</v>
      </c>
      <c r="V49">
        <f t="shared" si="11"/>
        <v>8</v>
      </c>
      <c r="W49">
        <f t="shared" si="6"/>
        <v>25</v>
      </c>
      <c r="X49">
        <f t="shared" si="7"/>
        <v>12</v>
      </c>
      <c r="Y49">
        <f t="shared" si="8"/>
        <v>28</v>
      </c>
      <c r="Z49">
        <f t="shared" si="9"/>
        <v>28</v>
      </c>
      <c r="AA49">
        <f t="shared" si="12"/>
        <v>22</v>
      </c>
      <c r="AB49" s="2">
        <v>18981.07846745618</v>
      </c>
      <c r="AC49">
        <v>5800</v>
      </c>
      <c r="AD49">
        <v>25000</v>
      </c>
    </row>
    <row r="50" spans="1:30" x14ac:dyDescent="0.3">
      <c r="A50">
        <v>47</v>
      </c>
      <c r="B50">
        <v>138</v>
      </c>
      <c r="C50">
        <v>1</v>
      </c>
      <c r="D50" s="2">
        <v>1111.6666666666667</v>
      </c>
      <c r="E50">
        <v>29</v>
      </c>
      <c r="F50" s="1">
        <v>8.0555555555555554</v>
      </c>
      <c r="G50" s="6">
        <v>3.4482758620689653</v>
      </c>
      <c r="H50" s="3">
        <v>15.159239386996404</v>
      </c>
      <c r="I50" s="3">
        <v>4.9000000000000004</v>
      </c>
      <c r="J50" s="3">
        <v>29</v>
      </c>
      <c r="K50" s="2">
        <v>14474.444444444442</v>
      </c>
      <c r="L50">
        <v>1786</v>
      </c>
      <c r="M50" s="2">
        <v>29.175811870100777</v>
      </c>
      <c r="P50">
        <v>32</v>
      </c>
      <c r="Q50">
        <v>31</v>
      </c>
      <c r="R50">
        <v>31</v>
      </c>
      <c r="S50">
        <v>20</v>
      </c>
      <c r="T50">
        <v>20</v>
      </c>
      <c r="U50">
        <f t="shared" si="10"/>
        <v>35</v>
      </c>
      <c r="V50">
        <f t="shared" si="11"/>
        <v>7</v>
      </c>
      <c r="W50">
        <f t="shared" si="6"/>
        <v>8</v>
      </c>
      <c r="X50">
        <f t="shared" si="7"/>
        <v>8</v>
      </c>
      <c r="Y50">
        <f t="shared" si="8"/>
        <v>19</v>
      </c>
      <c r="Z50">
        <f t="shared" si="9"/>
        <v>19</v>
      </c>
      <c r="AA50">
        <f t="shared" si="12"/>
        <v>4</v>
      </c>
      <c r="AB50" s="2">
        <v>15159.239386996403</v>
      </c>
      <c r="AC50">
        <v>4900</v>
      </c>
      <c r="AD50">
        <v>29000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4920D-D86B-4E35-8005-51259E656896}">
  <dimension ref="A1:W179"/>
  <sheetViews>
    <sheetView topLeftCell="A122" zoomScale="46" zoomScaleNormal="50" workbookViewId="0">
      <selection activeCell="R157" sqref="R157:V158"/>
    </sheetView>
  </sheetViews>
  <sheetFormatPr defaultRowHeight="14.4" x14ac:dyDescent="0.3"/>
  <cols>
    <col min="14" max="14" width="11" bestFit="1" customWidth="1"/>
    <col min="18" max="18" width="14.33203125" bestFit="1" customWidth="1"/>
    <col min="19" max="19" width="9.33203125" bestFit="1" customWidth="1"/>
    <col min="20" max="20" width="14.44140625" bestFit="1" customWidth="1"/>
    <col min="21" max="21" width="14.109375" bestFit="1" customWidth="1"/>
    <col min="22" max="22" width="11.6640625" bestFit="1" customWidth="1"/>
    <col min="23" max="23" width="14.88671875" bestFit="1" customWidth="1"/>
  </cols>
  <sheetData>
    <row r="1" spans="1:12" ht="18" x14ac:dyDescent="0.3">
      <c r="A1" s="7"/>
    </row>
    <row r="2" spans="1:12" x14ac:dyDescent="0.3">
      <c r="A2" s="8"/>
    </row>
    <row r="5" spans="1:12" ht="18" x14ac:dyDescent="0.3">
      <c r="A5" s="9" t="s">
        <v>28</v>
      </c>
      <c r="B5" s="10">
        <v>9426507</v>
      </c>
      <c r="C5" s="9" t="s">
        <v>29</v>
      </c>
      <c r="D5" s="10">
        <v>38</v>
      </c>
      <c r="E5" s="9" t="s">
        <v>30</v>
      </c>
      <c r="F5" s="10">
        <v>10</v>
      </c>
      <c r="G5" s="9" t="s">
        <v>31</v>
      </c>
      <c r="H5" s="10">
        <v>38</v>
      </c>
      <c r="I5" s="9" t="s">
        <v>32</v>
      </c>
      <c r="J5" s="10">
        <v>0</v>
      </c>
      <c r="K5" s="9" t="s">
        <v>33</v>
      </c>
      <c r="L5" s="10" t="s">
        <v>34</v>
      </c>
    </row>
    <row r="6" spans="1:12" ht="18.600000000000001" thickBot="1" x14ac:dyDescent="0.35">
      <c r="A6" s="7"/>
    </row>
    <row r="7" spans="1:12" ht="15" thickBot="1" x14ac:dyDescent="0.35">
      <c r="A7" s="11" t="s">
        <v>35</v>
      </c>
      <c r="B7" s="11" t="s">
        <v>36</v>
      </c>
      <c r="C7" s="11" t="s">
        <v>37</v>
      </c>
      <c r="D7" s="11" t="s">
        <v>38</v>
      </c>
      <c r="E7" s="11" t="s">
        <v>39</v>
      </c>
      <c r="F7" s="11" t="s">
        <v>40</v>
      </c>
      <c r="G7" s="11" t="s">
        <v>41</v>
      </c>
      <c r="H7" s="11" t="s">
        <v>42</v>
      </c>
      <c r="I7" s="11" t="s">
        <v>43</v>
      </c>
      <c r="J7" s="11" t="s">
        <v>44</v>
      </c>
      <c r="K7" s="11" t="s">
        <v>45</v>
      </c>
      <c r="L7" s="11" t="s">
        <v>46</v>
      </c>
    </row>
    <row r="8" spans="1:12" ht="15" thickBot="1" x14ac:dyDescent="0.35">
      <c r="A8" s="11" t="s">
        <v>47</v>
      </c>
      <c r="B8" s="12">
        <v>34</v>
      </c>
      <c r="C8" s="12">
        <v>26</v>
      </c>
      <c r="D8" s="12">
        <v>36</v>
      </c>
      <c r="E8" s="12">
        <v>33</v>
      </c>
      <c r="F8" s="12">
        <v>33</v>
      </c>
      <c r="G8" s="12">
        <v>5</v>
      </c>
      <c r="H8" s="12">
        <v>13</v>
      </c>
      <c r="I8" s="12">
        <v>3</v>
      </c>
      <c r="J8" s="12">
        <v>6</v>
      </c>
      <c r="K8" s="12">
        <v>6</v>
      </c>
      <c r="L8" s="12">
        <v>19144</v>
      </c>
    </row>
    <row r="9" spans="1:12" ht="15" thickBot="1" x14ac:dyDescent="0.35">
      <c r="A9" s="11" t="s">
        <v>48</v>
      </c>
      <c r="B9" s="12">
        <v>6</v>
      </c>
      <c r="C9" s="12">
        <v>28</v>
      </c>
      <c r="D9" s="12">
        <v>6</v>
      </c>
      <c r="E9" s="12">
        <v>9</v>
      </c>
      <c r="F9" s="12">
        <v>9</v>
      </c>
      <c r="G9" s="12">
        <v>33</v>
      </c>
      <c r="H9" s="12">
        <v>11</v>
      </c>
      <c r="I9" s="12">
        <v>33</v>
      </c>
      <c r="J9" s="12">
        <v>30</v>
      </c>
      <c r="K9" s="12">
        <v>30</v>
      </c>
      <c r="L9" s="12">
        <v>17449</v>
      </c>
    </row>
    <row r="10" spans="1:12" ht="15" thickBot="1" x14ac:dyDescent="0.35">
      <c r="A10" s="11" t="s">
        <v>49</v>
      </c>
      <c r="B10" s="12">
        <v>4</v>
      </c>
      <c r="C10" s="12">
        <v>26</v>
      </c>
      <c r="D10" s="12">
        <v>7</v>
      </c>
      <c r="E10" s="12">
        <v>14</v>
      </c>
      <c r="F10" s="12">
        <v>14</v>
      </c>
      <c r="G10" s="12">
        <v>35</v>
      </c>
      <c r="H10" s="12">
        <v>13</v>
      </c>
      <c r="I10" s="12">
        <v>32</v>
      </c>
      <c r="J10" s="12">
        <v>25</v>
      </c>
      <c r="K10" s="12">
        <v>25</v>
      </c>
      <c r="L10" s="12">
        <v>16787</v>
      </c>
    </row>
    <row r="11" spans="1:12" ht="15" thickBot="1" x14ac:dyDescent="0.35">
      <c r="A11" s="11" t="s">
        <v>50</v>
      </c>
      <c r="B11" s="12">
        <v>23</v>
      </c>
      <c r="C11" s="12">
        <v>18</v>
      </c>
      <c r="D11" s="12">
        <v>19</v>
      </c>
      <c r="E11" s="12">
        <v>14</v>
      </c>
      <c r="F11" s="12">
        <v>14</v>
      </c>
      <c r="G11" s="12">
        <v>16</v>
      </c>
      <c r="H11" s="12">
        <v>21</v>
      </c>
      <c r="I11" s="12">
        <v>20</v>
      </c>
      <c r="J11" s="12">
        <v>25</v>
      </c>
      <c r="K11" s="12">
        <v>25</v>
      </c>
      <c r="L11" s="12">
        <v>17099</v>
      </c>
    </row>
    <row r="12" spans="1:12" ht="15" thickBot="1" x14ac:dyDescent="0.35">
      <c r="A12" s="11" t="s">
        <v>51</v>
      </c>
      <c r="B12" s="12">
        <v>15</v>
      </c>
      <c r="C12" s="12">
        <v>1</v>
      </c>
      <c r="D12" s="12">
        <v>9</v>
      </c>
      <c r="E12" s="12">
        <v>8</v>
      </c>
      <c r="F12" s="12">
        <v>8</v>
      </c>
      <c r="G12" s="12">
        <v>24</v>
      </c>
      <c r="H12" s="12">
        <v>38</v>
      </c>
      <c r="I12" s="12">
        <v>30</v>
      </c>
      <c r="J12" s="12">
        <v>31</v>
      </c>
      <c r="K12" s="12">
        <v>31</v>
      </c>
      <c r="L12" s="12">
        <v>16802</v>
      </c>
    </row>
    <row r="13" spans="1:12" ht="15" thickBot="1" x14ac:dyDescent="0.35">
      <c r="A13" s="11" t="s">
        <v>52</v>
      </c>
      <c r="B13" s="12">
        <v>28</v>
      </c>
      <c r="C13" s="12">
        <v>1</v>
      </c>
      <c r="D13" s="12">
        <v>28</v>
      </c>
      <c r="E13" s="12">
        <v>16</v>
      </c>
      <c r="F13" s="12">
        <v>16</v>
      </c>
      <c r="G13" s="12">
        <v>11</v>
      </c>
      <c r="H13" s="12">
        <v>38</v>
      </c>
      <c r="I13" s="12">
        <v>11</v>
      </c>
      <c r="J13" s="12">
        <v>23</v>
      </c>
      <c r="K13" s="12">
        <v>23</v>
      </c>
      <c r="L13" s="12">
        <v>20028</v>
      </c>
    </row>
    <row r="14" spans="1:12" ht="15" thickBot="1" x14ac:dyDescent="0.35">
      <c r="A14" s="11" t="s">
        <v>53</v>
      </c>
      <c r="B14" s="12">
        <v>8</v>
      </c>
      <c r="C14" s="12">
        <v>1</v>
      </c>
      <c r="D14" s="12">
        <v>11</v>
      </c>
      <c r="E14" s="12">
        <v>24</v>
      </c>
      <c r="F14" s="12">
        <v>24</v>
      </c>
      <c r="G14" s="12">
        <v>31</v>
      </c>
      <c r="H14" s="12">
        <v>38</v>
      </c>
      <c r="I14" s="12">
        <v>28</v>
      </c>
      <c r="J14" s="12">
        <v>15</v>
      </c>
      <c r="K14" s="12">
        <v>15</v>
      </c>
      <c r="L14" s="12">
        <v>20828</v>
      </c>
    </row>
    <row r="15" spans="1:12" ht="15" thickBot="1" x14ac:dyDescent="0.35">
      <c r="A15" s="11" t="s">
        <v>54</v>
      </c>
      <c r="B15" s="12">
        <v>7</v>
      </c>
      <c r="C15" s="12">
        <v>18</v>
      </c>
      <c r="D15" s="12">
        <v>4</v>
      </c>
      <c r="E15" s="12">
        <v>4</v>
      </c>
      <c r="F15" s="12">
        <v>4</v>
      </c>
      <c r="G15" s="12">
        <v>32</v>
      </c>
      <c r="H15" s="12">
        <v>21</v>
      </c>
      <c r="I15" s="12">
        <v>35</v>
      </c>
      <c r="J15" s="12">
        <v>35</v>
      </c>
      <c r="K15" s="12">
        <v>35</v>
      </c>
      <c r="L15" s="12">
        <v>20693</v>
      </c>
    </row>
    <row r="16" spans="1:12" ht="15" thickBot="1" x14ac:dyDescent="0.35">
      <c r="A16" s="11" t="s">
        <v>55</v>
      </c>
      <c r="B16" s="12">
        <v>5</v>
      </c>
      <c r="C16" s="12">
        <v>23</v>
      </c>
      <c r="D16" s="12">
        <v>3</v>
      </c>
      <c r="E16" s="12">
        <v>1</v>
      </c>
      <c r="F16" s="12">
        <v>1</v>
      </c>
      <c r="G16" s="12">
        <v>34</v>
      </c>
      <c r="H16" s="12">
        <v>16</v>
      </c>
      <c r="I16" s="12">
        <v>36</v>
      </c>
      <c r="J16" s="12">
        <v>38</v>
      </c>
      <c r="K16" s="12">
        <v>38</v>
      </c>
      <c r="L16" s="12">
        <v>19576</v>
      </c>
    </row>
    <row r="17" spans="1:12" ht="15" thickBot="1" x14ac:dyDescent="0.35">
      <c r="A17" s="11" t="s">
        <v>56</v>
      </c>
      <c r="B17" s="12">
        <v>20</v>
      </c>
      <c r="C17" s="12">
        <v>23</v>
      </c>
      <c r="D17" s="12">
        <v>16</v>
      </c>
      <c r="E17" s="12">
        <v>16</v>
      </c>
      <c r="F17" s="12">
        <v>16</v>
      </c>
      <c r="G17" s="12">
        <v>19</v>
      </c>
      <c r="H17" s="12">
        <v>16</v>
      </c>
      <c r="I17" s="12">
        <v>23</v>
      </c>
      <c r="J17" s="12">
        <v>23</v>
      </c>
      <c r="K17" s="12">
        <v>23</v>
      </c>
      <c r="L17" s="12">
        <v>18200</v>
      </c>
    </row>
    <row r="18" spans="1:12" ht="15" thickBot="1" x14ac:dyDescent="0.35">
      <c r="A18" s="11" t="s">
        <v>57</v>
      </c>
      <c r="B18" s="12">
        <v>17</v>
      </c>
      <c r="C18" s="12">
        <v>6</v>
      </c>
      <c r="D18" s="12">
        <v>13</v>
      </c>
      <c r="E18" s="12">
        <v>16</v>
      </c>
      <c r="F18" s="12">
        <v>16</v>
      </c>
      <c r="G18" s="12">
        <v>22</v>
      </c>
      <c r="H18" s="12">
        <v>33</v>
      </c>
      <c r="I18" s="12">
        <v>26</v>
      </c>
      <c r="J18" s="12">
        <v>23</v>
      </c>
      <c r="K18" s="12">
        <v>23</v>
      </c>
      <c r="L18" s="12">
        <v>19798</v>
      </c>
    </row>
    <row r="19" spans="1:12" ht="15" thickBot="1" x14ac:dyDescent="0.35">
      <c r="A19" s="11" t="s">
        <v>58</v>
      </c>
      <c r="B19" s="12">
        <v>22</v>
      </c>
      <c r="C19" s="12">
        <v>8</v>
      </c>
      <c r="D19" s="12">
        <v>25</v>
      </c>
      <c r="E19" s="12">
        <v>22</v>
      </c>
      <c r="F19" s="12">
        <v>22</v>
      </c>
      <c r="G19" s="12">
        <v>17</v>
      </c>
      <c r="H19" s="12">
        <v>31</v>
      </c>
      <c r="I19" s="12">
        <v>14</v>
      </c>
      <c r="J19" s="12">
        <v>17</v>
      </c>
      <c r="K19" s="12">
        <v>17</v>
      </c>
      <c r="L19" s="12">
        <v>22100</v>
      </c>
    </row>
    <row r="20" spans="1:12" ht="15" thickBot="1" x14ac:dyDescent="0.35">
      <c r="A20" s="11" t="s">
        <v>59</v>
      </c>
      <c r="B20" s="12">
        <v>36</v>
      </c>
      <c r="C20" s="12">
        <v>18</v>
      </c>
      <c r="D20" s="12">
        <v>26</v>
      </c>
      <c r="E20" s="12">
        <v>4</v>
      </c>
      <c r="F20" s="12">
        <v>4</v>
      </c>
      <c r="G20" s="12">
        <v>3</v>
      </c>
      <c r="H20" s="12">
        <v>21</v>
      </c>
      <c r="I20" s="12">
        <v>13</v>
      </c>
      <c r="J20" s="12">
        <v>35</v>
      </c>
      <c r="K20" s="12">
        <v>35</v>
      </c>
      <c r="L20" s="12">
        <v>22741</v>
      </c>
    </row>
    <row r="21" spans="1:12" ht="15" thickBot="1" x14ac:dyDescent="0.35">
      <c r="A21" s="11" t="s">
        <v>60</v>
      </c>
      <c r="B21" s="12">
        <v>16</v>
      </c>
      <c r="C21" s="12">
        <v>8</v>
      </c>
      <c r="D21" s="12">
        <v>15</v>
      </c>
      <c r="E21" s="12">
        <v>20</v>
      </c>
      <c r="F21" s="12">
        <v>20</v>
      </c>
      <c r="G21" s="12">
        <v>23</v>
      </c>
      <c r="H21" s="12">
        <v>31</v>
      </c>
      <c r="I21" s="12">
        <v>24</v>
      </c>
      <c r="J21" s="12">
        <v>19</v>
      </c>
      <c r="K21" s="12">
        <v>19</v>
      </c>
      <c r="L21" s="12">
        <v>23625</v>
      </c>
    </row>
    <row r="22" spans="1:12" ht="15" thickBot="1" x14ac:dyDescent="0.35">
      <c r="A22" s="11" t="s">
        <v>61</v>
      </c>
      <c r="B22" s="12">
        <v>2</v>
      </c>
      <c r="C22" s="12">
        <v>28</v>
      </c>
      <c r="D22" s="12">
        <v>1</v>
      </c>
      <c r="E22" s="12">
        <v>1</v>
      </c>
      <c r="F22" s="12">
        <v>1</v>
      </c>
      <c r="G22" s="12">
        <v>37</v>
      </c>
      <c r="H22" s="12">
        <v>11</v>
      </c>
      <c r="I22" s="12">
        <v>38</v>
      </c>
      <c r="J22" s="12">
        <v>38</v>
      </c>
      <c r="K22" s="12">
        <v>38</v>
      </c>
      <c r="L22" s="12">
        <v>21435</v>
      </c>
    </row>
    <row r="23" spans="1:12" ht="15" thickBot="1" x14ac:dyDescent="0.35">
      <c r="A23" s="11" t="s">
        <v>62</v>
      </c>
      <c r="B23" s="12">
        <v>2</v>
      </c>
      <c r="C23" s="12">
        <v>6</v>
      </c>
      <c r="D23" s="12">
        <v>2</v>
      </c>
      <c r="E23" s="12">
        <v>4</v>
      </c>
      <c r="F23" s="12">
        <v>4</v>
      </c>
      <c r="G23" s="12">
        <v>37</v>
      </c>
      <c r="H23" s="12">
        <v>33</v>
      </c>
      <c r="I23" s="12">
        <v>37</v>
      </c>
      <c r="J23" s="12">
        <v>35</v>
      </c>
      <c r="K23" s="12">
        <v>35</v>
      </c>
      <c r="L23" s="12">
        <v>20578</v>
      </c>
    </row>
    <row r="24" spans="1:12" ht="15" thickBot="1" x14ac:dyDescent="0.35">
      <c r="A24" s="11" t="s">
        <v>63</v>
      </c>
      <c r="B24" s="12">
        <v>18</v>
      </c>
      <c r="C24" s="12">
        <v>18</v>
      </c>
      <c r="D24" s="12">
        <v>21</v>
      </c>
      <c r="E24" s="12">
        <v>25</v>
      </c>
      <c r="F24" s="12">
        <v>25</v>
      </c>
      <c r="G24" s="12">
        <v>21</v>
      </c>
      <c r="H24" s="12">
        <v>21</v>
      </c>
      <c r="I24" s="12">
        <v>18</v>
      </c>
      <c r="J24" s="12">
        <v>14</v>
      </c>
      <c r="K24" s="12">
        <v>14</v>
      </c>
      <c r="L24" s="12">
        <v>19182</v>
      </c>
    </row>
    <row r="25" spans="1:12" ht="15" thickBot="1" x14ac:dyDescent="0.35">
      <c r="A25" s="11" t="s">
        <v>64</v>
      </c>
      <c r="B25" s="12">
        <v>13</v>
      </c>
      <c r="C25" s="12">
        <v>8</v>
      </c>
      <c r="D25" s="12">
        <v>14</v>
      </c>
      <c r="E25" s="12">
        <v>25</v>
      </c>
      <c r="F25" s="12">
        <v>25</v>
      </c>
      <c r="G25" s="12">
        <v>26</v>
      </c>
      <c r="H25" s="12">
        <v>31</v>
      </c>
      <c r="I25" s="12">
        <v>25</v>
      </c>
      <c r="J25" s="12">
        <v>14</v>
      </c>
      <c r="K25" s="12">
        <v>14</v>
      </c>
      <c r="L25" s="12">
        <v>20680</v>
      </c>
    </row>
    <row r="26" spans="1:12" ht="15" thickBot="1" x14ac:dyDescent="0.35">
      <c r="A26" s="11" t="s">
        <v>65</v>
      </c>
      <c r="B26" s="12">
        <v>35</v>
      </c>
      <c r="C26" s="12">
        <v>14</v>
      </c>
      <c r="D26" s="12">
        <v>37</v>
      </c>
      <c r="E26" s="12">
        <v>33</v>
      </c>
      <c r="F26" s="12">
        <v>33</v>
      </c>
      <c r="G26" s="12">
        <v>4</v>
      </c>
      <c r="H26" s="12">
        <v>25</v>
      </c>
      <c r="I26" s="12">
        <v>2</v>
      </c>
      <c r="J26" s="12">
        <v>6</v>
      </c>
      <c r="K26" s="12">
        <v>6</v>
      </c>
      <c r="L26" s="12">
        <v>22698</v>
      </c>
    </row>
    <row r="27" spans="1:12" ht="15" thickBot="1" x14ac:dyDescent="0.35">
      <c r="A27" s="11" t="s">
        <v>66</v>
      </c>
      <c r="B27" s="12">
        <v>38</v>
      </c>
      <c r="C27" s="12">
        <v>31</v>
      </c>
      <c r="D27" s="12">
        <v>38</v>
      </c>
      <c r="E27" s="12">
        <v>36</v>
      </c>
      <c r="F27" s="12">
        <v>36</v>
      </c>
      <c r="G27" s="12">
        <v>1</v>
      </c>
      <c r="H27" s="12">
        <v>8</v>
      </c>
      <c r="I27" s="12">
        <v>1</v>
      </c>
      <c r="J27" s="12">
        <v>3</v>
      </c>
      <c r="K27" s="12">
        <v>3</v>
      </c>
      <c r="L27" s="12">
        <v>21883</v>
      </c>
    </row>
    <row r="28" spans="1:12" ht="15" thickBot="1" x14ac:dyDescent="0.35">
      <c r="A28" s="11" t="s">
        <v>67</v>
      </c>
      <c r="B28" s="12">
        <v>25</v>
      </c>
      <c r="C28" s="12">
        <v>31</v>
      </c>
      <c r="D28" s="12">
        <v>29</v>
      </c>
      <c r="E28" s="12">
        <v>22</v>
      </c>
      <c r="F28" s="12">
        <v>22</v>
      </c>
      <c r="G28" s="12">
        <v>14</v>
      </c>
      <c r="H28" s="12">
        <v>8</v>
      </c>
      <c r="I28" s="12">
        <v>10</v>
      </c>
      <c r="J28" s="12">
        <v>17</v>
      </c>
      <c r="K28" s="12">
        <v>17</v>
      </c>
      <c r="L28" s="12">
        <v>19337</v>
      </c>
    </row>
    <row r="29" spans="1:12" ht="15" thickBot="1" x14ac:dyDescent="0.35">
      <c r="A29" s="11" t="s">
        <v>68</v>
      </c>
      <c r="B29" s="12">
        <v>21</v>
      </c>
      <c r="C29" s="12">
        <v>14</v>
      </c>
      <c r="D29" s="12">
        <v>24</v>
      </c>
      <c r="E29" s="12">
        <v>25</v>
      </c>
      <c r="F29" s="12">
        <v>25</v>
      </c>
      <c r="G29" s="12">
        <v>18</v>
      </c>
      <c r="H29" s="12">
        <v>25</v>
      </c>
      <c r="I29" s="12">
        <v>15</v>
      </c>
      <c r="J29" s="12">
        <v>14</v>
      </c>
      <c r="K29" s="12">
        <v>14</v>
      </c>
      <c r="L29" s="12">
        <v>19173</v>
      </c>
    </row>
    <row r="30" spans="1:12" ht="15" thickBot="1" x14ac:dyDescent="0.35">
      <c r="A30" s="11" t="s">
        <v>69</v>
      </c>
      <c r="B30" s="12">
        <v>12</v>
      </c>
      <c r="C30" s="12">
        <v>31</v>
      </c>
      <c r="D30" s="12">
        <v>10</v>
      </c>
      <c r="E30" s="12">
        <v>16</v>
      </c>
      <c r="F30" s="12">
        <v>16</v>
      </c>
      <c r="G30" s="12">
        <v>27</v>
      </c>
      <c r="H30" s="12">
        <v>8</v>
      </c>
      <c r="I30" s="12">
        <v>29</v>
      </c>
      <c r="J30" s="12">
        <v>23</v>
      </c>
      <c r="K30" s="12">
        <v>23</v>
      </c>
      <c r="L30" s="12">
        <v>17916</v>
      </c>
    </row>
    <row r="31" spans="1:12" ht="15" thickBot="1" x14ac:dyDescent="0.35">
      <c r="A31" s="11" t="s">
        <v>70</v>
      </c>
      <c r="B31" s="12">
        <v>10</v>
      </c>
      <c r="C31" s="12">
        <v>8</v>
      </c>
      <c r="D31" s="12">
        <v>8</v>
      </c>
      <c r="E31" s="12">
        <v>12</v>
      </c>
      <c r="F31" s="12">
        <v>12</v>
      </c>
      <c r="G31" s="12">
        <v>29</v>
      </c>
      <c r="H31" s="12">
        <v>31</v>
      </c>
      <c r="I31" s="12">
        <v>31</v>
      </c>
      <c r="J31" s="12">
        <v>27</v>
      </c>
      <c r="K31" s="12">
        <v>27</v>
      </c>
      <c r="L31" s="12">
        <v>17582</v>
      </c>
    </row>
    <row r="32" spans="1:12" ht="15" thickBot="1" x14ac:dyDescent="0.35">
      <c r="A32" s="11" t="s">
        <v>71</v>
      </c>
      <c r="B32" s="12">
        <v>30</v>
      </c>
      <c r="C32" s="12">
        <v>31</v>
      </c>
      <c r="D32" s="12">
        <v>32</v>
      </c>
      <c r="E32" s="12">
        <v>29</v>
      </c>
      <c r="F32" s="12">
        <v>29</v>
      </c>
      <c r="G32" s="12">
        <v>9</v>
      </c>
      <c r="H32" s="12">
        <v>8</v>
      </c>
      <c r="I32" s="12">
        <v>7</v>
      </c>
      <c r="J32" s="12">
        <v>10</v>
      </c>
      <c r="K32" s="12">
        <v>10</v>
      </c>
      <c r="L32" s="12">
        <v>17469</v>
      </c>
    </row>
    <row r="33" spans="1:12" ht="15" thickBot="1" x14ac:dyDescent="0.35">
      <c r="A33" s="11" t="s">
        <v>72</v>
      </c>
      <c r="B33" s="12">
        <v>19</v>
      </c>
      <c r="C33" s="12">
        <v>31</v>
      </c>
      <c r="D33" s="12">
        <v>23</v>
      </c>
      <c r="E33" s="12">
        <v>25</v>
      </c>
      <c r="F33" s="12">
        <v>25</v>
      </c>
      <c r="G33" s="12">
        <v>20</v>
      </c>
      <c r="H33" s="12">
        <v>8</v>
      </c>
      <c r="I33" s="12">
        <v>16</v>
      </c>
      <c r="J33" s="12">
        <v>14</v>
      </c>
      <c r="K33" s="12">
        <v>14</v>
      </c>
      <c r="L33" s="12">
        <v>15485</v>
      </c>
    </row>
    <row r="34" spans="1:12" ht="15" thickBot="1" x14ac:dyDescent="0.35">
      <c r="A34" s="11" t="s">
        <v>73</v>
      </c>
      <c r="B34" s="12">
        <v>32</v>
      </c>
      <c r="C34" s="12">
        <v>23</v>
      </c>
      <c r="D34" s="12">
        <v>34</v>
      </c>
      <c r="E34" s="12">
        <v>29</v>
      </c>
      <c r="F34" s="12">
        <v>29</v>
      </c>
      <c r="G34" s="12">
        <v>7</v>
      </c>
      <c r="H34" s="12">
        <v>16</v>
      </c>
      <c r="I34" s="12">
        <v>5</v>
      </c>
      <c r="J34" s="12">
        <v>10</v>
      </c>
      <c r="K34" s="12">
        <v>10</v>
      </c>
      <c r="L34" s="12">
        <v>14777</v>
      </c>
    </row>
    <row r="35" spans="1:12" ht="15" thickBot="1" x14ac:dyDescent="0.35">
      <c r="A35" s="11" t="s">
        <v>74</v>
      </c>
      <c r="B35" s="12">
        <v>1</v>
      </c>
      <c r="C35" s="12">
        <v>1</v>
      </c>
      <c r="D35" s="12">
        <v>12</v>
      </c>
      <c r="E35" s="12">
        <v>32</v>
      </c>
      <c r="F35" s="12">
        <v>32</v>
      </c>
      <c r="G35" s="12">
        <v>38</v>
      </c>
      <c r="H35" s="12">
        <v>38</v>
      </c>
      <c r="I35" s="12">
        <v>27</v>
      </c>
      <c r="J35" s="12">
        <v>7</v>
      </c>
      <c r="K35" s="12">
        <v>7</v>
      </c>
      <c r="L35" s="12">
        <v>15867</v>
      </c>
    </row>
    <row r="36" spans="1:12" ht="15" thickBot="1" x14ac:dyDescent="0.35">
      <c r="A36" s="11" t="s">
        <v>75</v>
      </c>
      <c r="B36" s="12">
        <v>11</v>
      </c>
      <c r="C36" s="12">
        <v>37</v>
      </c>
      <c r="D36" s="12">
        <v>20</v>
      </c>
      <c r="E36" s="12">
        <v>38</v>
      </c>
      <c r="F36" s="12">
        <v>38</v>
      </c>
      <c r="G36" s="12">
        <v>28</v>
      </c>
      <c r="H36" s="12">
        <v>2</v>
      </c>
      <c r="I36" s="12">
        <v>19</v>
      </c>
      <c r="J36" s="12">
        <v>1</v>
      </c>
      <c r="K36" s="12">
        <v>1</v>
      </c>
      <c r="L36" s="12">
        <v>12824</v>
      </c>
    </row>
    <row r="37" spans="1:12" ht="15" thickBot="1" x14ac:dyDescent="0.35">
      <c r="A37" s="11" t="s">
        <v>76</v>
      </c>
      <c r="B37" s="12">
        <v>23</v>
      </c>
      <c r="C37" s="12">
        <v>37</v>
      </c>
      <c r="D37" s="12">
        <v>33</v>
      </c>
      <c r="E37" s="12">
        <v>36</v>
      </c>
      <c r="F37" s="12">
        <v>36</v>
      </c>
      <c r="G37" s="12">
        <v>16</v>
      </c>
      <c r="H37" s="12">
        <v>2</v>
      </c>
      <c r="I37" s="12">
        <v>6</v>
      </c>
      <c r="J37" s="12">
        <v>3</v>
      </c>
      <c r="K37" s="12">
        <v>3</v>
      </c>
      <c r="L37" s="12">
        <v>12348</v>
      </c>
    </row>
    <row r="38" spans="1:12" ht="15" thickBot="1" x14ac:dyDescent="0.35">
      <c r="A38" s="11" t="s">
        <v>77</v>
      </c>
      <c r="B38" s="12">
        <v>14</v>
      </c>
      <c r="C38" s="12">
        <v>28</v>
      </c>
      <c r="D38" s="12">
        <v>17</v>
      </c>
      <c r="E38" s="12">
        <v>29</v>
      </c>
      <c r="F38" s="12">
        <v>29</v>
      </c>
      <c r="G38" s="12">
        <v>25</v>
      </c>
      <c r="H38" s="12">
        <v>11</v>
      </c>
      <c r="I38" s="12">
        <v>22</v>
      </c>
      <c r="J38" s="12">
        <v>10</v>
      </c>
      <c r="K38" s="12">
        <v>10</v>
      </c>
      <c r="L38" s="12">
        <v>12790</v>
      </c>
    </row>
    <row r="39" spans="1:12" ht="15" thickBot="1" x14ac:dyDescent="0.35">
      <c r="A39" s="11" t="s">
        <v>78</v>
      </c>
      <c r="B39" s="12">
        <v>26</v>
      </c>
      <c r="C39" s="12">
        <v>8</v>
      </c>
      <c r="D39" s="12">
        <v>22</v>
      </c>
      <c r="E39" s="12">
        <v>12</v>
      </c>
      <c r="F39" s="12">
        <v>12</v>
      </c>
      <c r="G39" s="12">
        <v>13</v>
      </c>
      <c r="H39" s="12">
        <v>31</v>
      </c>
      <c r="I39" s="12">
        <v>17</v>
      </c>
      <c r="J39" s="12">
        <v>27</v>
      </c>
      <c r="K39" s="12">
        <v>27</v>
      </c>
      <c r="L39" s="12">
        <v>12522</v>
      </c>
    </row>
    <row r="40" spans="1:12" ht="15" thickBot="1" x14ac:dyDescent="0.35">
      <c r="A40" s="11" t="s">
        <v>79</v>
      </c>
      <c r="B40" s="12">
        <v>29</v>
      </c>
      <c r="C40" s="12">
        <v>14</v>
      </c>
      <c r="D40" s="12">
        <v>35</v>
      </c>
      <c r="E40" s="12">
        <v>35</v>
      </c>
      <c r="F40" s="12">
        <v>35</v>
      </c>
      <c r="G40" s="12">
        <v>10</v>
      </c>
      <c r="H40" s="12">
        <v>25</v>
      </c>
      <c r="I40" s="12">
        <v>4</v>
      </c>
      <c r="J40" s="12">
        <v>4</v>
      </c>
      <c r="K40" s="12">
        <v>4</v>
      </c>
      <c r="L40" s="12">
        <v>15382</v>
      </c>
    </row>
    <row r="41" spans="1:12" ht="15" thickBot="1" x14ac:dyDescent="0.35">
      <c r="A41" s="11" t="s">
        <v>80</v>
      </c>
      <c r="B41" s="12">
        <v>9</v>
      </c>
      <c r="C41" s="12">
        <v>1</v>
      </c>
      <c r="D41" s="12">
        <v>5</v>
      </c>
      <c r="E41" s="12">
        <v>4</v>
      </c>
      <c r="F41" s="12">
        <v>4</v>
      </c>
      <c r="G41" s="12">
        <v>30</v>
      </c>
      <c r="H41" s="12">
        <v>38</v>
      </c>
      <c r="I41" s="12">
        <v>34</v>
      </c>
      <c r="J41" s="12">
        <v>35</v>
      </c>
      <c r="K41" s="12">
        <v>35</v>
      </c>
      <c r="L41" s="12">
        <v>15589</v>
      </c>
    </row>
    <row r="42" spans="1:12" ht="15" thickBot="1" x14ac:dyDescent="0.35">
      <c r="A42" s="11" t="s">
        <v>81</v>
      </c>
      <c r="B42" s="12">
        <v>37</v>
      </c>
      <c r="C42" s="12">
        <v>18</v>
      </c>
      <c r="D42" s="12">
        <v>30</v>
      </c>
      <c r="E42" s="12">
        <v>9</v>
      </c>
      <c r="F42" s="12">
        <v>9</v>
      </c>
      <c r="G42" s="12">
        <v>2</v>
      </c>
      <c r="H42" s="12">
        <v>21</v>
      </c>
      <c r="I42" s="12">
        <v>9</v>
      </c>
      <c r="J42" s="12">
        <v>30</v>
      </c>
      <c r="K42" s="12">
        <v>30</v>
      </c>
      <c r="L42" s="12">
        <v>16856</v>
      </c>
    </row>
    <row r="43" spans="1:12" ht="15" thickBot="1" x14ac:dyDescent="0.35">
      <c r="A43" s="11" t="s">
        <v>82</v>
      </c>
      <c r="B43" s="12">
        <v>27</v>
      </c>
      <c r="C43" s="12">
        <v>8</v>
      </c>
      <c r="D43" s="12">
        <v>18</v>
      </c>
      <c r="E43" s="12">
        <v>1</v>
      </c>
      <c r="F43" s="12">
        <v>1</v>
      </c>
      <c r="G43" s="12">
        <v>12</v>
      </c>
      <c r="H43" s="12">
        <v>31</v>
      </c>
      <c r="I43" s="12">
        <v>21</v>
      </c>
      <c r="J43" s="12">
        <v>38</v>
      </c>
      <c r="K43" s="12">
        <v>38</v>
      </c>
      <c r="L43" s="12">
        <v>18522</v>
      </c>
    </row>
    <row r="44" spans="1:12" ht="15" thickBot="1" x14ac:dyDescent="0.35">
      <c r="A44" s="11" t="s">
        <v>83</v>
      </c>
      <c r="B44" s="12">
        <v>31</v>
      </c>
      <c r="C44" s="12">
        <v>14</v>
      </c>
      <c r="D44" s="12">
        <v>27</v>
      </c>
      <c r="E44" s="12">
        <v>11</v>
      </c>
      <c r="F44" s="12">
        <v>11</v>
      </c>
      <c r="G44" s="12">
        <v>8</v>
      </c>
      <c r="H44" s="12">
        <v>25</v>
      </c>
      <c r="I44" s="12">
        <v>12</v>
      </c>
      <c r="J44" s="12">
        <v>28</v>
      </c>
      <c r="K44" s="12">
        <v>28</v>
      </c>
      <c r="L44" s="12">
        <v>18981</v>
      </c>
    </row>
    <row r="45" spans="1:12" ht="15" thickBot="1" x14ac:dyDescent="0.35">
      <c r="A45" s="11" t="s">
        <v>84</v>
      </c>
      <c r="B45" s="12">
        <v>32</v>
      </c>
      <c r="C45" s="12">
        <v>31</v>
      </c>
      <c r="D45" s="12">
        <v>31</v>
      </c>
      <c r="E45" s="12">
        <v>20</v>
      </c>
      <c r="F45" s="12">
        <v>20</v>
      </c>
      <c r="G45" s="12">
        <v>7</v>
      </c>
      <c r="H45" s="12">
        <v>8</v>
      </c>
      <c r="I45" s="12">
        <v>8</v>
      </c>
      <c r="J45" s="12">
        <v>19</v>
      </c>
      <c r="K45" s="12">
        <v>19</v>
      </c>
      <c r="L45" s="12">
        <v>15159</v>
      </c>
    </row>
    <row r="46" spans="1:12" ht="18.600000000000001" thickBot="1" x14ac:dyDescent="0.35">
      <c r="A46" s="7"/>
    </row>
    <row r="47" spans="1:12" ht="15" thickBot="1" x14ac:dyDescent="0.35">
      <c r="A47" s="11" t="s">
        <v>85</v>
      </c>
      <c r="B47" s="11" t="s">
        <v>36</v>
      </c>
      <c r="C47" s="11" t="s">
        <v>37</v>
      </c>
      <c r="D47" s="11" t="s">
        <v>38</v>
      </c>
      <c r="E47" s="11" t="s">
        <v>39</v>
      </c>
      <c r="F47" s="11" t="s">
        <v>40</v>
      </c>
      <c r="G47" s="11" t="s">
        <v>41</v>
      </c>
      <c r="H47" s="11" t="s">
        <v>42</v>
      </c>
      <c r="I47" s="11" t="s">
        <v>43</v>
      </c>
      <c r="J47" s="11" t="s">
        <v>44</v>
      </c>
      <c r="K47" s="11" t="s">
        <v>45</v>
      </c>
    </row>
    <row r="48" spans="1:12" ht="20.399999999999999" thickBot="1" x14ac:dyDescent="0.35">
      <c r="A48" s="11" t="s">
        <v>86</v>
      </c>
      <c r="B48" s="12" t="s">
        <v>87</v>
      </c>
      <c r="C48" s="12" t="s">
        <v>88</v>
      </c>
      <c r="D48" s="12" t="s">
        <v>89</v>
      </c>
      <c r="E48" s="12" t="s">
        <v>90</v>
      </c>
      <c r="F48" s="12" t="s">
        <v>91</v>
      </c>
      <c r="G48" s="12" t="s">
        <v>92</v>
      </c>
      <c r="H48" s="12" t="s">
        <v>93</v>
      </c>
      <c r="I48" s="12" t="s">
        <v>94</v>
      </c>
      <c r="J48" s="12" t="s">
        <v>95</v>
      </c>
      <c r="K48" s="12" t="s">
        <v>96</v>
      </c>
    </row>
    <row r="49" spans="1:11" ht="15" thickBot="1" x14ac:dyDescent="0.35">
      <c r="A49" s="11" t="s">
        <v>97</v>
      </c>
      <c r="B49" s="12" t="s">
        <v>87</v>
      </c>
      <c r="C49" s="12" t="s">
        <v>88</v>
      </c>
      <c r="D49" s="12" t="s">
        <v>98</v>
      </c>
      <c r="E49" s="12" t="s">
        <v>99</v>
      </c>
      <c r="F49" s="12" t="s">
        <v>100</v>
      </c>
      <c r="G49" s="12" t="s">
        <v>101</v>
      </c>
      <c r="H49" s="12" t="s">
        <v>93</v>
      </c>
      <c r="I49" s="12" t="s">
        <v>94</v>
      </c>
      <c r="J49" s="12" t="s">
        <v>102</v>
      </c>
      <c r="K49" s="12" t="s">
        <v>103</v>
      </c>
    </row>
    <row r="50" spans="1:11" ht="15" thickBot="1" x14ac:dyDescent="0.35">
      <c r="A50" s="11" t="s">
        <v>104</v>
      </c>
      <c r="B50" s="12" t="s">
        <v>87</v>
      </c>
      <c r="C50" s="12" t="s">
        <v>88</v>
      </c>
      <c r="D50" s="12" t="s">
        <v>105</v>
      </c>
      <c r="E50" s="12" t="s">
        <v>99</v>
      </c>
      <c r="F50" s="12" t="s">
        <v>100</v>
      </c>
      <c r="G50" s="12" t="s">
        <v>101</v>
      </c>
      <c r="H50" s="12" t="s">
        <v>93</v>
      </c>
      <c r="I50" s="12" t="s">
        <v>106</v>
      </c>
      <c r="J50" s="12" t="s">
        <v>102</v>
      </c>
      <c r="K50" s="12" t="s">
        <v>103</v>
      </c>
    </row>
    <row r="51" spans="1:11" ht="15" thickBot="1" x14ac:dyDescent="0.35">
      <c r="A51" s="11" t="s">
        <v>107</v>
      </c>
      <c r="B51" s="12" t="s">
        <v>87</v>
      </c>
      <c r="C51" s="12" t="s">
        <v>88</v>
      </c>
      <c r="D51" s="12" t="s">
        <v>108</v>
      </c>
      <c r="E51" s="12" t="s">
        <v>99</v>
      </c>
      <c r="F51" s="12" t="s">
        <v>100</v>
      </c>
      <c r="G51" s="12" t="s">
        <v>101</v>
      </c>
      <c r="H51" s="12" t="s">
        <v>93</v>
      </c>
      <c r="I51" s="12" t="s">
        <v>109</v>
      </c>
      <c r="J51" s="12" t="s">
        <v>102</v>
      </c>
      <c r="K51" s="12" t="s">
        <v>103</v>
      </c>
    </row>
    <row r="52" spans="1:11" ht="15" thickBot="1" x14ac:dyDescent="0.35">
      <c r="A52" s="11" t="s">
        <v>110</v>
      </c>
      <c r="B52" s="12" t="s">
        <v>87</v>
      </c>
      <c r="C52" s="12" t="s">
        <v>88</v>
      </c>
      <c r="D52" s="12" t="s">
        <v>111</v>
      </c>
      <c r="E52" s="12" t="s">
        <v>99</v>
      </c>
      <c r="F52" s="12" t="s">
        <v>100</v>
      </c>
      <c r="G52" s="12" t="s">
        <v>112</v>
      </c>
      <c r="H52" s="12" t="s">
        <v>93</v>
      </c>
      <c r="I52" s="12" t="s">
        <v>109</v>
      </c>
      <c r="J52" s="12" t="s">
        <v>102</v>
      </c>
      <c r="K52" s="12" t="s">
        <v>103</v>
      </c>
    </row>
    <row r="53" spans="1:11" ht="15" thickBot="1" x14ac:dyDescent="0.35">
      <c r="A53" s="11" t="s">
        <v>113</v>
      </c>
      <c r="B53" s="12" t="s">
        <v>87</v>
      </c>
      <c r="C53" s="12" t="s">
        <v>88</v>
      </c>
      <c r="D53" s="12" t="s">
        <v>111</v>
      </c>
      <c r="E53" s="12" t="s">
        <v>99</v>
      </c>
      <c r="F53" s="12" t="s">
        <v>100</v>
      </c>
      <c r="G53" s="12" t="s">
        <v>114</v>
      </c>
      <c r="H53" s="12" t="s">
        <v>93</v>
      </c>
      <c r="I53" s="12" t="s">
        <v>115</v>
      </c>
      <c r="J53" s="12" t="s">
        <v>102</v>
      </c>
      <c r="K53" s="12" t="s">
        <v>103</v>
      </c>
    </row>
    <row r="54" spans="1:11" ht="15" thickBot="1" x14ac:dyDescent="0.35">
      <c r="A54" s="11" t="s">
        <v>116</v>
      </c>
      <c r="B54" s="12" t="s">
        <v>87</v>
      </c>
      <c r="C54" s="12" t="s">
        <v>88</v>
      </c>
      <c r="D54" s="12" t="s">
        <v>117</v>
      </c>
      <c r="E54" s="12" t="s">
        <v>99</v>
      </c>
      <c r="F54" s="12" t="s">
        <v>100</v>
      </c>
      <c r="G54" s="12" t="s">
        <v>114</v>
      </c>
      <c r="H54" s="12" t="s">
        <v>93</v>
      </c>
      <c r="I54" s="12" t="s">
        <v>115</v>
      </c>
      <c r="J54" s="12" t="s">
        <v>102</v>
      </c>
      <c r="K54" s="12" t="s">
        <v>103</v>
      </c>
    </row>
    <row r="55" spans="1:11" ht="15" thickBot="1" x14ac:dyDescent="0.35">
      <c r="A55" s="11" t="s">
        <v>118</v>
      </c>
      <c r="B55" s="12" t="s">
        <v>87</v>
      </c>
      <c r="C55" s="12" t="s">
        <v>88</v>
      </c>
      <c r="D55" s="12" t="s">
        <v>117</v>
      </c>
      <c r="E55" s="12" t="s">
        <v>119</v>
      </c>
      <c r="F55" s="12" t="s">
        <v>100</v>
      </c>
      <c r="G55" s="12" t="s">
        <v>114</v>
      </c>
      <c r="H55" s="12" t="s">
        <v>93</v>
      </c>
      <c r="I55" s="12" t="s">
        <v>120</v>
      </c>
      <c r="J55" s="12" t="s">
        <v>102</v>
      </c>
      <c r="K55" s="12" t="s">
        <v>103</v>
      </c>
    </row>
    <row r="56" spans="1:11" ht="15" thickBot="1" x14ac:dyDescent="0.35">
      <c r="A56" s="11" t="s">
        <v>121</v>
      </c>
      <c r="B56" s="12" t="s">
        <v>122</v>
      </c>
      <c r="C56" s="12" t="s">
        <v>88</v>
      </c>
      <c r="D56" s="12" t="s">
        <v>117</v>
      </c>
      <c r="E56" s="12" t="s">
        <v>119</v>
      </c>
      <c r="F56" s="12" t="s">
        <v>100</v>
      </c>
      <c r="G56" s="12" t="s">
        <v>114</v>
      </c>
      <c r="H56" s="12" t="s">
        <v>93</v>
      </c>
      <c r="I56" s="12" t="s">
        <v>120</v>
      </c>
      <c r="J56" s="12" t="s">
        <v>102</v>
      </c>
      <c r="K56" s="12" t="s">
        <v>103</v>
      </c>
    </row>
    <row r="57" spans="1:11" ht="15" thickBot="1" x14ac:dyDescent="0.35">
      <c r="A57" s="11" t="s">
        <v>123</v>
      </c>
      <c r="B57" s="12" t="s">
        <v>122</v>
      </c>
      <c r="C57" s="12" t="s">
        <v>88</v>
      </c>
      <c r="D57" s="12" t="s">
        <v>117</v>
      </c>
      <c r="E57" s="12" t="s">
        <v>119</v>
      </c>
      <c r="F57" s="12" t="s">
        <v>100</v>
      </c>
      <c r="G57" s="12" t="s">
        <v>124</v>
      </c>
      <c r="H57" s="12" t="s">
        <v>93</v>
      </c>
      <c r="I57" s="12" t="s">
        <v>120</v>
      </c>
      <c r="J57" s="12" t="s">
        <v>102</v>
      </c>
      <c r="K57" s="12" t="s">
        <v>103</v>
      </c>
    </row>
    <row r="58" spans="1:11" ht="15" thickBot="1" x14ac:dyDescent="0.35">
      <c r="A58" s="11" t="s">
        <v>125</v>
      </c>
      <c r="B58" s="12" t="s">
        <v>122</v>
      </c>
      <c r="C58" s="12" t="s">
        <v>88</v>
      </c>
      <c r="D58" s="12" t="s">
        <v>117</v>
      </c>
      <c r="E58" s="12" t="s">
        <v>119</v>
      </c>
      <c r="F58" s="12" t="s">
        <v>100</v>
      </c>
      <c r="G58" s="12" t="s">
        <v>124</v>
      </c>
      <c r="H58" s="12" t="s">
        <v>93</v>
      </c>
      <c r="I58" s="12" t="s">
        <v>120</v>
      </c>
      <c r="J58" s="12" t="s">
        <v>102</v>
      </c>
      <c r="K58" s="12" t="s">
        <v>103</v>
      </c>
    </row>
    <row r="59" spans="1:11" ht="15" thickBot="1" x14ac:dyDescent="0.35">
      <c r="A59" s="11" t="s">
        <v>126</v>
      </c>
      <c r="B59" s="12" t="s">
        <v>122</v>
      </c>
      <c r="C59" s="12" t="s">
        <v>88</v>
      </c>
      <c r="D59" s="12" t="s">
        <v>117</v>
      </c>
      <c r="E59" s="12" t="s">
        <v>119</v>
      </c>
      <c r="F59" s="12" t="s">
        <v>100</v>
      </c>
      <c r="G59" s="12" t="s">
        <v>127</v>
      </c>
      <c r="H59" s="12" t="s">
        <v>93</v>
      </c>
      <c r="I59" s="12" t="s">
        <v>120</v>
      </c>
      <c r="J59" s="12" t="s">
        <v>102</v>
      </c>
      <c r="K59" s="12" t="s">
        <v>103</v>
      </c>
    </row>
    <row r="60" spans="1:11" ht="15" thickBot="1" x14ac:dyDescent="0.35">
      <c r="A60" s="11" t="s">
        <v>128</v>
      </c>
      <c r="B60" s="12" t="s">
        <v>122</v>
      </c>
      <c r="C60" s="12" t="s">
        <v>88</v>
      </c>
      <c r="D60" s="12" t="s">
        <v>117</v>
      </c>
      <c r="E60" s="12" t="s">
        <v>119</v>
      </c>
      <c r="F60" s="12" t="s">
        <v>100</v>
      </c>
      <c r="G60" s="12" t="s">
        <v>129</v>
      </c>
      <c r="H60" s="12" t="s">
        <v>93</v>
      </c>
      <c r="I60" s="12" t="s">
        <v>120</v>
      </c>
      <c r="J60" s="12" t="s">
        <v>102</v>
      </c>
      <c r="K60" s="12" t="s">
        <v>103</v>
      </c>
    </row>
    <row r="61" spans="1:11" ht="15" thickBot="1" x14ac:dyDescent="0.35">
      <c r="A61" s="11" t="s">
        <v>130</v>
      </c>
      <c r="B61" s="12" t="s">
        <v>122</v>
      </c>
      <c r="C61" s="12" t="s">
        <v>88</v>
      </c>
      <c r="D61" s="12" t="s">
        <v>117</v>
      </c>
      <c r="E61" s="12" t="s">
        <v>119</v>
      </c>
      <c r="F61" s="12" t="s">
        <v>100</v>
      </c>
      <c r="G61" s="12" t="s">
        <v>129</v>
      </c>
      <c r="H61" s="12" t="s">
        <v>93</v>
      </c>
      <c r="I61" s="12" t="s">
        <v>120</v>
      </c>
      <c r="J61" s="12" t="s">
        <v>102</v>
      </c>
      <c r="K61" s="12" t="s">
        <v>103</v>
      </c>
    </row>
    <row r="62" spans="1:11" ht="15" thickBot="1" x14ac:dyDescent="0.35">
      <c r="A62" s="11" t="s">
        <v>131</v>
      </c>
      <c r="B62" s="12" t="s">
        <v>122</v>
      </c>
      <c r="C62" s="12" t="s">
        <v>88</v>
      </c>
      <c r="D62" s="12" t="s">
        <v>117</v>
      </c>
      <c r="E62" s="12" t="s">
        <v>119</v>
      </c>
      <c r="F62" s="12" t="s">
        <v>100</v>
      </c>
      <c r="G62" s="12" t="s">
        <v>129</v>
      </c>
      <c r="H62" s="12" t="s">
        <v>93</v>
      </c>
      <c r="I62" s="12" t="s">
        <v>132</v>
      </c>
      <c r="J62" s="12" t="s">
        <v>102</v>
      </c>
      <c r="K62" s="12" t="s">
        <v>103</v>
      </c>
    </row>
    <row r="63" spans="1:11" ht="15" thickBot="1" x14ac:dyDescent="0.35">
      <c r="A63" s="11" t="s">
        <v>133</v>
      </c>
      <c r="B63" s="12" t="s">
        <v>122</v>
      </c>
      <c r="C63" s="12" t="s">
        <v>88</v>
      </c>
      <c r="D63" s="12" t="s">
        <v>134</v>
      </c>
      <c r="E63" s="12" t="s">
        <v>119</v>
      </c>
      <c r="F63" s="12" t="s">
        <v>100</v>
      </c>
      <c r="G63" s="12" t="s">
        <v>129</v>
      </c>
      <c r="H63" s="12" t="s">
        <v>93</v>
      </c>
      <c r="I63" s="12" t="s">
        <v>135</v>
      </c>
      <c r="J63" s="12" t="s">
        <v>102</v>
      </c>
      <c r="K63" s="12" t="s">
        <v>103</v>
      </c>
    </row>
    <row r="64" spans="1:11" ht="15" thickBot="1" x14ac:dyDescent="0.35">
      <c r="A64" s="11" t="s">
        <v>136</v>
      </c>
      <c r="B64" s="12" t="s">
        <v>122</v>
      </c>
      <c r="C64" s="12" t="s">
        <v>88</v>
      </c>
      <c r="D64" s="12" t="s">
        <v>137</v>
      </c>
      <c r="E64" s="12" t="s">
        <v>119</v>
      </c>
      <c r="F64" s="12" t="s">
        <v>100</v>
      </c>
      <c r="G64" s="12" t="s">
        <v>129</v>
      </c>
      <c r="H64" s="12" t="s">
        <v>93</v>
      </c>
      <c r="I64" s="12" t="s">
        <v>138</v>
      </c>
      <c r="J64" s="12" t="s">
        <v>102</v>
      </c>
      <c r="K64" s="12" t="s">
        <v>103</v>
      </c>
    </row>
    <row r="65" spans="1:11" ht="15" thickBot="1" x14ac:dyDescent="0.35">
      <c r="A65" s="11" t="s">
        <v>139</v>
      </c>
      <c r="B65" s="12" t="s">
        <v>122</v>
      </c>
      <c r="C65" s="12" t="s">
        <v>88</v>
      </c>
      <c r="D65" s="12" t="s">
        <v>137</v>
      </c>
      <c r="E65" s="12" t="s">
        <v>119</v>
      </c>
      <c r="F65" s="12" t="s">
        <v>100</v>
      </c>
      <c r="G65" s="12" t="s">
        <v>129</v>
      </c>
      <c r="H65" s="12" t="s">
        <v>93</v>
      </c>
      <c r="I65" s="12" t="s">
        <v>138</v>
      </c>
      <c r="J65" s="12" t="s">
        <v>140</v>
      </c>
      <c r="K65" s="12" t="s">
        <v>103</v>
      </c>
    </row>
    <row r="66" spans="1:11" ht="15" thickBot="1" x14ac:dyDescent="0.35">
      <c r="A66" s="11" t="s">
        <v>141</v>
      </c>
      <c r="B66" s="12" t="s">
        <v>122</v>
      </c>
      <c r="C66" s="12" t="s">
        <v>142</v>
      </c>
      <c r="D66" s="12" t="s">
        <v>137</v>
      </c>
      <c r="E66" s="12" t="s">
        <v>119</v>
      </c>
      <c r="F66" s="12" t="s">
        <v>100</v>
      </c>
      <c r="G66" s="12" t="s">
        <v>129</v>
      </c>
      <c r="H66" s="12" t="s">
        <v>93</v>
      </c>
      <c r="I66" s="12" t="s">
        <v>138</v>
      </c>
      <c r="J66" s="12" t="s">
        <v>140</v>
      </c>
      <c r="K66" s="12" t="s">
        <v>103</v>
      </c>
    </row>
    <row r="67" spans="1:11" ht="15" thickBot="1" x14ac:dyDescent="0.35">
      <c r="A67" s="11" t="s">
        <v>143</v>
      </c>
      <c r="B67" s="12" t="s">
        <v>122</v>
      </c>
      <c r="C67" s="12" t="s">
        <v>142</v>
      </c>
      <c r="D67" s="12" t="s">
        <v>137</v>
      </c>
      <c r="E67" s="12" t="s">
        <v>119</v>
      </c>
      <c r="F67" s="12" t="s">
        <v>100</v>
      </c>
      <c r="G67" s="12" t="s">
        <v>129</v>
      </c>
      <c r="H67" s="12" t="s">
        <v>93</v>
      </c>
      <c r="I67" s="12" t="s">
        <v>138</v>
      </c>
      <c r="J67" s="12" t="s">
        <v>140</v>
      </c>
      <c r="K67" s="12" t="s">
        <v>144</v>
      </c>
    </row>
    <row r="68" spans="1:11" ht="15" thickBot="1" x14ac:dyDescent="0.35">
      <c r="A68" s="11" t="s">
        <v>145</v>
      </c>
      <c r="B68" s="12" t="s">
        <v>122</v>
      </c>
      <c r="C68" s="12" t="s">
        <v>142</v>
      </c>
      <c r="D68" s="12" t="s">
        <v>137</v>
      </c>
      <c r="E68" s="12" t="s">
        <v>119</v>
      </c>
      <c r="F68" s="12" t="s">
        <v>100</v>
      </c>
      <c r="G68" s="12" t="s">
        <v>129</v>
      </c>
      <c r="H68" s="12" t="s">
        <v>93</v>
      </c>
      <c r="I68" s="12" t="s">
        <v>138</v>
      </c>
      <c r="J68" s="12" t="s">
        <v>140</v>
      </c>
      <c r="K68" s="12" t="s">
        <v>144</v>
      </c>
    </row>
    <row r="69" spans="1:11" ht="15" thickBot="1" x14ac:dyDescent="0.35">
      <c r="A69" s="11" t="s">
        <v>146</v>
      </c>
      <c r="B69" s="12" t="s">
        <v>122</v>
      </c>
      <c r="C69" s="12" t="s">
        <v>142</v>
      </c>
      <c r="D69" s="12" t="s">
        <v>147</v>
      </c>
      <c r="E69" s="12" t="s">
        <v>119</v>
      </c>
      <c r="F69" s="12" t="s">
        <v>100</v>
      </c>
      <c r="G69" s="12" t="s">
        <v>129</v>
      </c>
      <c r="H69" s="12" t="s">
        <v>93</v>
      </c>
      <c r="I69" s="12" t="s">
        <v>138</v>
      </c>
      <c r="J69" s="12" t="s">
        <v>140</v>
      </c>
      <c r="K69" s="12" t="s">
        <v>144</v>
      </c>
    </row>
    <row r="70" spans="1:11" ht="15" thickBot="1" x14ac:dyDescent="0.35">
      <c r="A70" s="11" t="s">
        <v>148</v>
      </c>
      <c r="B70" s="12" t="s">
        <v>122</v>
      </c>
      <c r="C70" s="12" t="s">
        <v>100</v>
      </c>
      <c r="D70" s="12" t="s">
        <v>147</v>
      </c>
      <c r="E70" s="12" t="s">
        <v>119</v>
      </c>
      <c r="F70" s="12" t="s">
        <v>100</v>
      </c>
      <c r="G70" s="12" t="s">
        <v>129</v>
      </c>
      <c r="H70" s="12" t="s">
        <v>93</v>
      </c>
      <c r="I70" s="12" t="s">
        <v>138</v>
      </c>
      <c r="J70" s="12" t="s">
        <v>140</v>
      </c>
      <c r="K70" s="12" t="s">
        <v>144</v>
      </c>
    </row>
    <row r="71" spans="1:11" ht="15" thickBot="1" x14ac:dyDescent="0.35">
      <c r="A71" s="11" t="s">
        <v>149</v>
      </c>
      <c r="B71" s="12" t="s">
        <v>122</v>
      </c>
      <c r="C71" s="12" t="s">
        <v>100</v>
      </c>
      <c r="D71" s="12" t="s">
        <v>147</v>
      </c>
      <c r="E71" s="12" t="s">
        <v>119</v>
      </c>
      <c r="F71" s="12" t="s">
        <v>100</v>
      </c>
      <c r="G71" s="12" t="s">
        <v>100</v>
      </c>
      <c r="H71" s="12" t="s">
        <v>93</v>
      </c>
      <c r="I71" s="12" t="s">
        <v>138</v>
      </c>
      <c r="J71" s="12" t="s">
        <v>150</v>
      </c>
      <c r="K71" s="12" t="s">
        <v>144</v>
      </c>
    </row>
    <row r="72" spans="1:11" ht="15" thickBot="1" x14ac:dyDescent="0.35">
      <c r="A72" s="11" t="s">
        <v>151</v>
      </c>
      <c r="B72" s="12" t="s">
        <v>122</v>
      </c>
      <c r="C72" s="12" t="s">
        <v>100</v>
      </c>
      <c r="D72" s="12" t="s">
        <v>147</v>
      </c>
      <c r="E72" s="12" t="s">
        <v>152</v>
      </c>
      <c r="F72" s="12" t="s">
        <v>100</v>
      </c>
      <c r="G72" s="12" t="s">
        <v>100</v>
      </c>
      <c r="H72" s="12" t="s">
        <v>93</v>
      </c>
      <c r="I72" s="12" t="s">
        <v>138</v>
      </c>
      <c r="J72" s="12" t="s">
        <v>150</v>
      </c>
      <c r="K72" s="12" t="s">
        <v>153</v>
      </c>
    </row>
    <row r="73" spans="1:11" ht="15" thickBot="1" x14ac:dyDescent="0.35">
      <c r="A73" s="11" t="s">
        <v>154</v>
      </c>
      <c r="B73" s="12" t="s">
        <v>122</v>
      </c>
      <c r="C73" s="12" t="s">
        <v>100</v>
      </c>
      <c r="D73" s="12" t="s">
        <v>147</v>
      </c>
      <c r="E73" s="12" t="s">
        <v>155</v>
      </c>
      <c r="F73" s="12" t="s">
        <v>100</v>
      </c>
      <c r="G73" s="12" t="s">
        <v>100</v>
      </c>
      <c r="H73" s="12" t="s">
        <v>93</v>
      </c>
      <c r="I73" s="12" t="s">
        <v>156</v>
      </c>
      <c r="J73" s="12" t="s">
        <v>100</v>
      </c>
      <c r="K73" s="12" t="s">
        <v>100</v>
      </c>
    </row>
    <row r="74" spans="1:11" ht="15" thickBot="1" x14ac:dyDescent="0.35">
      <c r="A74" s="11" t="s">
        <v>157</v>
      </c>
      <c r="B74" s="12" t="s">
        <v>122</v>
      </c>
      <c r="C74" s="12" t="s">
        <v>100</v>
      </c>
      <c r="D74" s="12" t="s">
        <v>147</v>
      </c>
      <c r="E74" s="12" t="s">
        <v>155</v>
      </c>
      <c r="F74" s="12" t="s">
        <v>100</v>
      </c>
      <c r="G74" s="12" t="s">
        <v>100</v>
      </c>
      <c r="H74" s="12" t="s">
        <v>93</v>
      </c>
      <c r="I74" s="12" t="s">
        <v>156</v>
      </c>
      <c r="J74" s="12" t="s">
        <v>100</v>
      </c>
      <c r="K74" s="12" t="s">
        <v>100</v>
      </c>
    </row>
    <row r="75" spans="1:11" ht="15" thickBot="1" x14ac:dyDescent="0.35">
      <c r="A75" s="11" t="s">
        <v>158</v>
      </c>
      <c r="B75" s="12" t="s">
        <v>122</v>
      </c>
      <c r="C75" s="12" t="s">
        <v>100</v>
      </c>
      <c r="D75" s="12" t="s">
        <v>147</v>
      </c>
      <c r="E75" s="12" t="s">
        <v>155</v>
      </c>
      <c r="F75" s="12" t="s">
        <v>100</v>
      </c>
      <c r="G75" s="12" t="s">
        <v>100</v>
      </c>
      <c r="H75" s="12" t="s">
        <v>93</v>
      </c>
      <c r="I75" s="12" t="s">
        <v>156</v>
      </c>
      <c r="J75" s="12" t="s">
        <v>100</v>
      </c>
      <c r="K75" s="12" t="s">
        <v>100</v>
      </c>
    </row>
    <row r="76" spans="1:11" ht="15" thickBot="1" x14ac:dyDescent="0.35">
      <c r="A76" s="11" t="s">
        <v>159</v>
      </c>
      <c r="B76" s="12" t="s">
        <v>122</v>
      </c>
      <c r="C76" s="12" t="s">
        <v>100</v>
      </c>
      <c r="D76" s="12" t="s">
        <v>160</v>
      </c>
      <c r="E76" s="12" t="s">
        <v>155</v>
      </c>
      <c r="F76" s="12" t="s">
        <v>100</v>
      </c>
      <c r="G76" s="12" t="s">
        <v>100</v>
      </c>
      <c r="H76" s="12" t="s">
        <v>93</v>
      </c>
      <c r="I76" s="12" t="s">
        <v>156</v>
      </c>
      <c r="J76" s="12" t="s">
        <v>100</v>
      </c>
      <c r="K76" s="12" t="s">
        <v>100</v>
      </c>
    </row>
    <row r="77" spans="1:11" ht="15" thickBot="1" x14ac:dyDescent="0.35">
      <c r="A77" s="11" t="s">
        <v>161</v>
      </c>
      <c r="B77" s="12" t="s">
        <v>122</v>
      </c>
      <c r="C77" s="12" t="s">
        <v>100</v>
      </c>
      <c r="D77" s="12" t="s">
        <v>100</v>
      </c>
      <c r="E77" s="12" t="s">
        <v>100</v>
      </c>
      <c r="F77" s="12" t="s">
        <v>100</v>
      </c>
      <c r="G77" s="12" t="s">
        <v>100</v>
      </c>
      <c r="H77" s="12" t="s">
        <v>93</v>
      </c>
      <c r="I77" s="12" t="s">
        <v>156</v>
      </c>
      <c r="J77" s="12" t="s">
        <v>100</v>
      </c>
      <c r="K77" s="12" t="s">
        <v>100</v>
      </c>
    </row>
    <row r="78" spans="1:11" ht="15" thickBot="1" x14ac:dyDescent="0.35">
      <c r="A78" s="11" t="s">
        <v>162</v>
      </c>
      <c r="B78" s="12" t="s">
        <v>163</v>
      </c>
      <c r="C78" s="12" t="s">
        <v>100</v>
      </c>
      <c r="D78" s="12" t="s">
        <v>100</v>
      </c>
      <c r="E78" s="12" t="s">
        <v>100</v>
      </c>
      <c r="F78" s="12" t="s">
        <v>100</v>
      </c>
      <c r="G78" s="12" t="s">
        <v>100</v>
      </c>
      <c r="H78" s="12" t="s">
        <v>93</v>
      </c>
      <c r="I78" s="12" t="s">
        <v>156</v>
      </c>
      <c r="J78" s="12" t="s">
        <v>100</v>
      </c>
      <c r="K78" s="12" t="s">
        <v>100</v>
      </c>
    </row>
    <row r="79" spans="1:11" ht="15" thickBot="1" x14ac:dyDescent="0.35">
      <c r="A79" s="11" t="s">
        <v>164</v>
      </c>
      <c r="B79" s="12" t="s">
        <v>100</v>
      </c>
      <c r="C79" s="12" t="s">
        <v>100</v>
      </c>
      <c r="D79" s="12" t="s">
        <v>100</v>
      </c>
      <c r="E79" s="12" t="s">
        <v>100</v>
      </c>
      <c r="F79" s="12" t="s">
        <v>100</v>
      </c>
      <c r="G79" s="12" t="s">
        <v>100</v>
      </c>
      <c r="H79" s="12" t="s">
        <v>165</v>
      </c>
      <c r="I79" s="12" t="s">
        <v>166</v>
      </c>
      <c r="J79" s="12" t="s">
        <v>100</v>
      </c>
      <c r="K79" s="12" t="s">
        <v>100</v>
      </c>
    </row>
    <row r="80" spans="1:11" ht="15" thickBot="1" x14ac:dyDescent="0.35">
      <c r="A80" s="11" t="s">
        <v>167</v>
      </c>
      <c r="B80" s="12" t="s">
        <v>100</v>
      </c>
      <c r="C80" s="12" t="s">
        <v>100</v>
      </c>
      <c r="D80" s="12" t="s">
        <v>100</v>
      </c>
      <c r="E80" s="12" t="s">
        <v>100</v>
      </c>
      <c r="F80" s="12" t="s">
        <v>100</v>
      </c>
      <c r="G80" s="12" t="s">
        <v>100</v>
      </c>
      <c r="H80" s="12" t="s">
        <v>165</v>
      </c>
      <c r="I80" s="12" t="s">
        <v>166</v>
      </c>
      <c r="J80" s="12" t="s">
        <v>100</v>
      </c>
      <c r="K80" s="12" t="s">
        <v>100</v>
      </c>
    </row>
    <row r="81" spans="1:11" ht="15" thickBot="1" x14ac:dyDescent="0.35">
      <c r="A81" s="11" t="s">
        <v>168</v>
      </c>
      <c r="B81" s="12" t="s">
        <v>100</v>
      </c>
      <c r="C81" s="12" t="s">
        <v>100</v>
      </c>
      <c r="D81" s="12" t="s">
        <v>100</v>
      </c>
      <c r="E81" s="12" t="s">
        <v>100</v>
      </c>
      <c r="F81" s="12" t="s">
        <v>100</v>
      </c>
      <c r="G81" s="12" t="s">
        <v>100</v>
      </c>
      <c r="H81" s="12" t="s">
        <v>100</v>
      </c>
      <c r="I81" s="12" t="s">
        <v>100</v>
      </c>
      <c r="J81" s="12" t="s">
        <v>100</v>
      </c>
      <c r="K81" s="12" t="s">
        <v>100</v>
      </c>
    </row>
    <row r="82" spans="1:11" ht="15" thickBot="1" x14ac:dyDescent="0.35">
      <c r="A82" s="11" t="s">
        <v>169</v>
      </c>
      <c r="B82" s="12" t="s">
        <v>100</v>
      </c>
      <c r="C82" s="12" t="s">
        <v>100</v>
      </c>
      <c r="D82" s="12" t="s">
        <v>100</v>
      </c>
      <c r="E82" s="12" t="s">
        <v>100</v>
      </c>
      <c r="F82" s="12" t="s">
        <v>100</v>
      </c>
      <c r="G82" s="12" t="s">
        <v>100</v>
      </c>
      <c r="H82" s="12" t="s">
        <v>100</v>
      </c>
      <c r="I82" s="12" t="s">
        <v>100</v>
      </c>
      <c r="J82" s="12" t="s">
        <v>100</v>
      </c>
      <c r="K82" s="12" t="s">
        <v>100</v>
      </c>
    </row>
    <row r="83" spans="1:11" ht="15" thickBot="1" x14ac:dyDescent="0.35">
      <c r="A83" s="11" t="s">
        <v>170</v>
      </c>
      <c r="B83" s="12" t="s">
        <v>100</v>
      </c>
      <c r="C83" s="12" t="s">
        <v>100</v>
      </c>
      <c r="D83" s="12" t="s">
        <v>100</v>
      </c>
      <c r="E83" s="12" t="s">
        <v>100</v>
      </c>
      <c r="F83" s="12" t="s">
        <v>100</v>
      </c>
      <c r="G83" s="12" t="s">
        <v>100</v>
      </c>
      <c r="H83" s="12" t="s">
        <v>100</v>
      </c>
      <c r="I83" s="12" t="s">
        <v>100</v>
      </c>
      <c r="J83" s="12" t="s">
        <v>100</v>
      </c>
      <c r="K83" s="12" t="s">
        <v>100</v>
      </c>
    </row>
    <row r="84" spans="1:11" ht="15" thickBot="1" x14ac:dyDescent="0.35">
      <c r="A84" s="11" t="s">
        <v>171</v>
      </c>
      <c r="B84" s="12" t="s">
        <v>100</v>
      </c>
      <c r="C84" s="12" t="s">
        <v>100</v>
      </c>
      <c r="D84" s="12" t="s">
        <v>100</v>
      </c>
      <c r="E84" s="12" t="s">
        <v>100</v>
      </c>
      <c r="F84" s="12" t="s">
        <v>100</v>
      </c>
      <c r="G84" s="12" t="s">
        <v>100</v>
      </c>
      <c r="H84" s="12" t="s">
        <v>100</v>
      </c>
      <c r="I84" s="12" t="s">
        <v>100</v>
      </c>
      <c r="J84" s="12" t="s">
        <v>100</v>
      </c>
      <c r="K84" s="12" t="s">
        <v>100</v>
      </c>
    </row>
    <row r="85" spans="1:11" ht="15" thickBot="1" x14ac:dyDescent="0.35">
      <c r="A85" s="11" t="s">
        <v>172</v>
      </c>
      <c r="B85" s="12" t="s">
        <v>100</v>
      </c>
      <c r="C85" s="12" t="s">
        <v>100</v>
      </c>
      <c r="D85" s="12" t="s">
        <v>100</v>
      </c>
      <c r="E85" s="12" t="s">
        <v>100</v>
      </c>
      <c r="F85" s="12" t="s">
        <v>100</v>
      </c>
      <c r="G85" s="12" t="s">
        <v>100</v>
      </c>
      <c r="H85" s="12" t="s">
        <v>100</v>
      </c>
      <c r="I85" s="12" t="s">
        <v>100</v>
      </c>
      <c r="J85" s="12" t="s">
        <v>100</v>
      </c>
      <c r="K85" s="12" t="s">
        <v>100</v>
      </c>
    </row>
    <row r="86" spans="1:11" ht="18.600000000000001" thickBot="1" x14ac:dyDescent="0.35">
      <c r="A86" s="7"/>
    </row>
    <row r="87" spans="1:11" ht="15" thickBot="1" x14ac:dyDescent="0.35">
      <c r="A87" s="11" t="s">
        <v>173</v>
      </c>
      <c r="B87" s="11" t="s">
        <v>36</v>
      </c>
      <c r="C87" s="11" t="s">
        <v>37</v>
      </c>
      <c r="D87" s="11" t="s">
        <v>38</v>
      </c>
      <c r="E87" s="11" t="s">
        <v>39</v>
      </c>
      <c r="F87" s="11" t="s">
        <v>40</v>
      </c>
      <c r="G87" s="11" t="s">
        <v>41</v>
      </c>
      <c r="H87" s="11" t="s">
        <v>42</v>
      </c>
      <c r="I87" s="11" t="s">
        <v>43</v>
      </c>
      <c r="J87" s="11" t="s">
        <v>44</v>
      </c>
      <c r="K87" s="11" t="s">
        <v>45</v>
      </c>
    </row>
    <row r="88" spans="1:11" ht="15" thickBot="1" x14ac:dyDescent="0.35">
      <c r="A88" s="11" t="s">
        <v>86</v>
      </c>
      <c r="B88" s="12">
        <v>1349.1</v>
      </c>
      <c r="C88" s="12">
        <v>1180.5</v>
      </c>
      <c r="D88" s="12">
        <v>13366.5</v>
      </c>
      <c r="E88" s="49">
        <v>5656.3</v>
      </c>
      <c r="F88" s="49">
        <v>360.6</v>
      </c>
      <c r="G88" s="12">
        <v>6975.4</v>
      </c>
      <c r="H88" s="12">
        <v>712.3</v>
      </c>
      <c r="I88" s="12">
        <v>10414.299999999999</v>
      </c>
      <c r="J88" s="12">
        <v>1812.7</v>
      </c>
      <c r="K88" s="12">
        <v>2030.8</v>
      </c>
    </row>
    <row r="89" spans="1:11" ht="15" thickBot="1" x14ac:dyDescent="0.35">
      <c r="A89" s="11" t="s">
        <v>97</v>
      </c>
      <c r="B89" s="12">
        <v>1349.1</v>
      </c>
      <c r="C89" s="12">
        <v>1180.5</v>
      </c>
      <c r="D89" s="12">
        <v>12411.1</v>
      </c>
      <c r="E89" s="12">
        <v>5483.2</v>
      </c>
      <c r="F89" s="12">
        <v>0</v>
      </c>
      <c r="G89" s="12">
        <v>6610.7</v>
      </c>
      <c r="H89" s="12">
        <v>712.3</v>
      </c>
      <c r="I89" s="12">
        <v>10414.299999999999</v>
      </c>
      <c r="J89" s="12">
        <v>1776.7</v>
      </c>
      <c r="K89" s="12">
        <v>2013.8</v>
      </c>
    </row>
    <row r="90" spans="1:11" ht="15" thickBot="1" x14ac:dyDescent="0.35">
      <c r="A90" s="11" t="s">
        <v>104</v>
      </c>
      <c r="B90" s="12">
        <v>1349.1</v>
      </c>
      <c r="C90" s="12">
        <v>1180.5</v>
      </c>
      <c r="D90" s="12">
        <v>11506.7</v>
      </c>
      <c r="E90" s="12">
        <v>5483.2</v>
      </c>
      <c r="F90" s="12">
        <v>0</v>
      </c>
      <c r="G90" s="12">
        <v>6610.7</v>
      </c>
      <c r="H90" s="12">
        <v>712.3</v>
      </c>
      <c r="I90" s="12">
        <v>10277.700000000001</v>
      </c>
      <c r="J90" s="12">
        <v>1776.7</v>
      </c>
      <c r="K90" s="12">
        <v>2013.8</v>
      </c>
    </row>
    <row r="91" spans="1:11" ht="15" thickBot="1" x14ac:dyDescent="0.35">
      <c r="A91" s="11" t="s">
        <v>107</v>
      </c>
      <c r="B91" s="12">
        <v>1349.1</v>
      </c>
      <c r="C91" s="12">
        <v>1180.5</v>
      </c>
      <c r="D91" s="12">
        <v>11465.7</v>
      </c>
      <c r="E91" s="12">
        <v>5483.2</v>
      </c>
      <c r="F91" s="12">
        <v>0</v>
      </c>
      <c r="G91" s="12">
        <v>6610.7</v>
      </c>
      <c r="H91" s="12">
        <v>712.3</v>
      </c>
      <c r="I91" s="12">
        <v>5268.2</v>
      </c>
      <c r="J91" s="12">
        <v>1776.7</v>
      </c>
      <c r="K91" s="12">
        <v>2013.8</v>
      </c>
    </row>
    <row r="92" spans="1:11" ht="15" thickBot="1" x14ac:dyDescent="0.35">
      <c r="A92" s="11" t="s">
        <v>110</v>
      </c>
      <c r="B92" s="12">
        <v>1349.1</v>
      </c>
      <c r="C92" s="12">
        <v>1180.5</v>
      </c>
      <c r="D92" s="12">
        <v>9494.9</v>
      </c>
      <c r="E92" s="12">
        <v>5483.2</v>
      </c>
      <c r="F92" s="12">
        <v>0</v>
      </c>
      <c r="G92" s="12">
        <v>4372.3</v>
      </c>
      <c r="H92" s="12">
        <v>712.3</v>
      </c>
      <c r="I92" s="12">
        <v>5268.2</v>
      </c>
      <c r="J92" s="12">
        <v>1776.7</v>
      </c>
      <c r="K92" s="12">
        <v>2013.8</v>
      </c>
    </row>
    <row r="93" spans="1:11" ht="15" thickBot="1" x14ac:dyDescent="0.35">
      <c r="A93" s="11" t="s">
        <v>113</v>
      </c>
      <c r="B93" s="12">
        <v>1349.1</v>
      </c>
      <c r="C93" s="12">
        <v>1180.5</v>
      </c>
      <c r="D93" s="12">
        <v>9494.9</v>
      </c>
      <c r="E93" s="12">
        <v>5483.2</v>
      </c>
      <c r="F93" s="12">
        <v>0</v>
      </c>
      <c r="G93" s="12">
        <v>3287.3</v>
      </c>
      <c r="H93" s="12">
        <v>712.3</v>
      </c>
      <c r="I93" s="12">
        <v>5243.6</v>
      </c>
      <c r="J93" s="12">
        <v>1776.7</v>
      </c>
      <c r="K93" s="12">
        <v>2013.8</v>
      </c>
    </row>
    <row r="94" spans="1:11" ht="15" thickBot="1" x14ac:dyDescent="0.35">
      <c r="A94" s="11" t="s">
        <v>116</v>
      </c>
      <c r="B94" s="12">
        <v>1349.1</v>
      </c>
      <c r="C94" s="12">
        <v>1180.5</v>
      </c>
      <c r="D94" s="12">
        <v>8947.7000000000007</v>
      </c>
      <c r="E94" s="12">
        <v>5483.2</v>
      </c>
      <c r="F94" s="12">
        <v>0</v>
      </c>
      <c r="G94" s="12">
        <v>3287.3</v>
      </c>
      <c r="H94" s="12">
        <v>712.3</v>
      </c>
      <c r="I94" s="12">
        <v>5243.6</v>
      </c>
      <c r="J94" s="12">
        <v>1776.7</v>
      </c>
      <c r="K94" s="12">
        <v>2013.8</v>
      </c>
    </row>
    <row r="95" spans="1:11" ht="15" thickBot="1" x14ac:dyDescent="0.35">
      <c r="A95" s="11" t="s">
        <v>118</v>
      </c>
      <c r="B95" s="12">
        <v>1349.1</v>
      </c>
      <c r="C95" s="12">
        <v>1180.5</v>
      </c>
      <c r="D95" s="12">
        <v>8947.7000000000007</v>
      </c>
      <c r="E95" s="12">
        <v>4727.8999999999996</v>
      </c>
      <c r="F95" s="12">
        <v>0</v>
      </c>
      <c r="G95" s="12">
        <v>3287.3</v>
      </c>
      <c r="H95" s="12">
        <v>712.3</v>
      </c>
      <c r="I95" s="12">
        <v>3632.5</v>
      </c>
      <c r="J95" s="12">
        <v>1776.7</v>
      </c>
      <c r="K95" s="12">
        <v>2013.8</v>
      </c>
    </row>
    <row r="96" spans="1:11" ht="15" thickBot="1" x14ac:dyDescent="0.35">
      <c r="A96" s="11" t="s">
        <v>121</v>
      </c>
      <c r="B96" s="12">
        <v>1346.6</v>
      </c>
      <c r="C96" s="12">
        <v>1180.5</v>
      </c>
      <c r="D96" s="12">
        <v>8947.7000000000007</v>
      </c>
      <c r="E96" s="12">
        <v>4727.8999999999996</v>
      </c>
      <c r="F96" s="12">
        <v>0</v>
      </c>
      <c r="G96" s="12">
        <v>3287.3</v>
      </c>
      <c r="H96" s="12">
        <v>712.3</v>
      </c>
      <c r="I96" s="12">
        <v>3632.5</v>
      </c>
      <c r="J96" s="12">
        <v>1776.7</v>
      </c>
      <c r="K96" s="12">
        <v>2013.8</v>
      </c>
    </row>
    <row r="97" spans="1:11" ht="15" thickBot="1" x14ac:dyDescent="0.35">
      <c r="A97" s="11" t="s">
        <v>123</v>
      </c>
      <c r="B97" s="12">
        <v>1346.6</v>
      </c>
      <c r="C97" s="12">
        <v>1180.5</v>
      </c>
      <c r="D97" s="12">
        <v>8947.7000000000007</v>
      </c>
      <c r="E97" s="12">
        <v>4727.8999999999996</v>
      </c>
      <c r="F97" s="12">
        <v>0</v>
      </c>
      <c r="G97" s="12">
        <v>3091.8</v>
      </c>
      <c r="H97" s="12">
        <v>712.3</v>
      </c>
      <c r="I97" s="12">
        <v>3632.5</v>
      </c>
      <c r="J97" s="12">
        <v>1776.7</v>
      </c>
      <c r="K97" s="12">
        <v>2013.8</v>
      </c>
    </row>
    <row r="98" spans="1:11" ht="15" thickBot="1" x14ac:dyDescent="0.35">
      <c r="A98" s="11" t="s">
        <v>125</v>
      </c>
      <c r="B98" s="12">
        <v>1346.6</v>
      </c>
      <c r="C98" s="12">
        <v>1180.5</v>
      </c>
      <c r="D98" s="12">
        <v>8947.7000000000007</v>
      </c>
      <c r="E98" s="12">
        <v>4727.8999999999996</v>
      </c>
      <c r="F98" s="12">
        <v>0</v>
      </c>
      <c r="G98" s="12">
        <v>3091.8</v>
      </c>
      <c r="H98" s="12">
        <v>712.3</v>
      </c>
      <c r="I98" s="12">
        <v>3632.5</v>
      </c>
      <c r="J98" s="12">
        <v>1776.7</v>
      </c>
      <c r="K98" s="12">
        <v>2013.8</v>
      </c>
    </row>
    <row r="99" spans="1:11" ht="15" thickBot="1" x14ac:dyDescent="0.35">
      <c r="A99" s="11" t="s">
        <v>126</v>
      </c>
      <c r="B99" s="12">
        <v>1346.6</v>
      </c>
      <c r="C99" s="12">
        <v>1180.5</v>
      </c>
      <c r="D99" s="12">
        <v>8947.7000000000007</v>
      </c>
      <c r="E99" s="12">
        <v>4727.8999999999996</v>
      </c>
      <c r="F99" s="12">
        <v>0</v>
      </c>
      <c r="G99" s="12">
        <v>2347</v>
      </c>
      <c r="H99" s="12">
        <v>712.3</v>
      </c>
      <c r="I99" s="12">
        <v>3632.5</v>
      </c>
      <c r="J99" s="12">
        <v>1776.7</v>
      </c>
      <c r="K99" s="12">
        <v>2013.8</v>
      </c>
    </row>
    <row r="100" spans="1:11" ht="15" thickBot="1" x14ac:dyDescent="0.35">
      <c r="A100" s="11" t="s">
        <v>128</v>
      </c>
      <c r="B100" s="12">
        <v>1346.6</v>
      </c>
      <c r="C100" s="12">
        <v>1180.5</v>
      </c>
      <c r="D100" s="12">
        <v>8947.7000000000007</v>
      </c>
      <c r="E100" s="12">
        <v>4727.8999999999996</v>
      </c>
      <c r="F100" s="12">
        <v>0</v>
      </c>
      <c r="G100" s="12">
        <v>1261</v>
      </c>
      <c r="H100" s="12">
        <v>712.3</v>
      </c>
      <c r="I100" s="12">
        <v>3632.5</v>
      </c>
      <c r="J100" s="12">
        <v>1776.7</v>
      </c>
      <c r="K100" s="12">
        <v>2013.8</v>
      </c>
    </row>
    <row r="101" spans="1:11" ht="15" thickBot="1" x14ac:dyDescent="0.35">
      <c r="A101" s="11" t="s">
        <v>130</v>
      </c>
      <c r="B101" s="12">
        <v>1346.6</v>
      </c>
      <c r="C101" s="12">
        <v>1180.5</v>
      </c>
      <c r="D101" s="12">
        <v>8947.7000000000007</v>
      </c>
      <c r="E101" s="12">
        <v>4727.8999999999996</v>
      </c>
      <c r="F101" s="12">
        <v>0</v>
      </c>
      <c r="G101" s="12">
        <v>1261</v>
      </c>
      <c r="H101" s="12">
        <v>712.3</v>
      </c>
      <c r="I101" s="12">
        <v>3632.5</v>
      </c>
      <c r="J101" s="12">
        <v>1776.7</v>
      </c>
      <c r="K101" s="12">
        <v>2013.8</v>
      </c>
    </row>
    <row r="102" spans="1:11" ht="15" thickBot="1" x14ac:dyDescent="0.35">
      <c r="A102" s="11" t="s">
        <v>131</v>
      </c>
      <c r="B102" s="12">
        <v>1346.6</v>
      </c>
      <c r="C102" s="12">
        <v>1180.5</v>
      </c>
      <c r="D102" s="12">
        <v>8947.7000000000007</v>
      </c>
      <c r="E102" s="12">
        <v>4727.8999999999996</v>
      </c>
      <c r="F102" s="12">
        <v>0</v>
      </c>
      <c r="G102" s="12">
        <v>1261</v>
      </c>
      <c r="H102" s="12">
        <v>712.3</v>
      </c>
      <c r="I102" s="12">
        <v>2434.5</v>
      </c>
      <c r="J102" s="12">
        <v>1776.7</v>
      </c>
      <c r="K102" s="12">
        <v>2013.8</v>
      </c>
    </row>
    <row r="103" spans="1:11" ht="15" thickBot="1" x14ac:dyDescent="0.35">
      <c r="A103" s="11" t="s">
        <v>133</v>
      </c>
      <c r="B103" s="12">
        <v>1346.6</v>
      </c>
      <c r="C103" s="12">
        <v>1180.5</v>
      </c>
      <c r="D103" s="12">
        <v>7847.7</v>
      </c>
      <c r="E103" s="12">
        <v>4727.8999999999996</v>
      </c>
      <c r="F103" s="12">
        <v>0</v>
      </c>
      <c r="G103" s="12">
        <v>1261</v>
      </c>
      <c r="H103" s="12">
        <v>712.3</v>
      </c>
      <c r="I103" s="12">
        <v>853.3</v>
      </c>
      <c r="J103" s="12">
        <v>1776.7</v>
      </c>
      <c r="K103" s="12">
        <v>2013.8</v>
      </c>
    </row>
    <row r="104" spans="1:11" ht="15" thickBot="1" x14ac:dyDescent="0.35">
      <c r="A104" s="11" t="s">
        <v>136</v>
      </c>
      <c r="B104" s="12">
        <v>1346.6</v>
      </c>
      <c r="C104" s="12">
        <v>1180.5</v>
      </c>
      <c r="D104" s="12">
        <v>6188</v>
      </c>
      <c r="E104" s="12">
        <v>4727.8999999999996</v>
      </c>
      <c r="F104" s="12">
        <v>0</v>
      </c>
      <c r="G104" s="12">
        <v>1261</v>
      </c>
      <c r="H104" s="12">
        <v>712.3</v>
      </c>
      <c r="I104" s="12">
        <v>739.8</v>
      </c>
      <c r="J104" s="12">
        <v>1776.7</v>
      </c>
      <c r="K104" s="12">
        <v>2013.8</v>
      </c>
    </row>
    <row r="105" spans="1:11" ht="15" thickBot="1" x14ac:dyDescent="0.35">
      <c r="A105" s="11" t="s">
        <v>139</v>
      </c>
      <c r="B105" s="12">
        <v>1346.6</v>
      </c>
      <c r="C105" s="12">
        <v>1180.5</v>
      </c>
      <c r="D105" s="12">
        <v>6188</v>
      </c>
      <c r="E105" s="12">
        <v>4727.8999999999996</v>
      </c>
      <c r="F105" s="12">
        <v>0</v>
      </c>
      <c r="G105" s="12">
        <v>1261</v>
      </c>
      <c r="H105" s="12">
        <v>712.3</v>
      </c>
      <c r="I105" s="12">
        <v>739.8</v>
      </c>
      <c r="J105" s="12">
        <v>792.3</v>
      </c>
      <c r="K105" s="12">
        <v>2013.8</v>
      </c>
    </row>
    <row r="106" spans="1:11" ht="15" thickBot="1" x14ac:dyDescent="0.35">
      <c r="A106" s="11" t="s">
        <v>141</v>
      </c>
      <c r="B106" s="12">
        <v>1346.6</v>
      </c>
      <c r="C106" s="12">
        <v>407.7</v>
      </c>
      <c r="D106" s="12">
        <v>6188</v>
      </c>
      <c r="E106" s="12">
        <v>4727.8999999999996</v>
      </c>
      <c r="F106" s="12">
        <v>0</v>
      </c>
      <c r="G106" s="12">
        <v>1261</v>
      </c>
      <c r="H106" s="12">
        <v>712.3</v>
      </c>
      <c r="I106" s="12">
        <v>739.8</v>
      </c>
      <c r="J106" s="12">
        <v>792.3</v>
      </c>
      <c r="K106" s="12">
        <v>2013.8</v>
      </c>
    </row>
    <row r="107" spans="1:11" ht="15" thickBot="1" x14ac:dyDescent="0.35">
      <c r="A107" s="11" t="s">
        <v>143</v>
      </c>
      <c r="B107" s="12">
        <v>1346.6</v>
      </c>
      <c r="C107" s="12">
        <v>407.7</v>
      </c>
      <c r="D107" s="12">
        <v>6188</v>
      </c>
      <c r="E107" s="12">
        <v>4727.8999999999996</v>
      </c>
      <c r="F107" s="12">
        <v>0</v>
      </c>
      <c r="G107" s="12">
        <v>1261</v>
      </c>
      <c r="H107" s="12">
        <v>712.3</v>
      </c>
      <c r="I107" s="12">
        <v>739.8</v>
      </c>
      <c r="J107" s="12">
        <v>792.3</v>
      </c>
      <c r="K107" s="12">
        <v>781.3</v>
      </c>
    </row>
    <row r="108" spans="1:11" ht="15" thickBot="1" x14ac:dyDescent="0.35">
      <c r="A108" s="11" t="s">
        <v>145</v>
      </c>
      <c r="B108" s="12">
        <v>1346.6</v>
      </c>
      <c r="C108" s="12">
        <v>407.7</v>
      </c>
      <c r="D108" s="12">
        <v>6188</v>
      </c>
      <c r="E108" s="12">
        <v>4727.8999999999996</v>
      </c>
      <c r="F108" s="12">
        <v>0</v>
      </c>
      <c r="G108" s="12">
        <v>1261</v>
      </c>
      <c r="H108" s="12">
        <v>712.3</v>
      </c>
      <c r="I108" s="12">
        <v>739.8</v>
      </c>
      <c r="J108" s="12">
        <v>792.3</v>
      </c>
      <c r="K108" s="12">
        <v>781.3</v>
      </c>
    </row>
    <row r="109" spans="1:11" ht="15" thickBot="1" x14ac:dyDescent="0.35">
      <c r="A109" s="11" t="s">
        <v>146</v>
      </c>
      <c r="B109" s="12">
        <v>1346.6</v>
      </c>
      <c r="C109" s="12">
        <v>407.7</v>
      </c>
      <c r="D109" s="12">
        <v>4484.8</v>
      </c>
      <c r="E109" s="12">
        <v>4727.8999999999996</v>
      </c>
      <c r="F109" s="12">
        <v>0</v>
      </c>
      <c r="G109" s="12">
        <v>1261</v>
      </c>
      <c r="H109" s="12">
        <v>712.3</v>
      </c>
      <c r="I109" s="12">
        <v>739.8</v>
      </c>
      <c r="J109" s="12">
        <v>792.3</v>
      </c>
      <c r="K109" s="12">
        <v>781.3</v>
      </c>
    </row>
    <row r="110" spans="1:11" ht="15" thickBot="1" x14ac:dyDescent="0.35">
      <c r="A110" s="11" t="s">
        <v>148</v>
      </c>
      <c r="B110" s="12">
        <v>1346.6</v>
      </c>
      <c r="C110" s="12">
        <v>0</v>
      </c>
      <c r="D110" s="12">
        <v>4484.8</v>
      </c>
      <c r="E110" s="12">
        <v>4727.8999999999996</v>
      </c>
      <c r="F110" s="12">
        <v>0</v>
      </c>
      <c r="G110" s="12">
        <v>1261</v>
      </c>
      <c r="H110" s="12">
        <v>712.3</v>
      </c>
      <c r="I110" s="12">
        <v>739.8</v>
      </c>
      <c r="J110" s="12">
        <v>792.3</v>
      </c>
      <c r="K110" s="12">
        <v>781.3</v>
      </c>
    </row>
    <row r="111" spans="1:11" ht="15" thickBot="1" x14ac:dyDescent="0.35">
      <c r="A111" s="11" t="s">
        <v>149</v>
      </c>
      <c r="B111" s="12">
        <v>1346.6</v>
      </c>
      <c r="C111" s="12">
        <v>0</v>
      </c>
      <c r="D111" s="12">
        <v>4484.8</v>
      </c>
      <c r="E111" s="12">
        <v>4727.8999999999996</v>
      </c>
      <c r="F111" s="12">
        <v>0</v>
      </c>
      <c r="G111" s="12">
        <v>0</v>
      </c>
      <c r="H111" s="12">
        <v>712.3</v>
      </c>
      <c r="I111" s="12">
        <v>739.8</v>
      </c>
      <c r="J111" s="12">
        <v>734.8</v>
      </c>
      <c r="K111" s="12">
        <v>781.3</v>
      </c>
    </row>
    <row r="112" spans="1:11" ht="15" thickBot="1" x14ac:dyDescent="0.35">
      <c r="A112" s="11" t="s">
        <v>151</v>
      </c>
      <c r="B112" s="12">
        <v>1346.6</v>
      </c>
      <c r="C112" s="12">
        <v>0</v>
      </c>
      <c r="D112" s="12">
        <v>4484.8</v>
      </c>
      <c r="E112" s="12">
        <v>3972.6</v>
      </c>
      <c r="F112" s="12">
        <v>0</v>
      </c>
      <c r="G112" s="12">
        <v>0</v>
      </c>
      <c r="H112" s="12">
        <v>712.3</v>
      </c>
      <c r="I112" s="12">
        <v>739.8</v>
      </c>
      <c r="J112" s="12">
        <v>734.8</v>
      </c>
      <c r="K112" s="12">
        <v>216.6</v>
      </c>
    </row>
    <row r="113" spans="1:20" ht="15" thickBot="1" x14ac:dyDescent="0.35">
      <c r="A113" s="11" t="s">
        <v>154</v>
      </c>
      <c r="B113" s="12">
        <v>1346.6</v>
      </c>
      <c r="C113" s="12">
        <v>0</v>
      </c>
      <c r="D113" s="12">
        <v>4484.8</v>
      </c>
      <c r="E113" s="12">
        <v>1726.2</v>
      </c>
      <c r="F113" s="12">
        <v>0</v>
      </c>
      <c r="G113" s="12">
        <v>0</v>
      </c>
      <c r="H113" s="12">
        <v>712.3</v>
      </c>
      <c r="I113" s="12">
        <v>606.70000000000005</v>
      </c>
      <c r="J113" s="12">
        <v>0</v>
      </c>
      <c r="K113" s="12">
        <v>0</v>
      </c>
    </row>
    <row r="114" spans="1:20" ht="15" thickBot="1" x14ac:dyDescent="0.35">
      <c r="A114" s="11" t="s">
        <v>157</v>
      </c>
      <c r="B114" s="12">
        <v>1346.6</v>
      </c>
      <c r="C114" s="12">
        <v>0</v>
      </c>
      <c r="D114" s="12">
        <v>4484.8</v>
      </c>
      <c r="E114" s="12">
        <v>1726.2</v>
      </c>
      <c r="F114" s="12">
        <v>0</v>
      </c>
      <c r="G114" s="12">
        <v>0</v>
      </c>
      <c r="H114" s="12">
        <v>712.3</v>
      </c>
      <c r="I114" s="12">
        <v>606.70000000000005</v>
      </c>
      <c r="J114" s="12">
        <v>0</v>
      </c>
      <c r="K114" s="12">
        <v>0</v>
      </c>
    </row>
    <row r="115" spans="1:20" ht="15" thickBot="1" x14ac:dyDescent="0.35">
      <c r="A115" s="11" t="s">
        <v>158</v>
      </c>
      <c r="B115" s="12">
        <v>1346.6</v>
      </c>
      <c r="C115" s="12">
        <v>0</v>
      </c>
      <c r="D115" s="12">
        <v>4484.8</v>
      </c>
      <c r="E115" s="12">
        <v>1726.2</v>
      </c>
      <c r="F115" s="12">
        <v>0</v>
      </c>
      <c r="G115" s="12">
        <v>0</v>
      </c>
      <c r="H115" s="12">
        <v>712.3</v>
      </c>
      <c r="I115" s="12">
        <v>606.70000000000005</v>
      </c>
      <c r="J115" s="12">
        <v>0</v>
      </c>
      <c r="K115" s="12">
        <v>0</v>
      </c>
    </row>
    <row r="116" spans="1:20" ht="15" thickBot="1" x14ac:dyDescent="0.35">
      <c r="A116" s="11" t="s">
        <v>159</v>
      </c>
      <c r="B116" s="12">
        <v>1346.6</v>
      </c>
      <c r="C116" s="12">
        <v>0</v>
      </c>
      <c r="D116" s="12">
        <v>3875.6</v>
      </c>
      <c r="E116" s="12">
        <v>1726.2</v>
      </c>
      <c r="F116" s="12">
        <v>0</v>
      </c>
      <c r="G116" s="12">
        <v>0</v>
      </c>
      <c r="H116" s="12">
        <v>712.3</v>
      </c>
      <c r="I116" s="12">
        <v>606.70000000000005</v>
      </c>
      <c r="J116" s="12">
        <v>0</v>
      </c>
      <c r="K116" s="12">
        <v>0</v>
      </c>
    </row>
    <row r="117" spans="1:20" ht="15" thickBot="1" x14ac:dyDescent="0.35">
      <c r="A117" s="11" t="s">
        <v>161</v>
      </c>
      <c r="B117" s="12">
        <v>1346.6</v>
      </c>
      <c r="C117" s="12">
        <v>0</v>
      </c>
      <c r="D117" s="12">
        <v>0</v>
      </c>
      <c r="E117" s="12">
        <v>0</v>
      </c>
      <c r="F117" s="12">
        <v>0</v>
      </c>
      <c r="G117" s="12">
        <v>0</v>
      </c>
      <c r="H117" s="12">
        <v>712.3</v>
      </c>
      <c r="I117" s="12">
        <v>606.70000000000005</v>
      </c>
      <c r="J117" s="12">
        <v>0</v>
      </c>
      <c r="K117" s="12">
        <v>0</v>
      </c>
    </row>
    <row r="118" spans="1:20" ht="15" thickBot="1" x14ac:dyDescent="0.35">
      <c r="A118" s="11" t="s">
        <v>162</v>
      </c>
      <c r="B118" s="12">
        <v>964.9</v>
      </c>
      <c r="C118" s="12">
        <v>0</v>
      </c>
      <c r="D118" s="12">
        <v>0</v>
      </c>
      <c r="E118" s="12">
        <v>0</v>
      </c>
      <c r="F118" s="12">
        <v>0</v>
      </c>
      <c r="G118" s="12">
        <v>0</v>
      </c>
      <c r="H118" s="12">
        <v>712.3</v>
      </c>
      <c r="I118" s="12">
        <v>606.70000000000005</v>
      </c>
      <c r="J118" s="12">
        <v>0</v>
      </c>
      <c r="K118" s="12">
        <v>0</v>
      </c>
    </row>
    <row r="119" spans="1:20" ht="15" thickBot="1" x14ac:dyDescent="0.35">
      <c r="A119" s="11" t="s">
        <v>164</v>
      </c>
      <c r="B119" s="12">
        <v>0</v>
      </c>
      <c r="C119" s="12">
        <v>0</v>
      </c>
      <c r="D119" s="12">
        <v>0</v>
      </c>
      <c r="E119" s="12">
        <v>0</v>
      </c>
      <c r="F119" s="12">
        <v>0</v>
      </c>
      <c r="G119" s="12">
        <v>0</v>
      </c>
      <c r="H119" s="12">
        <v>163.6</v>
      </c>
      <c r="I119" s="12">
        <v>107</v>
      </c>
      <c r="J119" s="12">
        <v>0</v>
      </c>
      <c r="K119" s="12">
        <v>0</v>
      </c>
    </row>
    <row r="120" spans="1:20" ht="15" thickBot="1" x14ac:dyDescent="0.35">
      <c r="A120" s="11" t="s">
        <v>167</v>
      </c>
      <c r="B120" s="12">
        <v>0</v>
      </c>
      <c r="C120" s="12">
        <v>0</v>
      </c>
      <c r="D120" s="12">
        <v>0</v>
      </c>
      <c r="E120" s="12">
        <v>0</v>
      </c>
      <c r="F120" s="12">
        <v>0</v>
      </c>
      <c r="G120" s="12">
        <v>0</v>
      </c>
      <c r="H120" s="12">
        <v>163.6</v>
      </c>
      <c r="I120" s="12">
        <v>107</v>
      </c>
      <c r="J120" s="12">
        <v>0</v>
      </c>
      <c r="K120" s="12">
        <v>0</v>
      </c>
    </row>
    <row r="121" spans="1:20" ht="15" thickBot="1" x14ac:dyDescent="0.35">
      <c r="A121" s="11" t="s">
        <v>168</v>
      </c>
      <c r="B121" s="12">
        <v>0</v>
      </c>
      <c r="C121" s="12">
        <v>0</v>
      </c>
      <c r="D121" s="12">
        <v>0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</row>
    <row r="122" spans="1:20" ht="15" thickBot="1" x14ac:dyDescent="0.35">
      <c r="A122" s="11" t="s">
        <v>169</v>
      </c>
      <c r="B122" s="12">
        <v>0</v>
      </c>
      <c r="C122" s="12">
        <v>0</v>
      </c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</row>
    <row r="123" spans="1:20" ht="15" thickBot="1" x14ac:dyDescent="0.35">
      <c r="A123" s="11" t="s">
        <v>170</v>
      </c>
      <c r="B123" s="12">
        <v>0</v>
      </c>
      <c r="C123" s="12">
        <v>0</v>
      </c>
      <c r="D123" s="12">
        <v>0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</row>
    <row r="124" spans="1:20" ht="15" thickBot="1" x14ac:dyDescent="0.35">
      <c r="A124" s="11" t="s">
        <v>171</v>
      </c>
      <c r="B124" s="12">
        <v>0</v>
      </c>
      <c r="C124" s="12">
        <v>0</v>
      </c>
      <c r="D124" s="12">
        <v>0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</row>
    <row r="125" spans="1:20" ht="15" thickBot="1" x14ac:dyDescent="0.35">
      <c r="A125" s="11" t="s">
        <v>172</v>
      </c>
      <c r="B125" s="12">
        <v>0</v>
      </c>
      <c r="C125" s="12">
        <v>0</v>
      </c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</row>
    <row r="126" spans="1:20" ht="18.600000000000001" thickBot="1" x14ac:dyDescent="0.35">
      <c r="A126" s="7"/>
      <c r="M126" s="25">
        <f>CORREL(M128:M165,L128:L165)</f>
        <v>0.97381938303560656</v>
      </c>
      <c r="N126" s="26">
        <f>SUMSQ(N128:N165)/COUNT(N128:N165)</f>
        <v>511907.24394736841</v>
      </c>
      <c r="S126" s="34">
        <f>COUNT(S128:S142)/38</f>
        <v>0.39473684210526316</v>
      </c>
      <c r="T126">
        <f>SUM(S132:S135)</f>
        <v>27</v>
      </c>
    </row>
    <row r="127" spans="1:20" ht="15" thickBot="1" x14ac:dyDescent="0.35">
      <c r="A127" s="11" t="s">
        <v>174</v>
      </c>
      <c r="B127" s="11" t="s">
        <v>36</v>
      </c>
      <c r="C127" s="11" t="s">
        <v>37</v>
      </c>
      <c r="D127" s="11" t="s">
        <v>38</v>
      </c>
      <c r="E127" s="11" t="s">
        <v>39</v>
      </c>
      <c r="F127" s="11" t="s">
        <v>40</v>
      </c>
      <c r="G127" s="11" t="s">
        <v>41</v>
      </c>
      <c r="H127" s="11" t="s">
        <v>42</v>
      </c>
      <c r="I127" s="11" t="s">
        <v>43</v>
      </c>
      <c r="J127" s="11" t="s">
        <v>44</v>
      </c>
      <c r="K127" s="11" t="s">
        <v>45</v>
      </c>
      <c r="L127" s="11" t="s">
        <v>359</v>
      </c>
      <c r="M127" s="11" t="s">
        <v>360</v>
      </c>
      <c r="N127" s="11" t="s">
        <v>362</v>
      </c>
      <c r="O127" s="11" t="s">
        <v>361</v>
      </c>
      <c r="P127" s="50" t="s">
        <v>443</v>
      </c>
      <c r="Q127" s="50"/>
      <c r="R127" s="17" t="s">
        <v>263</v>
      </c>
      <c r="S127" t="s">
        <v>265</v>
      </c>
    </row>
    <row r="128" spans="1:20" ht="15" thickBot="1" x14ac:dyDescent="0.35">
      <c r="A128" s="11" t="s">
        <v>47</v>
      </c>
      <c r="B128" s="12">
        <v>0</v>
      </c>
      <c r="C128" s="12">
        <v>0</v>
      </c>
      <c r="D128" s="12">
        <v>0</v>
      </c>
      <c r="E128" s="12">
        <v>0</v>
      </c>
      <c r="F128" s="12">
        <v>0</v>
      </c>
      <c r="G128" s="12">
        <v>4372.3</v>
      </c>
      <c r="H128" s="12">
        <v>712.3</v>
      </c>
      <c r="I128" s="12">
        <v>10277.700000000001</v>
      </c>
      <c r="J128" s="12">
        <v>1776.7</v>
      </c>
      <c r="K128" s="12">
        <v>2013.8</v>
      </c>
      <c r="L128" s="12">
        <v>19152.8</v>
      </c>
      <c r="M128" s="12">
        <v>19144</v>
      </c>
      <c r="N128" s="12">
        <v>-8.8000000000000007</v>
      </c>
      <c r="O128" s="12">
        <v>-0.05</v>
      </c>
      <c r="P128" s="46">
        <v>0</v>
      </c>
      <c r="Q128" s="46"/>
      <c r="R128" s="18">
        <v>-15.42</v>
      </c>
      <c r="S128">
        <v>1</v>
      </c>
    </row>
    <row r="129" spans="1:20" ht="15" thickBot="1" x14ac:dyDescent="0.35">
      <c r="A129" s="11" t="s">
        <v>48</v>
      </c>
      <c r="B129" s="12">
        <v>1349.1</v>
      </c>
      <c r="C129" s="12">
        <v>0</v>
      </c>
      <c r="D129" s="12">
        <v>9494.9</v>
      </c>
      <c r="E129" s="12">
        <v>4727.8999999999996</v>
      </c>
      <c r="F129" s="12">
        <v>0</v>
      </c>
      <c r="G129" s="12">
        <v>0</v>
      </c>
      <c r="H129" s="12">
        <v>712.3</v>
      </c>
      <c r="I129" s="12">
        <v>107</v>
      </c>
      <c r="J129" s="12">
        <v>0</v>
      </c>
      <c r="K129" s="12">
        <v>0</v>
      </c>
      <c r="L129" s="12">
        <v>16391.2</v>
      </c>
      <c r="M129" s="12">
        <v>17449</v>
      </c>
      <c r="N129" s="12">
        <v>1057.8</v>
      </c>
      <c r="O129" s="12">
        <v>6.06</v>
      </c>
      <c r="P129" s="46">
        <v>0</v>
      </c>
      <c r="Q129" s="46"/>
      <c r="R129" s="18">
        <v>-13.4</v>
      </c>
      <c r="S129">
        <v>1</v>
      </c>
    </row>
    <row r="130" spans="1:20" ht="15" thickBot="1" x14ac:dyDescent="0.35">
      <c r="A130" s="11" t="s">
        <v>49</v>
      </c>
      <c r="B130" s="12">
        <v>1349.1</v>
      </c>
      <c r="C130" s="12">
        <v>0</v>
      </c>
      <c r="D130" s="12">
        <v>8947.7000000000007</v>
      </c>
      <c r="E130" s="12">
        <v>4727.8999999999996</v>
      </c>
      <c r="F130" s="12">
        <v>0</v>
      </c>
      <c r="G130" s="12">
        <v>0</v>
      </c>
      <c r="H130" s="12">
        <v>712.3</v>
      </c>
      <c r="I130" s="12">
        <v>107</v>
      </c>
      <c r="J130" s="12">
        <v>734.8</v>
      </c>
      <c r="K130" s="12">
        <v>216.6</v>
      </c>
      <c r="L130" s="12">
        <v>16795.400000000001</v>
      </c>
      <c r="M130" s="12">
        <v>16787</v>
      </c>
      <c r="N130" s="12">
        <v>-8.4</v>
      </c>
      <c r="O130" s="12">
        <v>-0.05</v>
      </c>
      <c r="P130" s="46">
        <v>0</v>
      </c>
      <c r="Q130" s="46"/>
      <c r="R130" s="18">
        <v>-12.29</v>
      </c>
      <c r="S130">
        <v>1</v>
      </c>
    </row>
    <row r="131" spans="1:20" ht="15" thickBot="1" x14ac:dyDescent="0.35">
      <c r="A131" s="11" t="s">
        <v>50</v>
      </c>
      <c r="B131" s="12">
        <v>1346.6</v>
      </c>
      <c r="C131" s="12">
        <v>1180.5</v>
      </c>
      <c r="D131" s="12">
        <v>6188</v>
      </c>
      <c r="E131" s="12">
        <v>4727.8999999999996</v>
      </c>
      <c r="F131" s="12">
        <v>0</v>
      </c>
      <c r="G131" s="12">
        <v>1261</v>
      </c>
      <c r="H131" s="12">
        <v>712.3</v>
      </c>
      <c r="I131" s="12">
        <v>739.8</v>
      </c>
      <c r="J131" s="12">
        <v>734.8</v>
      </c>
      <c r="K131" s="12">
        <v>216.6</v>
      </c>
      <c r="L131" s="12">
        <v>17107.5</v>
      </c>
      <c r="M131" s="12">
        <v>17099</v>
      </c>
      <c r="N131" s="12">
        <v>-8.5</v>
      </c>
      <c r="O131" s="12">
        <v>-0.05</v>
      </c>
      <c r="P131" s="46">
        <v>0</v>
      </c>
      <c r="Q131" s="46"/>
      <c r="R131" s="18">
        <v>-6.05</v>
      </c>
      <c r="S131">
        <v>1</v>
      </c>
    </row>
    <row r="132" spans="1:20" ht="15" thickBot="1" x14ac:dyDescent="0.35">
      <c r="A132" s="11" t="s">
        <v>51</v>
      </c>
      <c r="B132" s="12">
        <v>1346.6</v>
      </c>
      <c r="C132" s="12">
        <v>1180.5</v>
      </c>
      <c r="D132" s="12">
        <v>8947.7000000000007</v>
      </c>
      <c r="E132" s="12">
        <v>4727.8999999999996</v>
      </c>
      <c r="F132" s="12">
        <v>0</v>
      </c>
      <c r="G132" s="12">
        <v>0</v>
      </c>
      <c r="H132" s="12">
        <v>0</v>
      </c>
      <c r="I132" s="12">
        <v>606.70000000000005</v>
      </c>
      <c r="J132" s="12">
        <v>0</v>
      </c>
      <c r="K132" s="12">
        <v>0</v>
      </c>
      <c r="L132" s="12">
        <v>16809.400000000001</v>
      </c>
      <c r="M132" s="12">
        <v>16802</v>
      </c>
      <c r="N132" s="12">
        <v>-7.4</v>
      </c>
      <c r="O132" s="12">
        <v>-0.04</v>
      </c>
      <c r="P132" s="46">
        <v>0</v>
      </c>
      <c r="Q132" s="46"/>
      <c r="R132" s="18">
        <v>-0.05</v>
      </c>
      <c r="S132" s="19">
        <v>23</v>
      </c>
      <c r="T132" t="s">
        <v>358</v>
      </c>
    </row>
    <row r="133" spans="1:20" ht="15" thickBot="1" x14ac:dyDescent="0.35">
      <c r="A133" s="11" t="s">
        <v>52</v>
      </c>
      <c r="B133" s="12">
        <v>1346.6</v>
      </c>
      <c r="C133" s="12">
        <v>1180.5</v>
      </c>
      <c r="D133" s="12">
        <v>4484.8</v>
      </c>
      <c r="E133" s="12">
        <v>4727.8999999999996</v>
      </c>
      <c r="F133" s="12">
        <v>0</v>
      </c>
      <c r="G133" s="12">
        <v>3091.8</v>
      </c>
      <c r="H133" s="12">
        <v>0</v>
      </c>
      <c r="I133" s="12">
        <v>3632.5</v>
      </c>
      <c r="J133" s="12">
        <v>792.3</v>
      </c>
      <c r="K133" s="12">
        <v>781.3</v>
      </c>
      <c r="L133" s="12">
        <v>20037.7</v>
      </c>
      <c r="M133" s="12">
        <v>20028</v>
      </c>
      <c r="N133" s="12">
        <v>-9.6999999999999993</v>
      </c>
      <c r="O133" s="12">
        <v>-0.05</v>
      </c>
      <c r="P133" s="46">
        <v>0</v>
      </c>
      <c r="Q133" s="46"/>
      <c r="R133" s="18">
        <v>-0.04</v>
      </c>
      <c r="S133" s="19">
        <v>2</v>
      </c>
      <c r="T133" t="s">
        <v>358</v>
      </c>
    </row>
    <row r="134" spans="1:20" ht="15" thickBot="1" x14ac:dyDescent="0.35">
      <c r="A134" s="11" t="s">
        <v>53</v>
      </c>
      <c r="B134" s="12">
        <v>1349.1</v>
      </c>
      <c r="C134" s="12">
        <v>1180.5</v>
      </c>
      <c r="D134" s="12">
        <v>8947.7000000000007</v>
      </c>
      <c r="E134" s="12">
        <v>4727.8999999999996</v>
      </c>
      <c r="F134" s="12">
        <v>0</v>
      </c>
      <c r="G134" s="12">
        <v>0</v>
      </c>
      <c r="H134" s="12">
        <v>0</v>
      </c>
      <c r="I134" s="12">
        <v>606.70000000000005</v>
      </c>
      <c r="J134" s="12">
        <v>1776.7</v>
      </c>
      <c r="K134" s="12">
        <v>2013.8</v>
      </c>
      <c r="L134" s="12">
        <v>20602.400000000001</v>
      </c>
      <c r="M134" s="12">
        <v>20828</v>
      </c>
      <c r="N134" s="12">
        <v>225.6</v>
      </c>
      <c r="O134" s="12">
        <v>1.08</v>
      </c>
      <c r="P134" s="46">
        <v>0</v>
      </c>
      <c r="Q134" s="46"/>
      <c r="R134" s="18">
        <v>0.01</v>
      </c>
      <c r="S134" s="19">
        <v>1</v>
      </c>
      <c r="T134" t="s">
        <v>358</v>
      </c>
    </row>
    <row r="135" spans="1:20" ht="15" thickBot="1" x14ac:dyDescent="0.35">
      <c r="A135" s="11" t="s">
        <v>54</v>
      </c>
      <c r="B135" s="12">
        <v>1349.1</v>
      </c>
      <c r="C135" s="12">
        <v>1180.5</v>
      </c>
      <c r="D135" s="12">
        <v>11465.7</v>
      </c>
      <c r="E135" s="12">
        <v>5483.2</v>
      </c>
      <c r="F135" s="12">
        <v>0</v>
      </c>
      <c r="G135" s="12">
        <v>0</v>
      </c>
      <c r="H135" s="12">
        <v>712.3</v>
      </c>
      <c r="I135" s="12">
        <v>0</v>
      </c>
      <c r="J135" s="12">
        <v>0</v>
      </c>
      <c r="K135" s="12">
        <v>0</v>
      </c>
      <c r="L135" s="12">
        <v>20190.8</v>
      </c>
      <c r="M135" s="12">
        <v>20693</v>
      </c>
      <c r="N135" s="12">
        <v>502.2</v>
      </c>
      <c r="O135" s="12">
        <v>2.4300000000000002</v>
      </c>
      <c r="P135" s="46">
        <v>0</v>
      </c>
      <c r="Q135" s="46"/>
      <c r="R135" s="18">
        <v>0.34</v>
      </c>
      <c r="S135" s="19">
        <v>1</v>
      </c>
      <c r="T135" t="s">
        <v>358</v>
      </c>
    </row>
    <row r="136" spans="1:20" ht="15" thickBot="1" x14ac:dyDescent="0.35">
      <c r="A136" s="11" t="s">
        <v>55</v>
      </c>
      <c r="B136" s="12">
        <v>1349.1</v>
      </c>
      <c r="C136" s="12">
        <v>0</v>
      </c>
      <c r="D136" s="12">
        <v>11506.7</v>
      </c>
      <c r="E136" s="49">
        <v>5656.3</v>
      </c>
      <c r="F136" s="49">
        <v>360.6</v>
      </c>
      <c r="G136" s="12">
        <v>0</v>
      </c>
      <c r="H136" s="12">
        <v>712.3</v>
      </c>
      <c r="I136" s="12">
        <v>0</v>
      </c>
      <c r="J136" s="12">
        <v>0</v>
      </c>
      <c r="K136" s="12">
        <v>0</v>
      </c>
      <c r="L136" s="12">
        <v>19585</v>
      </c>
      <c r="M136" s="12">
        <v>19576</v>
      </c>
      <c r="N136" s="12">
        <v>-9</v>
      </c>
      <c r="O136" s="12">
        <v>-0.05</v>
      </c>
      <c r="P136" s="46">
        <v>0</v>
      </c>
      <c r="Q136" s="46"/>
      <c r="R136" s="18">
        <v>1.08</v>
      </c>
      <c r="S136">
        <v>1</v>
      </c>
    </row>
    <row r="137" spans="1:20" ht="15" thickBot="1" x14ac:dyDescent="0.35">
      <c r="A137" s="11" t="s">
        <v>56</v>
      </c>
      <c r="B137" s="12">
        <v>1346.6</v>
      </c>
      <c r="C137" s="12">
        <v>0</v>
      </c>
      <c r="D137" s="12">
        <v>7847.7</v>
      </c>
      <c r="E137" s="12">
        <v>4727.8999999999996</v>
      </c>
      <c r="F137" s="12">
        <v>0</v>
      </c>
      <c r="G137" s="12">
        <v>1261</v>
      </c>
      <c r="H137" s="12">
        <v>712.3</v>
      </c>
      <c r="I137" s="12">
        <v>739.8</v>
      </c>
      <c r="J137" s="12">
        <v>792.3</v>
      </c>
      <c r="K137" s="12">
        <v>781.3</v>
      </c>
      <c r="L137" s="12">
        <v>18209</v>
      </c>
      <c r="M137" s="12">
        <v>18200</v>
      </c>
      <c r="N137" s="12">
        <v>-9</v>
      </c>
      <c r="O137" s="12">
        <v>-0.05</v>
      </c>
      <c r="P137" s="46">
        <v>1</v>
      </c>
      <c r="Q137" s="46"/>
      <c r="R137" s="18">
        <v>2.4300000000000002</v>
      </c>
      <c r="S137">
        <v>1</v>
      </c>
    </row>
    <row r="138" spans="1:20" ht="15" thickBot="1" x14ac:dyDescent="0.35">
      <c r="A138" s="11" t="s">
        <v>57</v>
      </c>
      <c r="B138" s="12">
        <v>1346.6</v>
      </c>
      <c r="C138" s="12">
        <v>1180.5</v>
      </c>
      <c r="D138" s="12">
        <v>8947.7000000000007</v>
      </c>
      <c r="E138" s="12">
        <v>4727.8999999999996</v>
      </c>
      <c r="F138" s="12">
        <v>0</v>
      </c>
      <c r="G138" s="12">
        <v>1261</v>
      </c>
      <c r="H138" s="12">
        <v>163.6</v>
      </c>
      <c r="I138" s="12">
        <v>606.70000000000005</v>
      </c>
      <c r="J138" s="12">
        <v>792.3</v>
      </c>
      <c r="K138" s="12">
        <v>781.3</v>
      </c>
      <c r="L138" s="12">
        <v>19807.599999999999</v>
      </c>
      <c r="M138" s="12">
        <v>19798</v>
      </c>
      <c r="N138" s="12">
        <v>-9.6</v>
      </c>
      <c r="O138" s="12">
        <v>-0.05</v>
      </c>
      <c r="P138" s="46">
        <v>1</v>
      </c>
      <c r="Q138" s="46"/>
      <c r="R138" s="18">
        <v>2.8</v>
      </c>
      <c r="S138">
        <v>1</v>
      </c>
    </row>
    <row r="139" spans="1:20" ht="15" thickBot="1" x14ac:dyDescent="0.35">
      <c r="A139" s="11" t="s">
        <v>58</v>
      </c>
      <c r="B139" s="12">
        <v>1346.6</v>
      </c>
      <c r="C139" s="12">
        <v>1180.5</v>
      </c>
      <c r="D139" s="12">
        <v>4484.8</v>
      </c>
      <c r="E139" s="12">
        <v>4727.8999999999996</v>
      </c>
      <c r="F139" s="12">
        <v>0</v>
      </c>
      <c r="G139" s="12">
        <v>1261</v>
      </c>
      <c r="H139" s="12">
        <v>712.3</v>
      </c>
      <c r="I139" s="12">
        <v>3632.5</v>
      </c>
      <c r="J139" s="12">
        <v>1776.7</v>
      </c>
      <c r="K139" s="12">
        <v>2013.8</v>
      </c>
      <c r="L139" s="12">
        <v>21136.2</v>
      </c>
      <c r="M139" s="12">
        <v>22100</v>
      </c>
      <c r="N139" s="12">
        <v>963.8</v>
      </c>
      <c r="O139" s="12">
        <v>4.3600000000000003</v>
      </c>
      <c r="P139" s="46">
        <v>1</v>
      </c>
      <c r="Q139" s="46"/>
      <c r="R139" s="18">
        <v>4.3600000000000003</v>
      </c>
      <c r="S139">
        <v>1</v>
      </c>
    </row>
    <row r="140" spans="1:20" ht="15" thickBot="1" x14ac:dyDescent="0.35">
      <c r="A140" s="11" t="s">
        <v>59</v>
      </c>
      <c r="B140" s="12">
        <v>0</v>
      </c>
      <c r="C140" s="12">
        <v>1180.5</v>
      </c>
      <c r="D140" s="12">
        <v>4484.8</v>
      </c>
      <c r="E140" s="12">
        <v>5483.2</v>
      </c>
      <c r="F140" s="12">
        <v>0</v>
      </c>
      <c r="G140" s="12">
        <v>6610.7</v>
      </c>
      <c r="H140" s="12">
        <v>712.3</v>
      </c>
      <c r="I140" s="12">
        <v>3632.5</v>
      </c>
      <c r="J140" s="12">
        <v>0</v>
      </c>
      <c r="K140" s="12">
        <v>0</v>
      </c>
      <c r="L140" s="12">
        <v>22104.1</v>
      </c>
      <c r="M140" s="12">
        <v>22741</v>
      </c>
      <c r="N140" s="12">
        <v>636.9</v>
      </c>
      <c r="O140" s="12">
        <v>2.8</v>
      </c>
      <c r="P140" s="46">
        <v>1</v>
      </c>
      <c r="Q140" s="46"/>
      <c r="R140" s="18">
        <v>6.06</v>
      </c>
      <c r="S140">
        <v>1</v>
      </c>
    </row>
    <row r="141" spans="1:20" ht="15" thickBot="1" x14ac:dyDescent="0.35">
      <c r="A141" s="11" t="s">
        <v>60</v>
      </c>
      <c r="B141" s="12">
        <v>1346.6</v>
      </c>
      <c r="C141" s="12">
        <v>1180.5</v>
      </c>
      <c r="D141" s="12">
        <v>8947.7000000000007</v>
      </c>
      <c r="E141" s="12">
        <v>4727.8999999999996</v>
      </c>
      <c r="F141" s="12">
        <v>0</v>
      </c>
      <c r="G141" s="12">
        <v>1261</v>
      </c>
      <c r="H141" s="12">
        <v>712.3</v>
      </c>
      <c r="I141" s="12">
        <v>739.8</v>
      </c>
      <c r="J141" s="12">
        <v>792.3</v>
      </c>
      <c r="K141" s="12">
        <v>2013.8</v>
      </c>
      <c r="L141" s="12">
        <v>21721.9</v>
      </c>
      <c r="M141" s="12">
        <v>23625</v>
      </c>
      <c r="N141" s="12">
        <v>1903.1</v>
      </c>
      <c r="O141" s="12">
        <v>8.06</v>
      </c>
      <c r="P141" s="46">
        <v>1</v>
      </c>
      <c r="Q141" s="46"/>
      <c r="R141" s="18">
        <v>7.8</v>
      </c>
      <c r="S141">
        <v>1</v>
      </c>
    </row>
    <row r="142" spans="1:20" ht="15" thickBot="1" x14ac:dyDescent="0.35">
      <c r="A142" s="11" t="s">
        <v>61</v>
      </c>
      <c r="B142" s="12">
        <v>1349.1</v>
      </c>
      <c r="C142" s="12">
        <v>0</v>
      </c>
      <c r="D142" s="12">
        <v>13366.5</v>
      </c>
      <c r="E142" s="49">
        <v>5656.3</v>
      </c>
      <c r="F142" s="49">
        <v>360.6</v>
      </c>
      <c r="G142" s="12">
        <v>0</v>
      </c>
      <c r="H142" s="12">
        <v>712.3</v>
      </c>
      <c r="I142" s="12">
        <v>0</v>
      </c>
      <c r="J142" s="12">
        <v>0</v>
      </c>
      <c r="K142" s="12">
        <v>0</v>
      </c>
      <c r="L142" s="12">
        <v>21444.799999999999</v>
      </c>
      <c r="M142" s="12">
        <v>21435</v>
      </c>
      <c r="N142" s="12">
        <v>-9.8000000000000007</v>
      </c>
      <c r="O142" s="12">
        <v>-0.05</v>
      </c>
      <c r="P142" s="46">
        <v>1</v>
      </c>
      <c r="Q142" s="46"/>
      <c r="R142" s="18">
        <v>8.06</v>
      </c>
      <c r="S142">
        <v>1</v>
      </c>
    </row>
    <row r="143" spans="1:20" ht="15" thickBot="1" x14ac:dyDescent="0.35">
      <c r="A143" s="11" t="s">
        <v>62</v>
      </c>
      <c r="B143" s="12">
        <v>1349.1</v>
      </c>
      <c r="C143" s="12">
        <v>1180.5</v>
      </c>
      <c r="D143" s="12">
        <v>12411.1</v>
      </c>
      <c r="E143" s="12">
        <v>5483.2</v>
      </c>
      <c r="F143" s="12">
        <v>0</v>
      </c>
      <c r="G143" s="12">
        <v>0</v>
      </c>
      <c r="H143" s="12">
        <v>163.6</v>
      </c>
      <c r="I143" s="12">
        <v>0</v>
      </c>
      <c r="J143" s="12">
        <v>0</v>
      </c>
      <c r="K143" s="12">
        <v>0</v>
      </c>
      <c r="L143" s="12">
        <v>20587.400000000001</v>
      </c>
      <c r="M143" s="12">
        <v>20578</v>
      </c>
      <c r="N143" s="12">
        <v>-9.4</v>
      </c>
      <c r="O143" s="12">
        <v>-0.05</v>
      </c>
      <c r="P143" s="46">
        <v>1</v>
      </c>
      <c r="Q143" s="46"/>
      <c r="R143" s="18" t="s">
        <v>264</v>
      </c>
      <c r="S143">
        <v>38</v>
      </c>
    </row>
    <row r="144" spans="1:20" ht="15" thickBot="1" x14ac:dyDescent="0.35">
      <c r="A144" s="11" t="s">
        <v>63</v>
      </c>
      <c r="B144" s="12">
        <v>1346.6</v>
      </c>
      <c r="C144" s="12">
        <v>1180.5</v>
      </c>
      <c r="D144" s="12">
        <v>6188</v>
      </c>
      <c r="E144" s="12">
        <v>3972.6</v>
      </c>
      <c r="F144" s="12">
        <v>0</v>
      </c>
      <c r="G144" s="12">
        <v>1261</v>
      </c>
      <c r="H144" s="12">
        <v>712.3</v>
      </c>
      <c r="I144" s="12">
        <v>739.8</v>
      </c>
      <c r="J144" s="12">
        <v>1776.7</v>
      </c>
      <c r="K144" s="12">
        <v>2013.8</v>
      </c>
      <c r="L144" s="12">
        <v>19191.400000000001</v>
      </c>
      <c r="M144" s="12">
        <v>19182</v>
      </c>
      <c r="N144" s="12">
        <v>-9.4</v>
      </c>
      <c r="O144" s="12">
        <v>-0.05</v>
      </c>
      <c r="P144" s="46">
        <v>1</v>
      </c>
      <c r="Q144" s="46"/>
    </row>
    <row r="145" spans="1:23" ht="15" thickBot="1" x14ac:dyDescent="0.35">
      <c r="A145" s="11" t="s">
        <v>64</v>
      </c>
      <c r="B145" s="12">
        <v>1346.6</v>
      </c>
      <c r="C145" s="12">
        <v>1180.5</v>
      </c>
      <c r="D145" s="12">
        <v>8947.7000000000007</v>
      </c>
      <c r="E145" s="12">
        <v>3972.6</v>
      </c>
      <c r="F145" s="12">
        <v>0</v>
      </c>
      <c r="G145" s="12">
        <v>0</v>
      </c>
      <c r="H145" s="12">
        <v>712.3</v>
      </c>
      <c r="I145" s="12">
        <v>739.8</v>
      </c>
      <c r="J145" s="12">
        <v>1776.7</v>
      </c>
      <c r="K145" s="12">
        <v>2013.8</v>
      </c>
      <c r="L145" s="12">
        <v>20690</v>
      </c>
      <c r="M145" s="12">
        <v>20680</v>
      </c>
      <c r="N145" s="12">
        <v>-10</v>
      </c>
      <c r="O145" s="12">
        <v>-0.05</v>
      </c>
      <c r="P145" s="46">
        <v>1</v>
      </c>
      <c r="Q145" s="46"/>
    </row>
    <row r="146" spans="1:23" ht="15" thickBot="1" x14ac:dyDescent="0.35">
      <c r="A146" s="11" t="s">
        <v>65</v>
      </c>
      <c r="B146" s="12">
        <v>0</v>
      </c>
      <c r="C146" s="12">
        <v>1180.5</v>
      </c>
      <c r="D146" s="12">
        <v>0</v>
      </c>
      <c r="E146" s="12">
        <v>0</v>
      </c>
      <c r="F146" s="12">
        <v>0</v>
      </c>
      <c r="G146" s="12">
        <v>6610.7</v>
      </c>
      <c r="H146" s="12">
        <v>712.3</v>
      </c>
      <c r="I146" s="12">
        <v>10414.299999999999</v>
      </c>
      <c r="J146" s="12">
        <v>1776.7</v>
      </c>
      <c r="K146" s="12">
        <v>2013.8</v>
      </c>
      <c r="L146" s="12">
        <v>22708.3</v>
      </c>
      <c r="M146" s="12">
        <v>22698</v>
      </c>
      <c r="N146" s="12">
        <v>-10.3</v>
      </c>
      <c r="O146" s="12">
        <v>-0.05</v>
      </c>
      <c r="P146" s="46">
        <v>1</v>
      </c>
      <c r="Q146" s="46"/>
      <c r="R146" s="17" t="s">
        <v>263</v>
      </c>
      <c r="S146" t="s">
        <v>444</v>
      </c>
      <c r="T146" t="s">
        <v>453</v>
      </c>
      <c r="U146" t="s">
        <v>454</v>
      </c>
      <c r="V146" t="s">
        <v>455</v>
      </c>
      <c r="W146" t="s">
        <v>456</v>
      </c>
    </row>
    <row r="147" spans="1:23" ht="15" thickBot="1" x14ac:dyDescent="0.35">
      <c r="A147" s="11" t="s">
        <v>66</v>
      </c>
      <c r="B147" s="12">
        <v>0</v>
      </c>
      <c r="C147" s="12">
        <v>0</v>
      </c>
      <c r="D147" s="12">
        <v>0</v>
      </c>
      <c r="E147" s="12">
        <v>0</v>
      </c>
      <c r="F147" s="12">
        <v>0</v>
      </c>
      <c r="G147" s="12">
        <v>6975.4</v>
      </c>
      <c r="H147" s="12">
        <v>712.3</v>
      </c>
      <c r="I147" s="12">
        <v>10414.299999999999</v>
      </c>
      <c r="J147" s="12">
        <v>1776.7</v>
      </c>
      <c r="K147" s="12">
        <v>2013.8</v>
      </c>
      <c r="L147" s="12">
        <v>21892.5</v>
      </c>
      <c r="M147" s="12">
        <v>21883</v>
      </c>
      <c r="N147" s="12">
        <v>-9.5</v>
      </c>
      <c r="O147" s="12">
        <v>-0.04</v>
      </c>
      <c r="P147" s="46">
        <v>1</v>
      </c>
      <c r="Q147" s="46"/>
      <c r="R147" s="18">
        <v>0</v>
      </c>
      <c r="S147" s="1">
        <v>1.0311111111111111</v>
      </c>
      <c r="T147" s="1">
        <v>6.06</v>
      </c>
      <c r="U147" s="1">
        <v>-0.05</v>
      </c>
      <c r="V147" s="1">
        <v>2.0688248140215038</v>
      </c>
      <c r="W147" s="1">
        <v>9</v>
      </c>
    </row>
    <row r="148" spans="1:23" ht="15" thickBot="1" x14ac:dyDescent="0.35">
      <c r="A148" s="11" t="s">
        <v>67</v>
      </c>
      <c r="B148" s="12">
        <v>1346.6</v>
      </c>
      <c r="C148" s="12">
        <v>0</v>
      </c>
      <c r="D148" s="12">
        <v>3875.6</v>
      </c>
      <c r="E148" s="12">
        <v>4727.8999999999996</v>
      </c>
      <c r="F148" s="12">
        <v>0</v>
      </c>
      <c r="G148" s="12">
        <v>1261</v>
      </c>
      <c r="H148" s="12">
        <v>712.3</v>
      </c>
      <c r="I148" s="12">
        <v>3632.5</v>
      </c>
      <c r="J148" s="12">
        <v>1776.7</v>
      </c>
      <c r="K148" s="12">
        <v>2013.8</v>
      </c>
      <c r="L148" s="12">
        <v>19346.400000000001</v>
      </c>
      <c r="M148" s="12">
        <v>19337</v>
      </c>
      <c r="N148" s="12">
        <v>-9.4</v>
      </c>
      <c r="O148" s="12">
        <v>-0.05</v>
      </c>
      <c r="P148" s="46">
        <v>1</v>
      </c>
      <c r="Q148" s="46"/>
      <c r="R148" s="18">
        <v>1</v>
      </c>
      <c r="S148" s="1">
        <v>-0.85275862068965558</v>
      </c>
      <c r="T148" s="1">
        <v>8.06</v>
      </c>
      <c r="U148" s="1">
        <v>-15.42</v>
      </c>
      <c r="V148" s="1">
        <v>5.1294311133690096</v>
      </c>
      <c r="W148" s="1">
        <v>29</v>
      </c>
    </row>
    <row r="149" spans="1:23" ht="15" thickBot="1" x14ac:dyDescent="0.35">
      <c r="A149" s="11" t="s">
        <v>68</v>
      </c>
      <c r="B149" s="12">
        <v>1346.6</v>
      </c>
      <c r="C149" s="12">
        <v>1180.5</v>
      </c>
      <c r="D149" s="12">
        <v>4484.8</v>
      </c>
      <c r="E149" s="12">
        <v>3972.6</v>
      </c>
      <c r="F149" s="12">
        <v>0</v>
      </c>
      <c r="G149" s="12">
        <v>1261</v>
      </c>
      <c r="H149" s="12">
        <v>712.3</v>
      </c>
      <c r="I149" s="12">
        <v>2434.5</v>
      </c>
      <c r="J149" s="12">
        <v>1776.7</v>
      </c>
      <c r="K149" s="12">
        <v>2013.8</v>
      </c>
      <c r="L149" s="12">
        <v>19182.900000000001</v>
      </c>
      <c r="M149" s="12">
        <v>19173</v>
      </c>
      <c r="N149" s="12">
        <v>-9.9</v>
      </c>
      <c r="O149" s="12">
        <v>-0.05</v>
      </c>
      <c r="P149" s="46">
        <v>1</v>
      </c>
      <c r="Q149" s="46"/>
      <c r="R149" s="18" t="s">
        <v>264</v>
      </c>
      <c r="S149" s="1">
        <v>-0.40657894736842132</v>
      </c>
      <c r="T149" s="1">
        <v>8.06</v>
      </c>
      <c r="U149" s="1">
        <v>-15.42</v>
      </c>
      <c r="V149" s="1">
        <v>4.6363016926738876</v>
      </c>
      <c r="W149" s="1">
        <v>38</v>
      </c>
    </row>
    <row r="150" spans="1:23" ht="15" thickBot="1" x14ac:dyDescent="0.35">
      <c r="A150" s="11" t="s">
        <v>69</v>
      </c>
      <c r="B150" s="12">
        <v>1346.6</v>
      </c>
      <c r="C150" s="12">
        <v>0</v>
      </c>
      <c r="D150" s="12">
        <v>8947.7000000000007</v>
      </c>
      <c r="E150" s="12">
        <v>4727.8999999999996</v>
      </c>
      <c r="F150" s="12">
        <v>0</v>
      </c>
      <c r="G150" s="12">
        <v>0</v>
      </c>
      <c r="H150" s="12">
        <v>712.3</v>
      </c>
      <c r="I150" s="12">
        <v>606.70000000000005</v>
      </c>
      <c r="J150" s="12">
        <v>792.3</v>
      </c>
      <c r="K150" s="12">
        <v>781.3</v>
      </c>
      <c r="L150" s="12">
        <v>17914.8</v>
      </c>
      <c r="M150" s="12">
        <v>17916</v>
      </c>
      <c r="N150" s="12">
        <v>1.2</v>
      </c>
      <c r="O150" s="12">
        <v>0.01</v>
      </c>
      <c r="P150" s="46">
        <v>1</v>
      </c>
      <c r="Q150" s="46"/>
    </row>
    <row r="151" spans="1:23" ht="15" thickBot="1" x14ac:dyDescent="0.35">
      <c r="A151" s="11" t="s">
        <v>70</v>
      </c>
      <c r="B151" s="12">
        <v>1346.6</v>
      </c>
      <c r="C151" s="12">
        <v>1180.5</v>
      </c>
      <c r="D151" s="12">
        <v>8947.7000000000007</v>
      </c>
      <c r="E151" s="12">
        <v>4727.8999999999996</v>
      </c>
      <c r="F151" s="12">
        <v>0</v>
      </c>
      <c r="G151" s="12">
        <v>0</v>
      </c>
      <c r="H151" s="12">
        <v>712.3</v>
      </c>
      <c r="I151" s="12">
        <v>606.70000000000005</v>
      </c>
      <c r="J151" s="12">
        <v>0</v>
      </c>
      <c r="K151" s="12">
        <v>0</v>
      </c>
      <c r="L151" s="12">
        <v>17521.7</v>
      </c>
      <c r="M151" s="12">
        <v>17582</v>
      </c>
      <c r="N151" s="12">
        <v>60.3</v>
      </c>
      <c r="O151" s="12">
        <v>0.34</v>
      </c>
      <c r="P151" s="46">
        <v>1</v>
      </c>
      <c r="Q151" s="46"/>
    </row>
    <row r="152" spans="1:23" ht="15" thickBot="1" x14ac:dyDescent="0.35">
      <c r="A152" s="11" t="s">
        <v>71</v>
      </c>
      <c r="B152" s="12">
        <v>1346.6</v>
      </c>
      <c r="C152" s="12">
        <v>0</v>
      </c>
      <c r="D152" s="12">
        <v>0</v>
      </c>
      <c r="E152" s="12">
        <v>1726.2</v>
      </c>
      <c r="F152" s="12">
        <v>0</v>
      </c>
      <c r="G152" s="12">
        <v>3287.3</v>
      </c>
      <c r="H152" s="12">
        <v>712.3</v>
      </c>
      <c r="I152" s="12">
        <v>5243.6</v>
      </c>
      <c r="J152" s="12">
        <v>1776.7</v>
      </c>
      <c r="K152" s="12">
        <v>2013.8</v>
      </c>
      <c r="L152" s="12">
        <v>16106.6</v>
      </c>
      <c r="M152" s="12">
        <v>17469</v>
      </c>
      <c r="N152" s="12">
        <v>1362.4</v>
      </c>
      <c r="O152" s="12">
        <v>7.8</v>
      </c>
      <c r="P152" s="46">
        <v>1</v>
      </c>
      <c r="Q152" s="46"/>
      <c r="R152" s="17" t="s">
        <v>263</v>
      </c>
      <c r="S152" t="s">
        <v>458</v>
      </c>
      <c r="T152" t="s">
        <v>459</v>
      </c>
      <c r="U152" t="s">
        <v>460</v>
      </c>
      <c r="V152" t="s">
        <v>461</v>
      </c>
      <c r="W152" t="s">
        <v>462</v>
      </c>
    </row>
    <row r="153" spans="1:23" ht="15" thickBot="1" x14ac:dyDescent="0.35">
      <c r="A153" s="11" t="s">
        <v>72</v>
      </c>
      <c r="B153" s="12">
        <v>1346.6</v>
      </c>
      <c r="C153" s="12">
        <v>0</v>
      </c>
      <c r="D153" s="12">
        <v>4484.8</v>
      </c>
      <c r="E153" s="12">
        <v>3972.6</v>
      </c>
      <c r="F153" s="12">
        <v>0</v>
      </c>
      <c r="G153" s="12">
        <v>1261</v>
      </c>
      <c r="H153" s="12">
        <v>712.3</v>
      </c>
      <c r="I153" s="12">
        <v>853.3</v>
      </c>
      <c r="J153" s="12">
        <v>1776.7</v>
      </c>
      <c r="K153" s="12">
        <v>2013.8</v>
      </c>
      <c r="L153" s="12">
        <v>16421.2</v>
      </c>
      <c r="M153" s="12">
        <v>15485</v>
      </c>
      <c r="N153" s="12">
        <v>-936.2</v>
      </c>
      <c r="O153" s="12">
        <v>-6.05</v>
      </c>
      <c r="P153" s="46">
        <v>1</v>
      </c>
      <c r="Q153" s="46"/>
      <c r="R153" s="18">
        <v>0</v>
      </c>
      <c r="S153" s="2">
        <v>192.64444444444442</v>
      </c>
      <c r="T153" s="2">
        <v>1057.8</v>
      </c>
      <c r="U153" s="2">
        <v>-9.6999999999999993</v>
      </c>
      <c r="V153" s="2">
        <v>368.863830265015</v>
      </c>
      <c r="W153" s="2">
        <v>9</v>
      </c>
    </row>
    <row r="154" spans="1:23" ht="15" thickBot="1" x14ac:dyDescent="0.35">
      <c r="A154" s="11" t="s">
        <v>73</v>
      </c>
      <c r="B154" s="12">
        <v>0</v>
      </c>
      <c r="C154" s="12">
        <v>0</v>
      </c>
      <c r="D154" s="12">
        <v>0</v>
      </c>
      <c r="E154" s="12">
        <v>1726.2</v>
      </c>
      <c r="F154" s="12">
        <v>0</v>
      </c>
      <c r="G154" s="12">
        <v>3287.3</v>
      </c>
      <c r="H154" s="12">
        <v>712.3</v>
      </c>
      <c r="I154" s="12">
        <v>5268.2</v>
      </c>
      <c r="J154" s="12">
        <v>1776.7</v>
      </c>
      <c r="K154" s="12">
        <v>2013.8</v>
      </c>
      <c r="L154" s="12">
        <v>14784.6</v>
      </c>
      <c r="M154" s="12">
        <v>14777</v>
      </c>
      <c r="N154" s="12">
        <v>-7.6</v>
      </c>
      <c r="O154" s="12">
        <v>-0.05</v>
      </c>
      <c r="P154" s="46">
        <v>1</v>
      </c>
      <c r="Q154" s="46"/>
      <c r="R154" s="18">
        <v>1</v>
      </c>
      <c r="S154" s="2">
        <v>-59.796551724137942</v>
      </c>
      <c r="T154" s="2">
        <v>1903.1</v>
      </c>
      <c r="U154" s="2">
        <v>-1930.9</v>
      </c>
      <c r="V154" s="2">
        <v>800.14041021505295</v>
      </c>
      <c r="W154" s="2">
        <v>29</v>
      </c>
    </row>
    <row r="155" spans="1:23" ht="15" thickBot="1" x14ac:dyDescent="0.35">
      <c r="A155" s="11" t="s">
        <v>74</v>
      </c>
      <c r="B155" s="12">
        <v>1349.1</v>
      </c>
      <c r="C155" s="12">
        <v>1180.5</v>
      </c>
      <c r="D155" s="12">
        <v>8947.7000000000007</v>
      </c>
      <c r="E155" s="12">
        <v>0</v>
      </c>
      <c r="F155" s="12">
        <v>0</v>
      </c>
      <c r="G155" s="12">
        <v>0</v>
      </c>
      <c r="H155" s="12">
        <v>0</v>
      </c>
      <c r="I155" s="12">
        <v>606.70000000000005</v>
      </c>
      <c r="J155" s="12">
        <v>1776.7</v>
      </c>
      <c r="K155" s="12">
        <v>2013.8</v>
      </c>
      <c r="L155" s="12">
        <v>15874.5</v>
      </c>
      <c r="M155" s="12">
        <v>15867</v>
      </c>
      <c r="N155" s="12">
        <v>-7.5</v>
      </c>
      <c r="O155" s="12">
        <v>-0.05</v>
      </c>
      <c r="P155" s="46">
        <v>1</v>
      </c>
      <c r="Q155" s="46"/>
      <c r="R155" s="18" t="s">
        <v>264</v>
      </c>
      <c r="S155" s="2">
        <v>-7.8947368421100738E-3</v>
      </c>
      <c r="T155" s="2">
        <v>1903.1</v>
      </c>
      <c r="U155" s="2">
        <v>-1930.9</v>
      </c>
      <c r="V155" s="2">
        <v>725.0810815356125</v>
      </c>
      <c r="W155" s="2">
        <v>38</v>
      </c>
    </row>
    <row r="156" spans="1:23" ht="15" thickBot="1" x14ac:dyDescent="0.35">
      <c r="A156" s="11" t="s">
        <v>75</v>
      </c>
      <c r="B156" s="12">
        <v>1346.6</v>
      </c>
      <c r="C156" s="12">
        <v>0</v>
      </c>
      <c r="D156" s="12">
        <v>6188</v>
      </c>
      <c r="E156" s="12">
        <v>0</v>
      </c>
      <c r="F156" s="12">
        <v>0</v>
      </c>
      <c r="G156" s="12">
        <v>0</v>
      </c>
      <c r="H156" s="12">
        <v>712.3</v>
      </c>
      <c r="I156" s="12">
        <v>739.8</v>
      </c>
      <c r="J156" s="12">
        <v>1812.7</v>
      </c>
      <c r="K156" s="12">
        <v>2030.8</v>
      </c>
      <c r="L156" s="12">
        <v>12830.3</v>
      </c>
      <c r="M156" s="12">
        <v>12824</v>
      </c>
      <c r="N156" s="12">
        <v>-6.3</v>
      </c>
      <c r="O156" s="12">
        <v>-0.05</v>
      </c>
      <c r="P156" s="46">
        <v>1</v>
      </c>
      <c r="Q156" s="46"/>
    </row>
    <row r="157" spans="1:23" ht="15" thickBot="1" x14ac:dyDescent="0.35">
      <c r="A157" s="11" t="s">
        <v>76</v>
      </c>
      <c r="B157" s="12">
        <v>1346.6</v>
      </c>
      <c r="C157" s="12">
        <v>0</v>
      </c>
      <c r="D157" s="12">
        <v>0</v>
      </c>
      <c r="E157" s="12">
        <v>0</v>
      </c>
      <c r="F157" s="12">
        <v>0</v>
      </c>
      <c r="G157" s="12">
        <v>1261</v>
      </c>
      <c r="H157" s="12">
        <v>712.3</v>
      </c>
      <c r="I157" s="12">
        <v>5243.6</v>
      </c>
      <c r="J157" s="12">
        <v>1776.7</v>
      </c>
      <c r="K157" s="12">
        <v>2013.8</v>
      </c>
      <c r="L157" s="12">
        <v>12354.1</v>
      </c>
      <c r="M157" s="12">
        <v>12348</v>
      </c>
      <c r="N157" s="12">
        <v>-6.1</v>
      </c>
      <c r="O157" s="12">
        <v>-0.05</v>
      </c>
      <c r="P157" s="46">
        <v>1</v>
      </c>
      <c r="Q157" s="46"/>
      <c r="R157" t="s">
        <v>362</v>
      </c>
      <c r="S157" s="2">
        <f>S147-S148</f>
        <v>1.8838697318007667</v>
      </c>
      <c r="T157" s="2">
        <f t="shared" ref="T157:V157" si="0">T147-T148</f>
        <v>-2.0000000000000009</v>
      </c>
      <c r="U157" s="2">
        <f t="shared" si="0"/>
        <v>15.37</v>
      </c>
      <c r="V157" s="2">
        <f t="shared" si="0"/>
        <v>-3.0606062993475058</v>
      </c>
    </row>
    <row r="158" spans="1:23" ht="15" thickBot="1" x14ac:dyDescent="0.35">
      <c r="A158" s="11" t="s">
        <v>77</v>
      </c>
      <c r="B158" s="12">
        <v>1346.6</v>
      </c>
      <c r="C158" s="12">
        <v>0</v>
      </c>
      <c r="D158" s="12">
        <v>6188</v>
      </c>
      <c r="E158" s="12">
        <v>1726.2</v>
      </c>
      <c r="F158" s="12">
        <v>0</v>
      </c>
      <c r="G158" s="12">
        <v>0</v>
      </c>
      <c r="H158" s="12">
        <v>712.3</v>
      </c>
      <c r="I158" s="12">
        <v>739.8</v>
      </c>
      <c r="J158" s="12">
        <v>1776.7</v>
      </c>
      <c r="K158" s="12">
        <v>2013.8</v>
      </c>
      <c r="L158" s="12">
        <v>14503.4</v>
      </c>
      <c r="M158" s="12">
        <v>12790</v>
      </c>
      <c r="N158" s="12">
        <v>-1713.4</v>
      </c>
      <c r="O158" s="12">
        <v>-13.4</v>
      </c>
      <c r="P158" s="46">
        <v>1</v>
      </c>
      <c r="Q158" s="46"/>
      <c r="R158" t="s">
        <v>362</v>
      </c>
      <c r="S158" s="2">
        <f>S153-S154</f>
        <v>252.44099616858236</v>
      </c>
      <c r="T158" s="2">
        <f>T153-T154</f>
        <v>-845.3</v>
      </c>
      <c r="U158" s="2">
        <f>U153-U154</f>
        <v>1921.2</v>
      </c>
      <c r="V158" s="2">
        <f>V153-V154</f>
        <v>-431.27657995003796</v>
      </c>
    </row>
    <row r="159" spans="1:23" ht="15" thickBot="1" x14ac:dyDescent="0.35">
      <c r="A159" s="11" t="s">
        <v>78</v>
      </c>
      <c r="B159" s="12">
        <v>1346.6</v>
      </c>
      <c r="C159" s="12">
        <v>1180.5</v>
      </c>
      <c r="D159" s="12">
        <v>4484.8</v>
      </c>
      <c r="E159" s="12">
        <v>4727.8999999999996</v>
      </c>
      <c r="F159" s="12">
        <v>0</v>
      </c>
      <c r="G159" s="12">
        <v>1261</v>
      </c>
      <c r="H159" s="12">
        <v>712.3</v>
      </c>
      <c r="I159" s="12">
        <v>739.8</v>
      </c>
      <c r="J159" s="12">
        <v>0</v>
      </c>
      <c r="K159" s="12">
        <v>0</v>
      </c>
      <c r="L159" s="12">
        <v>14452.9</v>
      </c>
      <c r="M159" s="12">
        <v>12522</v>
      </c>
      <c r="N159" s="12">
        <v>-1930.9</v>
      </c>
      <c r="O159" s="12">
        <v>-15.42</v>
      </c>
      <c r="P159" s="46">
        <v>1</v>
      </c>
      <c r="Q159" s="46"/>
    </row>
    <row r="160" spans="1:23" ht="15" thickBot="1" x14ac:dyDescent="0.35">
      <c r="A160" s="11" t="s">
        <v>79</v>
      </c>
      <c r="B160" s="12">
        <v>1346.6</v>
      </c>
      <c r="C160" s="12">
        <v>1180.5</v>
      </c>
      <c r="D160" s="12">
        <v>0</v>
      </c>
      <c r="E160" s="12">
        <v>0</v>
      </c>
      <c r="F160" s="12">
        <v>0</v>
      </c>
      <c r="G160" s="12">
        <v>3091.8</v>
      </c>
      <c r="H160" s="12">
        <v>712.3</v>
      </c>
      <c r="I160" s="12">
        <v>5268.2</v>
      </c>
      <c r="J160" s="12">
        <v>1776.7</v>
      </c>
      <c r="K160" s="12">
        <v>2013.8</v>
      </c>
      <c r="L160" s="12">
        <v>15389.8</v>
      </c>
      <c r="M160" s="12">
        <v>15382</v>
      </c>
      <c r="N160" s="12">
        <v>-7.8</v>
      </c>
      <c r="O160" s="12">
        <v>-0.05</v>
      </c>
      <c r="P160" s="46">
        <v>1</v>
      </c>
      <c r="Q160" s="46"/>
    </row>
    <row r="161" spans="1:17" ht="15" thickBot="1" x14ac:dyDescent="0.35">
      <c r="A161" s="11" t="s">
        <v>80</v>
      </c>
      <c r="B161" s="12">
        <v>1346.6</v>
      </c>
      <c r="C161" s="12">
        <v>1180.5</v>
      </c>
      <c r="D161" s="12">
        <v>9494.9</v>
      </c>
      <c r="E161" s="12">
        <v>5483.2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17505.2</v>
      </c>
      <c r="M161" s="12">
        <v>15589</v>
      </c>
      <c r="N161" s="12">
        <v>-1916.2</v>
      </c>
      <c r="O161" s="12">
        <v>-12.29</v>
      </c>
      <c r="P161" s="46">
        <v>1</v>
      </c>
      <c r="Q161" s="46"/>
    </row>
    <row r="162" spans="1:17" ht="15" thickBot="1" x14ac:dyDescent="0.35">
      <c r="A162" s="11" t="s">
        <v>81</v>
      </c>
      <c r="B162" s="12">
        <v>0</v>
      </c>
      <c r="C162" s="12">
        <v>1180.5</v>
      </c>
      <c r="D162" s="12">
        <v>0</v>
      </c>
      <c r="E162" s="12">
        <v>4727.8999999999996</v>
      </c>
      <c r="F162" s="12">
        <v>0</v>
      </c>
      <c r="G162" s="12">
        <v>6610.7</v>
      </c>
      <c r="H162" s="12">
        <v>712.3</v>
      </c>
      <c r="I162" s="12">
        <v>3632.5</v>
      </c>
      <c r="J162" s="12">
        <v>0</v>
      </c>
      <c r="K162" s="12">
        <v>0</v>
      </c>
      <c r="L162" s="12">
        <v>16863.900000000001</v>
      </c>
      <c r="M162" s="12">
        <v>16856</v>
      </c>
      <c r="N162" s="12">
        <v>-7.9</v>
      </c>
      <c r="O162" s="12">
        <v>-0.05</v>
      </c>
      <c r="P162" s="46">
        <v>1</v>
      </c>
      <c r="Q162" s="46"/>
    </row>
    <row r="163" spans="1:17" ht="15" thickBot="1" x14ac:dyDescent="0.35">
      <c r="A163" s="11" t="s">
        <v>82</v>
      </c>
      <c r="B163" s="12">
        <v>1346.6</v>
      </c>
      <c r="C163" s="12">
        <v>1180.5</v>
      </c>
      <c r="D163" s="12">
        <v>6188</v>
      </c>
      <c r="E163" s="49">
        <v>5656.3</v>
      </c>
      <c r="F163" s="49">
        <v>360.6</v>
      </c>
      <c r="G163" s="12">
        <v>2347</v>
      </c>
      <c r="H163" s="12">
        <v>712.3</v>
      </c>
      <c r="I163" s="12">
        <v>739.8</v>
      </c>
      <c r="J163" s="12">
        <v>0</v>
      </c>
      <c r="K163" s="12">
        <v>0</v>
      </c>
      <c r="L163" s="12">
        <v>18531.099999999999</v>
      </c>
      <c r="M163" s="12">
        <v>18522</v>
      </c>
      <c r="N163" s="12">
        <v>-9.1</v>
      </c>
      <c r="O163" s="12">
        <v>-0.05</v>
      </c>
      <c r="P163" s="46">
        <v>1</v>
      </c>
      <c r="Q163" s="46"/>
    </row>
    <row r="164" spans="1:17" ht="15" thickBot="1" x14ac:dyDescent="0.35">
      <c r="A164" s="11" t="s">
        <v>83</v>
      </c>
      <c r="B164" s="12">
        <v>964.9</v>
      </c>
      <c r="C164" s="12">
        <v>1180.5</v>
      </c>
      <c r="D164" s="12">
        <v>4484.8</v>
      </c>
      <c r="E164" s="12">
        <v>4727.8999999999996</v>
      </c>
      <c r="F164" s="12">
        <v>0</v>
      </c>
      <c r="G164" s="12">
        <v>3287.3</v>
      </c>
      <c r="H164" s="12">
        <v>712.3</v>
      </c>
      <c r="I164" s="12">
        <v>3632.5</v>
      </c>
      <c r="J164" s="12">
        <v>0</v>
      </c>
      <c r="K164" s="12">
        <v>0</v>
      </c>
      <c r="L164" s="12">
        <v>18990.3</v>
      </c>
      <c r="M164" s="12">
        <v>18981</v>
      </c>
      <c r="N164" s="12">
        <v>-9.3000000000000007</v>
      </c>
      <c r="O164" s="12">
        <v>-0.05</v>
      </c>
      <c r="P164" s="46">
        <v>1</v>
      </c>
      <c r="Q164" s="46"/>
    </row>
    <row r="165" spans="1:17" ht="15" thickBot="1" x14ac:dyDescent="0.35">
      <c r="A165" s="11" t="s">
        <v>84</v>
      </c>
      <c r="B165" s="12">
        <v>0</v>
      </c>
      <c r="C165" s="12">
        <v>0</v>
      </c>
      <c r="D165" s="12">
        <v>0</v>
      </c>
      <c r="E165" s="12">
        <v>4727.8999999999996</v>
      </c>
      <c r="F165" s="12">
        <v>0</v>
      </c>
      <c r="G165" s="12">
        <v>3287.3</v>
      </c>
      <c r="H165" s="12">
        <v>712.3</v>
      </c>
      <c r="I165" s="12">
        <v>3632.5</v>
      </c>
      <c r="J165" s="12">
        <v>792.3</v>
      </c>
      <c r="K165" s="12">
        <v>2013.8</v>
      </c>
      <c r="L165" s="12">
        <v>15166.2</v>
      </c>
      <c r="M165" s="12">
        <v>15159</v>
      </c>
      <c r="N165" s="12">
        <v>-7.2</v>
      </c>
      <c r="O165" s="12">
        <v>-0.05</v>
      </c>
      <c r="P165" s="46">
        <v>1</v>
      </c>
      <c r="Q165" s="46"/>
    </row>
    <row r="166" spans="1:17" ht="15" thickBot="1" x14ac:dyDescent="0.35">
      <c r="A166" s="43" t="s">
        <v>391</v>
      </c>
      <c r="B166" s="44">
        <f>SUM(B128:B165)/$B$169</f>
        <v>5.9983449902472091E-2</v>
      </c>
      <c r="C166" s="44">
        <f t="shared" ref="C166:O166" si="1">SUM(C128:C165)/$B$169</f>
        <v>3.7644296978150478E-2</v>
      </c>
      <c r="D166" s="44">
        <f t="shared" si="1"/>
        <v>0.32225582264696329</v>
      </c>
      <c r="E166" s="44">
        <f t="shared" si="1"/>
        <v>0.20342647027062985</v>
      </c>
      <c r="F166" s="44">
        <f t="shared" si="1"/>
        <v>1.5680412949429438E-3</v>
      </c>
      <c r="G166" s="44">
        <f t="shared" si="1"/>
        <v>9.6724289551044187E-2</v>
      </c>
      <c r="H166" s="44">
        <f t="shared" si="1"/>
        <v>3.248054479361151E-2</v>
      </c>
      <c r="I166" s="44">
        <f t="shared" si="1"/>
        <v>0.13242049307346965</v>
      </c>
      <c r="J166" s="44">
        <f t="shared" si="1"/>
        <v>5.2852616148912034E-2</v>
      </c>
      <c r="K166" s="44">
        <f t="shared" si="1"/>
        <v>6.0642525865506475E-2</v>
      </c>
      <c r="L166" s="44">
        <f t="shared" si="1"/>
        <v>1.0000000000000002</v>
      </c>
      <c r="M166" s="44">
        <f t="shared" si="1"/>
        <v>0.99999956515771071</v>
      </c>
      <c r="N166" s="44">
        <f t="shared" si="1"/>
        <v>-4.348422892245976E-7</v>
      </c>
      <c r="O166" s="44">
        <f t="shared" si="1"/>
        <v>-2.2394377895053146E-5</v>
      </c>
    </row>
    <row r="167" spans="1:17" ht="15" thickBot="1" x14ac:dyDescent="0.35">
      <c r="A167" s="13" t="s">
        <v>179</v>
      </c>
      <c r="B167" s="14">
        <v>43858.5</v>
      </c>
      <c r="G167" s="45">
        <f>B166</f>
        <v>5.9983449902472091E-2</v>
      </c>
      <c r="H167" s="45">
        <f>C166</f>
        <v>3.7644296978150478E-2</v>
      </c>
      <c r="I167" s="45">
        <f>D166</f>
        <v>0.32225582264696329</v>
      </c>
      <c r="J167" s="45">
        <f>E166</f>
        <v>0.20342647027062985</v>
      </c>
      <c r="K167" s="45">
        <f>F166</f>
        <v>1.5680412949429438E-3</v>
      </c>
      <c r="L167" s="45">
        <f>SUM(G166:K167)</f>
        <v>0.99999855052570241</v>
      </c>
    </row>
    <row r="168" spans="1:17" ht="15" thickBot="1" x14ac:dyDescent="0.35">
      <c r="A168" s="13" t="s">
        <v>180</v>
      </c>
      <c r="B168" s="14">
        <v>0</v>
      </c>
      <c r="G168" t="s">
        <v>392</v>
      </c>
      <c r="H168" t="s">
        <v>392</v>
      </c>
      <c r="I168" t="s">
        <v>392</v>
      </c>
      <c r="J168" t="s">
        <v>392</v>
      </c>
      <c r="K168" s="19" t="s">
        <v>393</v>
      </c>
      <c r="M168" s="21">
        <v>1</v>
      </c>
    </row>
    <row r="169" spans="1:17" ht="15" thickBot="1" x14ac:dyDescent="0.35">
      <c r="A169" s="13" t="s">
        <v>181</v>
      </c>
      <c r="B169" s="14">
        <v>689905.3</v>
      </c>
    </row>
    <row r="170" spans="1:17" ht="15" thickBot="1" x14ac:dyDescent="0.35">
      <c r="A170" s="13" t="s">
        <v>182</v>
      </c>
      <c r="B170" s="14">
        <v>689905</v>
      </c>
    </row>
    <row r="171" spans="1:17" ht="15" thickBot="1" x14ac:dyDescent="0.35">
      <c r="A171" s="13" t="s">
        <v>183</v>
      </c>
      <c r="B171" s="39">
        <v>0.3</v>
      </c>
    </row>
    <row r="172" spans="1:17" ht="15" thickBot="1" x14ac:dyDescent="0.35">
      <c r="A172" s="13" t="s">
        <v>184</v>
      </c>
      <c r="B172" s="14"/>
    </row>
    <row r="173" spans="1:17" ht="15" thickBot="1" x14ac:dyDescent="0.35">
      <c r="A173" s="13" t="s">
        <v>185</v>
      </c>
      <c r="B173" s="14"/>
    </row>
    <row r="174" spans="1:17" ht="15" thickBot="1" x14ac:dyDescent="0.35">
      <c r="A174" s="13" t="s">
        <v>186</v>
      </c>
      <c r="B174" s="14">
        <v>0</v>
      </c>
    </row>
    <row r="176" spans="1:17" x14ac:dyDescent="0.3">
      <c r="A176" s="15" t="s">
        <v>187</v>
      </c>
    </row>
    <row r="178" spans="1:1" x14ac:dyDescent="0.3">
      <c r="A178" s="16" t="s">
        <v>188</v>
      </c>
    </row>
    <row r="179" spans="1:1" x14ac:dyDescent="0.3">
      <c r="A179" s="16" t="s">
        <v>189</v>
      </c>
    </row>
  </sheetData>
  <hyperlinks>
    <hyperlink ref="A176" r:id="rId4" display="https://miau.my-x.hu/myx-free/coco/test/942650720250220124138.html" xr:uid="{8B9C05C5-E848-452F-8CE9-AAAD478AE3C3}"/>
  </hyperlinks>
  <pageMargins left="0.7" right="0.7" top="0.75" bottom="0.75" header="0.3" footer="0.3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1F23F-DA4A-4194-BF1C-02E862A6965A}">
  <dimension ref="A1:W179"/>
  <sheetViews>
    <sheetView topLeftCell="A123" zoomScale="50" zoomScaleNormal="50" workbookViewId="0">
      <selection activeCell="R166" sqref="R166:V167"/>
    </sheetView>
  </sheetViews>
  <sheetFormatPr defaultRowHeight="14.4" x14ac:dyDescent="0.3"/>
  <cols>
    <col min="18" max="18" width="14.5546875" bestFit="1" customWidth="1"/>
    <col min="19" max="19" width="9.88671875" bestFit="1" customWidth="1"/>
    <col min="20" max="20" width="15.21875" bestFit="1" customWidth="1"/>
    <col min="21" max="21" width="15" bestFit="1" customWidth="1"/>
    <col min="22" max="22" width="12.5546875" bestFit="1" customWidth="1"/>
    <col min="23" max="23" width="16.33203125" bestFit="1" customWidth="1"/>
  </cols>
  <sheetData>
    <row r="1" spans="1:12" ht="18" x14ac:dyDescent="0.3">
      <c r="A1" s="7"/>
    </row>
    <row r="2" spans="1:12" x14ac:dyDescent="0.3">
      <c r="A2" s="8"/>
    </row>
    <row r="5" spans="1:12" ht="18" x14ac:dyDescent="0.3">
      <c r="A5" s="9" t="s">
        <v>28</v>
      </c>
      <c r="B5" s="10">
        <v>7055212</v>
      </c>
      <c r="C5" s="9" t="s">
        <v>29</v>
      </c>
      <c r="D5" s="10">
        <v>38</v>
      </c>
      <c r="E5" s="9" t="s">
        <v>30</v>
      </c>
      <c r="F5" s="10">
        <v>10</v>
      </c>
      <c r="G5" s="9" t="s">
        <v>31</v>
      </c>
      <c r="H5" s="10">
        <v>38</v>
      </c>
      <c r="I5" s="9" t="s">
        <v>32</v>
      </c>
      <c r="J5" s="10">
        <v>0</v>
      </c>
      <c r="K5" s="9" t="s">
        <v>33</v>
      </c>
      <c r="L5" s="10" t="s">
        <v>190</v>
      </c>
    </row>
    <row r="6" spans="1:12" ht="18.600000000000001" thickBot="1" x14ac:dyDescent="0.35">
      <c r="A6" s="7"/>
    </row>
    <row r="7" spans="1:12" ht="15" thickBot="1" x14ac:dyDescent="0.35">
      <c r="A7" s="11" t="s">
        <v>35</v>
      </c>
      <c r="B7" s="11" t="s">
        <v>36</v>
      </c>
      <c r="C7" s="11" t="s">
        <v>37</v>
      </c>
      <c r="D7" s="11" t="s">
        <v>38</v>
      </c>
      <c r="E7" s="11" t="s">
        <v>39</v>
      </c>
      <c r="F7" s="11" t="s">
        <v>40</v>
      </c>
      <c r="G7" s="11" t="s">
        <v>41</v>
      </c>
      <c r="H7" s="11" t="s">
        <v>42</v>
      </c>
      <c r="I7" s="11" t="s">
        <v>43</v>
      </c>
      <c r="J7" s="11" t="s">
        <v>44</v>
      </c>
      <c r="K7" s="11" t="s">
        <v>45</v>
      </c>
      <c r="L7" s="11" t="s">
        <v>46</v>
      </c>
    </row>
    <row r="8" spans="1:12" ht="15" thickBot="1" x14ac:dyDescent="0.35">
      <c r="A8" s="11" t="s">
        <v>47</v>
      </c>
      <c r="B8" s="12">
        <v>34</v>
      </c>
      <c r="C8" s="12">
        <v>26</v>
      </c>
      <c r="D8" s="12">
        <v>36</v>
      </c>
      <c r="E8" s="12">
        <v>33</v>
      </c>
      <c r="F8" s="12">
        <v>33</v>
      </c>
      <c r="G8" s="12">
        <v>5</v>
      </c>
      <c r="H8" s="12">
        <v>13</v>
      </c>
      <c r="I8" s="12">
        <v>3</v>
      </c>
      <c r="J8" s="12">
        <v>6</v>
      </c>
      <c r="K8" s="12">
        <v>6</v>
      </c>
      <c r="L8" s="12">
        <v>5600</v>
      </c>
    </row>
    <row r="9" spans="1:12" ht="15" thickBot="1" x14ac:dyDescent="0.35">
      <c r="A9" s="11" t="s">
        <v>48</v>
      </c>
      <c r="B9" s="12">
        <v>6</v>
      </c>
      <c r="C9" s="12">
        <v>28</v>
      </c>
      <c r="D9" s="12">
        <v>6</v>
      </c>
      <c r="E9" s="12">
        <v>9</v>
      </c>
      <c r="F9" s="12">
        <v>9</v>
      </c>
      <c r="G9" s="12">
        <v>33</v>
      </c>
      <c r="H9" s="12">
        <v>11</v>
      </c>
      <c r="I9" s="12">
        <v>33</v>
      </c>
      <c r="J9" s="12">
        <v>30</v>
      </c>
      <c r="K9" s="12">
        <v>30</v>
      </c>
      <c r="L9" s="12">
        <v>4900</v>
      </c>
    </row>
    <row r="10" spans="1:12" ht="15" thickBot="1" x14ac:dyDescent="0.35">
      <c r="A10" s="11" t="s">
        <v>49</v>
      </c>
      <c r="B10" s="12">
        <v>4</v>
      </c>
      <c r="C10" s="12">
        <v>26</v>
      </c>
      <c r="D10" s="12">
        <v>7</v>
      </c>
      <c r="E10" s="12">
        <v>14</v>
      </c>
      <c r="F10" s="12">
        <v>14</v>
      </c>
      <c r="G10" s="12">
        <v>35</v>
      </c>
      <c r="H10" s="12">
        <v>13</v>
      </c>
      <c r="I10" s="12">
        <v>32</v>
      </c>
      <c r="J10" s="12">
        <v>25</v>
      </c>
      <c r="K10" s="12">
        <v>25</v>
      </c>
      <c r="L10" s="12">
        <v>4800</v>
      </c>
    </row>
    <row r="11" spans="1:12" ht="15" thickBot="1" x14ac:dyDescent="0.35">
      <c r="A11" s="11" t="s">
        <v>50</v>
      </c>
      <c r="B11" s="12">
        <v>23</v>
      </c>
      <c r="C11" s="12">
        <v>18</v>
      </c>
      <c r="D11" s="12">
        <v>19</v>
      </c>
      <c r="E11" s="12">
        <v>14</v>
      </c>
      <c r="F11" s="12">
        <v>14</v>
      </c>
      <c r="G11" s="12">
        <v>16</v>
      </c>
      <c r="H11" s="12">
        <v>21</v>
      </c>
      <c r="I11" s="12">
        <v>20</v>
      </c>
      <c r="J11" s="12">
        <v>25</v>
      </c>
      <c r="K11" s="12">
        <v>25</v>
      </c>
      <c r="L11" s="12">
        <v>4900</v>
      </c>
    </row>
    <row r="12" spans="1:12" ht="15" thickBot="1" x14ac:dyDescent="0.35">
      <c r="A12" s="11" t="s">
        <v>51</v>
      </c>
      <c r="B12" s="12">
        <v>15</v>
      </c>
      <c r="C12" s="12">
        <v>1</v>
      </c>
      <c r="D12" s="12">
        <v>9</v>
      </c>
      <c r="E12" s="12">
        <v>8</v>
      </c>
      <c r="F12" s="12">
        <v>8</v>
      </c>
      <c r="G12" s="12">
        <v>24</v>
      </c>
      <c r="H12" s="12">
        <v>38</v>
      </c>
      <c r="I12" s="12">
        <v>30</v>
      </c>
      <c r="J12" s="12">
        <v>31</v>
      </c>
      <c r="K12" s="12">
        <v>31</v>
      </c>
      <c r="L12" s="12">
        <v>5300</v>
      </c>
    </row>
    <row r="13" spans="1:12" ht="15" thickBot="1" x14ac:dyDescent="0.35">
      <c r="A13" s="11" t="s">
        <v>52</v>
      </c>
      <c r="B13" s="12">
        <v>28</v>
      </c>
      <c r="C13" s="12">
        <v>1</v>
      </c>
      <c r="D13" s="12">
        <v>28</v>
      </c>
      <c r="E13" s="12">
        <v>16</v>
      </c>
      <c r="F13" s="12">
        <v>16</v>
      </c>
      <c r="G13" s="12">
        <v>11</v>
      </c>
      <c r="H13" s="12">
        <v>38</v>
      </c>
      <c r="I13" s="12">
        <v>11</v>
      </c>
      <c r="J13" s="12">
        <v>23</v>
      </c>
      <c r="K13" s="12">
        <v>23</v>
      </c>
      <c r="L13" s="12">
        <v>6300</v>
      </c>
    </row>
    <row r="14" spans="1:12" ht="15" thickBot="1" x14ac:dyDescent="0.35">
      <c r="A14" s="11" t="s">
        <v>53</v>
      </c>
      <c r="B14" s="12">
        <v>8</v>
      </c>
      <c r="C14" s="12">
        <v>1</v>
      </c>
      <c r="D14" s="12">
        <v>11</v>
      </c>
      <c r="E14" s="12">
        <v>24</v>
      </c>
      <c r="F14" s="12">
        <v>24</v>
      </c>
      <c r="G14" s="12">
        <v>31</v>
      </c>
      <c r="H14" s="12">
        <v>38</v>
      </c>
      <c r="I14" s="12">
        <v>28</v>
      </c>
      <c r="J14" s="12">
        <v>15</v>
      </c>
      <c r="K14" s="12">
        <v>15</v>
      </c>
      <c r="L14" s="12">
        <v>6400</v>
      </c>
    </row>
    <row r="15" spans="1:12" ht="15" thickBot="1" x14ac:dyDescent="0.35">
      <c r="A15" s="11" t="s">
        <v>54</v>
      </c>
      <c r="B15" s="12">
        <v>7</v>
      </c>
      <c r="C15" s="12">
        <v>18</v>
      </c>
      <c r="D15" s="12">
        <v>4</v>
      </c>
      <c r="E15" s="12">
        <v>4</v>
      </c>
      <c r="F15" s="12">
        <v>4</v>
      </c>
      <c r="G15" s="12">
        <v>32</v>
      </c>
      <c r="H15" s="12">
        <v>21</v>
      </c>
      <c r="I15" s="12">
        <v>35</v>
      </c>
      <c r="J15" s="12">
        <v>35</v>
      </c>
      <c r="K15" s="12">
        <v>35</v>
      </c>
      <c r="L15" s="12">
        <v>6400</v>
      </c>
    </row>
    <row r="16" spans="1:12" ht="15" thickBot="1" x14ac:dyDescent="0.35">
      <c r="A16" s="11" t="s">
        <v>55</v>
      </c>
      <c r="B16" s="12">
        <v>5</v>
      </c>
      <c r="C16" s="12">
        <v>23</v>
      </c>
      <c r="D16" s="12">
        <v>3</v>
      </c>
      <c r="E16" s="12">
        <v>1</v>
      </c>
      <c r="F16" s="12">
        <v>1</v>
      </c>
      <c r="G16" s="12">
        <v>34</v>
      </c>
      <c r="H16" s="12">
        <v>16</v>
      </c>
      <c r="I16" s="12">
        <v>36</v>
      </c>
      <c r="J16" s="12">
        <v>38</v>
      </c>
      <c r="K16" s="12">
        <v>38</v>
      </c>
      <c r="L16" s="12">
        <v>6200</v>
      </c>
    </row>
    <row r="17" spans="1:12" ht="15" thickBot="1" x14ac:dyDescent="0.35">
      <c r="A17" s="11" t="s">
        <v>56</v>
      </c>
      <c r="B17" s="12">
        <v>20</v>
      </c>
      <c r="C17" s="12">
        <v>23</v>
      </c>
      <c r="D17" s="12">
        <v>16</v>
      </c>
      <c r="E17" s="12">
        <v>16</v>
      </c>
      <c r="F17" s="12">
        <v>16</v>
      </c>
      <c r="G17" s="12">
        <v>19</v>
      </c>
      <c r="H17" s="12">
        <v>16</v>
      </c>
      <c r="I17" s="12">
        <v>23</v>
      </c>
      <c r="J17" s="12">
        <v>23</v>
      </c>
      <c r="K17" s="12">
        <v>23</v>
      </c>
      <c r="L17" s="12">
        <v>5800</v>
      </c>
    </row>
    <row r="18" spans="1:12" ht="15" thickBot="1" x14ac:dyDescent="0.35">
      <c r="A18" s="11" t="s">
        <v>57</v>
      </c>
      <c r="B18" s="12">
        <v>17</v>
      </c>
      <c r="C18" s="12">
        <v>6</v>
      </c>
      <c r="D18" s="12">
        <v>13</v>
      </c>
      <c r="E18" s="12">
        <v>16</v>
      </c>
      <c r="F18" s="12">
        <v>16</v>
      </c>
      <c r="G18" s="12">
        <v>22</v>
      </c>
      <c r="H18" s="12">
        <v>33</v>
      </c>
      <c r="I18" s="12">
        <v>26</v>
      </c>
      <c r="J18" s="12">
        <v>23</v>
      </c>
      <c r="K18" s="12">
        <v>23</v>
      </c>
      <c r="L18" s="12">
        <v>6400</v>
      </c>
    </row>
    <row r="19" spans="1:12" ht="15" thickBot="1" x14ac:dyDescent="0.35">
      <c r="A19" s="11" t="s">
        <v>58</v>
      </c>
      <c r="B19" s="12">
        <v>22</v>
      </c>
      <c r="C19" s="12">
        <v>8</v>
      </c>
      <c r="D19" s="12">
        <v>25</v>
      </c>
      <c r="E19" s="12">
        <v>22</v>
      </c>
      <c r="F19" s="12">
        <v>22</v>
      </c>
      <c r="G19" s="12">
        <v>17</v>
      </c>
      <c r="H19" s="12">
        <v>31</v>
      </c>
      <c r="I19" s="12">
        <v>14</v>
      </c>
      <c r="J19" s="12">
        <v>17</v>
      </c>
      <c r="K19" s="12">
        <v>17</v>
      </c>
      <c r="L19" s="12">
        <v>7000</v>
      </c>
    </row>
    <row r="20" spans="1:12" ht="15" thickBot="1" x14ac:dyDescent="0.35">
      <c r="A20" s="11" t="s">
        <v>59</v>
      </c>
      <c r="B20" s="12">
        <v>36</v>
      </c>
      <c r="C20" s="12">
        <v>18</v>
      </c>
      <c r="D20" s="12">
        <v>26</v>
      </c>
      <c r="E20" s="12">
        <v>4</v>
      </c>
      <c r="F20" s="12">
        <v>4</v>
      </c>
      <c r="G20" s="12">
        <v>3</v>
      </c>
      <c r="H20" s="12">
        <v>21</v>
      </c>
      <c r="I20" s="12">
        <v>13</v>
      </c>
      <c r="J20" s="12">
        <v>35</v>
      </c>
      <c r="K20" s="12">
        <v>35</v>
      </c>
      <c r="L20" s="12">
        <v>7300</v>
      </c>
    </row>
    <row r="21" spans="1:12" ht="15" thickBot="1" x14ac:dyDescent="0.35">
      <c r="A21" s="11" t="s">
        <v>60</v>
      </c>
      <c r="B21" s="12">
        <v>16</v>
      </c>
      <c r="C21" s="12">
        <v>8</v>
      </c>
      <c r="D21" s="12">
        <v>15</v>
      </c>
      <c r="E21" s="12">
        <v>20</v>
      </c>
      <c r="F21" s="12">
        <v>20</v>
      </c>
      <c r="G21" s="12">
        <v>23</v>
      </c>
      <c r="H21" s="12">
        <v>31</v>
      </c>
      <c r="I21" s="12">
        <v>24</v>
      </c>
      <c r="J21" s="12">
        <v>19</v>
      </c>
      <c r="K21" s="12">
        <v>19</v>
      </c>
      <c r="L21" s="12">
        <v>7500</v>
      </c>
    </row>
    <row r="22" spans="1:12" ht="15" thickBot="1" x14ac:dyDescent="0.35">
      <c r="A22" s="11" t="s">
        <v>61</v>
      </c>
      <c r="B22" s="12">
        <v>2</v>
      </c>
      <c r="C22" s="12">
        <v>28</v>
      </c>
      <c r="D22" s="12">
        <v>1</v>
      </c>
      <c r="E22" s="12">
        <v>1</v>
      </c>
      <c r="F22" s="12">
        <v>1</v>
      </c>
      <c r="G22" s="12">
        <v>37</v>
      </c>
      <c r="H22" s="12">
        <v>11</v>
      </c>
      <c r="I22" s="12">
        <v>38</v>
      </c>
      <c r="J22" s="12">
        <v>38</v>
      </c>
      <c r="K22" s="12">
        <v>38</v>
      </c>
      <c r="L22" s="12">
        <v>6700</v>
      </c>
    </row>
    <row r="23" spans="1:12" ht="15" thickBot="1" x14ac:dyDescent="0.35">
      <c r="A23" s="11" t="s">
        <v>62</v>
      </c>
      <c r="B23" s="12">
        <v>2</v>
      </c>
      <c r="C23" s="12">
        <v>6</v>
      </c>
      <c r="D23" s="12">
        <v>2</v>
      </c>
      <c r="E23" s="12">
        <v>4</v>
      </c>
      <c r="F23" s="12">
        <v>4</v>
      </c>
      <c r="G23" s="12">
        <v>37</v>
      </c>
      <c r="H23" s="12">
        <v>33</v>
      </c>
      <c r="I23" s="12">
        <v>37</v>
      </c>
      <c r="J23" s="12">
        <v>35</v>
      </c>
      <c r="K23" s="12">
        <v>35</v>
      </c>
      <c r="L23" s="12">
        <v>6600</v>
      </c>
    </row>
    <row r="24" spans="1:12" ht="15" thickBot="1" x14ac:dyDescent="0.35">
      <c r="A24" s="11" t="s">
        <v>63</v>
      </c>
      <c r="B24" s="12">
        <v>18</v>
      </c>
      <c r="C24" s="12">
        <v>18</v>
      </c>
      <c r="D24" s="12">
        <v>21</v>
      </c>
      <c r="E24" s="12">
        <v>25</v>
      </c>
      <c r="F24" s="12">
        <v>25</v>
      </c>
      <c r="G24" s="12">
        <v>21</v>
      </c>
      <c r="H24" s="12">
        <v>21</v>
      </c>
      <c r="I24" s="12">
        <v>18</v>
      </c>
      <c r="J24" s="12">
        <v>14</v>
      </c>
      <c r="K24" s="12">
        <v>14</v>
      </c>
      <c r="L24" s="12">
        <v>6200</v>
      </c>
    </row>
    <row r="25" spans="1:12" ht="15" thickBot="1" x14ac:dyDescent="0.35">
      <c r="A25" s="11" t="s">
        <v>64</v>
      </c>
      <c r="B25" s="12">
        <v>13</v>
      </c>
      <c r="C25" s="12">
        <v>8</v>
      </c>
      <c r="D25" s="12">
        <v>14</v>
      </c>
      <c r="E25" s="12">
        <v>25</v>
      </c>
      <c r="F25" s="12">
        <v>25</v>
      </c>
      <c r="G25" s="12">
        <v>26</v>
      </c>
      <c r="H25" s="12">
        <v>31</v>
      </c>
      <c r="I25" s="12">
        <v>25</v>
      </c>
      <c r="J25" s="12">
        <v>14</v>
      </c>
      <c r="K25" s="12">
        <v>14</v>
      </c>
      <c r="L25" s="12">
        <v>6400</v>
      </c>
    </row>
    <row r="26" spans="1:12" ht="15" thickBot="1" x14ac:dyDescent="0.35">
      <c r="A26" s="11" t="s">
        <v>65</v>
      </c>
      <c r="B26" s="12">
        <v>35</v>
      </c>
      <c r="C26" s="12">
        <v>14</v>
      </c>
      <c r="D26" s="12">
        <v>37</v>
      </c>
      <c r="E26" s="12">
        <v>33</v>
      </c>
      <c r="F26" s="12">
        <v>33</v>
      </c>
      <c r="G26" s="12">
        <v>4</v>
      </c>
      <c r="H26" s="12">
        <v>25</v>
      </c>
      <c r="I26" s="12">
        <v>2</v>
      </c>
      <c r="J26" s="12">
        <v>6</v>
      </c>
      <c r="K26" s="12">
        <v>6</v>
      </c>
      <c r="L26" s="12">
        <v>6700</v>
      </c>
    </row>
    <row r="27" spans="1:12" ht="15" thickBot="1" x14ac:dyDescent="0.35">
      <c r="A27" s="11" t="s">
        <v>66</v>
      </c>
      <c r="B27" s="12">
        <v>38</v>
      </c>
      <c r="C27" s="12">
        <v>31</v>
      </c>
      <c r="D27" s="12">
        <v>38</v>
      </c>
      <c r="E27" s="12">
        <v>36</v>
      </c>
      <c r="F27" s="12">
        <v>36</v>
      </c>
      <c r="G27" s="12">
        <v>1</v>
      </c>
      <c r="H27" s="12">
        <v>8</v>
      </c>
      <c r="I27" s="12">
        <v>1</v>
      </c>
      <c r="J27" s="12">
        <v>3</v>
      </c>
      <c r="K27" s="12">
        <v>3</v>
      </c>
      <c r="L27" s="12">
        <v>6400</v>
      </c>
    </row>
    <row r="28" spans="1:12" ht="15" thickBot="1" x14ac:dyDescent="0.35">
      <c r="A28" s="11" t="s">
        <v>67</v>
      </c>
      <c r="B28" s="12">
        <v>25</v>
      </c>
      <c r="C28" s="12">
        <v>31</v>
      </c>
      <c r="D28" s="12">
        <v>29</v>
      </c>
      <c r="E28" s="12">
        <v>22</v>
      </c>
      <c r="F28" s="12">
        <v>22</v>
      </c>
      <c r="G28" s="12">
        <v>14</v>
      </c>
      <c r="H28" s="12">
        <v>8</v>
      </c>
      <c r="I28" s="12">
        <v>10</v>
      </c>
      <c r="J28" s="12">
        <v>17</v>
      </c>
      <c r="K28" s="12">
        <v>17</v>
      </c>
      <c r="L28" s="12">
        <v>5600</v>
      </c>
    </row>
    <row r="29" spans="1:12" ht="15" thickBot="1" x14ac:dyDescent="0.35">
      <c r="A29" s="11" t="s">
        <v>68</v>
      </c>
      <c r="B29" s="12">
        <v>21</v>
      </c>
      <c r="C29" s="12">
        <v>14</v>
      </c>
      <c r="D29" s="12">
        <v>24</v>
      </c>
      <c r="E29" s="12">
        <v>25</v>
      </c>
      <c r="F29" s="12">
        <v>25</v>
      </c>
      <c r="G29" s="12">
        <v>18</v>
      </c>
      <c r="H29" s="12">
        <v>25</v>
      </c>
      <c r="I29" s="12">
        <v>15</v>
      </c>
      <c r="J29" s="12">
        <v>14</v>
      </c>
      <c r="K29" s="12">
        <v>14</v>
      </c>
      <c r="L29" s="12">
        <v>5500</v>
      </c>
    </row>
    <row r="30" spans="1:12" ht="15" thickBot="1" x14ac:dyDescent="0.35">
      <c r="A30" s="11" t="s">
        <v>69</v>
      </c>
      <c r="B30" s="12">
        <v>12</v>
      </c>
      <c r="C30" s="12">
        <v>31</v>
      </c>
      <c r="D30" s="12">
        <v>10</v>
      </c>
      <c r="E30" s="12">
        <v>16</v>
      </c>
      <c r="F30" s="12">
        <v>16</v>
      </c>
      <c r="G30" s="12">
        <v>27</v>
      </c>
      <c r="H30" s="12">
        <v>8</v>
      </c>
      <c r="I30" s="12">
        <v>29</v>
      </c>
      <c r="J30" s="12">
        <v>23</v>
      </c>
      <c r="K30" s="12">
        <v>23</v>
      </c>
      <c r="L30" s="12">
        <v>5000</v>
      </c>
    </row>
    <row r="31" spans="1:12" ht="15" thickBot="1" x14ac:dyDescent="0.35">
      <c r="A31" s="11" t="s">
        <v>70</v>
      </c>
      <c r="B31" s="12">
        <v>10</v>
      </c>
      <c r="C31" s="12">
        <v>8</v>
      </c>
      <c r="D31" s="12">
        <v>8</v>
      </c>
      <c r="E31" s="12">
        <v>12</v>
      </c>
      <c r="F31" s="12">
        <v>12</v>
      </c>
      <c r="G31" s="12">
        <v>29</v>
      </c>
      <c r="H31" s="12">
        <v>31</v>
      </c>
      <c r="I31" s="12">
        <v>31</v>
      </c>
      <c r="J31" s="12">
        <v>27</v>
      </c>
      <c r="K31" s="12">
        <v>27</v>
      </c>
      <c r="L31" s="12">
        <v>5000</v>
      </c>
    </row>
    <row r="32" spans="1:12" ht="15" thickBot="1" x14ac:dyDescent="0.35">
      <c r="A32" s="11" t="s">
        <v>71</v>
      </c>
      <c r="B32" s="12">
        <v>30</v>
      </c>
      <c r="C32" s="12">
        <v>31</v>
      </c>
      <c r="D32" s="12">
        <v>32</v>
      </c>
      <c r="E32" s="12">
        <v>29</v>
      </c>
      <c r="F32" s="12">
        <v>29</v>
      </c>
      <c r="G32" s="12">
        <v>9</v>
      </c>
      <c r="H32" s="12">
        <v>8</v>
      </c>
      <c r="I32" s="12">
        <v>7</v>
      </c>
      <c r="J32" s="12">
        <v>10</v>
      </c>
      <c r="K32" s="12">
        <v>10</v>
      </c>
      <c r="L32" s="12">
        <v>4900</v>
      </c>
    </row>
    <row r="33" spans="1:12" ht="15" thickBot="1" x14ac:dyDescent="0.35">
      <c r="A33" s="11" t="s">
        <v>72</v>
      </c>
      <c r="B33" s="12">
        <v>19</v>
      </c>
      <c r="C33" s="12">
        <v>31</v>
      </c>
      <c r="D33" s="12">
        <v>23</v>
      </c>
      <c r="E33" s="12">
        <v>25</v>
      </c>
      <c r="F33" s="12">
        <v>25</v>
      </c>
      <c r="G33" s="12">
        <v>20</v>
      </c>
      <c r="H33" s="12">
        <v>8</v>
      </c>
      <c r="I33" s="12">
        <v>16</v>
      </c>
      <c r="J33" s="12">
        <v>14</v>
      </c>
      <c r="K33" s="12">
        <v>14</v>
      </c>
      <c r="L33" s="12">
        <v>4100</v>
      </c>
    </row>
    <row r="34" spans="1:12" ht="15" thickBot="1" x14ac:dyDescent="0.35">
      <c r="A34" s="11" t="s">
        <v>73</v>
      </c>
      <c r="B34" s="12">
        <v>32</v>
      </c>
      <c r="C34" s="12">
        <v>23</v>
      </c>
      <c r="D34" s="12">
        <v>34</v>
      </c>
      <c r="E34" s="12">
        <v>29</v>
      </c>
      <c r="F34" s="12">
        <v>29</v>
      </c>
      <c r="G34" s="12">
        <v>7</v>
      </c>
      <c r="H34" s="12">
        <v>16</v>
      </c>
      <c r="I34" s="12">
        <v>5</v>
      </c>
      <c r="J34" s="12">
        <v>10</v>
      </c>
      <c r="K34" s="12">
        <v>10</v>
      </c>
      <c r="L34" s="12">
        <v>3900</v>
      </c>
    </row>
    <row r="35" spans="1:12" ht="15" thickBot="1" x14ac:dyDescent="0.35">
      <c r="A35" s="11" t="s">
        <v>74</v>
      </c>
      <c r="B35" s="12">
        <v>1</v>
      </c>
      <c r="C35" s="12">
        <v>1</v>
      </c>
      <c r="D35" s="12">
        <v>12</v>
      </c>
      <c r="E35" s="12">
        <v>32</v>
      </c>
      <c r="F35" s="12">
        <v>32</v>
      </c>
      <c r="G35" s="12">
        <v>38</v>
      </c>
      <c r="H35" s="12">
        <v>38</v>
      </c>
      <c r="I35" s="12">
        <v>27</v>
      </c>
      <c r="J35" s="12">
        <v>7</v>
      </c>
      <c r="K35" s="12">
        <v>7</v>
      </c>
      <c r="L35" s="12">
        <v>4100</v>
      </c>
    </row>
    <row r="36" spans="1:12" ht="15" thickBot="1" x14ac:dyDescent="0.35">
      <c r="A36" s="11" t="s">
        <v>75</v>
      </c>
      <c r="B36" s="12">
        <v>11</v>
      </c>
      <c r="C36" s="12">
        <v>37</v>
      </c>
      <c r="D36" s="12">
        <v>20</v>
      </c>
      <c r="E36" s="12">
        <v>38</v>
      </c>
      <c r="F36" s="12">
        <v>38</v>
      </c>
      <c r="G36" s="12">
        <v>28</v>
      </c>
      <c r="H36" s="12">
        <v>2</v>
      </c>
      <c r="I36" s="12">
        <v>19</v>
      </c>
      <c r="J36" s="12">
        <v>1</v>
      </c>
      <c r="K36" s="12">
        <v>1</v>
      </c>
      <c r="L36" s="12">
        <v>3400</v>
      </c>
    </row>
    <row r="37" spans="1:12" ht="15" thickBot="1" x14ac:dyDescent="0.35">
      <c r="A37" s="11" t="s">
        <v>76</v>
      </c>
      <c r="B37" s="12">
        <v>23</v>
      </c>
      <c r="C37" s="12">
        <v>37</v>
      </c>
      <c r="D37" s="12">
        <v>33</v>
      </c>
      <c r="E37" s="12">
        <v>36</v>
      </c>
      <c r="F37" s="12">
        <v>36</v>
      </c>
      <c r="G37" s="12">
        <v>16</v>
      </c>
      <c r="H37" s="12">
        <v>2</v>
      </c>
      <c r="I37" s="12">
        <v>6</v>
      </c>
      <c r="J37" s="12">
        <v>3</v>
      </c>
      <c r="K37" s="12">
        <v>3</v>
      </c>
      <c r="L37" s="12">
        <v>3300</v>
      </c>
    </row>
    <row r="38" spans="1:12" ht="15" thickBot="1" x14ac:dyDescent="0.35">
      <c r="A38" s="11" t="s">
        <v>77</v>
      </c>
      <c r="B38" s="12">
        <v>14</v>
      </c>
      <c r="C38" s="12">
        <v>28</v>
      </c>
      <c r="D38" s="12">
        <v>17</v>
      </c>
      <c r="E38" s="12">
        <v>29</v>
      </c>
      <c r="F38" s="12">
        <v>29</v>
      </c>
      <c r="G38" s="12">
        <v>25</v>
      </c>
      <c r="H38" s="12">
        <v>11</v>
      </c>
      <c r="I38" s="12">
        <v>22</v>
      </c>
      <c r="J38" s="12">
        <v>10</v>
      </c>
      <c r="K38" s="12">
        <v>10</v>
      </c>
      <c r="L38" s="12">
        <v>3400</v>
      </c>
    </row>
    <row r="39" spans="1:12" ht="15" thickBot="1" x14ac:dyDescent="0.35">
      <c r="A39" s="11" t="s">
        <v>78</v>
      </c>
      <c r="B39" s="12">
        <v>26</v>
      </c>
      <c r="C39" s="12">
        <v>8</v>
      </c>
      <c r="D39" s="12">
        <v>22</v>
      </c>
      <c r="E39" s="12">
        <v>12</v>
      </c>
      <c r="F39" s="12">
        <v>12</v>
      </c>
      <c r="G39" s="12">
        <v>13</v>
      </c>
      <c r="H39" s="12">
        <v>31</v>
      </c>
      <c r="I39" s="12">
        <v>17</v>
      </c>
      <c r="J39" s="12">
        <v>27</v>
      </c>
      <c r="K39" s="12">
        <v>27</v>
      </c>
      <c r="L39" s="12">
        <v>3500</v>
      </c>
    </row>
    <row r="40" spans="1:12" ht="15" thickBot="1" x14ac:dyDescent="0.35">
      <c r="A40" s="11" t="s">
        <v>79</v>
      </c>
      <c r="B40" s="12">
        <v>29</v>
      </c>
      <c r="C40" s="12">
        <v>14</v>
      </c>
      <c r="D40" s="12">
        <v>35</v>
      </c>
      <c r="E40" s="12">
        <v>35</v>
      </c>
      <c r="F40" s="12">
        <v>35</v>
      </c>
      <c r="G40" s="12">
        <v>10</v>
      </c>
      <c r="H40" s="12">
        <v>25</v>
      </c>
      <c r="I40" s="12">
        <v>4</v>
      </c>
      <c r="J40" s="12">
        <v>4</v>
      </c>
      <c r="K40" s="12">
        <v>4</v>
      </c>
      <c r="L40" s="12">
        <v>4100</v>
      </c>
    </row>
    <row r="41" spans="1:12" ht="15" thickBot="1" x14ac:dyDescent="0.35">
      <c r="A41" s="11" t="s">
        <v>80</v>
      </c>
      <c r="B41" s="12">
        <v>9</v>
      </c>
      <c r="C41" s="12">
        <v>1</v>
      </c>
      <c r="D41" s="12">
        <v>5</v>
      </c>
      <c r="E41" s="12">
        <v>4</v>
      </c>
      <c r="F41" s="12">
        <v>4</v>
      </c>
      <c r="G41" s="12">
        <v>30</v>
      </c>
      <c r="H41" s="12">
        <v>38</v>
      </c>
      <c r="I41" s="12">
        <v>34</v>
      </c>
      <c r="J41" s="12">
        <v>35</v>
      </c>
      <c r="K41" s="12">
        <v>35</v>
      </c>
      <c r="L41" s="12">
        <v>4300</v>
      </c>
    </row>
    <row r="42" spans="1:12" ht="15" thickBot="1" x14ac:dyDescent="0.35">
      <c r="A42" s="11" t="s">
        <v>81</v>
      </c>
      <c r="B42" s="12">
        <v>37</v>
      </c>
      <c r="C42" s="12">
        <v>18</v>
      </c>
      <c r="D42" s="12">
        <v>30</v>
      </c>
      <c r="E42" s="12">
        <v>9</v>
      </c>
      <c r="F42" s="12">
        <v>9</v>
      </c>
      <c r="G42" s="12">
        <v>2</v>
      </c>
      <c r="H42" s="12">
        <v>21</v>
      </c>
      <c r="I42" s="12">
        <v>9</v>
      </c>
      <c r="J42" s="12">
        <v>30</v>
      </c>
      <c r="K42" s="12">
        <v>30</v>
      </c>
      <c r="L42" s="12">
        <v>4800</v>
      </c>
    </row>
    <row r="43" spans="1:12" ht="15" thickBot="1" x14ac:dyDescent="0.35">
      <c r="A43" s="11" t="s">
        <v>82</v>
      </c>
      <c r="B43" s="12">
        <v>27</v>
      </c>
      <c r="C43" s="12">
        <v>8</v>
      </c>
      <c r="D43" s="12">
        <v>18</v>
      </c>
      <c r="E43" s="12">
        <v>1</v>
      </c>
      <c r="F43" s="12">
        <v>1</v>
      </c>
      <c r="G43" s="12">
        <v>12</v>
      </c>
      <c r="H43" s="12">
        <v>31</v>
      </c>
      <c r="I43" s="12">
        <v>21</v>
      </c>
      <c r="J43" s="12">
        <v>38</v>
      </c>
      <c r="K43" s="12">
        <v>38</v>
      </c>
      <c r="L43" s="12">
        <v>5500</v>
      </c>
    </row>
    <row r="44" spans="1:12" ht="15" thickBot="1" x14ac:dyDescent="0.35">
      <c r="A44" s="11" t="s">
        <v>83</v>
      </c>
      <c r="B44" s="12">
        <v>31</v>
      </c>
      <c r="C44" s="12">
        <v>14</v>
      </c>
      <c r="D44" s="12">
        <v>27</v>
      </c>
      <c r="E44" s="12">
        <v>11</v>
      </c>
      <c r="F44" s="12">
        <v>11</v>
      </c>
      <c r="G44" s="12">
        <v>8</v>
      </c>
      <c r="H44" s="12">
        <v>25</v>
      </c>
      <c r="I44" s="12">
        <v>12</v>
      </c>
      <c r="J44" s="12">
        <v>28</v>
      </c>
      <c r="K44" s="12">
        <v>28</v>
      </c>
      <c r="L44" s="12">
        <v>5800</v>
      </c>
    </row>
    <row r="45" spans="1:12" ht="15" thickBot="1" x14ac:dyDescent="0.35">
      <c r="A45" s="11" t="s">
        <v>84</v>
      </c>
      <c r="B45" s="12">
        <v>32</v>
      </c>
      <c r="C45" s="12">
        <v>31</v>
      </c>
      <c r="D45" s="12">
        <v>31</v>
      </c>
      <c r="E45" s="12">
        <v>20</v>
      </c>
      <c r="F45" s="12">
        <v>20</v>
      </c>
      <c r="G45" s="12">
        <v>7</v>
      </c>
      <c r="H45" s="12">
        <v>8</v>
      </c>
      <c r="I45" s="12">
        <v>8</v>
      </c>
      <c r="J45" s="12">
        <v>19</v>
      </c>
      <c r="K45" s="12">
        <v>19</v>
      </c>
      <c r="L45" s="12">
        <v>4900</v>
      </c>
    </row>
    <row r="46" spans="1:12" ht="18.600000000000001" thickBot="1" x14ac:dyDescent="0.35">
      <c r="A46" s="7"/>
    </row>
    <row r="47" spans="1:12" ht="15" thickBot="1" x14ac:dyDescent="0.35">
      <c r="A47" s="11" t="s">
        <v>85</v>
      </c>
      <c r="B47" s="11" t="s">
        <v>36</v>
      </c>
      <c r="C47" s="11" t="s">
        <v>37</v>
      </c>
      <c r="D47" s="11" t="s">
        <v>38</v>
      </c>
      <c r="E47" s="11" t="s">
        <v>39</v>
      </c>
      <c r="F47" s="11" t="s">
        <v>40</v>
      </c>
      <c r="G47" s="11" t="s">
        <v>41</v>
      </c>
      <c r="H47" s="11" t="s">
        <v>42</v>
      </c>
      <c r="I47" s="11" t="s">
        <v>43</v>
      </c>
      <c r="J47" s="11" t="s">
        <v>44</v>
      </c>
      <c r="K47" s="11" t="s">
        <v>45</v>
      </c>
    </row>
    <row r="48" spans="1:12" ht="15" thickBot="1" x14ac:dyDescent="0.35">
      <c r="A48" s="11" t="s">
        <v>86</v>
      </c>
      <c r="B48" s="12" t="s">
        <v>191</v>
      </c>
      <c r="C48" s="12" t="s">
        <v>192</v>
      </c>
      <c r="D48" s="12" t="s">
        <v>193</v>
      </c>
      <c r="E48" s="12" t="s">
        <v>194</v>
      </c>
      <c r="F48" s="12" t="s">
        <v>195</v>
      </c>
      <c r="G48" s="12" t="s">
        <v>196</v>
      </c>
      <c r="H48" s="12" t="s">
        <v>197</v>
      </c>
      <c r="I48" s="12" t="s">
        <v>198</v>
      </c>
      <c r="J48" s="12" t="s">
        <v>199</v>
      </c>
      <c r="K48" s="12" t="s">
        <v>200</v>
      </c>
    </row>
    <row r="49" spans="1:11" ht="15" thickBot="1" x14ac:dyDescent="0.35">
      <c r="A49" s="11" t="s">
        <v>97</v>
      </c>
      <c r="B49" s="12" t="s">
        <v>191</v>
      </c>
      <c r="C49" s="12" t="s">
        <v>192</v>
      </c>
      <c r="D49" s="12" t="s">
        <v>201</v>
      </c>
      <c r="E49" s="12" t="s">
        <v>202</v>
      </c>
      <c r="F49" s="12" t="s">
        <v>100</v>
      </c>
      <c r="G49" s="12" t="s">
        <v>196</v>
      </c>
      <c r="H49" s="12" t="s">
        <v>197</v>
      </c>
      <c r="I49" s="12" t="s">
        <v>198</v>
      </c>
      <c r="J49" s="12" t="s">
        <v>199</v>
      </c>
      <c r="K49" s="12" t="s">
        <v>200</v>
      </c>
    </row>
    <row r="50" spans="1:11" ht="15" thickBot="1" x14ac:dyDescent="0.35">
      <c r="A50" s="11" t="s">
        <v>104</v>
      </c>
      <c r="B50" s="12" t="s">
        <v>191</v>
      </c>
      <c r="C50" s="12" t="s">
        <v>192</v>
      </c>
      <c r="D50" s="12" t="s">
        <v>203</v>
      </c>
      <c r="E50" s="12" t="s">
        <v>202</v>
      </c>
      <c r="F50" s="12" t="s">
        <v>100</v>
      </c>
      <c r="G50" s="12" t="s">
        <v>196</v>
      </c>
      <c r="H50" s="12" t="s">
        <v>197</v>
      </c>
      <c r="I50" s="12" t="s">
        <v>204</v>
      </c>
      <c r="J50" s="12" t="s">
        <v>199</v>
      </c>
      <c r="K50" s="12" t="s">
        <v>200</v>
      </c>
    </row>
    <row r="51" spans="1:11" ht="15" thickBot="1" x14ac:dyDescent="0.35">
      <c r="A51" s="11" t="s">
        <v>107</v>
      </c>
      <c r="B51" s="12" t="s">
        <v>191</v>
      </c>
      <c r="C51" s="12" t="s">
        <v>192</v>
      </c>
      <c r="D51" s="12" t="s">
        <v>205</v>
      </c>
      <c r="E51" s="12" t="s">
        <v>202</v>
      </c>
      <c r="F51" s="12" t="s">
        <v>100</v>
      </c>
      <c r="G51" s="12" t="s">
        <v>196</v>
      </c>
      <c r="H51" s="12" t="s">
        <v>197</v>
      </c>
      <c r="I51" s="12" t="s">
        <v>206</v>
      </c>
      <c r="J51" s="12" t="s">
        <v>199</v>
      </c>
      <c r="K51" s="12" t="s">
        <v>200</v>
      </c>
    </row>
    <row r="52" spans="1:11" ht="15" thickBot="1" x14ac:dyDescent="0.35">
      <c r="A52" s="11" t="s">
        <v>110</v>
      </c>
      <c r="B52" s="12" t="s">
        <v>191</v>
      </c>
      <c r="C52" s="12" t="s">
        <v>192</v>
      </c>
      <c r="D52" s="12" t="s">
        <v>207</v>
      </c>
      <c r="E52" s="12" t="s">
        <v>202</v>
      </c>
      <c r="F52" s="12" t="s">
        <v>100</v>
      </c>
      <c r="G52" s="12" t="s">
        <v>208</v>
      </c>
      <c r="H52" s="12" t="s">
        <v>197</v>
      </c>
      <c r="I52" s="12" t="s">
        <v>209</v>
      </c>
      <c r="J52" s="12" t="s">
        <v>199</v>
      </c>
      <c r="K52" s="12" t="s">
        <v>200</v>
      </c>
    </row>
    <row r="53" spans="1:11" ht="15" thickBot="1" x14ac:dyDescent="0.35">
      <c r="A53" s="11" t="s">
        <v>113</v>
      </c>
      <c r="B53" s="12" t="s">
        <v>191</v>
      </c>
      <c r="C53" s="12" t="s">
        <v>192</v>
      </c>
      <c r="D53" s="12" t="s">
        <v>207</v>
      </c>
      <c r="E53" s="12" t="s">
        <v>202</v>
      </c>
      <c r="F53" s="12" t="s">
        <v>100</v>
      </c>
      <c r="G53" s="12" t="s">
        <v>210</v>
      </c>
      <c r="H53" s="12" t="s">
        <v>197</v>
      </c>
      <c r="I53" s="12" t="s">
        <v>209</v>
      </c>
      <c r="J53" s="12" t="s">
        <v>199</v>
      </c>
      <c r="K53" s="12" t="s">
        <v>200</v>
      </c>
    </row>
    <row r="54" spans="1:11" ht="15" thickBot="1" x14ac:dyDescent="0.35">
      <c r="A54" s="11" t="s">
        <v>116</v>
      </c>
      <c r="B54" s="12" t="s">
        <v>191</v>
      </c>
      <c r="C54" s="12" t="s">
        <v>192</v>
      </c>
      <c r="D54" s="12" t="s">
        <v>211</v>
      </c>
      <c r="E54" s="12" t="s">
        <v>202</v>
      </c>
      <c r="F54" s="12" t="s">
        <v>100</v>
      </c>
      <c r="G54" s="12" t="s">
        <v>212</v>
      </c>
      <c r="H54" s="12" t="s">
        <v>197</v>
      </c>
      <c r="I54" s="12" t="s">
        <v>209</v>
      </c>
      <c r="J54" s="12" t="s">
        <v>199</v>
      </c>
      <c r="K54" s="12" t="s">
        <v>200</v>
      </c>
    </row>
    <row r="55" spans="1:11" ht="15" thickBot="1" x14ac:dyDescent="0.35">
      <c r="A55" s="11" t="s">
        <v>118</v>
      </c>
      <c r="B55" s="12" t="s">
        <v>191</v>
      </c>
      <c r="C55" s="12" t="s">
        <v>192</v>
      </c>
      <c r="D55" s="12" t="s">
        <v>211</v>
      </c>
      <c r="E55" s="12" t="s">
        <v>213</v>
      </c>
      <c r="F55" s="12" t="s">
        <v>100</v>
      </c>
      <c r="G55" s="12" t="s">
        <v>212</v>
      </c>
      <c r="H55" s="12" t="s">
        <v>197</v>
      </c>
      <c r="I55" s="12" t="s">
        <v>209</v>
      </c>
      <c r="J55" s="12" t="s">
        <v>199</v>
      </c>
      <c r="K55" s="12" t="s">
        <v>200</v>
      </c>
    </row>
    <row r="56" spans="1:11" ht="15" thickBot="1" x14ac:dyDescent="0.35">
      <c r="A56" s="11" t="s">
        <v>121</v>
      </c>
      <c r="B56" s="12" t="s">
        <v>214</v>
      </c>
      <c r="C56" s="12" t="s">
        <v>192</v>
      </c>
      <c r="D56" s="12" t="s">
        <v>211</v>
      </c>
      <c r="E56" s="12" t="s">
        <v>213</v>
      </c>
      <c r="F56" s="12" t="s">
        <v>100</v>
      </c>
      <c r="G56" s="12" t="s">
        <v>212</v>
      </c>
      <c r="H56" s="12" t="s">
        <v>197</v>
      </c>
      <c r="I56" s="12" t="s">
        <v>209</v>
      </c>
      <c r="J56" s="12" t="s">
        <v>199</v>
      </c>
      <c r="K56" s="12" t="s">
        <v>200</v>
      </c>
    </row>
    <row r="57" spans="1:11" ht="15" thickBot="1" x14ac:dyDescent="0.35">
      <c r="A57" s="11" t="s">
        <v>123</v>
      </c>
      <c r="B57" s="12" t="s">
        <v>214</v>
      </c>
      <c r="C57" s="12" t="s">
        <v>192</v>
      </c>
      <c r="D57" s="12" t="s">
        <v>211</v>
      </c>
      <c r="E57" s="12" t="s">
        <v>213</v>
      </c>
      <c r="F57" s="12" t="s">
        <v>100</v>
      </c>
      <c r="G57" s="12" t="s">
        <v>215</v>
      </c>
      <c r="H57" s="12" t="s">
        <v>197</v>
      </c>
      <c r="I57" s="12" t="s">
        <v>209</v>
      </c>
      <c r="J57" s="12" t="s">
        <v>199</v>
      </c>
      <c r="K57" s="12" t="s">
        <v>200</v>
      </c>
    </row>
    <row r="58" spans="1:11" ht="15" thickBot="1" x14ac:dyDescent="0.35">
      <c r="A58" s="11" t="s">
        <v>125</v>
      </c>
      <c r="B58" s="12" t="s">
        <v>214</v>
      </c>
      <c r="C58" s="12" t="s">
        <v>216</v>
      </c>
      <c r="D58" s="12" t="s">
        <v>211</v>
      </c>
      <c r="E58" s="12" t="s">
        <v>213</v>
      </c>
      <c r="F58" s="12" t="s">
        <v>100</v>
      </c>
      <c r="G58" s="12" t="s">
        <v>215</v>
      </c>
      <c r="H58" s="12" t="s">
        <v>197</v>
      </c>
      <c r="I58" s="12" t="s">
        <v>209</v>
      </c>
      <c r="J58" s="12" t="s">
        <v>199</v>
      </c>
      <c r="K58" s="12" t="s">
        <v>200</v>
      </c>
    </row>
    <row r="59" spans="1:11" ht="15" thickBot="1" x14ac:dyDescent="0.35">
      <c r="A59" s="11" t="s">
        <v>126</v>
      </c>
      <c r="B59" s="12" t="s">
        <v>214</v>
      </c>
      <c r="C59" s="12" t="s">
        <v>216</v>
      </c>
      <c r="D59" s="12" t="s">
        <v>211</v>
      </c>
      <c r="E59" s="12" t="s">
        <v>213</v>
      </c>
      <c r="F59" s="12" t="s">
        <v>100</v>
      </c>
      <c r="G59" s="12" t="s">
        <v>217</v>
      </c>
      <c r="H59" s="12" t="s">
        <v>197</v>
      </c>
      <c r="I59" s="12" t="s">
        <v>209</v>
      </c>
      <c r="J59" s="12" t="s">
        <v>199</v>
      </c>
      <c r="K59" s="12" t="s">
        <v>200</v>
      </c>
    </row>
    <row r="60" spans="1:11" ht="15" thickBot="1" x14ac:dyDescent="0.35">
      <c r="A60" s="11" t="s">
        <v>128</v>
      </c>
      <c r="B60" s="12" t="s">
        <v>214</v>
      </c>
      <c r="C60" s="12" t="s">
        <v>216</v>
      </c>
      <c r="D60" s="12" t="s">
        <v>211</v>
      </c>
      <c r="E60" s="12" t="s">
        <v>213</v>
      </c>
      <c r="F60" s="12" t="s">
        <v>100</v>
      </c>
      <c r="G60" s="12" t="s">
        <v>218</v>
      </c>
      <c r="H60" s="12" t="s">
        <v>197</v>
      </c>
      <c r="I60" s="12" t="s">
        <v>209</v>
      </c>
      <c r="J60" s="12" t="s">
        <v>199</v>
      </c>
      <c r="K60" s="12" t="s">
        <v>200</v>
      </c>
    </row>
    <row r="61" spans="1:11" ht="15" thickBot="1" x14ac:dyDescent="0.35">
      <c r="A61" s="11" t="s">
        <v>130</v>
      </c>
      <c r="B61" s="12" t="s">
        <v>214</v>
      </c>
      <c r="C61" s="12" t="s">
        <v>216</v>
      </c>
      <c r="D61" s="12" t="s">
        <v>211</v>
      </c>
      <c r="E61" s="12" t="s">
        <v>213</v>
      </c>
      <c r="F61" s="12" t="s">
        <v>100</v>
      </c>
      <c r="G61" s="12" t="s">
        <v>218</v>
      </c>
      <c r="H61" s="12" t="s">
        <v>197</v>
      </c>
      <c r="I61" s="12" t="s">
        <v>209</v>
      </c>
      <c r="J61" s="12" t="s">
        <v>199</v>
      </c>
      <c r="K61" s="12" t="s">
        <v>200</v>
      </c>
    </row>
    <row r="62" spans="1:11" ht="15" thickBot="1" x14ac:dyDescent="0.35">
      <c r="A62" s="11" t="s">
        <v>131</v>
      </c>
      <c r="B62" s="12" t="s">
        <v>214</v>
      </c>
      <c r="C62" s="12" t="s">
        <v>216</v>
      </c>
      <c r="D62" s="12" t="s">
        <v>211</v>
      </c>
      <c r="E62" s="12" t="s">
        <v>213</v>
      </c>
      <c r="F62" s="12" t="s">
        <v>100</v>
      </c>
      <c r="G62" s="12" t="s">
        <v>218</v>
      </c>
      <c r="H62" s="12" t="s">
        <v>197</v>
      </c>
      <c r="I62" s="12" t="s">
        <v>219</v>
      </c>
      <c r="J62" s="12" t="s">
        <v>199</v>
      </c>
      <c r="K62" s="12" t="s">
        <v>200</v>
      </c>
    </row>
    <row r="63" spans="1:11" ht="15" thickBot="1" x14ac:dyDescent="0.35">
      <c r="A63" s="11" t="s">
        <v>133</v>
      </c>
      <c r="B63" s="12" t="s">
        <v>214</v>
      </c>
      <c r="C63" s="12" t="s">
        <v>216</v>
      </c>
      <c r="D63" s="12" t="s">
        <v>220</v>
      </c>
      <c r="E63" s="12" t="s">
        <v>213</v>
      </c>
      <c r="F63" s="12" t="s">
        <v>100</v>
      </c>
      <c r="G63" s="12" t="s">
        <v>218</v>
      </c>
      <c r="H63" s="12" t="s">
        <v>197</v>
      </c>
      <c r="I63" s="12" t="s">
        <v>221</v>
      </c>
      <c r="J63" s="12" t="s">
        <v>199</v>
      </c>
      <c r="K63" s="12" t="s">
        <v>200</v>
      </c>
    </row>
    <row r="64" spans="1:11" ht="15" thickBot="1" x14ac:dyDescent="0.35">
      <c r="A64" s="11" t="s">
        <v>136</v>
      </c>
      <c r="B64" s="12" t="s">
        <v>214</v>
      </c>
      <c r="C64" s="12" t="s">
        <v>216</v>
      </c>
      <c r="D64" s="12" t="s">
        <v>222</v>
      </c>
      <c r="E64" s="12" t="s">
        <v>213</v>
      </c>
      <c r="F64" s="12" t="s">
        <v>100</v>
      </c>
      <c r="G64" s="12" t="s">
        <v>218</v>
      </c>
      <c r="H64" s="12" t="s">
        <v>197</v>
      </c>
      <c r="I64" s="12" t="s">
        <v>221</v>
      </c>
      <c r="J64" s="12" t="s">
        <v>199</v>
      </c>
      <c r="K64" s="12" t="s">
        <v>200</v>
      </c>
    </row>
    <row r="65" spans="1:11" ht="15" thickBot="1" x14ac:dyDescent="0.35">
      <c r="A65" s="11" t="s">
        <v>139</v>
      </c>
      <c r="B65" s="12" t="s">
        <v>214</v>
      </c>
      <c r="C65" s="12" t="s">
        <v>216</v>
      </c>
      <c r="D65" s="12" t="s">
        <v>222</v>
      </c>
      <c r="E65" s="12" t="s">
        <v>213</v>
      </c>
      <c r="F65" s="12" t="s">
        <v>100</v>
      </c>
      <c r="G65" s="12" t="s">
        <v>218</v>
      </c>
      <c r="H65" s="12" t="s">
        <v>197</v>
      </c>
      <c r="I65" s="12" t="s">
        <v>221</v>
      </c>
      <c r="J65" s="12" t="s">
        <v>199</v>
      </c>
      <c r="K65" s="12" t="s">
        <v>200</v>
      </c>
    </row>
    <row r="66" spans="1:11" ht="15" thickBot="1" x14ac:dyDescent="0.35">
      <c r="A66" s="11" t="s">
        <v>141</v>
      </c>
      <c r="B66" s="12" t="s">
        <v>223</v>
      </c>
      <c r="C66" s="12" t="s">
        <v>224</v>
      </c>
      <c r="D66" s="12" t="s">
        <v>222</v>
      </c>
      <c r="E66" s="12" t="s">
        <v>213</v>
      </c>
      <c r="F66" s="12" t="s">
        <v>100</v>
      </c>
      <c r="G66" s="12" t="s">
        <v>218</v>
      </c>
      <c r="H66" s="12" t="s">
        <v>197</v>
      </c>
      <c r="I66" s="12" t="s">
        <v>221</v>
      </c>
      <c r="J66" s="12" t="s">
        <v>199</v>
      </c>
      <c r="K66" s="12" t="s">
        <v>200</v>
      </c>
    </row>
    <row r="67" spans="1:11" ht="15" thickBot="1" x14ac:dyDescent="0.35">
      <c r="A67" s="11" t="s">
        <v>143</v>
      </c>
      <c r="B67" s="12" t="s">
        <v>223</v>
      </c>
      <c r="C67" s="12" t="s">
        <v>224</v>
      </c>
      <c r="D67" s="12" t="s">
        <v>222</v>
      </c>
      <c r="E67" s="12" t="s">
        <v>213</v>
      </c>
      <c r="F67" s="12" t="s">
        <v>100</v>
      </c>
      <c r="G67" s="12" t="s">
        <v>218</v>
      </c>
      <c r="H67" s="12" t="s">
        <v>197</v>
      </c>
      <c r="I67" s="12" t="s">
        <v>221</v>
      </c>
      <c r="J67" s="12" t="s">
        <v>199</v>
      </c>
      <c r="K67" s="12" t="s">
        <v>225</v>
      </c>
    </row>
    <row r="68" spans="1:11" ht="15" thickBot="1" x14ac:dyDescent="0.35">
      <c r="A68" s="11" t="s">
        <v>145</v>
      </c>
      <c r="B68" s="12" t="s">
        <v>223</v>
      </c>
      <c r="C68" s="12" t="s">
        <v>224</v>
      </c>
      <c r="D68" s="12" t="s">
        <v>222</v>
      </c>
      <c r="E68" s="12" t="s">
        <v>213</v>
      </c>
      <c r="F68" s="12" t="s">
        <v>100</v>
      </c>
      <c r="G68" s="12" t="s">
        <v>218</v>
      </c>
      <c r="H68" s="12" t="s">
        <v>197</v>
      </c>
      <c r="I68" s="12" t="s">
        <v>221</v>
      </c>
      <c r="J68" s="12" t="s">
        <v>199</v>
      </c>
      <c r="K68" s="12" t="s">
        <v>225</v>
      </c>
    </row>
    <row r="69" spans="1:11" ht="15" thickBot="1" x14ac:dyDescent="0.35">
      <c r="A69" s="11" t="s">
        <v>146</v>
      </c>
      <c r="B69" s="12" t="s">
        <v>223</v>
      </c>
      <c r="C69" s="12" t="s">
        <v>224</v>
      </c>
      <c r="D69" s="12" t="s">
        <v>226</v>
      </c>
      <c r="E69" s="12" t="s">
        <v>213</v>
      </c>
      <c r="F69" s="12" t="s">
        <v>100</v>
      </c>
      <c r="G69" s="12" t="s">
        <v>218</v>
      </c>
      <c r="H69" s="12" t="s">
        <v>197</v>
      </c>
      <c r="I69" s="12" t="s">
        <v>221</v>
      </c>
      <c r="J69" s="12" t="s">
        <v>199</v>
      </c>
      <c r="K69" s="12" t="s">
        <v>225</v>
      </c>
    </row>
    <row r="70" spans="1:11" ht="15" thickBot="1" x14ac:dyDescent="0.35">
      <c r="A70" s="11" t="s">
        <v>148</v>
      </c>
      <c r="B70" s="12" t="s">
        <v>100</v>
      </c>
      <c r="C70" s="12" t="s">
        <v>100</v>
      </c>
      <c r="D70" s="12" t="s">
        <v>226</v>
      </c>
      <c r="E70" s="12" t="s">
        <v>213</v>
      </c>
      <c r="F70" s="12" t="s">
        <v>100</v>
      </c>
      <c r="G70" s="12" t="s">
        <v>218</v>
      </c>
      <c r="H70" s="12" t="s">
        <v>197</v>
      </c>
      <c r="I70" s="12" t="s">
        <v>221</v>
      </c>
      <c r="J70" s="12" t="s">
        <v>199</v>
      </c>
      <c r="K70" s="12" t="s">
        <v>225</v>
      </c>
    </row>
    <row r="71" spans="1:11" ht="15" thickBot="1" x14ac:dyDescent="0.35">
      <c r="A71" s="11" t="s">
        <v>149</v>
      </c>
      <c r="B71" s="12" t="s">
        <v>100</v>
      </c>
      <c r="C71" s="12" t="s">
        <v>100</v>
      </c>
      <c r="D71" s="12" t="s">
        <v>226</v>
      </c>
      <c r="E71" s="12" t="s">
        <v>213</v>
      </c>
      <c r="F71" s="12" t="s">
        <v>100</v>
      </c>
      <c r="G71" s="12" t="s">
        <v>227</v>
      </c>
      <c r="H71" s="12" t="s">
        <v>197</v>
      </c>
      <c r="I71" s="12" t="s">
        <v>221</v>
      </c>
      <c r="J71" s="12" t="s">
        <v>228</v>
      </c>
      <c r="K71" s="12" t="s">
        <v>100</v>
      </c>
    </row>
    <row r="72" spans="1:11" ht="15" thickBot="1" x14ac:dyDescent="0.35">
      <c r="A72" s="11" t="s">
        <v>151</v>
      </c>
      <c r="B72" s="12" t="s">
        <v>100</v>
      </c>
      <c r="C72" s="12" t="s">
        <v>100</v>
      </c>
      <c r="D72" s="12" t="s">
        <v>226</v>
      </c>
      <c r="E72" s="12" t="s">
        <v>229</v>
      </c>
      <c r="F72" s="12" t="s">
        <v>100</v>
      </c>
      <c r="G72" s="12" t="s">
        <v>100</v>
      </c>
      <c r="H72" s="12" t="s">
        <v>197</v>
      </c>
      <c r="I72" s="12" t="s">
        <v>221</v>
      </c>
      <c r="J72" s="12" t="s">
        <v>228</v>
      </c>
      <c r="K72" s="12" t="s">
        <v>100</v>
      </c>
    </row>
    <row r="73" spans="1:11" ht="15" thickBot="1" x14ac:dyDescent="0.35">
      <c r="A73" s="11" t="s">
        <v>154</v>
      </c>
      <c r="B73" s="12" t="s">
        <v>100</v>
      </c>
      <c r="C73" s="12" t="s">
        <v>100</v>
      </c>
      <c r="D73" s="12" t="s">
        <v>226</v>
      </c>
      <c r="E73" s="12" t="s">
        <v>230</v>
      </c>
      <c r="F73" s="12" t="s">
        <v>100</v>
      </c>
      <c r="G73" s="12" t="s">
        <v>100</v>
      </c>
      <c r="H73" s="12" t="s">
        <v>197</v>
      </c>
      <c r="I73" s="12" t="s">
        <v>195</v>
      </c>
      <c r="J73" s="12" t="s">
        <v>100</v>
      </c>
      <c r="K73" s="12" t="s">
        <v>100</v>
      </c>
    </row>
    <row r="74" spans="1:11" ht="15" thickBot="1" x14ac:dyDescent="0.35">
      <c r="A74" s="11" t="s">
        <v>157</v>
      </c>
      <c r="B74" s="12" t="s">
        <v>100</v>
      </c>
      <c r="C74" s="12" t="s">
        <v>100</v>
      </c>
      <c r="D74" s="12" t="s">
        <v>226</v>
      </c>
      <c r="E74" s="12" t="s">
        <v>230</v>
      </c>
      <c r="F74" s="12" t="s">
        <v>100</v>
      </c>
      <c r="G74" s="12" t="s">
        <v>100</v>
      </c>
      <c r="H74" s="12" t="s">
        <v>197</v>
      </c>
      <c r="I74" s="12" t="s">
        <v>195</v>
      </c>
      <c r="J74" s="12" t="s">
        <v>100</v>
      </c>
      <c r="K74" s="12" t="s">
        <v>100</v>
      </c>
    </row>
    <row r="75" spans="1:11" ht="15" thickBot="1" x14ac:dyDescent="0.35">
      <c r="A75" s="11" t="s">
        <v>158</v>
      </c>
      <c r="B75" s="12" t="s">
        <v>100</v>
      </c>
      <c r="C75" s="12" t="s">
        <v>100</v>
      </c>
      <c r="D75" s="12" t="s">
        <v>226</v>
      </c>
      <c r="E75" s="12" t="s">
        <v>230</v>
      </c>
      <c r="F75" s="12" t="s">
        <v>100</v>
      </c>
      <c r="G75" s="12" t="s">
        <v>100</v>
      </c>
      <c r="H75" s="12" t="s">
        <v>197</v>
      </c>
      <c r="I75" s="12" t="s">
        <v>195</v>
      </c>
      <c r="J75" s="12" t="s">
        <v>100</v>
      </c>
      <c r="K75" s="12" t="s">
        <v>100</v>
      </c>
    </row>
    <row r="76" spans="1:11" ht="15" thickBot="1" x14ac:dyDescent="0.35">
      <c r="A76" s="11" t="s">
        <v>159</v>
      </c>
      <c r="B76" s="12" t="s">
        <v>100</v>
      </c>
      <c r="C76" s="12" t="s">
        <v>100</v>
      </c>
      <c r="D76" s="12" t="s">
        <v>231</v>
      </c>
      <c r="E76" s="12" t="s">
        <v>230</v>
      </c>
      <c r="F76" s="12" t="s">
        <v>100</v>
      </c>
      <c r="G76" s="12" t="s">
        <v>100</v>
      </c>
      <c r="H76" s="12" t="s">
        <v>197</v>
      </c>
      <c r="I76" s="12" t="s">
        <v>195</v>
      </c>
      <c r="J76" s="12" t="s">
        <v>100</v>
      </c>
      <c r="K76" s="12" t="s">
        <v>100</v>
      </c>
    </row>
    <row r="77" spans="1:11" ht="15" thickBot="1" x14ac:dyDescent="0.35">
      <c r="A77" s="11" t="s">
        <v>161</v>
      </c>
      <c r="B77" s="12" t="s">
        <v>100</v>
      </c>
      <c r="C77" s="12" t="s">
        <v>100</v>
      </c>
      <c r="D77" s="12" t="s">
        <v>232</v>
      </c>
      <c r="E77" s="12" t="s">
        <v>100</v>
      </c>
      <c r="F77" s="12" t="s">
        <v>100</v>
      </c>
      <c r="G77" s="12" t="s">
        <v>100</v>
      </c>
      <c r="H77" s="12" t="s">
        <v>197</v>
      </c>
      <c r="I77" s="12" t="s">
        <v>195</v>
      </c>
      <c r="J77" s="12" t="s">
        <v>100</v>
      </c>
      <c r="K77" s="12" t="s">
        <v>100</v>
      </c>
    </row>
    <row r="78" spans="1:11" ht="15" thickBot="1" x14ac:dyDescent="0.35">
      <c r="A78" s="11" t="s">
        <v>162</v>
      </c>
      <c r="B78" s="12" t="s">
        <v>100</v>
      </c>
      <c r="C78" s="12" t="s">
        <v>100</v>
      </c>
      <c r="D78" s="12" t="s">
        <v>232</v>
      </c>
      <c r="E78" s="12" t="s">
        <v>100</v>
      </c>
      <c r="F78" s="12" t="s">
        <v>100</v>
      </c>
      <c r="G78" s="12" t="s">
        <v>100</v>
      </c>
      <c r="H78" s="12" t="s">
        <v>197</v>
      </c>
      <c r="I78" s="12" t="s">
        <v>195</v>
      </c>
      <c r="J78" s="12" t="s">
        <v>100</v>
      </c>
      <c r="K78" s="12" t="s">
        <v>100</v>
      </c>
    </row>
    <row r="79" spans="1:11" ht="15" thickBot="1" x14ac:dyDescent="0.35">
      <c r="A79" s="11" t="s">
        <v>164</v>
      </c>
      <c r="B79" s="12" t="s">
        <v>100</v>
      </c>
      <c r="C79" s="12" t="s">
        <v>100</v>
      </c>
      <c r="D79" s="12" t="s">
        <v>232</v>
      </c>
      <c r="E79" s="12" t="s">
        <v>100</v>
      </c>
      <c r="F79" s="12" t="s">
        <v>100</v>
      </c>
      <c r="G79" s="12" t="s">
        <v>100</v>
      </c>
      <c r="H79" s="12" t="s">
        <v>197</v>
      </c>
      <c r="I79" s="12" t="s">
        <v>195</v>
      </c>
      <c r="J79" s="12" t="s">
        <v>100</v>
      </c>
      <c r="K79" s="12" t="s">
        <v>100</v>
      </c>
    </row>
    <row r="80" spans="1:11" ht="15" thickBot="1" x14ac:dyDescent="0.35">
      <c r="A80" s="11" t="s">
        <v>167</v>
      </c>
      <c r="B80" s="12" t="s">
        <v>100</v>
      </c>
      <c r="C80" s="12" t="s">
        <v>100</v>
      </c>
      <c r="D80" s="12" t="s">
        <v>100</v>
      </c>
      <c r="E80" s="12" t="s">
        <v>100</v>
      </c>
      <c r="F80" s="12" t="s">
        <v>100</v>
      </c>
      <c r="G80" s="12" t="s">
        <v>100</v>
      </c>
      <c r="H80" s="12" t="s">
        <v>197</v>
      </c>
      <c r="I80" s="12" t="s">
        <v>195</v>
      </c>
      <c r="J80" s="12" t="s">
        <v>100</v>
      </c>
      <c r="K80" s="12" t="s">
        <v>100</v>
      </c>
    </row>
    <row r="81" spans="1:11" ht="15" thickBot="1" x14ac:dyDescent="0.35">
      <c r="A81" s="11" t="s">
        <v>168</v>
      </c>
      <c r="B81" s="12" t="s">
        <v>100</v>
      </c>
      <c r="C81" s="12" t="s">
        <v>100</v>
      </c>
      <c r="D81" s="12" t="s">
        <v>100</v>
      </c>
      <c r="E81" s="12" t="s">
        <v>100</v>
      </c>
      <c r="F81" s="12" t="s">
        <v>100</v>
      </c>
      <c r="G81" s="12" t="s">
        <v>100</v>
      </c>
      <c r="H81" s="12" t="s">
        <v>100</v>
      </c>
      <c r="I81" s="12" t="s">
        <v>100</v>
      </c>
      <c r="J81" s="12" t="s">
        <v>100</v>
      </c>
      <c r="K81" s="12" t="s">
        <v>100</v>
      </c>
    </row>
    <row r="82" spans="1:11" ht="15" thickBot="1" x14ac:dyDescent="0.35">
      <c r="A82" s="11" t="s">
        <v>169</v>
      </c>
      <c r="B82" s="12" t="s">
        <v>100</v>
      </c>
      <c r="C82" s="12" t="s">
        <v>100</v>
      </c>
      <c r="D82" s="12" t="s">
        <v>100</v>
      </c>
      <c r="E82" s="12" t="s">
        <v>100</v>
      </c>
      <c r="F82" s="12" t="s">
        <v>100</v>
      </c>
      <c r="G82" s="12" t="s">
        <v>100</v>
      </c>
      <c r="H82" s="12" t="s">
        <v>100</v>
      </c>
      <c r="I82" s="12" t="s">
        <v>100</v>
      </c>
      <c r="J82" s="12" t="s">
        <v>100</v>
      </c>
      <c r="K82" s="12" t="s">
        <v>100</v>
      </c>
    </row>
    <row r="83" spans="1:11" ht="15" thickBot="1" x14ac:dyDescent="0.35">
      <c r="A83" s="11" t="s">
        <v>170</v>
      </c>
      <c r="B83" s="12" t="s">
        <v>100</v>
      </c>
      <c r="C83" s="12" t="s">
        <v>100</v>
      </c>
      <c r="D83" s="12" t="s">
        <v>100</v>
      </c>
      <c r="E83" s="12" t="s">
        <v>100</v>
      </c>
      <c r="F83" s="12" t="s">
        <v>100</v>
      </c>
      <c r="G83" s="12" t="s">
        <v>100</v>
      </c>
      <c r="H83" s="12" t="s">
        <v>100</v>
      </c>
      <c r="I83" s="12" t="s">
        <v>100</v>
      </c>
      <c r="J83" s="12" t="s">
        <v>100</v>
      </c>
      <c r="K83" s="12" t="s">
        <v>100</v>
      </c>
    </row>
    <row r="84" spans="1:11" ht="15" thickBot="1" x14ac:dyDescent="0.35">
      <c r="A84" s="11" t="s">
        <v>171</v>
      </c>
      <c r="B84" s="12" t="s">
        <v>100</v>
      </c>
      <c r="C84" s="12" t="s">
        <v>100</v>
      </c>
      <c r="D84" s="12" t="s">
        <v>100</v>
      </c>
      <c r="E84" s="12" t="s">
        <v>100</v>
      </c>
      <c r="F84" s="12" t="s">
        <v>100</v>
      </c>
      <c r="G84" s="12" t="s">
        <v>100</v>
      </c>
      <c r="H84" s="12" t="s">
        <v>100</v>
      </c>
      <c r="I84" s="12" t="s">
        <v>100</v>
      </c>
      <c r="J84" s="12" t="s">
        <v>100</v>
      </c>
      <c r="K84" s="12" t="s">
        <v>100</v>
      </c>
    </row>
    <row r="85" spans="1:11" ht="15" thickBot="1" x14ac:dyDescent="0.35">
      <c r="A85" s="11" t="s">
        <v>172</v>
      </c>
      <c r="B85" s="12" t="s">
        <v>100</v>
      </c>
      <c r="C85" s="12" t="s">
        <v>100</v>
      </c>
      <c r="D85" s="12" t="s">
        <v>100</v>
      </c>
      <c r="E85" s="12" t="s">
        <v>100</v>
      </c>
      <c r="F85" s="12" t="s">
        <v>100</v>
      </c>
      <c r="G85" s="12" t="s">
        <v>100</v>
      </c>
      <c r="H85" s="12" t="s">
        <v>100</v>
      </c>
      <c r="I85" s="12" t="s">
        <v>100</v>
      </c>
      <c r="J85" s="12" t="s">
        <v>100</v>
      </c>
      <c r="K85" s="12" t="s">
        <v>100</v>
      </c>
    </row>
    <row r="86" spans="1:11" ht="18.600000000000001" thickBot="1" x14ac:dyDescent="0.35">
      <c r="A86" s="7"/>
    </row>
    <row r="87" spans="1:11" ht="15" thickBot="1" x14ac:dyDescent="0.35">
      <c r="A87" s="11" t="s">
        <v>173</v>
      </c>
      <c r="B87" s="11" t="s">
        <v>36</v>
      </c>
      <c r="C87" s="11" t="s">
        <v>37</v>
      </c>
      <c r="D87" s="11" t="s">
        <v>38</v>
      </c>
      <c r="E87" s="11" t="s">
        <v>39</v>
      </c>
      <c r="F87" s="11" t="s">
        <v>40</v>
      </c>
      <c r="G87" s="11" t="s">
        <v>41</v>
      </c>
      <c r="H87" s="11" t="s">
        <v>42</v>
      </c>
      <c r="I87" s="11" t="s">
        <v>43</v>
      </c>
      <c r="J87" s="11" t="s">
        <v>44</v>
      </c>
      <c r="K87" s="11" t="s">
        <v>45</v>
      </c>
    </row>
    <row r="88" spans="1:11" ht="15" thickBot="1" x14ac:dyDescent="0.35">
      <c r="A88" s="11" t="s">
        <v>86</v>
      </c>
      <c r="B88" s="12">
        <v>339.3</v>
      </c>
      <c r="C88" s="12">
        <v>289.10000000000002</v>
      </c>
      <c r="D88" s="12">
        <v>4675.1000000000004</v>
      </c>
      <c r="E88" s="49">
        <v>1570.9</v>
      </c>
      <c r="F88" s="49">
        <v>125.7</v>
      </c>
      <c r="G88" s="12">
        <v>1897.7</v>
      </c>
      <c r="H88" s="12">
        <v>25.1</v>
      </c>
      <c r="I88" s="12">
        <v>3644.6</v>
      </c>
      <c r="J88" s="12">
        <v>276.5</v>
      </c>
      <c r="K88" s="12">
        <v>590.70000000000005</v>
      </c>
    </row>
    <row r="89" spans="1:11" ht="15" thickBot="1" x14ac:dyDescent="0.35">
      <c r="A89" s="11" t="s">
        <v>97</v>
      </c>
      <c r="B89" s="12">
        <v>339.3</v>
      </c>
      <c r="C89" s="12">
        <v>289.10000000000002</v>
      </c>
      <c r="D89" s="12">
        <v>4423.7</v>
      </c>
      <c r="E89" s="12">
        <v>1558.4</v>
      </c>
      <c r="F89" s="12">
        <v>0</v>
      </c>
      <c r="G89" s="12">
        <v>1897.7</v>
      </c>
      <c r="H89" s="12">
        <v>25.1</v>
      </c>
      <c r="I89" s="12">
        <v>3644.6</v>
      </c>
      <c r="J89" s="12">
        <v>276.5</v>
      </c>
      <c r="K89" s="12">
        <v>590.70000000000005</v>
      </c>
    </row>
    <row r="90" spans="1:11" ht="15" thickBot="1" x14ac:dyDescent="0.35">
      <c r="A90" s="11" t="s">
        <v>104</v>
      </c>
      <c r="B90" s="12">
        <v>339.3</v>
      </c>
      <c r="C90" s="12">
        <v>289.10000000000002</v>
      </c>
      <c r="D90" s="12">
        <v>4172.3999999999996</v>
      </c>
      <c r="E90" s="12">
        <v>1558.4</v>
      </c>
      <c r="F90" s="12">
        <v>0</v>
      </c>
      <c r="G90" s="12">
        <v>1897.7</v>
      </c>
      <c r="H90" s="12">
        <v>25.1</v>
      </c>
      <c r="I90" s="12">
        <v>3242.4</v>
      </c>
      <c r="J90" s="12">
        <v>276.5</v>
      </c>
      <c r="K90" s="12">
        <v>590.70000000000005</v>
      </c>
    </row>
    <row r="91" spans="1:11" ht="15" thickBot="1" x14ac:dyDescent="0.35">
      <c r="A91" s="11" t="s">
        <v>107</v>
      </c>
      <c r="B91" s="12">
        <v>339.3</v>
      </c>
      <c r="C91" s="12">
        <v>289.10000000000002</v>
      </c>
      <c r="D91" s="12">
        <v>4134.7</v>
      </c>
      <c r="E91" s="12">
        <v>1558.4</v>
      </c>
      <c r="F91" s="12">
        <v>0</v>
      </c>
      <c r="G91" s="12">
        <v>1897.7</v>
      </c>
      <c r="H91" s="12">
        <v>25.1</v>
      </c>
      <c r="I91" s="12">
        <v>1809.7</v>
      </c>
      <c r="J91" s="12">
        <v>276.5</v>
      </c>
      <c r="K91" s="12">
        <v>590.70000000000005</v>
      </c>
    </row>
    <row r="92" spans="1:11" ht="15" thickBot="1" x14ac:dyDescent="0.35">
      <c r="A92" s="11" t="s">
        <v>110</v>
      </c>
      <c r="B92" s="12">
        <v>339.3</v>
      </c>
      <c r="C92" s="12">
        <v>289.10000000000002</v>
      </c>
      <c r="D92" s="12">
        <v>2878</v>
      </c>
      <c r="E92" s="12">
        <v>1558.4</v>
      </c>
      <c r="F92" s="12">
        <v>0</v>
      </c>
      <c r="G92" s="12">
        <v>1495.5</v>
      </c>
      <c r="H92" s="12">
        <v>25.1</v>
      </c>
      <c r="I92" s="12">
        <v>1784.6</v>
      </c>
      <c r="J92" s="12">
        <v>276.5</v>
      </c>
      <c r="K92" s="12">
        <v>590.70000000000005</v>
      </c>
    </row>
    <row r="93" spans="1:11" ht="15" thickBot="1" x14ac:dyDescent="0.35">
      <c r="A93" s="11" t="s">
        <v>113</v>
      </c>
      <c r="B93" s="12">
        <v>339.3</v>
      </c>
      <c r="C93" s="12">
        <v>289.10000000000002</v>
      </c>
      <c r="D93" s="12">
        <v>2878</v>
      </c>
      <c r="E93" s="12">
        <v>1558.4</v>
      </c>
      <c r="F93" s="12">
        <v>0</v>
      </c>
      <c r="G93" s="12">
        <v>1369.9</v>
      </c>
      <c r="H93" s="12">
        <v>25.1</v>
      </c>
      <c r="I93" s="12">
        <v>1784.6</v>
      </c>
      <c r="J93" s="12">
        <v>276.5</v>
      </c>
      <c r="K93" s="12">
        <v>590.70000000000005</v>
      </c>
    </row>
    <row r="94" spans="1:11" ht="15" thickBot="1" x14ac:dyDescent="0.35">
      <c r="A94" s="11" t="s">
        <v>116</v>
      </c>
      <c r="B94" s="12">
        <v>339.3</v>
      </c>
      <c r="C94" s="12">
        <v>289.10000000000002</v>
      </c>
      <c r="D94" s="12">
        <v>2827.7</v>
      </c>
      <c r="E94" s="12">
        <v>1558.4</v>
      </c>
      <c r="F94" s="12">
        <v>0</v>
      </c>
      <c r="G94" s="12">
        <v>1219</v>
      </c>
      <c r="H94" s="12">
        <v>25.1</v>
      </c>
      <c r="I94" s="12">
        <v>1784.6</v>
      </c>
      <c r="J94" s="12">
        <v>276.5</v>
      </c>
      <c r="K94" s="12">
        <v>590.70000000000005</v>
      </c>
    </row>
    <row r="95" spans="1:11" ht="15" thickBot="1" x14ac:dyDescent="0.35">
      <c r="A95" s="11" t="s">
        <v>118</v>
      </c>
      <c r="B95" s="12">
        <v>339.3</v>
      </c>
      <c r="C95" s="12">
        <v>289.10000000000002</v>
      </c>
      <c r="D95" s="12">
        <v>2827.7</v>
      </c>
      <c r="E95" s="12">
        <v>1332.2</v>
      </c>
      <c r="F95" s="12">
        <v>0</v>
      </c>
      <c r="G95" s="12">
        <v>1219</v>
      </c>
      <c r="H95" s="12">
        <v>25.1</v>
      </c>
      <c r="I95" s="12">
        <v>1784.6</v>
      </c>
      <c r="J95" s="12">
        <v>276.5</v>
      </c>
      <c r="K95" s="12">
        <v>590.70000000000005</v>
      </c>
    </row>
    <row r="96" spans="1:11" ht="15" thickBot="1" x14ac:dyDescent="0.35">
      <c r="A96" s="11" t="s">
        <v>121</v>
      </c>
      <c r="B96" s="12">
        <v>226.2</v>
      </c>
      <c r="C96" s="12">
        <v>289.10000000000002</v>
      </c>
      <c r="D96" s="12">
        <v>2827.7</v>
      </c>
      <c r="E96" s="12">
        <v>1332.2</v>
      </c>
      <c r="F96" s="12">
        <v>0</v>
      </c>
      <c r="G96" s="12">
        <v>1219</v>
      </c>
      <c r="H96" s="12">
        <v>25.1</v>
      </c>
      <c r="I96" s="12">
        <v>1784.6</v>
      </c>
      <c r="J96" s="12">
        <v>276.5</v>
      </c>
      <c r="K96" s="12">
        <v>590.70000000000005</v>
      </c>
    </row>
    <row r="97" spans="1:11" ht="15" thickBot="1" x14ac:dyDescent="0.35">
      <c r="A97" s="11" t="s">
        <v>123</v>
      </c>
      <c r="B97" s="12">
        <v>226.2</v>
      </c>
      <c r="C97" s="12">
        <v>289.10000000000002</v>
      </c>
      <c r="D97" s="12">
        <v>2827.7</v>
      </c>
      <c r="E97" s="12">
        <v>1332.2</v>
      </c>
      <c r="F97" s="12">
        <v>0</v>
      </c>
      <c r="G97" s="12">
        <v>1193.9000000000001</v>
      </c>
      <c r="H97" s="12">
        <v>25.1</v>
      </c>
      <c r="I97" s="12">
        <v>1784.6</v>
      </c>
      <c r="J97" s="12">
        <v>276.5</v>
      </c>
      <c r="K97" s="12">
        <v>590.70000000000005</v>
      </c>
    </row>
    <row r="98" spans="1:11" ht="15" thickBot="1" x14ac:dyDescent="0.35">
      <c r="A98" s="11" t="s">
        <v>125</v>
      </c>
      <c r="B98" s="12">
        <v>226.2</v>
      </c>
      <c r="C98" s="12">
        <v>226.2</v>
      </c>
      <c r="D98" s="12">
        <v>2827.7</v>
      </c>
      <c r="E98" s="12">
        <v>1332.2</v>
      </c>
      <c r="F98" s="12">
        <v>0</v>
      </c>
      <c r="G98" s="12">
        <v>1193.9000000000001</v>
      </c>
      <c r="H98" s="12">
        <v>25.1</v>
      </c>
      <c r="I98" s="12">
        <v>1784.6</v>
      </c>
      <c r="J98" s="12">
        <v>276.5</v>
      </c>
      <c r="K98" s="12">
        <v>590.70000000000005</v>
      </c>
    </row>
    <row r="99" spans="1:11" ht="15" thickBot="1" x14ac:dyDescent="0.35">
      <c r="A99" s="11" t="s">
        <v>126</v>
      </c>
      <c r="B99" s="12">
        <v>226.2</v>
      </c>
      <c r="C99" s="12">
        <v>226.2</v>
      </c>
      <c r="D99" s="12">
        <v>2827.7</v>
      </c>
      <c r="E99" s="12">
        <v>1332.2</v>
      </c>
      <c r="F99" s="12">
        <v>0</v>
      </c>
      <c r="G99" s="12">
        <v>1168.8</v>
      </c>
      <c r="H99" s="12">
        <v>25.1</v>
      </c>
      <c r="I99" s="12">
        <v>1784.6</v>
      </c>
      <c r="J99" s="12">
        <v>276.5</v>
      </c>
      <c r="K99" s="12">
        <v>590.70000000000005</v>
      </c>
    </row>
    <row r="100" spans="1:11" ht="15" thickBot="1" x14ac:dyDescent="0.35">
      <c r="A100" s="11" t="s">
        <v>128</v>
      </c>
      <c r="B100" s="12">
        <v>226.2</v>
      </c>
      <c r="C100" s="12">
        <v>226.2</v>
      </c>
      <c r="D100" s="12">
        <v>2827.7</v>
      </c>
      <c r="E100" s="12">
        <v>1332.2</v>
      </c>
      <c r="F100" s="12">
        <v>0</v>
      </c>
      <c r="G100" s="12">
        <v>867.2</v>
      </c>
      <c r="H100" s="12">
        <v>25.1</v>
      </c>
      <c r="I100" s="12">
        <v>1784.6</v>
      </c>
      <c r="J100" s="12">
        <v>276.5</v>
      </c>
      <c r="K100" s="12">
        <v>590.70000000000005</v>
      </c>
    </row>
    <row r="101" spans="1:11" ht="15" thickBot="1" x14ac:dyDescent="0.35">
      <c r="A101" s="11" t="s">
        <v>130</v>
      </c>
      <c r="B101" s="12">
        <v>226.2</v>
      </c>
      <c r="C101" s="12">
        <v>226.2</v>
      </c>
      <c r="D101" s="12">
        <v>2827.7</v>
      </c>
      <c r="E101" s="12">
        <v>1332.2</v>
      </c>
      <c r="F101" s="12">
        <v>0</v>
      </c>
      <c r="G101" s="12">
        <v>867.2</v>
      </c>
      <c r="H101" s="12">
        <v>25.1</v>
      </c>
      <c r="I101" s="12">
        <v>1784.6</v>
      </c>
      <c r="J101" s="12">
        <v>276.5</v>
      </c>
      <c r="K101" s="12">
        <v>590.70000000000005</v>
      </c>
    </row>
    <row r="102" spans="1:11" ht="15" thickBot="1" x14ac:dyDescent="0.35">
      <c r="A102" s="11" t="s">
        <v>131</v>
      </c>
      <c r="B102" s="12">
        <v>226.2</v>
      </c>
      <c r="C102" s="12">
        <v>226.2</v>
      </c>
      <c r="D102" s="12">
        <v>2827.7</v>
      </c>
      <c r="E102" s="12">
        <v>1332.2</v>
      </c>
      <c r="F102" s="12">
        <v>0</v>
      </c>
      <c r="G102" s="12">
        <v>867.2</v>
      </c>
      <c r="H102" s="12">
        <v>25.1</v>
      </c>
      <c r="I102" s="12">
        <v>930</v>
      </c>
      <c r="J102" s="12">
        <v>276.5</v>
      </c>
      <c r="K102" s="12">
        <v>590.70000000000005</v>
      </c>
    </row>
    <row r="103" spans="1:11" ht="15" thickBot="1" x14ac:dyDescent="0.35">
      <c r="A103" s="11" t="s">
        <v>133</v>
      </c>
      <c r="B103" s="12">
        <v>226.2</v>
      </c>
      <c r="C103" s="12">
        <v>226.2</v>
      </c>
      <c r="D103" s="12">
        <v>2689.4</v>
      </c>
      <c r="E103" s="12">
        <v>1332.2</v>
      </c>
      <c r="F103" s="12">
        <v>0</v>
      </c>
      <c r="G103" s="12">
        <v>867.2</v>
      </c>
      <c r="H103" s="12">
        <v>25.1</v>
      </c>
      <c r="I103" s="12">
        <v>301.60000000000002</v>
      </c>
      <c r="J103" s="12">
        <v>276.5</v>
      </c>
      <c r="K103" s="12">
        <v>590.70000000000005</v>
      </c>
    </row>
    <row r="104" spans="1:11" ht="15" thickBot="1" x14ac:dyDescent="0.35">
      <c r="A104" s="11" t="s">
        <v>136</v>
      </c>
      <c r="B104" s="12">
        <v>226.2</v>
      </c>
      <c r="C104" s="12">
        <v>226.2</v>
      </c>
      <c r="D104" s="12">
        <v>1998.2</v>
      </c>
      <c r="E104" s="12">
        <v>1332.2</v>
      </c>
      <c r="F104" s="12">
        <v>0</v>
      </c>
      <c r="G104" s="12">
        <v>867.2</v>
      </c>
      <c r="H104" s="12">
        <v>25.1</v>
      </c>
      <c r="I104" s="12">
        <v>301.60000000000002</v>
      </c>
      <c r="J104" s="12">
        <v>276.5</v>
      </c>
      <c r="K104" s="12">
        <v>590.70000000000005</v>
      </c>
    </row>
    <row r="105" spans="1:11" ht="15" thickBot="1" x14ac:dyDescent="0.35">
      <c r="A105" s="11" t="s">
        <v>139</v>
      </c>
      <c r="B105" s="12">
        <v>226.2</v>
      </c>
      <c r="C105" s="12">
        <v>226.2</v>
      </c>
      <c r="D105" s="12">
        <v>1998.2</v>
      </c>
      <c r="E105" s="12">
        <v>1332.2</v>
      </c>
      <c r="F105" s="12">
        <v>0</v>
      </c>
      <c r="G105" s="12">
        <v>867.2</v>
      </c>
      <c r="H105" s="12">
        <v>25.1</v>
      </c>
      <c r="I105" s="12">
        <v>301.60000000000002</v>
      </c>
      <c r="J105" s="12">
        <v>276.5</v>
      </c>
      <c r="K105" s="12">
        <v>590.70000000000005</v>
      </c>
    </row>
    <row r="106" spans="1:11" ht="15" thickBot="1" x14ac:dyDescent="0.35">
      <c r="A106" s="11" t="s">
        <v>141</v>
      </c>
      <c r="B106" s="12">
        <v>100.5</v>
      </c>
      <c r="C106" s="12">
        <v>75.400000000000006</v>
      </c>
      <c r="D106" s="12">
        <v>1998.2</v>
      </c>
      <c r="E106" s="12">
        <v>1332.2</v>
      </c>
      <c r="F106" s="12">
        <v>0</v>
      </c>
      <c r="G106" s="12">
        <v>867.2</v>
      </c>
      <c r="H106" s="12">
        <v>25.1</v>
      </c>
      <c r="I106" s="12">
        <v>301.60000000000002</v>
      </c>
      <c r="J106" s="12">
        <v>276.5</v>
      </c>
      <c r="K106" s="12">
        <v>590.70000000000005</v>
      </c>
    </row>
    <row r="107" spans="1:11" ht="15" thickBot="1" x14ac:dyDescent="0.35">
      <c r="A107" s="11" t="s">
        <v>143</v>
      </c>
      <c r="B107" s="12">
        <v>100.5</v>
      </c>
      <c r="C107" s="12">
        <v>75.400000000000006</v>
      </c>
      <c r="D107" s="12">
        <v>1998.2</v>
      </c>
      <c r="E107" s="12">
        <v>1332.2</v>
      </c>
      <c r="F107" s="12">
        <v>0</v>
      </c>
      <c r="G107" s="12">
        <v>867.2</v>
      </c>
      <c r="H107" s="12">
        <v>25.1</v>
      </c>
      <c r="I107" s="12">
        <v>301.60000000000002</v>
      </c>
      <c r="J107" s="12">
        <v>276.5</v>
      </c>
      <c r="K107" s="12">
        <v>213.6</v>
      </c>
    </row>
    <row r="108" spans="1:11" ht="15" thickBot="1" x14ac:dyDescent="0.35">
      <c r="A108" s="11" t="s">
        <v>145</v>
      </c>
      <c r="B108" s="12">
        <v>100.5</v>
      </c>
      <c r="C108" s="12">
        <v>75.400000000000006</v>
      </c>
      <c r="D108" s="12">
        <v>1998.2</v>
      </c>
      <c r="E108" s="12">
        <v>1332.2</v>
      </c>
      <c r="F108" s="12">
        <v>0</v>
      </c>
      <c r="G108" s="12">
        <v>867.2</v>
      </c>
      <c r="H108" s="12">
        <v>25.1</v>
      </c>
      <c r="I108" s="12">
        <v>301.60000000000002</v>
      </c>
      <c r="J108" s="12">
        <v>276.5</v>
      </c>
      <c r="K108" s="12">
        <v>213.6</v>
      </c>
    </row>
    <row r="109" spans="1:11" ht="15" thickBot="1" x14ac:dyDescent="0.35">
      <c r="A109" s="11" t="s">
        <v>146</v>
      </c>
      <c r="B109" s="12">
        <v>100.5</v>
      </c>
      <c r="C109" s="12">
        <v>75.400000000000006</v>
      </c>
      <c r="D109" s="12">
        <v>1244.2</v>
      </c>
      <c r="E109" s="12">
        <v>1332.2</v>
      </c>
      <c r="F109" s="12">
        <v>0</v>
      </c>
      <c r="G109" s="12">
        <v>867.2</v>
      </c>
      <c r="H109" s="12">
        <v>25.1</v>
      </c>
      <c r="I109" s="12">
        <v>301.60000000000002</v>
      </c>
      <c r="J109" s="12">
        <v>276.5</v>
      </c>
      <c r="K109" s="12">
        <v>213.6</v>
      </c>
    </row>
    <row r="110" spans="1:11" ht="15" thickBot="1" x14ac:dyDescent="0.35">
      <c r="A110" s="11" t="s">
        <v>148</v>
      </c>
      <c r="B110" s="12">
        <v>0</v>
      </c>
      <c r="C110" s="12">
        <v>0</v>
      </c>
      <c r="D110" s="12">
        <v>1244.2</v>
      </c>
      <c r="E110" s="12">
        <v>1332.2</v>
      </c>
      <c r="F110" s="12">
        <v>0</v>
      </c>
      <c r="G110" s="12">
        <v>867.2</v>
      </c>
      <c r="H110" s="12">
        <v>25.1</v>
      </c>
      <c r="I110" s="12">
        <v>301.60000000000002</v>
      </c>
      <c r="J110" s="12">
        <v>276.5</v>
      </c>
      <c r="K110" s="12">
        <v>213.6</v>
      </c>
    </row>
    <row r="111" spans="1:11" ht="15" thickBot="1" x14ac:dyDescent="0.35">
      <c r="A111" s="11" t="s">
        <v>149</v>
      </c>
      <c r="B111" s="12">
        <v>0</v>
      </c>
      <c r="C111" s="12">
        <v>0</v>
      </c>
      <c r="D111" s="12">
        <v>1244.2</v>
      </c>
      <c r="E111" s="12">
        <v>1332.2</v>
      </c>
      <c r="F111" s="12">
        <v>0</v>
      </c>
      <c r="G111" s="12">
        <v>527.79999999999995</v>
      </c>
      <c r="H111" s="12">
        <v>25.1</v>
      </c>
      <c r="I111" s="12">
        <v>301.60000000000002</v>
      </c>
      <c r="J111" s="12">
        <v>175.9</v>
      </c>
      <c r="K111" s="12">
        <v>0</v>
      </c>
    </row>
    <row r="112" spans="1:11" ht="15" thickBot="1" x14ac:dyDescent="0.35">
      <c r="A112" s="11" t="s">
        <v>151</v>
      </c>
      <c r="B112" s="12">
        <v>0</v>
      </c>
      <c r="C112" s="12">
        <v>0</v>
      </c>
      <c r="D112" s="12">
        <v>1244.2</v>
      </c>
      <c r="E112" s="12">
        <v>1269.3</v>
      </c>
      <c r="F112" s="12">
        <v>0</v>
      </c>
      <c r="G112" s="12">
        <v>0</v>
      </c>
      <c r="H112" s="12">
        <v>25.1</v>
      </c>
      <c r="I112" s="12">
        <v>301.60000000000002</v>
      </c>
      <c r="J112" s="12">
        <v>175.9</v>
      </c>
      <c r="K112" s="12">
        <v>0</v>
      </c>
    </row>
    <row r="113" spans="1:20" ht="15" thickBot="1" x14ac:dyDescent="0.35">
      <c r="A113" s="11" t="s">
        <v>154</v>
      </c>
      <c r="B113" s="12">
        <v>0</v>
      </c>
      <c r="C113" s="12">
        <v>0</v>
      </c>
      <c r="D113" s="12">
        <v>1244.2</v>
      </c>
      <c r="E113" s="12">
        <v>427.3</v>
      </c>
      <c r="F113" s="12">
        <v>0</v>
      </c>
      <c r="G113" s="12">
        <v>0</v>
      </c>
      <c r="H113" s="12">
        <v>25.1</v>
      </c>
      <c r="I113" s="12">
        <v>125.7</v>
      </c>
      <c r="J113" s="12">
        <v>0</v>
      </c>
      <c r="K113" s="12">
        <v>0</v>
      </c>
    </row>
    <row r="114" spans="1:20" ht="15" thickBot="1" x14ac:dyDescent="0.35">
      <c r="A114" s="11" t="s">
        <v>157</v>
      </c>
      <c r="B114" s="12">
        <v>0</v>
      </c>
      <c r="C114" s="12">
        <v>0</v>
      </c>
      <c r="D114" s="12">
        <v>1244.2</v>
      </c>
      <c r="E114" s="12">
        <v>427.3</v>
      </c>
      <c r="F114" s="12">
        <v>0</v>
      </c>
      <c r="G114" s="12">
        <v>0</v>
      </c>
      <c r="H114" s="12">
        <v>25.1</v>
      </c>
      <c r="I114" s="12">
        <v>125.7</v>
      </c>
      <c r="J114" s="12">
        <v>0</v>
      </c>
      <c r="K114" s="12">
        <v>0</v>
      </c>
    </row>
    <row r="115" spans="1:20" ht="15" thickBot="1" x14ac:dyDescent="0.35">
      <c r="A115" s="11" t="s">
        <v>158</v>
      </c>
      <c r="B115" s="12">
        <v>0</v>
      </c>
      <c r="C115" s="12">
        <v>0</v>
      </c>
      <c r="D115" s="12">
        <v>1244.2</v>
      </c>
      <c r="E115" s="12">
        <v>427.3</v>
      </c>
      <c r="F115" s="12">
        <v>0</v>
      </c>
      <c r="G115" s="12">
        <v>0</v>
      </c>
      <c r="H115" s="12">
        <v>25.1</v>
      </c>
      <c r="I115" s="12">
        <v>125.7</v>
      </c>
      <c r="J115" s="12">
        <v>0</v>
      </c>
      <c r="K115" s="12">
        <v>0</v>
      </c>
    </row>
    <row r="116" spans="1:20" ht="15" thickBot="1" x14ac:dyDescent="0.35">
      <c r="A116" s="11" t="s">
        <v>159</v>
      </c>
      <c r="B116" s="12">
        <v>0</v>
      </c>
      <c r="C116" s="12">
        <v>0</v>
      </c>
      <c r="D116" s="12">
        <v>754</v>
      </c>
      <c r="E116" s="12">
        <v>427.3</v>
      </c>
      <c r="F116" s="12">
        <v>0</v>
      </c>
      <c r="G116" s="12">
        <v>0</v>
      </c>
      <c r="H116" s="12">
        <v>25.1</v>
      </c>
      <c r="I116" s="12">
        <v>125.7</v>
      </c>
      <c r="J116" s="12">
        <v>0</v>
      </c>
      <c r="K116" s="12">
        <v>0</v>
      </c>
    </row>
    <row r="117" spans="1:20" ht="15" thickBot="1" x14ac:dyDescent="0.35">
      <c r="A117" s="11" t="s">
        <v>161</v>
      </c>
      <c r="B117" s="12">
        <v>0</v>
      </c>
      <c r="C117" s="12">
        <v>0</v>
      </c>
      <c r="D117" s="12">
        <v>100.5</v>
      </c>
      <c r="E117" s="12">
        <v>0</v>
      </c>
      <c r="F117" s="12">
        <v>0</v>
      </c>
      <c r="G117" s="12">
        <v>0</v>
      </c>
      <c r="H117" s="12">
        <v>25.1</v>
      </c>
      <c r="I117" s="12">
        <v>125.7</v>
      </c>
      <c r="J117" s="12">
        <v>0</v>
      </c>
      <c r="K117" s="12">
        <v>0</v>
      </c>
    </row>
    <row r="118" spans="1:20" ht="15" thickBot="1" x14ac:dyDescent="0.35">
      <c r="A118" s="11" t="s">
        <v>162</v>
      </c>
      <c r="B118" s="12">
        <v>0</v>
      </c>
      <c r="C118" s="12">
        <v>0</v>
      </c>
      <c r="D118" s="12">
        <v>100.5</v>
      </c>
      <c r="E118" s="12">
        <v>0</v>
      </c>
      <c r="F118" s="12">
        <v>0</v>
      </c>
      <c r="G118" s="12">
        <v>0</v>
      </c>
      <c r="H118" s="12">
        <v>25.1</v>
      </c>
      <c r="I118" s="12">
        <v>125.7</v>
      </c>
      <c r="J118" s="12">
        <v>0</v>
      </c>
      <c r="K118" s="12">
        <v>0</v>
      </c>
    </row>
    <row r="119" spans="1:20" ht="15" thickBot="1" x14ac:dyDescent="0.35">
      <c r="A119" s="11" t="s">
        <v>164</v>
      </c>
      <c r="B119" s="12">
        <v>0</v>
      </c>
      <c r="C119" s="12">
        <v>0</v>
      </c>
      <c r="D119" s="12">
        <v>100.5</v>
      </c>
      <c r="E119" s="12">
        <v>0</v>
      </c>
      <c r="F119" s="12">
        <v>0</v>
      </c>
      <c r="G119" s="12">
        <v>0</v>
      </c>
      <c r="H119" s="12">
        <v>25.1</v>
      </c>
      <c r="I119" s="12">
        <v>125.7</v>
      </c>
      <c r="J119" s="12">
        <v>0</v>
      </c>
      <c r="K119" s="12">
        <v>0</v>
      </c>
    </row>
    <row r="120" spans="1:20" ht="15" thickBot="1" x14ac:dyDescent="0.35">
      <c r="A120" s="11" t="s">
        <v>167</v>
      </c>
      <c r="B120" s="12">
        <v>0</v>
      </c>
      <c r="C120" s="12">
        <v>0</v>
      </c>
      <c r="D120" s="12">
        <v>0</v>
      </c>
      <c r="E120" s="12">
        <v>0</v>
      </c>
      <c r="F120" s="12">
        <v>0</v>
      </c>
      <c r="G120" s="12">
        <v>0</v>
      </c>
      <c r="H120" s="12">
        <v>25.1</v>
      </c>
      <c r="I120" s="12">
        <v>125.7</v>
      </c>
      <c r="J120" s="12">
        <v>0</v>
      </c>
      <c r="K120" s="12">
        <v>0</v>
      </c>
    </row>
    <row r="121" spans="1:20" ht="15" thickBot="1" x14ac:dyDescent="0.35">
      <c r="A121" s="11" t="s">
        <v>168</v>
      </c>
      <c r="B121" s="12">
        <v>0</v>
      </c>
      <c r="C121" s="12">
        <v>0</v>
      </c>
      <c r="D121" s="12">
        <v>0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</row>
    <row r="122" spans="1:20" ht="15" thickBot="1" x14ac:dyDescent="0.35">
      <c r="A122" s="11" t="s">
        <v>169</v>
      </c>
      <c r="B122" s="12">
        <v>0</v>
      </c>
      <c r="C122" s="12">
        <v>0</v>
      </c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</row>
    <row r="123" spans="1:20" ht="15" thickBot="1" x14ac:dyDescent="0.35">
      <c r="A123" s="11" t="s">
        <v>170</v>
      </c>
      <c r="B123" s="12">
        <v>0</v>
      </c>
      <c r="C123" s="12">
        <v>0</v>
      </c>
      <c r="D123" s="12">
        <v>0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</row>
    <row r="124" spans="1:20" ht="15" thickBot="1" x14ac:dyDescent="0.35">
      <c r="A124" s="11" t="s">
        <v>171</v>
      </c>
      <c r="B124" s="12">
        <v>0</v>
      </c>
      <c r="C124" s="12">
        <v>0</v>
      </c>
      <c r="D124" s="12">
        <v>0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</row>
    <row r="125" spans="1:20" ht="15" thickBot="1" x14ac:dyDescent="0.35">
      <c r="A125" s="11" t="s">
        <v>172</v>
      </c>
      <c r="B125" s="12">
        <v>0</v>
      </c>
      <c r="C125" s="12">
        <v>0</v>
      </c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</row>
    <row r="126" spans="1:20" ht="18.600000000000001" thickBot="1" x14ac:dyDescent="0.35">
      <c r="A126" s="7"/>
      <c r="M126" s="27">
        <f>CORREL(M128:M165,L128:L165)</f>
        <v>0.96391815817111803</v>
      </c>
      <c r="N126" s="24">
        <f>SUMSQ(N128:N165)/COUNT(N128:N165)</f>
        <v>119929.75315789474</v>
      </c>
      <c r="S126" s="35">
        <f>COUNT(S128:S151)/38</f>
        <v>0.63157894736842102</v>
      </c>
      <c r="T126">
        <f>SUM(S137:S140)</f>
        <v>18</v>
      </c>
    </row>
    <row r="127" spans="1:20" ht="15" thickBot="1" x14ac:dyDescent="0.35">
      <c r="A127" s="11" t="s">
        <v>174</v>
      </c>
      <c r="B127" s="11" t="s">
        <v>36</v>
      </c>
      <c r="C127" s="11" t="s">
        <v>37</v>
      </c>
      <c r="D127" s="11" t="s">
        <v>38</v>
      </c>
      <c r="E127" s="11" t="s">
        <v>39</v>
      </c>
      <c r="F127" s="11" t="s">
        <v>40</v>
      </c>
      <c r="G127" s="11" t="s">
        <v>41</v>
      </c>
      <c r="H127" s="11" t="s">
        <v>42</v>
      </c>
      <c r="I127" s="11" t="s">
        <v>43</v>
      </c>
      <c r="J127" s="11" t="s">
        <v>44</v>
      </c>
      <c r="K127" s="11" t="s">
        <v>45</v>
      </c>
      <c r="L127" s="11" t="s">
        <v>359</v>
      </c>
      <c r="M127" s="11" t="s">
        <v>360</v>
      </c>
      <c r="N127" s="11" t="s">
        <v>362</v>
      </c>
      <c r="O127" s="11" t="s">
        <v>361</v>
      </c>
      <c r="P127" s="50" t="s">
        <v>443</v>
      </c>
      <c r="Q127" s="50"/>
      <c r="R127" s="17" t="s">
        <v>263</v>
      </c>
      <c r="S127" t="s">
        <v>265</v>
      </c>
    </row>
    <row r="128" spans="1:20" ht="15" thickBot="1" x14ac:dyDescent="0.35">
      <c r="A128" s="11" t="s">
        <v>47</v>
      </c>
      <c r="B128" s="12">
        <v>0</v>
      </c>
      <c r="C128" s="12">
        <v>0</v>
      </c>
      <c r="D128" s="12">
        <v>0</v>
      </c>
      <c r="E128" s="12">
        <v>0</v>
      </c>
      <c r="F128" s="12">
        <v>0</v>
      </c>
      <c r="G128" s="12">
        <v>1495.5</v>
      </c>
      <c r="H128" s="12">
        <v>25.1</v>
      </c>
      <c r="I128" s="12">
        <v>3242.4</v>
      </c>
      <c r="J128" s="12">
        <v>276.5</v>
      </c>
      <c r="K128" s="12">
        <v>590.70000000000005</v>
      </c>
      <c r="L128" s="12">
        <v>5630.2</v>
      </c>
      <c r="M128" s="12">
        <v>5600</v>
      </c>
      <c r="N128" s="12">
        <v>-30.2</v>
      </c>
      <c r="O128" s="12">
        <v>-0.54</v>
      </c>
      <c r="P128" s="46">
        <v>0</v>
      </c>
      <c r="Q128" s="46"/>
      <c r="R128" s="18">
        <v>-15.98</v>
      </c>
      <c r="S128">
        <v>1</v>
      </c>
    </row>
    <row r="129" spans="1:20" ht="15" thickBot="1" x14ac:dyDescent="0.35">
      <c r="A129" s="11" t="s">
        <v>48</v>
      </c>
      <c r="B129" s="12">
        <v>339.3</v>
      </c>
      <c r="C129" s="12">
        <v>0</v>
      </c>
      <c r="D129" s="12">
        <v>2878</v>
      </c>
      <c r="E129" s="12">
        <v>1332.2</v>
      </c>
      <c r="F129" s="12">
        <v>0</v>
      </c>
      <c r="G129" s="12">
        <v>0</v>
      </c>
      <c r="H129" s="12">
        <v>25.1</v>
      </c>
      <c r="I129" s="12">
        <v>125.7</v>
      </c>
      <c r="J129" s="12">
        <v>0</v>
      </c>
      <c r="K129" s="12">
        <v>0</v>
      </c>
      <c r="L129" s="12">
        <v>4700.2</v>
      </c>
      <c r="M129" s="12">
        <v>4900</v>
      </c>
      <c r="N129" s="12">
        <v>199.8</v>
      </c>
      <c r="O129" s="12">
        <v>4.08</v>
      </c>
      <c r="P129" s="46">
        <v>0</v>
      </c>
      <c r="Q129" s="46"/>
      <c r="R129" s="18">
        <v>-15.15</v>
      </c>
      <c r="S129">
        <v>1</v>
      </c>
    </row>
    <row r="130" spans="1:20" ht="15" thickBot="1" x14ac:dyDescent="0.35">
      <c r="A130" s="11" t="s">
        <v>49</v>
      </c>
      <c r="B130" s="12">
        <v>339.3</v>
      </c>
      <c r="C130" s="12">
        <v>0</v>
      </c>
      <c r="D130" s="12">
        <v>2827.7</v>
      </c>
      <c r="E130" s="12">
        <v>1332.2</v>
      </c>
      <c r="F130" s="12">
        <v>0</v>
      </c>
      <c r="G130" s="12">
        <v>0</v>
      </c>
      <c r="H130" s="12">
        <v>25.1</v>
      </c>
      <c r="I130" s="12">
        <v>125.7</v>
      </c>
      <c r="J130" s="12">
        <v>175.9</v>
      </c>
      <c r="K130" s="12">
        <v>0</v>
      </c>
      <c r="L130" s="12">
        <v>4825.8999999999996</v>
      </c>
      <c r="M130" s="12">
        <v>4800</v>
      </c>
      <c r="N130" s="12">
        <v>-25.9</v>
      </c>
      <c r="O130" s="12">
        <v>-0.54</v>
      </c>
      <c r="P130" s="46">
        <v>0</v>
      </c>
      <c r="Q130" s="46"/>
      <c r="R130" s="18">
        <v>-14.03</v>
      </c>
      <c r="S130">
        <v>1</v>
      </c>
    </row>
    <row r="131" spans="1:20" ht="15" thickBot="1" x14ac:dyDescent="0.35">
      <c r="A131" s="11" t="s">
        <v>50</v>
      </c>
      <c r="B131" s="12">
        <v>0</v>
      </c>
      <c r="C131" s="12">
        <v>226.2</v>
      </c>
      <c r="D131" s="12">
        <v>1998.2</v>
      </c>
      <c r="E131" s="12">
        <v>1332.2</v>
      </c>
      <c r="F131" s="12">
        <v>0</v>
      </c>
      <c r="G131" s="12">
        <v>867.2</v>
      </c>
      <c r="H131" s="12">
        <v>25.1</v>
      </c>
      <c r="I131" s="12">
        <v>301.60000000000002</v>
      </c>
      <c r="J131" s="12">
        <v>175.9</v>
      </c>
      <c r="K131" s="12">
        <v>0</v>
      </c>
      <c r="L131" s="12">
        <v>4926.3999999999996</v>
      </c>
      <c r="M131" s="12">
        <v>4900</v>
      </c>
      <c r="N131" s="12">
        <v>-26.4</v>
      </c>
      <c r="O131" s="12">
        <v>-0.54</v>
      </c>
      <c r="P131" s="46">
        <v>0</v>
      </c>
      <c r="Q131" s="46"/>
      <c r="R131" s="18">
        <v>-13.11</v>
      </c>
      <c r="S131">
        <v>1</v>
      </c>
    </row>
    <row r="132" spans="1:20" ht="15" thickBot="1" x14ac:dyDescent="0.35">
      <c r="A132" s="11" t="s">
        <v>51</v>
      </c>
      <c r="B132" s="12">
        <v>226.2</v>
      </c>
      <c r="C132" s="12">
        <v>289.10000000000002</v>
      </c>
      <c r="D132" s="12">
        <v>2827.7</v>
      </c>
      <c r="E132" s="12">
        <v>1332.2</v>
      </c>
      <c r="F132" s="12">
        <v>0</v>
      </c>
      <c r="G132" s="12">
        <v>527.79999999999995</v>
      </c>
      <c r="H132" s="12">
        <v>0</v>
      </c>
      <c r="I132" s="12">
        <v>125.7</v>
      </c>
      <c r="J132" s="12">
        <v>0</v>
      </c>
      <c r="K132" s="12">
        <v>0</v>
      </c>
      <c r="L132" s="12">
        <v>5328.6</v>
      </c>
      <c r="M132" s="12">
        <v>5300</v>
      </c>
      <c r="N132" s="12">
        <v>-28.6</v>
      </c>
      <c r="O132" s="12">
        <v>-0.54</v>
      </c>
      <c r="P132" s="46">
        <v>0</v>
      </c>
      <c r="Q132" s="46"/>
      <c r="R132" s="18">
        <v>-11.8</v>
      </c>
      <c r="S132">
        <v>1</v>
      </c>
    </row>
    <row r="133" spans="1:20" ht="15" thickBot="1" x14ac:dyDescent="0.35">
      <c r="A133" s="11" t="s">
        <v>52</v>
      </c>
      <c r="B133" s="12">
        <v>0</v>
      </c>
      <c r="C133" s="12">
        <v>289.10000000000002</v>
      </c>
      <c r="D133" s="12">
        <v>1244.2</v>
      </c>
      <c r="E133" s="12">
        <v>1332.2</v>
      </c>
      <c r="F133" s="12">
        <v>0</v>
      </c>
      <c r="G133" s="12">
        <v>1193.9000000000001</v>
      </c>
      <c r="H133" s="12">
        <v>0</v>
      </c>
      <c r="I133" s="12">
        <v>1784.6</v>
      </c>
      <c r="J133" s="12">
        <v>276.5</v>
      </c>
      <c r="K133" s="12">
        <v>213.6</v>
      </c>
      <c r="L133" s="12">
        <v>6334</v>
      </c>
      <c r="M133" s="12">
        <v>6300</v>
      </c>
      <c r="N133" s="12">
        <v>-34</v>
      </c>
      <c r="O133" s="12">
        <v>-0.54</v>
      </c>
      <c r="P133" s="46">
        <v>0</v>
      </c>
      <c r="Q133" s="46"/>
      <c r="R133" s="18">
        <v>-10.85</v>
      </c>
      <c r="S133">
        <v>1</v>
      </c>
    </row>
    <row r="134" spans="1:20" ht="15" thickBot="1" x14ac:dyDescent="0.35">
      <c r="A134" s="11" t="s">
        <v>53</v>
      </c>
      <c r="B134" s="12">
        <v>339.3</v>
      </c>
      <c r="C134" s="12">
        <v>289.10000000000002</v>
      </c>
      <c r="D134" s="12">
        <v>2827.7</v>
      </c>
      <c r="E134" s="12">
        <v>1332.2</v>
      </c>
      <c r="F134" s="12">
        <v>0</v>
      </c>
      <c r="G134" s="12">
        <v>0</v>
      </c>
      <c r="H134" s="12">
        <v>0</v>
      </c>
      <c r="I134" s="12">
        <v>125.7</v>
      </c>
      <c r="J134" s="12">
        <v>276.5</v>
      </c>
      <c r="K134" s="12">
        <v>590.70000000000005</v>
      </c>
      <c r="L134" s="12">
        <v>5781</v>
      </c>
      <c r="M134" s="12">
        <v>6400</v>
      </c>
      <c r="N134" s="12">
        <v>619</v>
      </c>
      <c r="O134" s="12">
        <v>9.67</v>
      </c>
      <c r="P134" s="46">
        <v>0</v>
      </c>
      <c r="Q134" s="46"/>
      <c r="R134" s="18">
        <v>-8.75</v>
      </c>
      <c r="S134">
        <v>1</v>
      </c>
    </row>
    <row r="135" spans="1:20" ht="15" thickBot="1" x14ac:dyDescent="0.35">
      <c r="A135" s="11" t="s">
        <v>54</v>
      </c>
      <c r="B135" s="12">
        <v>339.3</v>
      </c>
      <c r="C135" s="12">
        <v>226.2</v>
      </c>
      <c r="D135" s="12">
        <v>4134.7</v>
      </c>
      <c r="E135" s="12">
        <v>1558.4</v>
      </c>
      <c r="F135" s="12">
        <v>0</v>
      </c>
      <c r="G135" s="12">
        <v>0</v>
      </c>
      <c r="H135" s="12">
        <v>25.1</v>
      </c>
      <c r="I135" s="12">
        <v>0</v>
      </c>
      <c r="J135" s="12">
        <v>0</v>
      </c>
      <c r="K135" s="12">
        <v>0</v>
      </c>
      <c r="L135" s="12">
        <v>6283.7</v>
      </c>
      <c r="M135" s="12">
        <v>6400</v>
      </c>
      <c r="N135" s="12">
        <v>116.3</v>
      </c>
      <c r="O135" s="12">
        <v>1.82</v>
      </c>
      <c r="P135" s="46">
        <v>0</v>
      </c>
      <c r="Q135" s="46"/>
      <c r="R135" s="18">
        <v>-8.51</v>
      </c>
      <c r="S135">
        <v>1</v>
      </c>
    </row>
    <row r="136" spans="1:20" ht="15" thickBot="1" x14ac:dyDescent="0.35">
      <c r="A136" s="11" t="s">
        <v>55</v>
      </c>
      <c r="B136" s="12">
        <v>339.3</v>
      </c>
      <c r="C136" s="12">
        <v>0</v>
      </c>
      <c r="D136" s="12">
        <v>4172.3999999999996</v>
      </c>
      <c r="E136" s="49">
        <v>1570.9</v>
      </c>
      <c r="F136" s="49">
        <v>125.7</v>
      </c>
      <c r="G136" s="12">
        <v>0</v>
      </c>
      <c r="H136" s="12">
        <v>25.1</v>
      </c>
      <c r="I136" s="12">
        <v>0</v>
      </c>
      <c r="J136" s="12">
        <v>0</v>
      </c>
      <c r="K136" s="12">
        <v>0</v>
      </c>
      <c r="L136" s="12">
        <v>6233.5</v>
      </c>
      <c r="M136" s="12">
        <v>6200</v>
      </c>
      <c r="N136" s="12">
        <v>-33.5</v>
      </c>
      <c r="O136" s="12">
        <v>-0.54</v>
      </c>
      <c r="P136" s="46">
        <v>0</v>
      </c>
      <c r="Q136" s="46"/>
      <c r="R136" s="18">
        <v>-7.39</v>
      </c>
      <c r="S136">
        <v>1</v>
      </c>
    </row>
    <row r="137" spans="1:20" ht="15" thickBot="1" x14ac:dyDescent="0.35">
      <c r="A137" s="11" t="s">
        <v>56</v>
      </c>
      <c r="B137" s="12">
        <v>100.5</v>
      </c>
      <c r="C137" s="12">
        <v>0</v>
      </c>
      <c r="D137" s="12">
        <v>2689.4</v>
      </c>
      <c r="E137" s="12">
        <v>1332.2</v>
      </c>
      <c r="F137" s="12">
        <v>0</v>
      </c>
      <c r="G137" s="12">
        <v>867.2</v>
      </c>
      <c r="H137" s="12">
        <v>25.1</v>
      </c>
      <c r="I137" s="12">
        <v>301.60000000000002</v>
      </c>
      <c r="J137" s="12">
        <v>276.5</v>
      </c>
      <c r="K137" s="12">
        <v>213.6</v>
      </c>
      <c r="L137" s="12">
        <v>5806.2</v>
      </c>
      <c r="M137" s="12">
        <v>5800</v>
      </c>
      <c r="N137" s="12">
        <v>-6.2</v>
      </c>
      <c r="O137" s="12">
        <v>-0.11</v>
      </c>
      <c r="P137" s="46">
        <v>1</v>
      </c>
      <c r="Q137" s="46"/>
      <c r="R137" s="28">
        <v>-0.54</v>
      </c>
      <c r="S137" s="29">
        <v>15</v>
      </c>
      <c r="T137" t="s">
        <v>358</v>
      </c>
    </row>
    <row r="138" spans="1:20" ht="15" thickBot="1" x14ac:dyDescent="0.35">
      <c r="A138" s="11" t="s">
        <v>57</v>
      </c>
      <c r="B138" s="12">
        <v>226.2</v>
      </c>
      <c r="C138" s="12">
        <v>289.10000000000002</v>
      </c>
      <c r="D138" s="12">
        <v>2827.7</v>
      </c>
      <c r="E138" s="12">
        <v>1332.2</v>
      </c>
      <c r="F138" s="12">
        <v>0</v>
      </c>
      <c r="G138" s="12">
        <v>867.2</v>
      </c>
      <c r="H138" s="12">
        <v>25.1</v>
      </c>
      <c r="I138" s="12">
        <v>125.7</v>
      </c>
      <c r="J138" s="12">
        <v>276.5</v>
      </c>
      <c r="K138" s="12">
        <v>213.6</v>
      </c>
      <c r="L138" s="12">
        <v>6183.2</v>
      </c>
      <c r="M138" s="12">
        <v>6400</v>
      </c>
      <c r="N138" s="12">
        <v>216.8</v>
      </c>
      <c r="O138" s="12">
        <v>3.39</v>
      </c>
      <c r="P138" s="46">
        <v>1</v>
      </c>
      <c r="Q138" s="46"/>
      <c r="R138" s="28">
        <v>-0.11</v>
      </c>
      <c r="S138" s="29">
        <v>1</v>
      </c>
      <c r="T138" t="s">
        <v>358</v>
      </c>
    </row>
    <row r="139" spans="1:20" ht="15" thickBot="1" x14ac:dyDescent="0.35">
      <c r="A139" s="11" t="s">
        <v>58</v>
      </c>
      <c r="B139" s="12">
        <v>100.5</v>
      </c>
      <c r="C139" s="12">
        <v>289.10000000000002</v>
      </c>
      <c r="D139" s="12">
        <v>1244.2</v>
      </c>
      <c r="E139" s="12">
        <v>1332.2</v>
      </c>
      <c r="F139" s="12">
        <v>0</v>
      </c>
      <c r="G139" s="12">
        <v>867.2</v>
      </c>
      <c r="H139" s="12">
        <v>25.1</v>
      </c>
      <c r="I139" s="12">
        <v>1784.6</v>
      </c>
      <c r="J139" s="12">
        <v>276.5</v>
      </c>
      <c r="K139" s="12">
        <v>590.70000000000005</v>
      </c>
      <c r="L139" s="12">
        <v>6509.9</v>
      </c>
      <c r="M139" s="12">
        <v>7000</v>
      </c>
      <c r="N139" s="12">
        <v>490.1</v>
      </c>
      <c r="O139" s="12">
        <v>7</v>
      </c>
      <c r="P139" s="46">
        <v>1</v>
      </c>
      <c r="Q139" s="46"/>
      <c r="R139" s="28">
        <v>0.37</v>
      </c>
      <c r="S139" s="29">
        <v>1</v>
      </c>
      <c r="T139" t="s">
        <v>358</v>
      </c>
    </row>
    <row r="140" spans="1:20" ht="15" thickBot="1" x14ac:dyDescent="0.35">
      <c r="A140" s="11" t="s">
        <v>59</v>
      </c>
      <c r="B140" s="12">
        <v>0</v>
      </c>
      <c r="C140" s="12">
        <v>226.2</v>
      </c>
      <c r="D140" s="12">
        <v>1244.2</v>
      </c>
      <c r="E140" s="12">
        <v>1558.4</v>
      </c>
      <c r="F140" s="12">
        <v>0</v>
      </c>
      <c r="G140" s="12">
        <v>1897.7</v>
      </c>
      <c r="H140" s="12">
        <v>25.1</v>
      </c>
      <c r="I140" s="12">
        <v>1784.6</v>
      </c>
      <c r="J140" s="12">
        <v>0</v>
      </c>
      <c r="K140" s="12">
        <v>0</v>
      </c>
      <c r="L140" s="12">
        <v>6736.2</v>
      </c>
      <c r="M140" s="12">
        <v>7300</v>
      </c>
      <c r="N140" s="12">
        <v>563.79999999999995</v>
      </c>
      <c r="O140" s="12">
        <v>7.72</v>
      </c>
      <c r="P140" s="46">
        <v>1</v>
      </c>
      <c r="Q140" s="46"/>
      <c r="R140" s="28">
        <v>0.59</v>
      </c>
      <c r="S140" s="29">
        <v>1</v>
      </c>
      <c r="T140" t="s">
        <v>358</v>
      </c>
    </row>
    <row r="141" spans="1:20" ht="15" thickBot="1" x14ac:dyDescent="0.35">
      <c r="A141" s="11" t="s">
        <v>60</v>
      </c>
      <c r="B141" s="12">
        <v>226.2</v>
      </c>
      <c r="C141" s="12">
        <v>289.10000000000002</v>
      </c>
      <c r="D141" s="12">
        <v>2827.7</v>
      </c>
      <c r="E141" s="12">
        <v>1332.2</v>
      </c>
      <c r="F141" s="12">
        <v>0</v>
      </c>
      <c r="G141" s="12">
        <v>867.2</v>
      </c>
      <c r="H141" s="12">
        <v>25.1</v>
      </c>
      <c r="I141" s="12">
        <v>301.60000000000002</v>
      </c>
      <c r="J141" s="12">
        <v>276.5</v>
      </c>
      <c r="K141" s="12">
        <v>590.70000000000005</v>
      </c>
      <c r="L141" s="12">
        <v>6736.2</v>
      </c>
      <c r="M141" s="12">
        <v>7500</v>
      </c>
      <c r="N141" s="12">
        <v>763.8</v>
      </c>
      <c r="O141" s="12">
        <v>10.18</v>
      </c>
      <c r="P141" s="46">
        <v>1</v>
      </c>
      <c r="Q141" s="46"/>
      <c r="R141" s="18">
        <v>1.82</v>
      </c>
      <c r="S141">
        <v>1</v>
      </c>
    </row>
    <row r="142" spans="1:20" ht="15" thickBot="1" x14ac:dyDescent="0.35">
      <c r="A142" s="11" t="s">
        <v>61</v>
      </c>
      <c r="B142" s="12">
        <v>339.3</v>
      </c>
      <c r="C142" s="12">
        <v>0</v>
      </c>
      <c r="D142" s="12">
        <v>4675.1000000000004</v>
      </c>
      <c r="E142" s="49">
        <v>1570.9</v>
      </c>
      <c r="F142" s="49">
        <v>125.7</v>
      </c>
      <c r="G142" s="12">
        <v>0</v>
      </c>
      <c r="H142" s="12">
        <v>25.1</v>
      </c>
      <c r="I142" s="12">
        <v>0</v>
      </c>
      <c r="J142" s="12">
        <v>0</v>
      </c>
      <c r="K142" s="12">
        <v>0</v>
      </c>
      <c r="L142" s="12">
        <v>6736.2</v>
      </c>
      <c r="M142" s="12">
        <v>6700</v>
      </c>
      <c r="N142" s="12">
        <v>-36.200000000000003</v>
      </c>
      <c r="O142" s="12">
        <v>-0.54</v>
      </c>
      <c r="P142" s="46">
        <v>1</v>
      </c>
      <c r="Q142" s="46"/>
      <c r="R142" s="18">
        <v>3.39</v>
      </c>
      <c r="S142">
        <v>1</v>
      </c>
    </row>
    <row r="143" spans="1:20" ht="15" thickBot="1" x14ac:dyDescent="0.35">
      <c r="A143" s="11" t="s">
        <v>62</v>
      </c>
      <c r="B143" s="12">
        <v>339.3</v>
      </c>
      <c r="C143" s="12">
        <v>289.10000000000002</v>
      </c>
      <c r="D143" s="12">
        <v>4423.7</v>
      </c>
      <c r="E143" s="12">
        <v>1558.4</v>
      </c>
      <c r="F143" s="12">
        <v>0</v>
      </c>
      <c r="G143" s="12">
        <v>0</v>
      </c>
      <c r="H143" s="12">
        <v>25.1</v>
      </c>
      <c r="I143" s="12">
        <v>0</v>
      </c>
      <c r="J143" s="12">
        <v>0</v>
      </c>
      <c r="K143" s="12">
        <v>0</v>
      </c>
      <c r="L143" s="12">
        <v>6635.6</v>
      </c>
      <c r="M143" s="12">
        <v>6600</v>
      </c>
      <c r="N143" s="12">
        <v>-35.6</v>
      </c>
      <c r="O143" s="12">
        <v>-0.54</v>
      </c>
      <c r="P143" s="46">
        <v>1</v>
      </c>
      <c r="Q143" s="46"/>
      <c r="R143" s="18">
        <v>3.48</v>
      </c>
      <c r="S143">
        <v>1</v>
      </c>
    </row>
    <row r="144" spans="1:20" ht="15" thickBot="1" x14ac:dyDescent="0.35">
      <c r="A144" s="11" t="s">
        <v>63</v>
      </c>
      <c r="B144" s="12">
        <v>226.2</v>
      </c>
      <c r="C144" s="12">
        <v>226.2</v>
      </c>
      <c r="D144" s="12">
        <v>1998.2</v>
      </c>
      <c r="E144" s="12">
        <v>1269.3</v>
      </c>
      <c r="F144" s="12">
        <v>0</v>
      </c>
      <c r="G144" s="12">
        <v>867.2</v>
      </c>
      <c r="H144" s="12">
        <v>25.1</v>
      </c>
      <c r="I144" s="12">
        <v>301.60000000000002</v>
      </c>
      <c r="J144" s="12">
        <v>276.5</v>
      </c>
      <c r="K144" s="12">
        <v>590.70000000000005</v>
      </c>
      <c r="L144" s="12">
        <v>5781</v>
      </c>
      <c r="M144" s="12">
        <v>6200</v>
      </c>
      <c r="N144" s="12">
        <v>419</v>
      </c>
      <c r="O144" s="12">
        <v>6.76</v>
      </c>
      <c r="P144" s="46">
        <v>1</v>
      </c>
      <c r="Q144" s="46"/>
      <c r="R144" s="18">
        <v>4.08</v>
      </c>
      <c r="S144">
        <v>1</v>
      </c>
    </row>
    <row r="145" spans="1:23" ht="15" thickBot="1" x14ac:dyDescent="0.35">
      <c r="A145" s="11" t="s">
        <v>64</v>
      </c>
      <c r="B145" s="12">
        <v>226.2</v>
      </c>
      <c r="C145" s="12">
        <v>289.10000000000002</v>
      </c>
      <c r="D145" s="12">
        <v>2827.7</v>
      </c>
      <c r="E145" s="12">
        <v>1269.3</v>
      </c>
      <c r="F145" s="12">
        <v>0</v>
      </c>
      <c r="G145" s="12">
        <v>0</v>
      </c>
      <c r="H145" s="12">
        <v>25.1</v>
      </c>
      <c r="I145" s="12">
        <v>301.60000000000002</v>
      </c>
      <c r="J145" s="12">
        <v>276.5</v>
      </c>
      <c r="K145" s="12">
        <v>590.70000000000005</v>
      </c>
      <c r="L145" s="12">
        <v>5806.2</v>
      </c>
      <c r="M145" s="12">
        <v>6400</v>
      </c>
      <c r="N145" s="12">
        <v>593.79999999999995</v>
      </c>
      <c r="O145" s="12">
        <v>9.2799999999999994</v>
      </c>
      <c r="P145" s="46">
        <v>1</v>
      </c>
      <c r="Q145" s="46"/>
      <c r="R145" s="18">
        <v>6.76</v>
      </c>
      <c r="S145">
        <v>1</v>
      </c>
    </row>
    <row r="146" spans="1:23" ht="15" thickBot="1" x14ac:dyDescent="0.35">
      <c r="A146" s="11" t="s">
        <v>65</v>
      </c>
      <c r="B146" s="12">
        <v>0</v>
      </c>
      <c r="C146" s="12">
        <v>226.2</v>
      </c>
      <c r="D146" s="12">
        <v>0</v>
      </c>
      <c r="E146" s="12">
        <v>0</v>
      </c>
      <c r="F146" s="12">
        <v>0</v>
      </c>
      <c r="G146" s="12">
        <v>1897.7</v>
      </c>
      <c r="H146" s="12">
        <v>25.1</v>
      </c>
      <c r="I146" s="12">
        <v>3644.6</v>
      </c>
      <c r="J146" s="12">
        <v>276.5</v>
      </c>
      <c r="K146" s="12">
        <v>590.70000000000005</v>
      </c>
      <c r="L146" s="12">
        <v>6660.8</v>
      </c>
      <c r="M146" s="12">
        <v>6700</v>
      </c>
      <c r="N146" s="12">
        <v>39.200000000000003</v>
      </c>
      <c r="O146" s="12">
        <v>0.59</v>
      </c>
      <c r="P146" s="46">
        <v>1</v>
      </c>
      <c r="Q146" s="46"/>
      <c r="R146" s="18">
        <v>7</v>
      </c>
      <c r="S146">
        <v>1</v>
      </c>
    </row>
    <row r="147" spans="1:23" ht="15" thickBot="1" x14ac:dyDescent="0.35">
      <c r="A147" s="11" t="s">
        <v>66</v>
      </c>
      <c r="B147" s="12">
        <v>0</v>
      </c>
      <c r="C147" s="12">
        <v>0</v>
      </c>
      <c r="D147" s="12">
        <v>0</v>
      </c>
      <c r="E147" s="12">
        <v>0</v>
      </c>
      <c r="F147" s="12">
        <v>0</v>
      </c>
      <c r="G147" s="12">
        <v>1897.7</v>
      </c>
      <c r="H147" s="12">
        <v>25.1</v>
      </c>
      <c r="I147" s="12">
        <v>3644.6</v>
      </c>
      <c r="J147" s="12">
        <v>276.5</v>
      </c>
      <c r="K147" s="12">
        <v>590.70000000000005</v>
      </c>
      <c r="L147" s="12">
        <v>6434.5</v>
      </c>
      <c r="M147" s="12">
        <v>6400</v>
      </c>
      <c r="N147" s="12">
        <v>-34.5</v>
      </c>
      <c r="O147" s="12">
        <v>-0.54</v>
      </c>
      <c r="P147" s="46">
        <v>1</v>
      </c>
      <c r="Q147" s="46"/>
      <c r="R147" s="18">
        <v>7.72</v>
      </c>
      <c r="S147">
        <v>1</v>
      </c>
    </row>
    <row r="148" spans="1:23" ht="15" thickBot="1" x14ac:dyDescent="0.35">
      <c r="A148" s="11" t="s">
        <v>67</v>
      </c>
      <c r="B148" s="12">
        <v>0</v>
      </c>
      <c r="C148" s="12">
        <v>0</v>
      </c>
      <c r="D148" s="12">
        <v>754</v>
      </c>
      <c r="E148" s="12">
        <v>1332.2</v>
      </c>
      <c r="F148" s="12">
        <v>0</v>
      </c>
      <c r="G148" s="12">
        <v>867.2</v>
      </c>
      <c r="H148" s="12">
        <v>25.1</v>
      </c>
      <c r="I148" s="12">
        <v>1784.6</v>
      </c>
      <c r="J148" s="12">
        <v>276.5</v>
      </c>
      <c r="K148" s="12">
        <v>590.70000000000005</v>
      </c>
      <c r="L148" s="12">
        <v>5630.2</v>
      </c>
      <c r="M148" s="12">
        <v>5600</v>
      </c>
      <c r="N148" s="12">
        <v>-30.2</v>
      </c>
      <c r="O148" s="12">
        <v>-0.54</v>
      </c>
      <c r="P148" s="46">
        <v>1</v>
      </c>
      <c r="Q148" s="46"/>
      <c r="R148" s="18">
        <v>9.2799999999999994</v>
      </c>
      <c r="S148">
        <v>1</v>
      </c>
    </row>
    <row r="149" spans="1:23" ht="15" thickBot="1" x14ac:dyDescent="0.35">
      <c r="A149" s="11" t="s">
        <v>68</v>
      </c>
      <c r="B149" s="12">
        <v>100.5</v>
      </c>
      <c r="C149" s="12">
        <v>226.2</v>
      </c>
      <c r="D149" s="12">
        <v>1244.2</v>
      </c>
      <c r="E149" s="12">
        <v>1269.3</v>
      </c>
      <c r="F149" s="12">
        <v>0</v>
      </c>
      <c r="G149" s="12">
        <v>867.2</v>
      </c>
      <c r="H149" s="12">
        <v>25.1</v>
      </c>
      <c r="I149" s="12">
        <v>930</v>
      </c>
      <c r="J149" s="12">
        <v>276.5</v>
      </c>
      <c r="K149" s="12">
        <v>590.70000000000005</v>
      </c>
      <c r="L149" s="12">
        <v>5529.7</v>
      </c>
      <c r="M149" s="12">
        <v>5500</v>
      </c>
      <c r="N149" s="12">
        <v>-29.7</v>
      </c>
      <c r="O149" s="12">
        <v>-0.54</v>
      </c>
      <c r="P149" s="46">
        <v>1</v>
      </c>
      <c r="Q149" s="46"/>
      <c r="R149" s="18">
        <v>9.67</v>
      </c>
      <c r="S149">
        <v>1</v>
      </c>
    </row>
    <row r="150" spans="1:23" ht="15" thickBot="1" x14ac:dyDescent="0.35">
      <c r="A150" s="11" t="s">
        <v>69</v>
      </c>
      <c r="B150" s="12">
        <v>226.2</v>
      </c>
      <c r="C150" s="12">
        <v>0</v>
      </c>
      <c r="D150" s="12">
        <v>2827.7</v>
      </c>
      <c r="E150" s="12">
        <v>1332.2</v>
      </c>
      <c r="F150" s="12">
        <v>0</v>
      </c>
      <c r="G150" s="12">
        <v>0</v>
      </c>
      <c r="H150" s="12">
        <v>25.1</v>
      </c>
      <c r="I150" s="12">
        <v>125.7</v>
      </c>
      <c r="J150" s="12">
        <v>276.5</v>
      </c>
      <c r="K150" s="12">
        <v>213.6</v>
      </c>
      <c r="L150" s="12">
        <v>5027</v>
      </c>
      <c r="M150" s="12">
        <v>5000</v>
      </c>
      <c r="N150" s="12">
        <v>-27</v>
      </c>
      <c r="O150" s="12">
        <v>-0.54</v>
      </c>
      <c r="P150" s="46">
        <v>1</v>
      </c>
      <c r="Q150" s="46"/>
      <c r="R150" s="18">
        <v>9.7200000000000006</v>
      </c>
      <c r="S150">
        <v>1</v>
      </c>
    </row>
    <row r="151" spans="1:23" ht="15" thickBot="1" x14ac:dyDescent="0.35">
      <c r="A151" s="11" t="s">
        <v>70</v>
      </c>
      <c r="B151" s="12">
        <v>226.2</v>
      </c>
      <c r="C151" s="12">
        <v>289.10000000000002</v>
      </c>
      <c r="D151" s="12">
        <v>2827.7</v>
      </c>
      <c r="E151" s="12">
        <v>1332.2</v>
      </c>
      <c r="F151" s="12">
        <v>0</v>
      </c>
      <c r="G151" s="12">
        <v>0</v>
      </c>
      <c r="H151" s="12">
        <v>25.1</v>
      </c>
      <c r="I151" s="12">
        <v>125.7</v>
      </c>
      <c r="J151" s="12">
        <v>0</v>
      </c>
      <c r="K151" s="12">
        <v>0</v>
      </c>
      <c r="L151" s="12">
        <v>4825.8999999999996</v>
      </c>
      <c r="M151" s="12">
        <v>5000</v>
      </c>
      <c r="N151" s="12">
        <v>174.1</v>
      </c>
      <c r="O151" s="12">
        <v>3.48</v>
      </c>
      <c r="P151" s="46">
        <v>1</v>
      </c>
      <c r="Q151" s="46"/>
      <c r="R151" s="18">
        <v>10.18</v>
      </c>
      <c r="S151">
        <v>1</v>
      </c>
    </row>
    <row r="152" spans="1:23" ht="15" thickBot="1" x14ac:dyDescent="0.35">
      <c r="A152" s="11" t="s">
        <v>71</v>
      </c>
      <c r="B152" s="12">
        <v>0</v>
      </c>
      <c r="C152" s="12">
        <v>0</v>
      </c>
      <c r="D152" s="12">
        <v>100.5</v>
      </c>
      <c r="E152" s="12">
        <v>427.3</v>
      </c>
      <c r="F152" s="12">
        <v>0</v>
      </c>
      <c r="G152" s="12">
        <v>1219</v>
      </c>
      <c r="H152" s="12">
        <v>25.1</v>
      </c>
      <c r="I152" s="12">
        <v>1784.6</v>
      </c>
      <c r="J152" s="12">
        <v>276.5</v>
      </c>
      <c r="K152" s="12">
        <v>590.70000000000005</v>
      </c>
      <c r="L152" s="12">
        <v>4423.7</v>
      </c>
      <c r="M152" s="12">
        <v>4900</v>
      </c>
      <c r="N152" s="12">
        <v>476.3</v>
      </c>
      <c r="O152" s="12">
        <v>9.7200000000000006</v>
      </c>
      <c r="P152" s="46">
        <v>1</v>
      </c>
      <c r="Q152" s="46"/>
      <c r="R152" s="18" t="s">
        <v>264</v>
      </c>
      <c r="S152">
        <v>38</v>
      </c>
    </row>
    <row r="153" spans="1:23" ht="15" thickBot="1" x14ac:dyDescent="0.35">
      <c r="A153" s="11" t="s">
        <v>72</v>
      </c>
      <c r="B153" s="12">
        <v>100.5</v>
      </c>
      <c r="C153" s="12">
        <v>0</v>
      </c>
      <c r="D153" s="12">
        <v>1244.2</v>
      </c>
      <c r="E153" s="12">
        <v>1269.3</v>
      </c>
      <c r="F153" s="12">
        <v>0</v>
      </c>
      <c r="G153" s="12">
        <v>867.2</v>
      </c>
      <c r="H153" s="12">
        <v>25.1</v>
      </c>
      <c r="I153" s="12">
        <v>301.60000000000002</v>
      </c>
      <c r="J153" s="12">
        <v>276.5</v>
      </c>
      <c r="K153" s="12">
        <v>590.70000000000005</v>
      </c>
      <c r="L153" s="12">
        <v>4675.1000000000004</v>
      </c>
      <c r="M153" s="12">
        <v>4100</v>
      </c>
      <c r="N153" s="12">
        <v>-575.1</v>
      </c>
      <c r="O153" s="12">
        <v>-14.03</v>
      </c>
      <c r="P153" s="46">
        <v>1</v>
      </c>
      <c r="Q153" s="46"/>
    </row>
    <row r="154" spans="1:23" ht="15" thickBot="1" x14ac:dyDescent="0.35">
      <c r="A154" s="11" t="s">
        <v>73</v>
      </c>
      <c r="B154" s="12">
        <v>0</v>
      </c>
      <c r="C154" s="12">
        <v>0</v>
      </c>
      <c r="D154" s="12">
        <v>0</v>
      </c>
      <c r="E154" s="12">
        <v>427.3</v>
      </c>
      <c r="F154" s="12">
        <v>0</v>
      </c>
      <c r="G154" s="12">
        <v>1219</v>
      </c>
      <c r="H154" s="12">
        <v>25.1</v>
      </c>
      <c r="I154" s="12">
        <v>1784.6</v>
      </c>
      <c r="J154" s="12">
        <v>276.5</v>
      </c>
      <c r="K154" s="12">
        <v>590.70000000000005</v>
      </c>
      <c r="L154" s="12">
        <v>4323.2</v>
      </c>
      <c r="M154" s="12">
        <v>3900</v>
      </c>
      <c r="N154" s="12">
        <v>-423.2</v>
      </c>
      <c r="O154" s="12">
        <v>-10.85</v>
      </c>
      <c r="P154" s="46">
        <v>1</v>
      </c>
      <c r="Q154" s="46"/>
    </row>
    <row r="155" spans="1:23" ht="15" thickBot="1" x14ac:dyDescent="0.35">
      <c r="A155" s="11" t="s">
        <v>74</v>
      </c>
      <c r="B155" s="12">
        <v>339.3</v>
      </c>
      <c r="C155" s="12">
        <v>289.10000000000002</v>
      </c>
      <c r="D155" s="12">
        <v>2827.7</v>
      </c>
      <c r="E155" s="12">
        <v>0</v>
      </c>
      <c r="F155" s="12">
        <v>0</v>
      </c>
      <c r="G155" s="12">
        <v>0</v>
      </c>
      <c r="H155" s="12">
        <v>0</v>
      </c>
      <c r="I155" s="12">
        <v>125.7</v>
      </c>
      <c r="J155" s="12">
        <v>276.5</v>
      </c>
      <c r="K155" s="12">
        <v>590.70000000000005</v>
      </c>
      <c r="L155" s="12">
        <v>4448.8999999999996</v>
      </c>
      <c r="M155" s="12">
        <v>4100</v>
      </c>
      <c r="N155" s="12">
        <v>-348.9</v>
      </c>
      <c r="O155" s="12">
        <v>-8.51</v>
      </c>
      <c r="P155" s="46">
        <v>1</v>
      </c>
      <c r="Q155" s="46"/>
      <c r="R155" s="17" t="s">
        <v>263</v>
      </c>
      <c r="S155" t="s">
        <v>444</v>
      </c>
      <c r="T155" t="s">
        <v>453</v>
      </c>
      <c r="U155" t="s">
        <v>454</v>
      </c>
      <c r="V155" t="s">
        <v>455</v>
      </c>
      <c r="W155" t="s">
        <v>456</v>
      </c>
    </row>
    <row r="156" spans="1:23" ht="15" thickBot="1" x14ac:dyDescent="0.35">
      <c r="A156" s="11" t="s">
        <v>75</v>
      </c>
      <c r="B156" s="12">
        <v>226.2</v>
      </c>
      <c r="C156" s="12">
        <v>0</v>
      </c>
      <c r="D156" s="12">
        <v>1998.2</v>
      </c>
      <c r="E156" s="12">
        <v>0</v>
      </c>
      <c r="F156" s="12">
        <v>0</v>
      </c>
      <c r="G156" s="12">
        <v>0</v>
      </c>
      <c r="H156" s="12">
        <v>25.1</v>
      </c>
      <c r="I156" s="12">
        <v>301.60000000000002</v>
      </c>
      <c r="J156" s="12">
        <v>276.5</v>
      </c>
      <c r="K156" s="12">
        <v>590.70000000000005</v>
      </c>
      <c r="L156" s="12">
        <v>3418.4</v>
      </c>
      <c r="M156" s="12">
        <v>3400</v>
      </c>
      <c r="N156" s="12">
        <v>-18.399999999999999</v>
      </c>
      <c r="O156" s="12">
        <v>-0.54</v>
      </c>
      <c r="P156" s="46">
        <v>1</v>
      </c>
      <c r="Q156" s="46"/>
      <c r="R156" s="18">
        <v>0</v>
      </c>
      <c r="S156" s="1">
        <v>1.37</v>
      </c>
      <c r="T156" s="1">
        <v>9.67</v>
      </c>
      <c r="U156" s="1">
        <v>-0.54</v>
      </c>
      <c r="V156" s="1">
        <v>3.5058023332755086</v>
      </c>
      <c r="W156" s="1">
        <v>9</v>
      </c>
    </row>
    <row r="157" spans="1:23" ht="15" thickBot="1" x14ac:dyDescent="0.35">
      <c r="A157" s="11" t="s">
        <v>76</v>
      </c>
      <c r="B157" s="12">
        <v>0</v>
      </c>
      <c r="C157" s="12">
        <v>0</v>
      </c>
      <c r="D157" s="12">
        <v>0</v>
      </c>
      <c r="E157" s="12">
        <v>0</v>
      </c>
      <c r="F157" s="12">
        <v>0</v>
      </c>
      <c r="G157" s="12">
        <v>867.2</v>
      </c>
      <c r="H157" s="12">
        <v>25.1</v>
      </c>
      <c r="I157" s="12">
        <v>1784.6</v>
      </c>
      <c r="J157" s="12">
        <v>276.5</v>
      </c>
      <c r="K157" s="12">
        <v>590.70000000000005</v>
      </c>
      <c r="L157" s="12">
        <v>3544</v>
      </c>
      <c r="M157" s="12">
        <v>3300</v>
      </c>
      <c r="N157" s="12">
        <v>-244</v>
      </c>
      <c r="O157" s="12">
        <v>-7.39</v>
      </c>
      <c r="P157" s="46">
        <v>1</v>
      </c>
      <c r="Q157" s="46"/>
      <c r="R157" s="18">
        <v>1</v>
      </c>
      <c r="S157" s="1">
        <v>-1.7948275862068965</v>
      </c>
      <c r="T157" s="1">
        <v>10.18</v>
      </c>
      <c r="U157" s="1">
        <v>-15.98</v>
      </c>
      <c r="V157" s="1">
        <v>7.7597439301866764</v>
      </c>
      <c r="W157" s="1">
        <v>29</v>
      </c>
    </row>
    <row r="158" spans="1:23" ht="15" thickBot="1" x14ac:dyDescent="0.35">
      <c r="A158" s="11" t="s">
        <v>77</v>
      </c>
      <c r="B158" s="12">
        <v>226.2</v>
      </c>
      <c r="C158" s="12">
        <v>0</v>
      </c>
      <c r="D158" s="12">
        <v>1998.2</v>
      </c>
      <c r="E158" s="12">
        <v>427.3</v>
      </c>
      <c r="F158" s="12">
        <v>0</v>
      </c>
      <c r="G158" s="12">
        <v>0</v>
      </c>
      <c r="H158" s="12">
        <v>25.1</v>
      </c>
      <c r="I158" s="12">
        <v>301.60000000000002</v>
      </c>
      <c r="J158" s="12">
        <v>276.5</v>
      </c>
      <c r="K158" s="12">
        <v>590.70000000000005</v>
      </c>
      <c r="L158" s="12">
        <v>3845.6</v>
      </c>
      <c r="M158" s="12">
        <v>3400</v>
      </c>
      <c r="N158" s="12">
        <v>-445.6</v>
      </c>
      <c r="O158" s="12">
        <v>-13.11</v>
      </c>
      <c r="P158" s="46">
        <v>1</v>
      </c>
      <c r="Q158" s="46"/>
      <c r="R158" s="18" t="s">
        <v>264</v>
      </c>
      <c r="S158" s="1">
        <v>-1.0452631578947367</v>
      </c>
      <c r="T158" s="1">
        <v>10.18</v>
      </c>
      <c r="U158" s="1">
        <v>-15.98</v>
      </c>
      <c r="V158" s="1">
        <v>7.0769930768623288</v>
      </c>
      <c r="W158" s="1">
        <v>38</v>
      </c>
    </row>
    <row r="159" spans="1:23" ht="15" thickBot="1" x14ac:dyDescent="0.35">
      <c r="A159" s="11" t="s">
        <v>78</v>
      </c>
      <c r="B159" s="12">
        <v>0</v>
      </c>
      <c r="C159" s="12">
        <v>289.10000000000002</v>
      </c>
      <c r="D159" s="12">
        <v>1244.2</v>
      </c>
      <c r="E159" s="12">
        <v>1332.2</v>
      </c>
      <c r="F159" s="12">
        <v>0</v>
      </c>
      <c r="G159" s="12">
        <v>867.2</v>
      </c>
      <c r="H159" s="12">
        <v>25.1</v>
      </c>
      <c r="I159" s="12">
        <v>301.60000000000002</v>
      </c>
      <c r="J159" s="12">
        <v>0</v>
      </c>
      <c r="K159" s="12">
        <v>0</v>
      </c>
      <c r="L159" s="12">
        <v>4059.3</v>
      </c>
      <c r="M159" s="12">
        <v>3500</v>
      </c>
      <c r="N159" s="12">
        <v>-559.29999999999995</v>
      </c>
      <c r="O159" s="12">
        <v>-15.98</v>
      </c>
      <c r="P159" s="46">
        <v>1</v>
      </c>
      <c r="Q159" s="46"/>
    </row>
    <row r="160" spans="1:23" ht="15" thickBot="1" x14ac:dyDescent="0.35">
      <c r="A160" s="11" t="s">
        <v>79</v>
      </c>
      <c r="B160" s="12">
        <v>0</v>
      </c>
      <c r="C160" s="12">
        <v>226.2</v>
      </c>
      <c r="D160" s="12">
        <v>0</v>
      </c>
      <c r="E160" s="12">
        <v>0</v>
      </c>
      <c r="F160" s="12">
        <v>0</v>
      </c>
      <c r="G160" s="12">
        <v>1193.9000000000001</v>
      </c>
      <c r="H160" s="12">
        <v>25.1</v>
      </c>
      <c r="I160" s="12">
        <v>1809.7</v>
      </c>
      <c r="J160" s="12">
        <v>276.5</v>
      </c>
      <c r="K160" s="12">
        <v>590.70000000000005</v>
      </c>
      <c r="L160" s="12">
        <v>4122.1000000000004</v>
      </c>
      <c r="M160" s="12">
        <v>4100</v>
      </c>
      <c r="N160" s="12">
        <v>-22.1</v>
      </c>
      <c r="O160" s="12">
        <v>-0.54</v>
      </c>
      <c r="P160" s="46">
        <v>1</v>
      </c>
      <c r="Q160" s="46"/>
    </row>
    <row r="161" spans="1:23" ht="15" thickBot="1" x14ac:dyDescent="0.35">
      <c r="A161" s="11" t="s">
        <v>80</v>
      </c>
      <c r="B161" s="12">
        <v>226.2</v>
      </c>
      <c r="C161" s="12">
        <v>289.10000000000002</v>
      </c>
      <c r="D161" s="12">
        <v>2878</v>
      </c>
      <c r="E161" s="12">
        <v>1558.4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4951.6000000000004</v>
      </c>
      <c r="M161" s="12">
        <v>4300</v>
      </c>
      <c r="N161" s="12">
        <v>-651.6</v>
      </c>
      <c r="O161" s="12">
        <v>-15.15</v>
      </c>
      <c r="P161" s="46">
        <v>1</v>
      </c>
      <c r="Q161" s="46"/>
      <c r="R161" s="17" t="s">
        <v>263</v>
      </c>
      <c r="S161" t="s">
        <v>458</v>
      </c>
      <c r="T161" t="s">
        <v>459</v>
      </c>
      <c r="U161" t="s">
        <v>460</v>
      </c>
      <c r="V161" t="s">
        <v>461</v>
      </c>
      <c r="W161" t="s">
        <v>462</v>
      </c>
    </row>
    <row r="162" spans="1:23" ht="15" thickBot="1" x14ac:dyDescent="0.35">
      <c r="A162" s="11" t="s">
        <v>81</v>
      </c>
      <c r="B162" s="12">
        <v>0</v>
      </c>
      <c r="C162" s="12">
        <v>226.2</v>
      </c>
      <c r="D162" s="12">
        <v>100.5</v>
      </c>
      <c r="E162" s="12">
        <v>1332.2</v>
      </c>
      <c r="F162" s="12">
        <v>0</v>
      </c>
      <c r="G162" s="12">
        <v>1897.7</v>
      </c>
      <c r="H162" s="12">
        <v>25.1</v>
      </c>
      <c r="I162" s="12">
        <v>1784.6</v>
      </c>
      <c r="J162" s="12">
        <v>0</v>
      </c>
      <c r="K162" s="12">
        <v>0</v>
      </c>
      <c r="L162" s="12">
        <v>5366.3</v>
      </c>
      <c r="M162" s="12">
        <v>4800</v>
      </c>
      <c r="N162" s="12">
        <v>-566.29999999999995</v>
      </c>
      <c r="O162" s="12">
        <v>-11.8</v>
      </c>
      <c r="P162" s="46">
        <v>1</v>
      </c>
      <c r="Q162" s="46"/>
      <c r="R162" s="18">
        <v>0</v>
      </c>
      <c r="S162" s="2">
        <v>84.055555555555557</v>
      </c>
      <c r="T162" s="2">
        <v>619</v>
      </c>
      <c r="U162" s="2">
        <v>-34</v>
      </c>
      <c r="V162" s="2">
        <v>217.48411500102205</v>
      </c>
      <c r="W162" s="2">
        <v>9</v>
      </c>
    </row>
    <row r="163" spans="1:23" ht="15" thickBot="1" x14ac:dyDescent="0.35">
      <c r="A163" s="11" t="s">
        <v>82</v>
      </c>
      <c r="B163" s="12">
        <v>0</v>
      </c>
      <c r="C163" s="12">
        <v>289.10000000000002</v>
      </c>
      <c r="D163" s="12">
        <v>1998.2</v>
      </c>
      <c r="E163" s="49">
        <v>1570.9</v>
      </c>
      <c r="F163" s="49">
        <v>125.7</v>
      </c>
      <c r="G163" s="12">
        <v>1168.8</v>
      </c>
      <c r="H163" s="12">
        <v>25.1</v>
      </c>
      <c r="I163" s="12">
        <v>301.60000000000002</v>
      </c>
      <c r="J163" s="12">
        <v>0</v>
      </c>
      <c r="K163" s="12">
        <v>0</v>
      </c>
      <c r="L163" s="12">
        <v>5479.4</v>
      </c>
      <c r="M163" s="12">
        <v>5500</v>
      </c>
      <c r="N163" s="12">
        <v>20.6</v>
      </c>
      <c r="O163" s="12">
        <v>0.37</v>
      </c>
      <c r="P163" s="46">
        <v>1</v>
      </c>
      <c r="Q163" s="46"/>
      <c r="R163" s="18">
        <v>1</v>
      </c>
      <c r="S163" s="2">
        <v>-26.079310344827562</v>
      </c>
      <c r="T163" s="2">
        <v>763.8</v>
      </c>
      <c r="U163" s="2">
        <v>-651.6</v>
      </c>
      <c r="V163" s="2">
        <v>382.45560375338272</v>
      </c>
      <c r="W163" s="2">
        <v>29</v>
      </c>
    </row>
    <row r="164" spans="1:23" ht="15" thickBot="1" x14ac:dyDescent="0.35">
      <c r="A164" s="11" t="s">
        <v>83</v>
      </c>
      <c r="B164" s="12">
        <v>0</v>
      </c>
      <c r="C164" s="12">
        <v>226.2</v>
      </c>
      <c r="D164" s="12">
        <v>1244.2</v>
      </c>
      <c r="E164" s="12">
        <v>1332.2</v>
      </c>
      <c r="F164" s="12">
        <v>0</v>
      </c>
      <c r="G164" s="12">
        <v>1219</v>
      </c>
      <c r="H164" s="12">
        <v>25.1</v>
      </c>
      <c r="I164" s="12">
        <v>1784.6</v>
      </c>
      <c r="J164" s="12">
        <v>0</v>
      </c>
      <c r="K164" s="12">
        <v>0</v>
      </c>
      <c r="L164" s="12">
        <v>5831.3</v>
      </c>
      <c r="M164" s="12">
        <v>5800</v>
      </c>
      <c r="N164" s="12">
        <v>-31.3</v>
      </c>
      <c r="O164" s="12">
        <v>-0.54</v>
      </c>
      <c r="P164" s="46">
        <v>1</v>
      </c>
      <c r="Q164" s="46"/>
      <c r="R164" s="18" t="s">
        <v>264</v>
      </c>
      <c r="S164" s="2">
        <v>5.2631578947455182E-3</v>
      </c>
      <c r="T164" s="2">
        <v>763.8</v>
      </c>
      <c r="U164" s="2">
        <v>-651.6</v>
      </c>
      <c r="V164" s="2">
        <v>350.95740170195631</v>
      </c>
      <c r="W164" s="2">
        <v>38</v>
      </c>
    </row>
    <row r="165" spans="1:23" ht="15" thickBot="1" x14ac:dyDescent="0.35">
      <c r="A165" s="11" t="s">
        <v>84</v>
      </c>
      <c r="B165" s="12">
        <v>0</v>
      </c>
      <c r="C165" s="12">
        <v>0</v>
      </c>
      <c r="D165" s="12">
        <v>100.5</v>
      </c>
      <c r="E165" s="12">
        <v>1332.2</v>
      </c>
      <c r="F165" s="12">
        <v>0</v>
      </c>
      <c r="G165" s="12">
        <v>1219</v>
      </c>
      <c r="H165" s="12">
        <v>25.1</v>
      </c>
      <c r="I165" s="12">
        <v>1784.6</v>
      </c>
      <c r="J165" s="12">
        <v>276.5</v>
      </c>
      <c r="K165" s="12">
        <v>590.70000000000005</v>
      </c>
      <c r="L165" s="12">
        <v>5328.6</v>
      </c>
      <c r="M165" s="12">
        <v>4900</v>
      </c>
      <c r="N165" s="12">
        <v>-428.6</v>
      </c>
      <c r="O165" s="12">
        <v>-8.75</v>
      </c>
      <c r="P165" s="46">
        <v>1</v>
      </c>
      <c r="Q165" s="46"/>
    </row>
    <row r="166" spans="1:23" ht="15" thickBot="1" x14ac:dyDescent="0.35">
      <c r="A166" s="43" t="s">
        <v>391</v>
      </c>
      <c r="B166" s="44">
        <f>SUM(B128:B165)/$B$169</f>
        <v>2.6248927524575423E-2</v>
      </c>
      <c r="C166" s="44">
        <f t="shared" ref="C166:O166" si="0">SUM(C128:C165)/$B$169</f>
        <v>2.8277724038774071E-2</v>
      </c>
      <c r="D166" s="44">
        <f t="shared" si="0"/>
        <v>0.34678657568235777</v>
      </c>
      <c r="E166" s="44">
        <f t="shared" si="0"/>
        <v>0.1949870131644833</v>
      </c>
      <c r="F166" s="44">
        <f t="shared" si="0"/>
        <v>1.8404117524760885E-3</v>
      </c>
      <c r="G166" s="44">
        <f t="shared" si="0"/>
        <v>0.13463117094306587</v>
      </c>
      <c r="H166" s="44">
        <f t="shared" si="0"/>
        <v>4.042463682248594E-3</v>
      </c>
      <c r="I166" s="44">
        <f t="shared" si="0"/>
        <v>0.17149309076924424</v>
      </c>
      <c r="J166" s="44">
        <f t="shared" si="0"/>
        <v>3.2754058325093538E-2</v>
      </c>
      <c r="K166" s="44">
        <f t="shared" si="0"/>
        <v>5.894442063877077E-2</v>
      </c>
      <c r="L166" s="44">
        <f t="shared" si="0"/>
        <v>1</v>
      </c>
      <c r="M166" s="44">
        <f t="shared" si="0"/>
        <v>1.0000009760868485</v>
      </c>
      <c r="N166" s="44">
        <f t="shared" si="0"/>
        <v>9.7608684830502377E-7</v>
      </c>
      <c r="O166" s="44">
        <f t="shared" si="0"/>
        <v>-1.9385084807305812E-4</v>
      </c>
      <c r="R166" t="s">
        <v>362</v>
      </c>
      <c r="S166" s="2">
        <f>S156-S157</f>
        <v>3.1648275862068966</v>
      </c>
      <c r="T166" s="2">
        <f t="shared" ref="T166:V166" si="1">T156-T157</f>
        <v>-0.50999999999999979</v>
      </c>
      <c r="U166" s="2">
        <f t="shared" si="1"/>
        <v>15.440000000000001</v>
      </c>
      <c r="V166" s="2">
        <f t="shared" si="1"/>
        <v>-4.2539415969111678</v>
      </c>
    </row>
    <row r="167" spans="1:23" ht="15" thickBot="1" x14ac:dyDescent="0.35">
      <c r="A167" s="13" t="s">
        <v>179</v>
      </c>
      <c r="B167" s="14">
        <v>13434.7</v>
      </c>
      <c r="G167" s="45">
        <f>B166</f>
        <v>2.6248927524575423E-2</v>
      </c>
      <c r="H167" s="45">
        <f>C166</f>
        <v>2.8277724038774071E-2</v>
      </c>
      <c r="I167" s="45">
        <f>D166</f>
        <v>0.34678657568235777</v>
      </c>
      <c r="J167" s="45">
        <f>E166</f>
        <v>0.1949870131644833</v>
      </c>
      <c r="K167" s="45">
        <f>F166</f>
        <v>1.8404117524760885E-3</v>
      </c>
      <c r="L167" s="45">
        <f>SUM(G166:K167)</f>
        <v>1.0000058565210896</v>
      </c>
      <c r="R167" t="s">
        <v>362</v>
      </c>
      <c r="S167" s="2">
        <f>S162-S163</f>
        <v>110.13486590038312</v>
      </c>
      <c r="T167" s="2">
        <f>T162-T163</f>
        <v>-144.79999999999995</v>
      </c>
      <c r="U167" s="2">
        <f>U162-U163</f>
        <v>617.6</v>
      </c>
      <c r="V167" s="2">
        <f>V162-V163</f>
        <v>-164.97148875236067</v>
      </c>
    </row>
    <row r="168" spans="1:23" ht="15" thickBot="1" x14ac:dyDescent="0.35">
      <c r="A168" s="13" t="s">
        <v>180</v>
      </c>
      <c r="B168" s="14">
        <v>0</v>
      </c>
      <c r="G168" t="s">
        <v>392</v>
      </c>
      <c r="H168" s="19" t="s">
        <v>393</v>
      </c>
      <c r="I168" t="s">
        <v>392</v>
      </c>
      <c r="J168" t="s">
        <v>392</v>
      </c>
      <c r="K168" s="19" t="s">
        <v>393</v>
      </c>
      <c r="M168" s="19">
        <v>2</v>
      </c>
    </row>
    <row r="169" spans="1:23" ht="15" thickBot="1" x14ac:dyDescent="0.35">
      <c r="A169" s="13" t="s">
        <v>181</v>
      </c>
      <c r="B169" s="14">
        <v>204899.8</v>
      </c>
    </row>
    <row r="170" spans="1:23" ht="15" thickBot="1" x14ac:dyDescent="0.35">
      <c r="A170" s="13" t="s">
        <v>182</v>
      </c>
      <c r="B170" s="14">
        <v>204900</v>
      </c>
    </row>
    <row r="171" spans="1:23" ht="15" thickBot="1" x14ac:dyDescent="0.35">
      <c r="A171" s="13" t="s">
        <v>183</v>
      </c>
      <c r="B171" s="39">
        <v>-0.2</v>
      </c>
    </row>
    <row r="172" spans="1:23" ht="15" thickBot="1" x14ac:dyDescent="0.35">
      <c r="A172" s="13" t="s">
        <v>184</v>
      </c>
      <c r="B172" s="14"/>
    </row>
    <row r="173" spans="1:23" ht="15" thickBot="1" x14ac:dyDescent="0.35">
      <c r="A173" s="13" t="s">
        <v>185</v>
      </c>
      <c r="B173" s="14"/>
    </row>
    <row r="174" spans="1:23" ht="15" thickBot="1" x14ac:dyDescent="0.35">
      <c r="A174" s="13" t="s">
        <v>186</v>
      </c>
      <c r="B174" s="14">
        <v>0</v>
      </c>
    </row>
    <row r="176" spans="1:23" x14ac:dyDescent="0.3">
      <c r="A176" s="15" t="s">
        <v>187</v>
      </c>
    </row>
    <row r="178" spans="1:1" x14ac:dyDescent="0.3">
      <c r="A178" s="16" t="s">
        <v>188</v>
      </c>
    </row>
    <row r="179" spans="1:1" x14ac:dyDescent="0.3">
      <c r="A179" s="16" t="s">
        <v>233</v>
      </c>
    </row>
  </sheetData>
  <hyperlinks>
    <hyperlink ref="A176" r:id="rId4" display="https://miau.my-x.hu/myx-free/coco/test/705521220250220124311.html" xr:uid="{E63EDBF9-377A-4696-8551-45A5F28B3061}"/>
  </hyperlinks>
  <pageMargins left="0.7" right="0.7" top="0.75" bottom="0.75" header="0.3" footer="0.3"/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674B6-158A-4083-A7E0-FFC0CD1B0274}">
  <dimension ref="A1:W179"/>
  <sheetViews>
    <sheetView topLeftCell="A127" zoomScale="46" zoomScaleNormal="50" workbookViewId="0">
      <selection activeCell="R177" sqref="R177:V178"/>
    </sheetView>
  </sheetViews>
  <sheetFormatPr defaultRowHeight="14.4" x14ac:dyDescent="0.3"/>
  <cols>
    <col min="14" max="14" width="10" bestFit="1" customWidth="1"/>
    <col min="18" max="18" width="14.5546875" bestFit="1" customWidth="1"/>
    <col min="19" max="19" width="9.88671875" bestFit="1" customWidth="1"/>
    <col min="20" max="20" width="15.21875" bestFit="1" customWidth="1"/>
    <col min="21" max="21" width="15" bestFit="1" customWidth="1"/>
    <col min="22" max="22" width="12.5546875" bestFit="1" customWidth="1"/>
    <col min="23" max="23" width="16.33203125" bestFit="1" customWidth="1"/>
  </cols>
  <sheetData>
    <row r="1" spans="1:12" ht="18" x14ac:dyDescent="0.3">
      <c r="A1" s="7"/>
    </row>
    <row r="2" spans="1:12" x14ac:dyDescent="0.3">
      <c r="A2" s="8"/>
    </row>
    <row r="5" spans="1:12" ht="18" x14ac:dyDescent="0.3">
      <c r="A5" s="9" t="s">
        <v>28</v>
      </c>
      <c r="B5" s="10">
        <v>3882180</v>
      </c>
      <c r="C5" s="9" t="s">
        <v>29</v>
      </c>
      <c r="D5" s="10">
        <v>38</v>
      </c>
      <c r="E5" s="9" t="s">
        <v>30</v>
      </c>
      <c r="F5" s="10">
        <v>10</v>
      </c>
      <c r="G5" s="9" t="s">
        <v>31</v>
      </c>
      <c r="H5" s="10">
        <v>38</v>
      </c>
      <c r="I5" s="9" t="s">
        <v>32</v>
      </c>
      <c r="J5" s="10">
        <v>0</v>
      </c>
      <c r="K5" s="9" t="s">
        <v>33</v>
      </c>
      <c r="L5" s="10" t="s">
        <v>234</v>
      </c>
    </row>
    <row r="6" spans="1:12" ht="18.600000000000001" thickBot="1" x14ac:dyDescent="0.35">
      <c r="A6" s="7"/>
    </row>
    <row r="7" spans="1:12" ht="15" thickBot="1" x14ac:dyDescent="0.35">
      <c r="A7" s="11" t="s">
        <v>35</v>
      </c>
      <c r="B7" s="11" t="s">
        <v>36</v>
      </c>
      <c r="C7" s="11" t="s">
        <v>37</v>
      </c>
      <c r="D7" s="11" t="s">
        <v>38</v>
      </c>
      <c r="E7" s="11" t="s">
        <v>39</v>
      </c>
      <c r="F7" s="11" t="s">
        <v>40</v>
      </c>
      <c r="G7" s="11" t="s">
        <v>41</v>
      </c>
      <c r="H7" s="11" t="s">
        <v>42</v>
      </c>
      <c r="I7" s="11" t="s">
        <v>43</v>
      </c>
      <c r="J7" s="11" t="s">
        <v>44</v>
      </c>
      <c r="K7" s="11" t="s">
        <v>45</v>
      </c>
      <c r="L7" s="11" t="s">
        <v>46</v>
      </c>
    </row>
    <row r="8" spans="1:12" ht="15" thickBot="1" x14ac:dyDescent="0.35">
      <c r="A8" s="11" t="s">
        <v>47</v>
      </c>
      <c r="B8" s="12">
        <v>34</v>
      </c>
      <c r="C8" s="12">
        <v>26</v>
      </c>
      <c r="D8" s="12">
        <v>36</v>
      </c>
      <c r="E8" s="12">
        <v>33</v>
      </c>
      <c r="F8" s="12">
        <v>33</v>
      </c>
      <c r="G8" s="12">
        <v>5</v>
      </c>
      <c r="H8" s="12">
        <v>13</v>
      </c>
      <c r="I8" s="12">
        <v>3</v>
      </c>
      <c r="J8" s="12">
        <v>6</v>
      </c>
      <c r="K8" s="12">
        <v>6</v>
      </c>
      <c r="L8" s="12">
        <v>29000</v>
      </c>
    </row>
    <row r="9" spans="1:12" ht="15" thickBot="1" x14ac:dyDescent="0.35">
      <c r="A9" s="11" t="s">
        <v>48</v>
      </c>
      <c r="B9" s="12">
        <v>6</v>
      </c>
      <c r="C9" s="12">
        <v>28</v>
      </c>
      <c r="D9" s="12">
        <v>6</v>
      </c>
      <c r="E9" s="12">
        <v>9</v>
      </c>
      <c r="F9" s="12">
        <v>9</v>
      </c>
      <c r="G9" s="12">
        <v>33</v>
      </c>
      <c r="H9" s="12">
        <v>11</v>
      </c>
      <c r="I9" s="12">
        <v>33</v>
      </c>
      <c r="J9" s="12">
        <v>30</v>
      </c>
      <c r="K9" s="12">
        <v>30</v>
      </c>
      <c r="L9" s="12">
        <v>23000</v>
      </c>
    </row>
    <row r="10" spans="1:12" ht="15" thickBot="1" x14ac:dyDescent="0.35">
      <c r="A10" s="11" t="s">
        <v>49</v>
      </c>
      <c r="B10" s="12">
        <v>4</v>
      </c>
      <c r="C10" s="12">
        <v>26</v>
      </c>
      <c r="D10" s="12">
        <v>7</v>
      </c>
      <c r="E10" s="12">
        <v>14</v>
      </c>
      <c r="F10" s="12">
        <v>14</v>
      </c>
      <c r="G10" s="12">
        <v>35</v>
      </c>
      <c r="H10" s="12">
        <v>13</v>
      </c>
      <c r="I10" s="12">
        <v>32</v>
      </c>
      <c r="J10" s="12">
        <v>25</v>
      </c>
      <c r="K10" s="12">
        <v>25</v>
      </c>
      <c r="L10" s="12">
        <v>24000</v>
      </c>
    </row>
    <row r="11" spans="1:12" ht="15" thickBot="1" x14ac:dyDescent="0.35">
      <c r="A11" s="11" t="s">
        <v>50</v>
      </c>
      <c r="B11" s="12">
        <v>23</v>
      </c>
      <c r="C11" s="12">
        <v>18</v>
      </c>
      <c r="D11" s="12">
        <v>19</v>
      </c>
      <c r="E11" s="12">
        <v>14</v>
      </c>
      <c r="F11" s="12">
        <v>14</v>
      </c>
      <c r="G11" s="12">
        <v>16</v>
      </c>
      <c r="H11" s="12">
        <v>21</v>
      </c>
      <c r="I11" s="12">
        <v>20</v>
      </c>
      <c r="J11" s="12">
        <v>25</v>
      </c>
      <c r="K11" s="12">
        <v>25</v>
      </c>
      <c r="L11" s="12">
        <v>18000</v>
      </c>
    </row>
    <row r="12" spans="1:12" ht="15" thickBot="1" x14ac:dyDescent="0.35">
      <c r="A12" s="11" t="s">
        <v>51</v>
      </c>
      <c r="B12" s="12">
        <v>15</v>
      </c>
      <c r="C12" s="12">
        <v>1</v>
      </c>
      <c r="D12" s="12">
        <v>9</v>
      </c>
      <c r="E12" s="12">
        <v>8</v>
      </c>
      <c r="F12" s="12">
        <v>8</v>
      </c>
      <c r="G12" s="12">
        <v>24</v>
      </c>
      <c r="H12" s="12">
        <v>38</v>
      </c>
      <c r="I12" s="12">
        <v>30</v>
      </c>
      <c r="J12" s="12">
        <v>31</v>
      </c>
      <c r="K12" s="12">
        <v>31</v>
      </c>
      <c r="L12" s="12">
        <v>11000</v>
      </c>
    </row>
    <row r="13" spans="1:12" ht="15" thickBot="1" x14ac:dyDescent="0.35">
      <c r="A13" s="11" t="s">
        <v>52</v>
      </c>
      <c r="B13" s="12">
        <v>28</v>
      </c>
      <c r="C13" s="12">
        <v>1</v>
      </c>
      <c r="D13" s="12">
        <v>28</v>
      </c>
      <c r="E13" s="12">
        <v>16</v>
      </c>
      <c r="F13" s="12">
        <v>16</v>
      </c>
      <c r="G13" s="12">
        <v>11</v>
      </c>
      <c r="H13" s="12">
        <v>38</v>
      </c>
      <c r="I13" s="12">
        <v>11</v>
      </c>
      <c r="J13" s="12">
        <v>23</v>
      </c>
      <c r="K13" s="12">
        <v>23</v>
      </c>
      <c r="L13" s="12">
        <v>26000</v>
      </c>
    </row>
    <row r="14" spans="1:12" ht="15" thickBot="1" x14ac:dyDescent="0.35">
      <c r="A14" s="11" t="s">
        <v>53</v>
      </c>
      <c r="B14" s="12">
        <v>8</v>
      </c>
      <c r="C14" s="12">
        <v>1</v>
      </c>
      <c r="D14" s="12">
        <v>11</v>
      </c>
      <c r="E14" s="12">
        <v>24</v>
      </c>
      <c r="F14" s="12">
        <v>24</v>
      </c>
      <c r="G14" s="12">
        <v>31</v>
      </c>
      <c r="H14" s="12">
        <v>38</v>
      </c>
      <c r="I14" s="12">
        <v>28</v>
      </c>
      <c r="J14" s="12">
        <v>15</v>
      </c>
      <c r="K14" s="12">
        <v>15</v>
      </c>
      <c r="L14" s="12">
        <v>15000</v>
      </c>
    </row>
    <row r="15" spans="1:12" ht="15" thickBot="1" x14ac:dyDescent="0.35">
      <c r="A15" s="11" t="s">
        <v>54</v>
      </c>
      <c r="B15" s="12">
        <v>7</v>
      </c>
      <c r="C15" s="12">
        <v>18</v>
      </c>
      <c r="D15" s="12">
        <v>4</v>
      </c>
      <c r="E15" s="12">
        <v>4</v>
      </c>
      <c r="F15" s="12">
        <v>4</v>
      </c>
      <c r="G15" s="12">
        <v>32</v>
      </c>
      <c r="H15" s="12">
        <v>21</v>
      </c>
      <c r="I15" s="12">
        <v>35</v>
      </c>
      <c r="J15" s="12">
        <v>35</v>
      </c>
      <c r="K15" s="12">
        <v>35</v>
      </c>
      <c r="L15" s="12">
        <v>12000</v>
      </c>
    </row>
    <row r="16" spans="1:12" ht="15" thickBot="1" x14ac:dyDescent="0.35">
      <c r="A16" s="11" t="s">
        <v>55</v>
      </c>
      <c r="B16" s="12">
        <v>5</v>
      </c>
      <c r="C16" s="12">
        <v>23</v>
      </c>
      <c r="D16" s="12">
        <v>3</v>
      </c>
      <c r="E16" s="12">
        <v>1</v>
      </c>
      <c r="F16" s="12">
        <v>1</v>
      </c>
      <c r="G16" s="12">
        <v>34</v>
      </c>
      <c r="H16" s="12">
        <v>16</v>
      </c>
      <c r="I16" s="12">
        <v>36</v>
      </c>
      <c r="J16" s="12">
        <v>38</v>
      </c>
      <c r="K16" s="12">
        <v>38</v>
      </c>
      <c r="L16" s="12">
        <v>10000</v>
      </c>
    </row>
    <row r="17" spans="1:12" ht="15" thickBot="1" x14ac:dyDescent="0.35">
      <c r="A17" s="11" t="s">
        <v>56</v>
      </c>
      <c r="B17" s="12">
        <v>20</v>
      </c>
      <c r="C17" s="12">
        <v>23</v>
      </c>
      <c r="D17" s="12">
        <v>16</v>
      </c>
      <c r="E17" s="12">
        <v>16</v>
      </c>
      <c r="F17" s="12">
        <v>16</v>
      </c>
      <c r="G17" s="12">
        <v>19</v>
      </c>
      <c r="H17" s="12">
        <v>16</v>
      </c>
      <c r="I17" s="12">
        <v>23</v>
      </c>
      <c r="J17" s="12">
        <v>23</v>
      </c>
      <c r="K17" s="12">
        <v>23</v>
      </c>
      <c r="L17" s="12">
        <v>30000</v>
      </c>
    </row>
    <row r="18" spans="1:12" ht="15" thickBot="1" x14ac:dyDescent="0.35">
      <c r="A18" s="11" t="s">
        <v>57</v>
      </c>
      <c r="B18" s="12">
        <v>17</v>
      </c>
      <c r="C18" s="12">
        <v>6</v>
      </c>
      <c r="D18" s="12">
        <v>13</v>
      </c>
      <c r="E18" s="12">
        <v>16</v>
      </c>
      <c r="F18" s="12">
        <v>16</v>
      </c>
      <c r="G18" s="12">
        <v>22</v>
      </c>
      <c r="H18" s="12">
        <v>33</v>
      </c>
      <c r="I18" s="12">
        <v>26</v>
      </c>
      <c r="J18" s="12">
        <v>23</v>
      </c>
      <c r="K18" s="12">
        <v>23</v>
      </c>
      <c r="L18" s="12">
        <v>27000</v>
      </c>
    </row>
    <row r="19" spans="1:12" ht="15" thickBot="1" x14ac:dyDescent="0.35">
      <c r="A19" s="11" t="s">
        <v>58</v>
      </c>
      <c r="B19" s="12">
        <v>22</v>
      </c>
      <c r="C19" s="12">
        <v>8</v>
      </c>
      <c r="D19" s="12">
        <v>25</v>
      </c>
      <c r="E19" s="12">
        <v>22</v>
      </c>
      <c r="F19" s="12">
        <v>22</v>
      </c>
      <c r="G19" s="12">
        <v>17</v>
      </c>
      <c r="H19" s="12">
        <v>31</v>
      </c>
      <c r="I19" s="12">
        <v>14</v>
      </c>
      <c r="J19" s="12">
        <v>17</v>
      </c>
      <c r="K19" s="12">
        <v>17</v>
      </c>
      <c r="L19" s="12">
        <v>27000</v>
      </c>
    </row>
    <row r="20" spans="1:12" ht="15" thickBot="1" x14ac:dyDescent="0.35">
      <c r="A20" s="11" t="s">
        <v>59</v>
      </c>
      <c r="B20" s="12">
        <v>36</v>
      </c>
      <c r="C20" s="12">
        <v>18</v>
      </c>
      <c r="D20" s="12">
        <v>26</v>
      </c>
      <c r="E20" s="12">
        <v>4</v>
      </c>
      <c r="F20" s="12">
        <v>4</v>
      </c>
      <c r="G20" s="12">
        <v>3</v>
      </c>
      <c r="H20" s="12">
        <v>21</v>
      </c>
      <c r="I20" s="12">
        <v>13</v>
      </c>
      <c r="J20" s="12">
        <v>35</v>
      </c>
      <c r="K20" s="12">
        <v>35</v>
      </c>
      <c r="L20" s="12">
        <v>19000</v>
      </c>
    </row>
    <row r="21" spans="1:12" ht="15" thickBot="1" x14ac:dyDescent="0.35">
      <c r="A21" s="11" t="s">
        <v>60</v>
      </c>
      <c r="B21" s="12">
        <v>16</v>
      </c>
      <c r="C21" s="12">
        <v>8</v>
      </c>
      <c r="D21" s="12">
        <v>15</v>
      </c>
      <c r="E21" s="12">
        <v>20</v>
      </c>
      <c r="F21" s="12">
        <v>20</v>
      </c>
      <c r="G21" s="12">
        <v>23</v>
      </c>
      <c r="H21" s="12">
        <v>31</v>
      </c>
      <c r="I21" s="12">
        <v>24</v>
      </c>
      <c r="J21" s="12">
        <v>19</v>
      </c>
      <c r="K21" s="12">
        <v>19</v>
      </c>
      <c r="L21" s="12">
        <v>14000</v>
      </c>
    </row>
    <row r="22" spans="1:12" ht="15" thickBot="1" x14ac:dyDescent="0.35">
      <c r="A22" s="11" t="s">
        <v>61</v>
      </c>
      <c r="B22" s="12">
        <v>2</v>
      </c>
      <c r="C22" s="12">
        <v>28</v>
      </c>
      <c r="D22" s="12">
        <v>1</v>
      </c>
      <c r="E22" s="12">
        <v>1</v>
      </c>
      <c r="F22" s="12">
        <v>1</v>
      </c>
      <c r="G22" s="12">
        <v>37</v>
      </c>
      <c r="H22" s="12">
        <v>11</v>
      </c>
      <c r="I22" s="12">
        <v>38</v>
      </c>
      <c r="J22" s="12">
        <v>38</v>
      </c>
      <c r="K22" s="12">
        <v>38</v>
      </c>
      <c r="L22" s="12">
        <v>27000</v>
      </c>
    </row>
    <row r="23" spans="1:12" ht="15" thickBot="1" x14ac:dyDescent="0.35">
      <c r="A23" s="11" t="s">
        <v>62</v>
      </c>
      <c r="B23" s="12">
        <v>2</v>
      </c>
      <c r="C23" s="12">
        <v>6</v>
      </c>
      <c r="D23" s="12">
        <v>2</v>
      </c>
      <c r="E23" s="12">
        <v>4</v>
      </c>
      <c r="F23" s="12">
        <v>4</v>
      </c>
      <c r="G23" s="12">
        <v>37</v>
      </c>
      <c r="H23" s="12">
        <v>33</v>
      </c>
      <c r="I23" s="12">
        <v>37</v>
      </c>
      <c r="J23" s="12">
        <v>35</v>
      </c>
      <c r="K23" s="12">
        <v>35</v>
      </c>
      <c r="L23" s="12">
        <v>10000</v>
      </c>
    </row>
    <row r="24" spans="1:12" ht="15" thickBot="1" x14ac:dyDescent="0.35">
      <c r="A24" s="11" t="s">
        <v>63</v>
      </c>
      <c r="B24" s="12">
        <v>18</v>
      </c>
      <c r="C24" s="12">
        <v>18</v>
      </c>
      <c r="D24" s="12">
        <v>21</v>
      </c>
      <c r="E24" s="12">
        <v>25</v>
      </c>
      <c r="F24" s="12">
        <v>25</v>
      </c>
      <c r="G24" s="12">
        <v>21</v>
      </c>
      <c r="H24" s="12">
        <v>21</v>
      </c>
      <c r="I24" s="12">
        <v>18</v>
      </c>
      <c r="J24" s="12">
        <v>14</v>
      </c>
      <c r="K24" s="12">
        <v>14</v>
      </c>
      <c r="L24" s="12">
        <v>13000</v>
      </c>
    </row>
    <row r="25" spans="1:12" ht="15" thickBot="1" x14ac:dyDescent="0.35">
      <c r="A25" s="11" t="s">
        <v>64</v>
      </c>
      <c r="B25" s="12">
        <v>13</v>
      </c>
      <c r="C25" s="12">
        <v>8</v>
      </c>
      <c r="D25" s="12">
        <v>14</v>
      </c>
      <c r="E25" s="12">
        <v>25</v>
      </c>
      <c r="F25" s="12">
        <v>25</v>
      </c>
      <c r="G25" s="12">
        <v>26</v>
      </c>
      <c r="H25" s="12">
        <v>31</v>
      </c>
      <c r="I25" s="12">
        <v>25</v>
      </c>
      <c r="J25" s="12">
        <v>14</v>
      </c>
      <c r="K25" s="12">
        <v>14</v>
      </c>
      <c r="L25" s="12">
        <v>14000</v>
      </c>
    </row>
    <row r="26" spans="1:12" ht="15" thickBot="1" x14ac:dyDescent="0.35">
      <c r="A26" s="11" t="s">
        <v>65</v>
      </c>
      <c r="B26" s="12">
        <v>35</v>
      </c>
      <c r="C26" s="12">
        <v>14</v>
      </c>
      <c r="D26" s="12">
        <v>37</v>
      </c>
      <c r="E26" s="12">
        <v>33</v>
      </c>
      <c r="F26" s="12">
        <v>33</v>
      </c>
      <c r="G26" s="12">
        <v>4</v>
      </c>
      <c r="H26" s="12">
        <v>25</v>
      </c>
      <c r="I26" s="12">
        <v>2</v>
      </c>
      <c r="J26" s="12">
        <v>6</v>
      </c>
      <c r="K26" s="12">
        <v>6</v>
      </c>
      <c r="L26" s="12">
        <v>10000</v>
      </c>
    </row>
    <row r="27" spans="1:12" ht="15" thickBot="1" x14ac:dyDescent="0.35">
      <c r="A27" s="11" t="s">
        <v>66</v>
      </c>
      <c r="B27" s="12">
        <v>38</v>
      </c>
      <c r="C27" s="12">
        <v>31</v>
      </c>
      <c r="D27" s="12">
        <v>38</v>
      </c>
      <c r="E27" s="12">
        <v>36</v>
      </c>
      <c r="F27" s="12">
        <v>36</v>
      </c>
      <c r="G27" s="12">
        <v>1</v>
      </c>
      <c r="H27" s="12">
        <v>8</v>
      </c>
      <c r="I27" s="12">
        <v>1</v>
      </c>
      <c r="J27" s="12">
        <v>3</v>
      </c>
      <c r="K27" s="12">
        <v>3</v>
      </c>
      <c r="L27" s="12">
        <v>26000</v>
      </c>
    </row>
    <row r="28" spans="1:12" ht="15" thickBot="1" x14ac:dyDescent="0.35">
      <c r="A28" s="11" t="s">
        <v>67</v>
      </c>
      <c r="B28" s="12">
        <v>25</v>
      </c>
      <c r="C28" s="12">
        <v>31</v>
      </c>
      <c r="D28" s="12">
        <v>29</v>
      </c>
      <c r="E28" s="12">
        <v>22</v>
      </c>
      <c r="F28" s="12">
        <v>22</v>
      </c>
      <c r="G28" s="12">
        <v>14</v>
      </c>
      <c r="H28" s="12">
        <v>8</v>
      </c>
      <c r="I28" s="12">
        <v>10</v>
      </c>
      <c r="J28" s="12">
        <v>17</v>
      </c>
      <c r="K28" s="12">
        <v>17</v>
      </c>
      <c r="L28" s="12">
        <v>11000</v>
      </c>
    </row>
    <row r="29" spans="1:12" ht="15" thickBot="1" x14ac:dyDescent="0.35">
      <c r="A29" s="11" t="s">
        <v>68</v>
      </c>
      <c r="B29" s="12">
        <v>21</v>
      </c>
      <c r="C29" s="12">
        <v>14</v>
      </c>
      <c r="D29" s="12">
        <v>24</v>
      </c>
      <c r="E29" s="12">
        <v>25</v>
      </c>
      <c r="F29" s="12">
        <v>25</v>
      </c>
      <c r="G29" s="12">
        <v>18</v>
      </c>
      <c r="H29" s="12">
        <v>25</v>
      </c>
      <c r="I29" s="12">
        <v>15</v>
      </c>
      <c r="J29" s="12">
        <v>14</v>
      </c>
      <c r="K29" s="12">
        <v>14</v>
      </c>
      <c r="L29" s="12">
        <v>30000</v>
      </c>
    </row>
    <row r="30" spans="1:12" ht="15" thickBot="1" x14ac:dyDescent="0.35">
      <c r="A30" s="11" t="s">
        <v>69</v>
      </c>
      <c r="B30" s="12">
        <v>12</v>
      </c>
      <c r="C30" s="12">
        <v>31</v>
      </c>
      <c r="D30" s="12">
        <v>10</v>
      </c>
      <c r="E30" s="12">
        <v>16</v>
      </c>
      <c r="F30" s="12">
        <v>16</v>
      </c>
      <c r="G30" s="12">
        <v>27</v>
      </c>
      <c r="H30" s="12">
        <v>8</v>
      </c>
      <c r="I30" s="12">
        <v>29</v>
      </c>
      <c r="J30" s="12">
        <v>23</v>
      </c>
      <c r="K30" s="12">
        <v>23</v>
      </c>
      <c r="L30" s="12">
        <v>19000</v>
      </c>
    </row>
    <row r="31" spans="1:12" ht="15" thickBot="1" x14ac:dyDescent="0.35">
      <c r="A31" s="11" t="s">
        <v>70</v>
      </c>
      <c r="B31" s="12">
        <v>10</v>
      </c>
      <c r="C31" s="12">
        <v>8</v>
      </c>
      <c r="D31" s="12">
        <v>8</v>
      </c>
      <c r="E31" s="12">
        <v>12</v>
      </c>
      <c r="F31" s="12">
        <v>12</v>
      </c>
      <c r="G31" s="12">
        <v>29</v>
      </c>
      <c r="H31" s="12">
        <v>31</v>
      </c>
      <c r="I31" s="12">
        <v>31</v>
      </c>
      <c r="J31" s="12">
        <v>27</v>
      </c>
      <c r="K31" s="12">
        <v>27</v>
      </c>
      <c r="L31" s="12">
        <v>26000</v>
      </c>
    </row>
    <row r="32" spans="1:12" ht="15" thickBot="1" x14ac:dyDescent="0.35">
      <c r="A32" s="11" t="s">
        <v>71</v>
      </c>
      <c r="B32" s="12">
        <v>30</v>
      </c>
      <c r="C32" s="12">
        <v>31</v>
      </c>
      <c r="D32" s="12">
        <v>32</v>
      </c>
      <c r="E32" s="12">
        <v>29</v>
      </c>
      <c r="F32" s="12">
        <v>29</v>
      </c>
      <c r="G32" s="12">
        <v>9</v>
      </c>
      <c r="H32" s="12">
        <v>8</v>
      </c>
      <c r="I32" s="12">
        <v>7</v>
      </c>
      <c r="J32" s="12">
        <v>10</v>
      </c>
      <c r="K32" s="12">
        <v>10</v>
      </c>
      <c r="L32" s="12">
        <v>22000</v>
      </c>
    </row>
    <row r="33" spans="1:12" ht="15" thickBot="1" x14ac:dyDescent="0.35">
      <c r="A33" s="11" t="s">
        <v>72</v>
      </c>
      <c r="B33" s="12">
        <v>19</v>
      </c>
      <c r="C33" s="12">
        <v>31</v>
      </c>
      <c r="D33" s="12">
        <v>23</v>
      </c>
      <c r="E33" s="12">
        <v>25</v>
      </c>
      <c r="F33" s="12">
        <v>25</v>
      </c>
      <c r="G33" s="12">
        <v>20</v>
      </c>
      <c r="H33" s="12">
        <v>8</v>
      </c>
      <c r="I33" s="12">
        <v>16</v>
      </c>
      <c r="J33" s="12">
        <v>14</v>
      </c>
      <c r="K33" s="12">
        <v>14</v>
      </c>
      <c r="L33" s="12">
        <v>26000</v>
      </c>
    </row>
    <row r="34" spans="1:12" ht="15" thickBot="1" x14ac:dyDescent="0.35">
      <c r="A34" s="11" t="s">
        <v>73</v>
      </c>
      <c r="B34" s="12">
        <v>32</v>
      </c>
      <c r="C34" s="12">
        <v>23</v>
      </c>
      <c r="D34" s="12">
        <v>34</v>
      </c>
      <c r="E34" s="12">
        <v>29</v>
      </c>
      <c r="F34" s="12">
        <v>29</v>
      </c>
      <c r="G34" s="12">
        <v>7</v>
      </c>
      <c r="H34" s="12">
        <v>16</v>
      </c>
      <c r="I34" s="12">
        <v>5</v>
      </c>
      <c r="J34" s="12">
        <v>10</v>
      </c>
      <c r="K34" s="12">
        <v>10</v>
      </c>
      <c r="L34" s="12">
        <v>23000</v>
      </c>
    </row>
    <row r="35" spans="1:12" ht="15" thickBot="1" x14ac:dyDescent="0.35">
      <c r="A35" s="11" t="s">
        <v>74</v>
      </c>
      <c r="B35" s="12">
        <v>1</v>
      </c>
      <c r="C35" s="12">
        <v>1</v>
      </c>
      <c r="D35" s="12">
        <v>12</v>
      </c>
      <c r="E35" s="12">
        <v>32</v>
      </c>
      <c r="F35" s="12">
        <v>32</v>
      </c>
      <c r="G35" s="12">
        <v>38</v>
      </c>
      <c r="H35" s="12">
        <v>38</v>
      </c>
      <c r="I35" s="12">
        <v>27</v>
      </c>
      <c r="J35" s="12">
        <v>7</v>
      </c>
      <c r="K35" s="12">
        <v>7</v>
      </c>
      <c r="L35" s="12">
        <v>19000</v>
      </c>
    </row>
    <row r="36" spans="1:12" ht="15" thickBot="1" x14ac:dyDescent="0.35">
      <c r="A36" s="11" t="s">
        <v>75</v>
      </c>
      <c r="B36" s="12">
        <v>11</v>
      </c>
      <c r="C36" s="12">
        <v>37</v>
      </c>
      <c r="D36" s="12">
        <v>20</v>
      </c>
      <c r="E36" s="12">
        <v>38</v>
      </c>
      <c r="F36" s="12">
        <v>38</v>
      </c>
      <c r="G36" s="12">
        <v>28</v>
      </c>
      <c r="H36" s="12">
        <v>2</v>
      </c>
      <c r="I36" s="12">
        <v>19</v>
      </c>
      <c r="J36" s="12">
        <v>1</v>
      </c>
      <c r="K36" s="12">
        <v>1</v>
      </c>
      <c r="L36" s="12">
        <v>24000</v>
      </c>
    </row>
    <row r="37" spans="1:12" ht="15" thickBot="1" x14ac:dyDescent="0.35">
      <c r="A37" s="11" t="s">
        <v>76</v>
      </c>
      <c r="B37" s="12">
        <v>23</v>
      </c>
      <c r="C37" s="12">
        <v>37</v>
      </c>
      <c r="D37" s="12">
        <v>33</v>
      </c>
      <c r="E37" s="12">
        <v>36</v>
      </c>
      <c r="F37" s="12">
        <v>36</v>
      </c>
      <c r="G37" s="12">
        <v>16</v>
      </c>
      <c r="H37" s="12">
        <v>2</v>
      </c>
      <c r="I37" s="12">
        <v>6</v>
      </c>
      <c r="J37" s="12">
        <v>3</v>
      </c>
      <c r="K37" s="12">
        <v>3</v>
      </c>
      <c r="L37" s="12">
        <v>13000</v>
      </c>
    </row>
    <row r="38" spans="1:12" ht="15" thickBot="1" x14ac:dyDescent="0.35">
      <c r="A38" s="11" t="s">
        <v>77</v>
      </c>
      <c r="B38" s="12">
        <v>14</v>
      </c>
      <c r="C38" s="12">
        <v>28</v>
      </c>
      <c r="D38" s="12">
        <v>17</v>
      </c>
      <c r="E38" s="12">
        <v>29</v>
      </c>
      <c r="F38" s="12">
        <v>29</v>
      </c>
      <c r="G38" s="12">
        <v>25</v>
      </c>
      <c r="H38" s="12">
        <v>11</v>
      </c>
      <c r="I38" s="12">
        <v>22</v>
      </c>
      <c r="J38" s="12">
        <v>10</v>
      </c>
      <c r="K38" s="12">
        <v>10</v>
      </c>
      <c r="L38" s="12">
        <v>26000</v>
      </c>
    </row>
    <row r="39" spans="1:12" ht="15" thickBot="1" x14ac:dyDescent="0.35">
      <c r="A39" s="11" t="s">
        <v>78</v>
      </c>
      <c r="B39" s="12">
        <v>26</v>
      </c>
      <c r="C39" s="12">
        <v>8</v>
      </c>
      <c r="D39" s="12">
        <v>22</v>
      </c>
      <c r="E39" s="12">
        <v>12</v>
      </c>
      <c r="F39" s="12">
        <v>12</v>
      </c>
      <c r="G39" s="12">
        <v>13</v>
      </c>
      <c r="H39" s="12">
        <v>31</v>
      </c>
      <c r="I39" s="12">
        <v>17</v>
      </c>
      <c r="J39" s="12">
        <v>27</v>
      </c>
      <c r="K39" s="12">
        <v>27</v>
      </c>
      <c r="L39" s="12">
        <v>29000</v>
      </c>
    </row>
    <row r="40" spans="1:12" ht="15" thickBot="1" x14ac:dyDescent="0.35">
      <c r="A40" s="11" t="s">
        <v>79</v>
      </c>
      <c r="B40" s="12">
        <v>29</v>
      </c>
      <c r="C40" s="12">
        <v>14</v>
      </c>
      <c r="D40" s="12">
        <v>35</v>
      </c>
      <c r="E40" s="12">
        <v>35</v>
      </c>
      <c r="F40" s="12">
        <v>35</v>
      </c>
      <c r="G40" s="12">
        <v>10</v>
      </c>
      <c r="H40" s="12">
        <v>25</v>
      </c>
      <c r="I40" s="12">
        <v>4</v>
      </c>
      <c r="J40" s="12">
        <v>4</v>
      </c>
      <c r="K40" s="12">
        <v>4</v>
      </c>
      <c r="L40" s="12">
        <v>17000</v>
      </c>
    </row>
    <row r="41" spans="1:12" ht="15" thickBot="1" x14ac:dyDescent="0.35">
      <c r="A41" s="11" t="s">
        <v>80</v>
      </c>
      <c r="B41" s="12">
        <v>9</v>
      </c>
      <c r="C41" s="12">
        <v>1</v>
      </c>
      <c r="D41" s="12">
        <v>5</v>
      </c>
      <c r="E41" s="12">
        <v>4</v>
      </c>
      <c r="F41" s="12">
        <v>4</v>
      </c>
      <c r="G41" s="12">
        <v>30</v>
      </c>
      <c r="H41" s="12">
        <v>38</v>
      </c>
      <c r="I41" s="12">
        <v>34</v>
      </c>
      <c r="J41" s="12">
        <v>35</v>
      </c>
      <c r="K41" s="12">
        <v>35</v>
      </c>
      <c r="L41" s="12">
        <v>14000</v>
      </c>
    </row>
    <row r="42" spans="1:12" ht="15" thickBot="1" x14ac:dyDescent="0.35">
      <c r="A42" s="11" t="s">
        <v>81</v>
      </c>
      <c r="B42" s="12">
        <v>37</v>
      </c>
      <c r="C42" s="12">
        <v>18</v>
      </c>
      <c r="D42" s="12">
        <v>30</v>
      </c>
      <c r="E42" s="12">
        <v>9</v>
      </c>
      <c r="F42" s="12">
        <v>9</v>
      </c>
      <c r="G42" s="12">
        <v>2</v>
      </c>
      <c r="H42" s="12">
        <v>21</v>
      </c>
      <c r="I42" s="12">
        <v>9</v>
      </c>
      <c r="J42" s="12">
        <v>30</v>
      </c>
      <c r="K42" s="12">
        <v>30</v>
      </c>
      <c r="L42" s="12">
        <v>15000</v>
      </c>
    </row>
    <row r="43" spans="1:12" ht="15" thickBot="1" x14ac:dyDescent="0.35">
      <c r="A43" s="11" t="s">
        <v>82</v>
      </c>
      <c r="B43" s="12">
        <v>27</v>
      </c>
      <c r="C43" s="12">
        <v>8</v>
      </c>
      <c r="D43" s="12">
        <v>18</v>
      </c>
      <c r="E43" s="12">
        <v>1</v>
      </c>
      <c r="F43" s="12">
        <v>1</v>
      </c>
      <c r="G43" s="12">
        <v>12</v>
      </c>
      <c r="H43" s="12">
        <v>31</v>
      </c>
      <c r="I43" s="12">
        <v>21</v>
      </c>
      <c r="J43" s="12">
        <v>38</v>
      </c>
      <c r="K43" s="12">
        <v>38</v>
      </c>
      <c r="L43" s="12">
        <v>11000</v>
      </c>
    </row>
    <row r="44" spans="1:12" ht="15" thickBot="1" x14ac:dyDescent="0.35">
      <c r="A44" s="11" t="s">
        <v>83</v>
      </c>
      <c r="B44" s="12">
        <v>31</v>
      </c>
      <c r="C44" s="12">
        <v>14</v>
      </c>
      <c r="D44" s="12">
        <v>27</v>
      </c>
      <c r="E44" s="12">
        <v>11</v>
      </c>
      <c r="F44" s="12">
        <v>11</v>
      </c>
      <c r="G44" s="12">
        <v>8</v>
      </c>
      <c r="H44" s="12">
        <v>25</v>
      </c>
      <c r="I44" s="12">
        <v>12</v>
      </c>
      <c r="J44" s="12">
        <v>28</v>
      </c>
      <c r="K44" s="12">
        <v>28</v>
      </c>
      <c r="L44" s="12">
        <v>25000</v>
      </c>
    </row>
    <row r="45" spans="1:12" ht="15" thickBot="1" x14ac:dyDescent="0.35">
      <c r="A45" s="11" t="s">
        <v>84</v>
      </c>
      <c r="B45" s="12">
        <v>32</v>
      </c>
      <c r="C45" s="12">
        <v>31</v>
      </c>
      <c r="D45" s="12">
        <v>31</v>
      </c>
      <c r="E45" s="12">
        <v>20</v>
      </c>
      <c r="F45" s="12">
        <v>20</v>
      </c>
      <c r="G45" s="12">
        <v>7</v>
      </c>
      <c r="H45" s="12">
        <v>8</v>
      </c>
      <c r="I45" s="12">
        <v>8</v>
      </c>
      <c r="J45" s="12">
        <v>19</v>
      </c>
      <c r="K45" s="12">
        <v>19</v>
      </c>
      <c r="L45" s="12">
        <v>29000</v>
      </c>
    </row>
    <row r="46" spans="1:12" ht="18.600000000000001" thickBot="1" x14ac:dyDescent="0.35">
      <c r="A46" s="7"/>
    </row>
    <row r="47" spans="1:12" ht="15" thickBot="1" x14ac:dyDescent="0.35">
      <c r="A47" s="11" t="s">
        <v>85</v>
      </c>
      <c r="B47" s="11" t="s">
        <v>36</v>
      </c>
      <c r="C47" s="11" t="s">
        <v>37</v>
      </c>
      <c r="D47" s="11" t="s">
        <v>38</v>
      </c>
      <c r="E47" s="11" t="s">
        <v>39</v>
      </c>
      <c r="F47" s="11" t="s">
        <v>40</v>
      </c>
      <c r="G47" s="11" t="s">
        <v>41</v>
      </c>
      <c r="H47" s="11" t="s">
        <v>42</v>
      </c>
      <c r="I47" s="11" t="s">
        <v>43</v>
      </c>
      <c r="J47" s="11" t="s">
        <v>44</v>
      </c>
      <c r="K47" s="11" t="s">
        <v>45</v>
      </c>
    </row>
    <row r="48" spans="1:12" ht="15" thickBot="1" x14ac:dyDescent="0.35">
      <c r="A48" s="11" t="s">
        <v>86</v>
      </c>
      <c r="B48" s="12" t="s">
        <v>235</v>
      </c>
      <c r="C48" s="12" t="s">
        <v>236</v>
      </c>
      <c r="D48" s="12" t="s">
        <v>237</v>
      </c>
      <c r="E48" s="12" t="s">
        <v>238</v>
      </c>
      <c r="F48" s="12" t="s">
        <v>100</v>
      </c>
      <c r="G48" s="12" t="s">
        <v>239</v>
      </c>
      <c r="H48" s="12" t="s">
        <v>240</v>
      </c>
      <c r="I48" s="12" t="s">
        <v>241</v>
      </c>
      <c r="J48" s="12" t="s">
        <v>242</v>
      </c>
      <c r="K48" s="12" t="s">
        <v>243</v>
      </c>
    </row>
    <row r="49" spans="1:11" ht="15" thickBot="1" x14ac:dyDescent="0.35">
      <c r="A49" s="11" t="s">
        <v>97</v>
      </c>
      <c r="B49" s="12" t="s">
        <v>244</v>
      </c>
      <c r="C49" s="12" t="s">
        <v>245</v>
      </c>
      <c r="D49" s="12" t="s">
        <v>246</v>
      </c>
      <c r="E49" s="12" t="s">
        <v>238</v>
      </c>
      <c r="F49" s="12" t="s">
        <v>100</v>
      </c>
      <c r="G49" s="12" t="s">
        <v>239</v>
      </c>
      <c r="H49" s="12" t="s">
        <v>240</v>
      </c>
      <c r="I49" s="12" t="s">
        <v>247</v>
      </c>
      <c r="J49" s="12" t="s">
        <v>242</v>
      </c>
      <c r="K49" s="12" t="s">
        <v>100</v>
      </c>
    </row>
    <row r="50" spans="1:11" ht="15" thickBot="1" x14ac:dyDescent="0.35">
      <c r="A50" s="11" t="s">
        <v>104</v>
      </c>
      <c r="B50" s="12" t="s">
        <v>244</v>
      </c>
      <c r="C50" s="12" t="s">
        <v>245</v>
      </c>
      <c r="D50" s="12" t="s">
        <v>246</v>
      </c>
      <c r="E50" s="12" t="s">
        <v>238</v>
      </c>
      <c r="F50" s="12" t="s">
        <v>100</v>
      </c>
      <c r="G50" s="12" t="s">
        <v>239</v>
      </c>
      <c r="H50" s="12" t="s">
        <v>240</v>
      </c>
      <c r="I50" s="12" t="s">
        <v>247</v>
      </c>
      <c r="J50" s="12" t="s">
        <v>242</v>
      </c>
      <c r="K50" s="12" t="s">
        <v>100</v>
      </c>
    </row>
    <row r="51" spans="1:11" ht="15" thickBot="1" x14ac:dyDescent="0.35">
      <c r="A51" s="11" t="s">
        <v>107</v>
      </c>
      <c r="B51" s="12" t="s">
        <v>244</v>
      </c>
      <c r="C51" s="12" t="s">
        <v>245</v>
      </c>
      <c r="D51" s="12" t="s">
        <v>246</v>
      </c>
      <c r="E51" s="12" t="s">
        <v>238</v>
      </c>
      <c r="F51" s="12" t="s">
        <v>100</v>
      </c>
      <c r="G51" s="12" t="s">
        <v>248</v>
      </c>
      <c r="H51" s="12" t="s">
        <v>240</v>
      </c>
      <c r="I51" s="12" t="s">
        <v>249</v>
      </c>
      <c r="J51" s="12" t="s">
        <v>242</v>
      </c>
      <c r="K51" s="12" t="s">
        <v>100</v>
      </c>
    </row>
    <row r="52" spans="1:11" ht="15" thickBot="1" x14ac:dyDescent="0.35">
      <c r="A52" s="11" t="s">
        <v>110</v>
      </c>
      <c r="B52" s="12" t="s">
        <v>244</v>
      </c>
      <c r="C52" s="12" t="s">
        <v>245</v>
      </c>
      <c r="D52" s="12" t="s">
        <v>246</v>
      </c>
      <c r="E52" s="12" t="s">
        <v>238</v>
      </c>
      <c r="F52" s="12" t="s">
        <v>100</v>
      </c>
      <c r="G52" s="12" t="s">
        <v>248</v>
      </c>
      <c r="H52" s="12" t="s">
        <v>240</v>
      </c>
      <c r="I52" s="12" t="s">
        <v>249</v>
      </c>
      <c r="J52" s="12" t="s">
        <v>250</v>
      </c>
      <c r="K52" s="12" t="s">
        <v>100</v>
      </c>
    </row>
    <row r="53" spans="1:11" ht="15" thickBot="1" x14ac:dyDescent="0.35">
      <c r="A53" s="11" t="s">
        <v>113</v>
      </c>
      <c r="B53" s="12" t="s">
        <v>244</v>
      </c>
      <c r="C53" s="12" t="s">
        <v>245</v>
      </c>
      <c r="D53" s="12" t="s">
        <v>246</v>
      </c>
      <c r="E53" s="12" t="s">
        <v>238</v>
      </c>
      <c r="F53" s="12" t="s">
        <v>100</v>
      </c>
      <c r="G53" s="12" t="s">
        <v>248</v>
      </c>
      <c r="H53" s="12" t="s">
        <v>240</v>
      </c>
      <c r="I53" s="12" t="s">
        <v>249</v>
      </c>
      <c r="J53" s="12" t="s">
        <v>250</v>
      </c>
      <c r="K53" s="12" t="s">
        <v>100</v>
      </c>
    </row>
    <row r="54" spans="1:11" ht="15" thickBot="1" x14ac:dyDescent="0.35">
      <c r="A54" s="11" t="s">
        <v>116</v>
      </c>
      <c r="B54" s="12" t="s">
        <v>244</v>
      </c>
      <c r="C54" s="12" t="s">
        <v>245</v>
      </c>
      <c r="D54" s="12" t="s">
        <v>246</v>
      </c>
      <c r="E54" s="12" t="s">
        <v>238</v>
      </c>
      <c r="F54" s="12" t="s">
        <v>100</v>
      </c>
      <c r="G54" s="12" t="s">
        <v>248</v>
      </c>
      <c r="H54" s="12" t="s">
        <v>240</v>
      </c>
      <c r="I54" s="12" t="s">
        <v>249</v>
      </c>
      <c r="J54" s="12" t="s">
        <v>250</v>
      </c>
      <c r="K54" s="12" t="s">
        <v>100</v>
      </c>
    </row>
    <row r="55" spans="1:11" ht="15" thickBot="1" x14ac:dyDescent="0.35">
      <c r="A55" s="11" t="s">
        <v>118</v>
      </c>
      <c r="B55" s="12" t="s">
        <v>244</v>
      </c>
      <c r="C55" s="12" t="s">
        <v>245</v>
      </c>
      <c r="D55" s="12" t="s">
        <v>246</v>
      </c>
      <c r="E55" s="12" t="s">
        <v>238</v>
      </c>
      <c r="F55" s="12" t="s">
        <v>100</v>
      </c>
      <c r="G55" s="12" t="s">
        <v>251</v>
      </c>
      <c r="H55" s="12" t="s">
        <v>240</v>
      </c>
      <c r="I55" s="12" t="s">
        <v>249</v>
      </c>
      <c r="J55" s="12" t="s">
        <v>250</v>
      </c>
      <c r="K55" s="12" t="s">
        <v>100</v>
      </c>
    </row>
    <row r="56" spans="1:11" ht="15" thickBot="1" x14ac:dyDescent="0.35">
      <c r="A56" s="11" t="s">
        <v>121</v>
      </c>
      <c r="B56" s="12" t="s">
        <v>244</v>
      </c>
      <c r="C56" s="12" t="s">
        <v>245</v>
      </c>
      <c r="D56" s="12" t="s">
        <v>246</v>
      </c>
      <c r="E56" s="12" t="s">
        <v>238</v>
      </c>
      <c r="F56" s="12" t="s">
        <v>100</v>
      </c>
      <c r="G56" s="12" t="s">
        <v>251</v>
      </c>
      <c r="H56" s="12" t="s">
        <v>240</v>
      </c>
      <c r="I56" s="12" t="s">
        <v>249</v>
      </c>
      <c r="J56" s="12" t="s">
        <v>250</v>
      </c>
      <c r="K56" s="12" t="s">
        <v>100</v>
      </c>
    </row>
    <row r="57" spans="1:11" ht="15" thickBot="1" x14ac:dyDescent="0.35">
      <c r="A57" s="11" t="s">
        <v>123</v>
      </c>
      <c r="B57" s="12" t="s">
        <v>244</v>
      </c>
      <c r="C57" s="12" t="s">
        <v>245</v>
      </c>
      <c r="D57" s="12" t="s">
        <v>246</v>
      </c>
      <c r="E57" s="12" t="s">
        <v>238</v>
      </c>
      <c r="F57" s="12" t="s">
        <v>100</v>
      </c>
      <c r="G57" s="12" t="s">
        <v>251</v>
      </c>
      <c r="H57" s="12" t="s">
        <v>240</v>
      </c>
      <c r="I57" s="12" t="s">
        <v>249</v>
      </c>
      <c r="J57" s="12" t="s">
        <v>250</v>
      </c>
      <c r="K57" s="12" t="s">
        <v>100</v>
      </c>
    </row>
    <row r="58" spans="1:11" ht="15" thickBot="1" x14ac:dyDescent="0.35">
      <c r="A58" s="11" t="s">
        <v>125</v>
      </c>
      <c r="B58" s="12" t="s">
        <v>252</v>
      </c>
      <c r="C58" s="12" t="s">
        <v>245</v>
      </c>
      <c r="D58" s="12" t="s">
        <v>246</v>
      </c>
      <c r="E58" s="12" t="s">
        <v>238</v>
      </c>
      <c r="F58" s="12" t="s">
        <v>100</v>
      </c>
      <c r="G58" s="12" t="s">
        <v>251</v>
      </c>
      <c r="H58" s="12" t="s">
        <v>240</v>
      </c>
      <c r="I58" s="12" t="s">
        <v>249</v>
      </c>
      <c r="J58" s="12" t="s">
        <v>250</v>
      </c>
      <c r="K58" s="12" t="s">
        <v>100</v>
      </c>
    </row>
    <row r="59" spans="1:11" ht="15" thickBot="1" x14ac:dyDescent="0.35">
      <c r="A59" s="11" t="s">
        <v>126</v>
      </c>
      <c r="B59" s="12" t="s">
        <v>252</v>
      </c>
      <c r="C59" s="12" t="s">
        <v>245</v>
      </c>
      <c r="D59" s="12" t="s">
        <v>246</v>
      </c>
      <c r="E59" s="12" t="s">
        <v>238</v>
      </c>
      <c r="F59" s="12" t="s">
        <v>100</v>
      </c>
      <c r="G59" s="12" t="s">
        <v>253</v>
      </c>
      <c r="H59" s="12" t="s">
        <v>240</v>
      </c>
      <c r="I59" s="12" t="s">
        <v>249</v>
      </c>
      <c r="J59" s="12" t="s">
        <v>250</v>
      </c>
      <c r="K59" s="12" t="s">
        <v>100</v>
      </c>
    </row>
    <row r="60" spans="1:11" ht="15" thickBot="1" x14ac:dyDescent="0.35">
      <c r="A60" s="11" t="s">
        <v>128</v>
      </c>
      <c r="B60" s="12" t="s">
        <v>252</v>
      </c>
      <c r="C60" s="12" t="s">
        <v>245</v>
      </c>
      <c r="D60" s="12" t="s">
        <v>246</v>
      </c>
      <c r="E60" s="12" t="s">
        <v>238</v>
      </c>
      <c r="F60" s="12" t="s">
        <v>100</v>
      </c>
      <c r="G60" s="12" t="s">
        <v>253</v>
      </c>
      <c r="H60" s="12" t="s">
        <v>240</v>
      </c>
      <c r="I60" s="12" t="s">
        <v>249</v>
      </c>
      <c r="J60" s="12" t="s">
        <v>250</v>
      </c>
      <c r="K60" s="12" t="s">
        <v>100</v>
      </c>
    </row>
    <row r="61" spans="1:11" ht="15" thickBot="1" x14ac:dyDescent="0.35">
      <c r="A61" s="11" t="s">
        <v>130</v>
      </c>
      <c r="B61" s="12" t="s">
        <v>252</v>
      </c>
      <c r="C61" s="12" t="s">
        <v>245</v>
      </c>
      <c r="D61" s="12" t="s">
        <v>246</v>
      </c>
      <c r="E61" s="12" t="s">
        <v>238</v>
      </c>
      <c r="F61" s="12" t="s">
        <v>100</v>
      </c>
      <c r="G61" s="12" t="s">
        <v>253</v>
      </c>
      <c r="H61" s="12" t="s">
        <v>100</v>
      </c>
      <c r="I61" s="12" t="s">
        <v>249</v>
      </c>
      <c r="J61" s="12" t="s">
        <v>250</v>
      </c>
      <c r="K61" s="12" t="s">
        <v>100</v>
      </c>
    </row>
    <row r="62" spans="1:11" ht="15" thickBot="1" x14ac:dyDescent="0.35">
      <c r="A62" s="11" t="s">
        <v>131</v>
      </c>
      <c r="B62" s="12" t="s">
        <v>252</v>
      </c>
      <c r="C62" s="12" t="s">
        <v>245</v>
      </c>
      <c r="D62" s="12" t="s">
        <v>246</v>
      </c>
      <c r="E62" s="12" t="s">
        <v>238</v>
      </c>
      <c r="F62" s="12" t="s">
        <v>100</v>
      </c>
      <c r="G62" s="12" t="s">
        <v>253</v>
      </c>
      <c r="H62" s="12" t="s">
        <v>100</v>
      </c>
      <c r="I62" s="12" t="s">
        <v>249</v>
      </c>
      <c r="J62" s="12" t="s">
        <v>250</v>
      </c>
      <c r="K62" s="12" t="s">
        <v>100</v>
      </c>
    </row>
    <row r="63" spans="1:11" ht="15" thickBot="1" x14ac:dyDescent="0.35">
      <c r="A63" s="11" t="s">
        <v>133</v>
      </c>
      <c r="B63" s="12" t="s">
        <v>252</v>
      </c>
      <c r="C63" s="12" t="s">
        <v>245</v>
      </c>
      <c r="D63" s="12" t="s">
        <v>246</v>
      </c>
      <c r="E63" s="12" t="s">
        <v>238</v>
      </c>
      <c r="F63" s="12" t="s">
        <v>100</v>
      </c>
      <c r="G63" s="12" t="s">
        <v>253</v>
      </c>
      <c r="H63" s="12" t="s">
        <v>100</v>
      </c>
      <c r="I63" s="12" t="s">
        <v>249</v>
      </c>
      <c r="J63" s="12" t="s">
        <v>250</v>
      </c>
      <c r="K63" s="12" t="s">
        <v>100</v>
      </c>
    </row>
    <row r="64" spans="1:11" ht="15" thickBot="1" x14ac:dyDescent="0.35">
      <c r="A64" s="11" t="s">
        <v>136</v>
      </c>
      <c r="B64" s="12" t="s">
        <v>252</v>
      </c>
      <c r="C64" s="12" t="s">
        <v>245</v>
      </c>
      <c r="D64" s="12" t="s">
        <v>246</v>
      </c>
      <c r="E64" s="12" t="s">
        <v>238</v>
      </c>
      <c r="F64" s="12" t="s">
        <v>100</v>
      </c>
      <c r="G64" s="12" t="s">
        <v>253</v>
      </c>
      <c r="H64" s="12" t="s">
        <v>100</v>
      </c>
      <c r="I64" s="12" t="s">
        <v>249</v>
      </c>
      <c r="J64" s="12" t="s">
        <v>250</v>
      </c>
      <c r="K64" s="12" t="s">
        <v>100</v>
      </c>
    </row>
    <row r="65" spans="1:11" ht="15" thickBot="1" x14ac:dyDescent="0.35">
      <c r="A65" s="11" t="s">
        <v>139</v>
      </c>
      <c r="B65" s="12" t="s">
        <v>252</v>
      </c>
      <c r="C65" s="12" t="s">
        <v>245</v>
      </c>
      <c r="D65" s="12" t="s">
        <v>246</v>
      </c>
      <c r="E65" s="12" t="s">
        <v>238</v>
      </c>
      <c r="F65" s="12" t="s">
        <v>100</v>
      </c>
      <c r="G65" s="12" t="s">
        <v>253</v>
      </c>
      <c r="H65" s="12" t="s">
        <v>100</v>
      </c>
      <c r="I65" s="12" t="s">
        <v>254</v>
      </c>
      <c r="J65" s="12" t="s">
        <v>250</v>
      </c>
      <c r="K65" s="12" t="s">
        <v>100</v>
      </c>
    </row>
    <row r="66" spans="1:11" ht="15" thickBot="1" x14ac:dyDescent="0.35">
      <c r="A66" s="11" t="s">
        <v>141</v>
      </c>
      <c r="B66" s="12" t="s">
        <v>252</v>
      </c>
      <c r="C66" s="12" t="s">
        <v>245</v>
      </c>
      <c r="D66" s="12" t="s">
        <v>246</v>
      </c>
      <c r="E66" s="12" t="s">
        <v>238</v>
      </c>
      <c r="F66" s="12" t="s">
        <v>100</v>
      </c>
      <c r="G66" s="12" t="s">
        <v>253</v>
      </c>
      <c r="H66" s="12" t="s">
        <v>100</v>
      </c>
      <c r="I66" s="12" t="s">
        <v>254</v>
      </c>
      <c r="J66" s="12" t="s">
        <v>250</v>
      </c>
      <c r="K66" s="12" t="s">
        <v>100</v>
      </c>
    </row>
    <row r="67" spans="1:11" ht="15" thickBot="1" x14ac:dyDescent="0.35">
      <c r="A67" s="11" t="s">
        <v>143</v>
      </c>
      <c r="B67" s="12" t="s">
        <v>252</v>
      </c>
      <c r="C67" s="12" t="s">
        <v>245</v>
      </c>
      <c r="D67" s="12" t="s">
        <v>246</v>
      </c>
      <c r="E67" s="12" t="s">
        <v>238</v>
      </c>
      <c r="F67" s="12" t="s">
        <v>100</v>
      </c>
      <c r="G67" s="12" t="s">
        <v>255</v>
      </c>
      <c r="H67" s="12" t="s">
        <v>100</v>
      </c>
      <c r="I67" s="12" t="s">
        <v>254</v>
      </c>
      <c r="J67" s="12" t="s">
        <v>250</v>
      </c>
      <c r="K67" s="12" t="s">
        <v>100</v>
      </c>
    </row>
    <row r="68" spans="1:11" ht="15" thickBot="1" x14ac:dyDescent="0.35">
      <c r="A68" s="11" t="s">
        <v>145</v>
      </c>
      <c r="B68" s="12" t="s">
        <v>252</v>
      </c>
      <c r="C68" s="12" t="s">
        <v>245</v>
      </c>
      <c r="D68" s="12" t="s">
        <v>246</v>
      </c>
      <c r="E68" s="12" t="s">
        <v>100</v>
      </c>
      <c r="F68" s="12" t="s">
        <v>100</v>
      </c>
      <c r="G68" s="12" t="s">
        <v>256</v>
      </c>
      <c r="H68" s="12" t="s">
        <v>100</v>
      </c>
      <c r="I68" s="12" t="s">
        <v>254</v>
      </c>
      <c r="J68" s="12" t="s">
        <v>250</v>
      </c>
      <c r="K68" s="12" t="s">
        <v>100</v>
      </c>
    </row>
    <row r="69" spans="1:11" ht="15" thickBot="1" x14ac:dyDescent="0.35">
      <c r="A69" s="11" t="s">
        <v>146</v>
      </c>
      <c r="B69" s="12" t="s">
        <v>257</v>
      </c>
      <c r="C69" s="12" t="s">
        <v>245</v>
      </c>
      <c r="D69" s="12" t="s">
        <v>246</v>
      </c>
      <c r="E69" s="12" t="s">
        <v>100</v>
      </c>
      <c r="F69" s="12" t="s">
        <v>100</v>
      </c>
      <c r="G69" s="12" t="s">
        <v>256</v>
      </c>
      <c r="H69" s="12" t="s">
        <v>100</v>
      </c>
      <c r="I69" s="12" t="s">
        <v>254</v>
      </c>
      <c r="J69" s="12" t="s">
        <v>250</v>
      </c>
      <c r="K69" s="12" t="s">
        <v>100</v>
      </c>
    </row>
    <row r="70" spans="1:11" ht="15" thickBot="1" x14ac:dyDescent="0.35">
      <c r="A70" s="11" t="s">
        <v>148</v>
      </c>
      <c r="B70" s="12" t="s">
        <v>100</v>
      </c>
      <c r="C70" s="12" t="s">
        <v>245</v>
      </c>
      <c r="D70" s="12" t="s">
        <v>246</v>
      </c>
      <c r="E70" s="12" t="s">
        <v>100</v>
      </c>
      <c r="F70" s="12" t="s">
        <v>100</v>
      </c>
      <c r="G70" s="12" t="s">
        <v>256</v>
      </c>
      <c r="H70" s="12" t="s">
        <v>100</v>
      </c>
      <c r="I70" s="12" t="s">
        <v>254</v>
      </c>
      <c r="J70" s="12" t="s">
        <v>250</v>
      </c>
      <c r="K70" s="12" t="s">
        <v>100</v>
      </c>
    </row>
    <row r="71" spans="1:11" ht="15" thickBot="1" x14ac:dyDescent="0.35">
      <c r="A71" s="11" t="s">
        <v>149</v>
      </c>
      <c r="B71" s="12" t="s">
        <v>100</v>
      </c>
      <c r="C71" s="12" t="s">
        <v>245</v>
      </c>
      <c r="D71" s="12" t="s">
        <v>246</v>
      </c>
      <c r="E71" s="12" t="s">
        <v>100</v>
      </c>
      <c r="F71" s="12" t="s">
        <v>100</v>
      </c>
      <c r="G71" s="12" t="s">
        <v>256</v>
      </c>
      <c r="H71" s="12" t="s">
        <v>100</v>
      </c>
      <c r="I71" s="12" t="s">
        <v>100</v>
      </c>
      <c r="J71" s="12" t="s">
        <v>250</v>
      </c>
      <c r="K71" s="12" t="s">
        <v>100</v>
      </c>
    </row>
    <row r="72" spans="1:11" ht="15" thickBot="1" x14ac:dyDescent="0.35">
      <c r="A72" s="11" t="s">
        <v>151</v>
      </c>
      <c r="B72" s="12" t="s">
        <v>100</v>
      </c>
      <c r="C72" s="12" t="s">
        <v>245</v>
      </c>
      <c r="D72" s="12" t="s">
        <v>246</v>
      </c>
      <c r="E72" s="12" t="s">
        <v>100</v>
      </c>
      <c r="F72" s="12" t="s">
        <v>100</v>
      </c>
      <c r="G72" s="12" t="s">
        <v>256</v>
      </c>
      <c r="H72" s="12" t="s">
        <v>100</v>
      </c>
      <c r="I72" s="12" t="s">
        <v>100</v>
      </c>
      <c r="J72" s="12" t="s">
        <v>250</v>
      </c>
      <c r="K72" s="12" t="s">
        <v>100</v>
      </c>
    </row>
    <row r="73" spans="1:11" ht="15" thickBot="1" x14ac:dyDescent="0.35">
      <c r="A73" s="11" t="s">
        <v>154</v>
      </c>
      <c r="B73" s="12" t="s">
        <v>100</v>
      </c>
      <c r="C73" s="12" t="s">
        <v>245</v>
      </c>
      <c r="D73" s="12" t="s">
        <v>258</v>
      </c>
      <c r="E73" s="12" t="s">
        <v>100</v>
      </c>
      <c r="F73" s="12" t="s">
        <v>100</v>
      </c>
      <c r="G73" s="12" t="s">
        <v>259</v>
      </c>
      <c r="H73" s="12" t="s">
        <v>100</v>
      </c>
      <c r="I73" s="12" t="s">
        <v>100</v>
      </c>
      <c r="J73" s="12" t="s">
        <v>250</v>
      </c>
      <c r="K73" s="12" t="s">
        <v>100</v>
      </c>
    </row>
    <row r="74" spans="1:11" ht="15" thickBot="1" x14ac:dyDescent="0.35">
      <c r="A74" s="11" t="s">
        <v>157</v>
      </c>
      <c r="B74" s="12" t="s">
        <v>100</v>
      </c>
      <c r="C74" s="12" t="s">
        <v>245</v>
      </c>
      <c r="D74" s="12" t="s">
        <v>260</v>
      </c>
      <c r="E74" s="12" t="s">
        <v>100</v>
      </c>
      <c r="F74" s="12" t="s">
        <v>100</v>
      </c>
      <c r="G74" s="12" t="s">
        <v>259</v>
      </c>
      <c r="H74" s="12" t="s">
        <v>100</v>
      </c>
      <c r="I74" s="12" t="s">
        <v>100</v>
      </c>
      <c r="J74" s="12" t="s">
        <v>250</v>
      </c>
      <c r="K74" s="12" t="s">
        <v>100</v>
      </c>
    </row>
    <row r="75" spans="1:11" ht="15" thickBot="1" x14ac:dyDescent="0.35">
      <c r="A75" s="11" t="s">
        <v>158</v>
      </c>
      <c r="B75" s="12" t="s">
        <v>100</v>
      </c>
      <c r="C75" s="12" t="s">
        <v>245</v>
      </c>
      <c r="D75" s="12" t="s">
        <v>260</v>
      </c>
      <c r="E75" s="12" t="s">
        <v>100</v>
      </c>
      <c r="F75" s="12" t="s">
        <v>100</v>
      </c>
      <c r="G75" s="12" t="s">
        <v>259</v>
      </c>
      <c r="H75" s="12" t="s">
        <v>100</v>
      </c>
      <c r="I75" s="12" t="s">
        <v>100</v>
      </c>
      <c r="J75" s="12" t="s">
        <v>261</v>
      </c>
      <c r="K75" s="12" t="s">
        <v>100</v>
      </c>
    </row>
    <row r="76" spans="1:11" ht="15" thickBot="1" x14ac:dyDescent="0.35">
      <c r="A76" s="11" t="s">
        <v>159</v>
      </c>
      <c r="B76" s="12" t="s">
        <v>100</v>
      </c>
      <c r="C76" s="12" t="s">
        <v>100</v>
      </c>
      <c r="D76" s="12" t="s">
        <v>100</v>
      </c>
      <c r="E76" s="12" t="s">
        <v>100</v>
      </c>
      <c r="F76" s="12" t="s">
        <v>100</v>
      </c>
      <c r="G76" s="12" t="s">
        <v>259</v>
      </c>
      <c r="H76" s="12" t="s">
        <v>100</v>
      </c>
      <c r="I76" s="12" t="s">
        <v>100</v>
      </c>
      <c r="J76" s="12" t="s">
        <v>261</v>
      </c>
      <c r="K76" s="12" t="s">
        <v>100</v>
      </c>
    </row>
    <row r="77" spans="1:11" ht="15" thickBot="1" x14ac:dyDescent="0.35">
      <c r="A77" s="11" t="s">
        <v>161</v>
      </c>
      <c r="B77" s="12" t="s">
        <v>100</v>
      </c>
      <c r="C77" s="12" t="s">
        <v>100</v>
      </c>
      <c r="D77" s="12" t="s">
        <v>100</v>
      </c>
      <c r="E77" s="12" t="s">
        <v>100</v>
      </c>
      <c r="F77" s="12" t="s">
        <v>100</v>
      </c>
      <c r="G77" s="12" t="s">
        <v>254</v>
      </c>
      <c r="H77" s="12" t="s">
        <v>100</v>
      </c>
      <c r="I77" s="12" t="s">
        <v>100</v>
      </c>
      <c r="J77" s="12" t="s">
        <v>261</v>
      </c>
      <c r="K77" s="12" t="s">
        <v>100</v>
      </c>
    </row>
    <row r="78" spans="1:11" ht="15" thickBot="1" x14ac:dyDescent="0.35">
      <c r="A78" s="11" t="s">
        <v>162</v>
      </c>
      <c r="B78" s="12" t="s">
        <v>100</v>
      </c>
      <c r="C78" s="12" t="s">
        <v>100</v>
      </c>
      <c r="D78" s="12" t="s">
        <v>100</v>
      </c>
      <c r="E78" s="12" t="s">
        <v>100</v>
      </c>
      <c r="F78" s="12" t="s">
        <v>100</v>
      </c>
      <c r="G78" s="12" t="s">
        <v>100</v>
      </c>
      <c r="H78" s="12" t="s">
        <v>100</v>
      </c>
      <c r="I78" s="12" t="s">
        <v>100</v>
      </c>
      <c r="J78" s="12" t="s">
        <v>100</v>
      </c>
      <c r="K78" s="12" t="s">
        <v>100</v>
      </c>
    </row>
    <row r="79" spans="1:11" ht="15" thickBot="1" x14ac:dyDescent="0.35">
      <c r="A79" s="11" t="s">
        <v>164</v>
      </c>
      <c r="B79" s="12" t="s">
        <v>100</v>
      </c>
      <c r="C79" s="12" t="s">
        <v>100</v>
      </c>
      <c r="D79" s="12" t="s">
        <v>100</v>
      </c>
      <c r="E79" s="12" t="s">
        <v>100</v>
      </c>
      <c r="F79" s="12" t="s">
        <v>100</v>
      </c>
      <c r="G79" s="12" t="s">
        <v>100</v>
      </c>
      <c r="H79" s="12" t="s">
        <v>100</v>
      </c>
      <c r="I79" s="12" t="s">
        <v>100</v>
      </c>
      <c r="J79" s="12" t="s">
        <v>100</v>
      </c>
      <c r="K79" s="12" t="s">
        <v>100</v>
      </c>
    </row>
    <row r="80" spans="1:11" ht="15" thickBot="1" x14ac:dyDescent="0.35">
      <c r="A80" s="11" t="s">
        <v>167</v>
      </c>
      <c r="B80" s="12" t="s">
        <v>100</v>
      </c>
      <c r="C80" s="12" t="s">
        <v>100</v>
      </c>
      <c r="D80" s="12" t="s">
        <v>100</v>
      </c>
      <c r="E80" s="12" t="s">
        <v>100</v>
      </c>
      <c r="F80" s="12" t="s">
        <v>100</v>
      </c>
      <c r="G80" s="12" t="s">
        <v>100</v>
      </c>
      <c r="H80" s="12" t="s">
        <v>100</v>
      </c>
      <c r="I80" s="12" t="s">
        <v>100</v>
      </c>
      <c r="J80" s="12" t="s">
        <v>100</v>
      </c>
      <c r="K80" s="12" t="s">
        <v>100</v>
      </c>
    </row>
    <row r="81" spans="1:11" ht="15" thickBot="1" x14ac:dyDescent="0.35">
      <c r="A81" s="11" t="s">
        <v>168</v>
      </c>
      <c r="B81" s="12" t="s">
        <v>100</v>
      </c>
      <c r="C81" s="12" t="s">
        <v>100</v>
      </c>
      <c r="D81" s="12" t="s">
        <v>100</v>
      </c>
      <c r="E81" s="12" t="s">
        <v>100</v>
      </c>
      <c r="F81" s="12" t="s">
        <v>100</v>
      </c>
      <c r="G81" s="12" t="s">
        <v>100</v>
      </c>
      <c r="H81" s="12" t="s">
        <v>100</v>
      </c>
      <c r="I81" s="12" t="s">
        <v>100</v>
      </c>
      <c r="J81" s="12" t="s">
        <v>100</v>
      </c>
      <c r="K81" s="12" t="s">
        <v>100</v>
      </c>
    </row>
    <row r="82" spans="1:11" ht="15" thickBot="1" x14ac:dyDescent="0.35">
      <c r="A82" s="11" t="s">
        <v>169</v>
      </c>
      <c r="B82" s="12" t="s">
        <v>100</v>
      </c>
      <c r="C82" s="12" t="s">
        <v>100</v>
      </c>
      <c r="D82" s="12" t="s">
        <v>100</v>
      </c>
      <c r="E82" s="12" t="s">
        <v>100</v>
      </c>
      <c r="F82" s="12" t="s">
        <v>100</v>
      </c>
      <c r="G82" s="12" t="s">
        <v>100</v>
      </c>
      <c r="H82" s="12" t="s">
        <v>100</v>
      </c>
      <c r="I82" s="12" t="s">
        <v>100</v>
      </c>
      <c r="J82" s="12" t="s">
        <v>100</v>
      </c>
      <c r="K82" s="12" t="s">
        <v>100</v>
      </c>
    </row>
    <row r="83" spans="1:11" ht="15" thickBot="1" x14ac:dyDescent="0.35">
      <c r="A83" s="11" t="s">
        <v>170</v>
      </c>
      <c r="B83" s="12" t="s">
        <v>100</v>
      </c>
      <c r="C83" s="12" t="s">
        <v>100</v>
      </c>
      <c r="D83" s="12" t="s">
        <v>100</v>
      </c>
      <c r="E83" s="12" t="s">
        <v>100</v>
      </c>
      <c r="F83" s="12" t="s">
        <v>100</v>
      </c>
      <c r="G83" s="12" t="s">
        <v>100</v>
      </c>
      <c r="H83" s="12" t="s">
        <v>100</v>
      </c>
      <c r="I83" s="12" t="s">
        <v>100</v>
      </c>
      <c r="J83" s="12" t="s">
        <v>100</v>
      </c>
      <c r="K83" s="12" t="s">
        <v>100</v>
      </c>
    </row>
    <row r="84" spans="1:11" ht="15" thickBot="1" x14ac:dyDescent="0.35">
      <c r="A84" s="11" t="s">
        <v>171</v>
      </c>
      <c r="B84" s="12" t="s">
        <v>100</v>
      </c>
      <c r="C84" s="12" t="s">
        <v>100</v>
      </c>
      <c r="D84" s="12" t="s">
        <v>100</v>
      </c>
      <c r="E84" s="12" t="s">
        <v>100</v>
      </c>
      <c r="F84" s="12" t="s">
        <v>100</v>
      </c>
      <c r="G84" s="12" t="s">
        <v>100</v>
      </c>
      <c r="H84" s="12" t="s">
        <v>100</v>
      </c>
      <c r="I84" s="12" t="s">
        <v>100</v>
      </c>
      <c r="J84" s="12" t="s">
        <v>100</v>
      </c>
      <c r="K84" s="12" t="s">
        <v>100</v>
      </c>
    </row>
    <row r="85" spans="1:11" ht="15" thickBot="1" x14ac:dyDescent="0.35">
      <c r="A85" s="11" t="s">
        <v>172</v>
      </c>
      <c r="B85" s="12" t="s">
        <v>100</v>
      </c>
      <c r="C85" s="12" t="s">
        <v>100</v>
      </c>
      <c r="D85" s="12" t="s">
        <v>100</v>
      </c>
      <c r="E85" s="12" t="s">
        <v>100</v>
      </c>
      <c r="F85" s="12" t="s">
        <v>100</v>
      </c>
      <c r="G85" s="12" t="s">
        <v>100</v>
      </c>
      <c r="H85" s="12" t="s">
        <v>100</v>
      </c>
      <c r="I85" s="12" t="s">
        <v>100</v>
      </c>
      <c r="J85" s="12" t="s">
        <v>100</v>
      </c>
      <c r="K85" s="12" t="s">
        <v>100</v>
      </c>
    </row>
    <row r="86" spans="1:11" ht="18.600000000000001" thickBot="1" x14ac:dyDescent="0.35">
      <c r="A86" s="7"/>
    </row>
    <row r="87" spans="1:11" ht="15" thickBot="1" x14ac:dyDescent="0.35">
      <c r="A87" s="11" t="s">
        <v>173</v>
      </c>
      <c r="B87" s="11" t="s">
        <v>36</v>
      </c>
      <c r="C87" s="11" t="s">
        <v>37</v>
      </c>
      <c r="D87" s="11" t="s">
        <v>38</v>
      </c>
      <c r="E87" s="11" t="s">
        <v>39</v>
      </c>
      <c r="F87" s="11" t="s">
        <v>40</v>
      </c>
      <c r="G87" s="11" t="s">
        <v>41</v>
      </c>
      <c r="H87" s="11" t="s">
        <v>42</v>
      </c>
      <c r="I87" s="11" t="s">
        <v>43</v>
      </c>
      <c r="J87" s="11" t="s">
        <v>44</v>
      </c>
      <c r="K87" s="11" t="s">
        <v>45</v>
      </c>
    </row>
    <row r="88" spans="1:11" ht="15" thickBot="1" x14ac:dyDescent="0.35">
      <c r="A88" s="11" t="s">
        <v>86</v>
      </c>
      <c r="B88" s="12">
        <v>4630.3</v>
      </c>
      <c r="C88" s="12">
        <v>1286.2</v>
      </c>
      <c r="D88" s="12">
        <v>19550.2</v>
      </c>
      <c r="E88" s="12">
        <v>2315.1999999999998</v>
      </c>
      <c r="F88" s="49">
        <v>0</v>
      </c>
      <c r="G88" s="12">
        <v>9003.4</v>
      </c>
      <c r="H88" s="12">
        <v>2829.6</v>
      </c>
      <c r="I88" s="12">
        <v>6688.2</v>
      </c>
      <c r="J88" s="12">
        <v>9260.6</v>
      </c>
      <c r="K88" s="12">
        <v>2057.9</v>
      </c>
    </row>
    <row r="89" spans="1:11" ht="15" thickBot="1" x14ac:dyDescent="0.35">
      <c r="A89" s="11" t="s">
        <v>97</v>
      </c>
      <c r="B89" s="12">
        <v>2572.4</v>
      </c>
      <c r="C89" s="12">
        <v>514.5</v>
      </c>
      <c r="D89" s="12">
        <v>5916.5</v>
      </c>
      <c r="E89" s="12">
        <v>2315.1999999999998</v>
      </c>
      <c r="F89" s="12">
        <v>0</v>
      </c>
      <c r="G89" s="12">
        <v>9003.4</v>
      </c>
      <c r="H89" s="12">
        <v>2829.6</v>
      </c>
      <c r="I89" s="12">
        <v>4115.8</v>
      </c>
      <c r="J89" s="12">
        <v>9260.6</v>
      </c>
      <c r="K89" s="12">
        <v>0</v>
      </c>
    </row>
    <row r="90" spans="1:11" ht="15" thickBot="1" x14ac:dyDescent="0.35">
      <c r="A90" s="11" t="s">
        <v>104</v>
      </c>
      <c r="B90" s="12">
        <v>2572.4</v>
      </c>
      <c r="C90" s="12">
        <v>514.5</v>
      </c>
      <c r="D90" s="12">
        <v>5916.5</v>
      </c>
      <c r="E90" s="12">
        <v>2315.1999999999998</v>
      </c>
      <c r="F90" s="12">
        <v>0</v>
      </c>
      <c r="G90" s="12">
        <v>9003.4</v>
      </c>
      <c r="H90" s="12">
        <v>2829.6</v>
      </c>
      <c r="I90" s="12">
        <v>4115.8</v>
      </c>
      <c r="J90" s="12">
        <v>9260.6</v>
      </c>
      <c r="K90" s="12">
        <v>0</v>
      </c>
    </row>
    <row r="91" spans="1:11" ht="15" thickBot="1" x14ac:dyDescent="0.35">
      <c r="A91" s="11" t="s">
        <v>107</v>
      </c>
      <c r="B91" s="12">
        <v>2572.4</v>
      </c>
      <c r="C91" s="12">
        <v>514.5</v>
      </c>
      <c r="D91" s="12">
        <v>5916.5</v>
      </c>
      <c r="E91" s="12">
        <v>2315.1999999999998</v>
      </c>
      <c r="F91" s="12">
        <v>0</v>
      </c>
      <c r="G91" s="12">
        <v>6945.5</v>
      </c>
      <c r="H91" s="12">
        <v>2829.6</v>
      </c>
      <c r="I91" s="12">
        <v>2829.6</v>
      </c>
      <c r="J91" s="12">
        <v>9260.6</v>
      </c>
      <c r="K91" s="12">
        <v>0</v>
      </c>
    </row>
    <row r="92" spans="1:11" ht="15" thickBot="1" x14ac:dyDescent="0.35">
      <c r="A92" s="11" t="s">
        <v>110</v>
      </c>
      <c r="B92" s="12">
        <v>2572.4</v>
      </c>
      <c r="C92" s="12">
        <v>514.5</v>
      </c>
      <c r="D92" s="12">
        <v>5916.5</v>
      </c>
      <c r="E92" s="12">
        <v>2315.1999999999998</v>
      </c>
      <c r="F92" s="12">
        <v>0</v>
      </c>
      <c r="G92" s="12">
        <v>6945.5</v>
      </c>
      <c r="H92" s="12">
        <v>2829.6</v>
      </c>
      <c r="I92" s="12">
        <v>2829.6</v>
      </c>
      <c r="J92" s="12">
        <v>8231.6</v>
      </c>
      <c r="K92" s="12">
        <v>0</v>
      </c>
    </row>
    <row r="93" spans="1:11" ht="15" thickBot="1" x14ac:dyDescent="0.35">
      <c r="A93" s="11" t="s">
        <v>113</v>
      </c>
      <c r="B93" s="12">
        <v>2572.4</v>
      </c>
      <c r="C93" s="12">
        <v>514.5</v>
      </c>
      <c r="D93" s="12">
        <v>5916.5</v>
      </c>
      <c r="E93" s="12">
        <v>2315.1999999999998</v>
      </c>
      <c r="F93" s="12">
        <v>0</v>
      </c>
      <c r="G93" s="12">
        <v>6945.5</v>
      </c>
      <c r="H93" s="12">
        <v>2829.6</v>
      </c>
      <c r="I93" s="12">
        <v>2829.6</v>
      </c>
      <c r="J93" s="12">
        <v>8231.6</v>
      </c>
      <c r="K93" s="12">
        <v>0</v>
      </c>
    </row>
    <row r="94" spans="1:11" ht="15" thickBot="1" x14ac:dyDescent="0.35">
      <c r="A94" s="11" t="s">
        <v>116</v>
      </c>
      <c r="B94" s="12">
        <v>2572.4</v>
      </c>
      <c r="C94" s="12">
        <v>514.5</v>
      </c>
      <c r="D94" s="12">
        <v>5916.5</v>
      </c>
      <c r="E94" s="12">
        <v>2315.1999999999998</v>
      </c>
      <c r="F94" s="12">
        <v>0</v>
      </c>
      <c r="G94" s="12">
        <v>6945.5</v>
      </c>
      <c r="H94" s="12">
        <v>2829.6</v>
      </c>
      <c r="I94" s="12">
        <v>2829.6</v>
      </c>
      <c r="J94" s="12">
        <v>8231.6</v>
      </c>
      <c r="K94" s="12">
        <v>0</v>
      </c>
    </row>
    <row r="95" spans="1:11" ht="15" thickBot="1" x14ac:dyDescent="0.35">
      <c r="A95" s="11" t="s">
        <v>118</v>
      </c>
      <c r="B95" s="12">
        <v>2572.4</v>
      </c>
      <c r="C95" s="12">
        <v>514.5</v>
      </c>
      <c r="D95" s="12">
        <v>5916.5</v>
      </c>
      <c r="E95" s="12">
        <v>2315.1999999999998</v>
      </c>
      <c r="F95" s="12">
        <v>0</v>
      </c>
      <c r="G95" s="12">
        <v>5144.8</v>
      </c>
      <c r="H95" s="12">
        <v>2829.6</v>
      </c>
      <c r="I95" s="12">
        <v>2829.6</v>
      </c>
      <c r="J95" s="12">
        <v>8231.6</v>
      </c>
      <c r="K95" s="12">
        <v>0</v>
      </c>
    </row>
    <row r="96" spans="1:11" ht="15" thickBot="1" x14ac:dyDescent="0.35">
      <c r="A96" s="11" t="s">
        <v>121</v>
      </c>
      <c r="B96" s="12">
        <v>2572.4</v>
      </c>
      <c r="C96" s="12">
        <v>514.5</v>
      </c>
      <c r="D96" s="12">
        <v>5916.5</v>
      </c>
      <c r="E96" s="12">
        <v>2315.1999999999998</v>
      </c>
      <c r="F96" s="12">
        <v>0</v>
      </c>
      <c r="G96" s="12">
        <v>5144.8</v>
      </c>
      <c r="H96" s="12">
        <v>2829.6</v>
      </c>
      <c r="I96" s="12">
        <v>2829.6</v>
      </c>
      <c r="J96" s="12">
        <v>8231.6</v>
      </c>
      <c r="K96" s="12">
        <v>0</v>
      </c>
    </row>
    <row r="97" spans="1:11" ht="15" thickBot="1" x14ac:dyDescent="0.35">
      <c r="A97" s="11" t="s">
        <v>123</v>
      </c>
      <c r="B97" s="12">
        <v>2572.4</v>
      </c>
      <c r="C97" s="12">
        <v>514.5</v>
      </c>
      <c r="D97" s="12">
        <v>5916.5</v>
      </c>
      <c r="E97" s="12">
        <v>2315.1999999999998</v>
      </c>
      <c r="F97" s="12">
        <v>0</v>
      </c>
      <c r="G97" s="12">
        <v>5144.8</v>
      </c>
      <c r="H97" s="12">
        <v>2829.6</v>
      </c>
      <c r="I97" s="12">
        <v>2829.6</v>
      </c>
      <c r="J97" s="12">
        <v>8231.6</v>
      </c>
      <c r="K97" s="12">
        <v>0</v>
      </c>
    </row>
    <row r="98" spans="1:11" ht="15" thickBot="1" x14ac:dyDescent="0.35">
      <c r="A98" s="11" t="s">
        <v>125</v>
      </c>
      <c r="B98" s="12">
        <v>2315.1999999999998</v>
      </c>
      <c r="C98" s="12">
        <v>514.5</v>
      </c>
      <c r="D98" s="12">
        <v>5916.5</v>
      </c>
      <c r="E98" s="12">
        <v>2315.1999999999998</v>
      </c>
      <c r="F98" s="12">
        <v>0</v>
      </c>
      <c r="G98" s="12">
        <v>5144.8</v>
      </c>
      <c r="H98" s="12">
        <v>2829.6</v>
      </c>
      <c r="I98" s="12">
        <v>2829.6</v>
      </c>
      <c r="J98" s="12">
        <v>8231.6</v>
      </c>
      <c r="K98" s="12">
        <v>0</v>
      </c>
    </row>
    <row r="99" spans="1:11" ht="15" thickBot="1" x14ac:dyDescent="0.35">
      <c r="A99" s="11" t="s">
        <v>126</v>
      </c>
      <c r="B99" s="12">
        <v>2315.1999999999998</v>
      </c>
      <c r="C99" s="12">
        <v>514.5</v>
      </c>
      <c r="D99" s="12">
        <v>5916.5</v>
      </c>
      <c r="E99" s="12">
        <v>2315.1999999999998</v>
      </c>
      <c r="F99" s="12">
        <v>0</v>
      </c>
      <c r="G99" s="12">
        <v>3086.9</v>
      </c>
      <c r="H99" s="12">
        <v>2829.6</v>
      </c>
      <c r="I99" s="12">
        <v>2829.6</v>
      </c>
      <c r="J99" s="12">
        <v>8231.6</v>
      </c>
      <c r="K99" s="12">
        <v>0</v>
      </c>
    </row>
    <row r="100" spans="1:11" ht="15" thickBot="1" x14ac:dyDescent="0.35">
      <c r="A100" s="11" t="s">
        <v>128</v>
      </c>
      <c r="B100" s="12">
        <v>2315.1999999999998</v>
      </c>
      <c r="C100" s="12">
        <v>514.5</v>
      </c>
      <c r="D100" s="12">
        <v>5916.5</v>
      </c>
      <c r="E100" s="12">
        <v>2315.1999999999998</v>
      </c>
      <c r="F100" s="12">
        <v>0</v>
      </c>
      <c r="G100" s="12">
        <v>3086.9</v>
      </c>
      <c r="H100" s="12">
        <v>2829.6</v>
      </c>
      <c r="I100" s="12">
        <v>2829.6</v>
      </c>
      <c r="J100" s="12">
        <v>8231.6</v>
      </c>
      <c r="K100" s="12">
        <v>0</v>
      </c>
    </row>
    <row r="101" spans="1:11" ht="15" thickBot="1" x14ac:dyDescent="0.35">
      <c r="A101" s="11" t="s">
        <v>130</v>
      </c>
      <c r="B101" s="12">
        <v>2315.1999999999998</v>
      </c>
      <c r="C101" s="12">
        <v>514.5</v>
      </c>
      <c r="D101" s="12">
        <v>5916.5</v>
      </c>
      <c r="E101" s="12">
        <v>2315.1999999999998</v>
      </c>
      <c r="F101" s="12">
        <v>0</v>
      </c>
      <c r="G101" s="12">
        <v>3086.9</v>
      </c>
      <c r="H101" s="12">
        <v>0</v>
      </c>
      <c r="I101" s="12">
        <v>2829.6</v>
      </c>
      <c r="J101" s="12">
        <v>8231.6</v>
      </c>
      <c r="K101" s="12">
        <v>0</v>
      </c>
    </row>
    <row r="102" spans="1:11" ht="15" thickBot="1" x14ac:dyDescent="0.35">
      <c r="A102" s="11" t="s">
        <v>131</v>
      </c>
      <c r="B102" s="12">
        <v>2315.1999999999998</v>
      </c>
      <c r="C102" s="12">
        <v>514.5</v>
      </c>
      <c r="D102" s="12">
        <v>5916.5</v>
      </c>
      <c r="E102" s="12">
        <v>2315.1999999999998</v>
      </c>
      <c r="F102" s="12">
        <v>0</v>
      </c>
      <c r="G102" s="12">
        <v>3086.9</v>
      </c>
      <c r="H102" s="12">
        <v>0</v>
      </c>
      <c r="I102" s="12">
        <v>2829.6</v>
      </c>
      <c r="J102" s="12">
        <v>8231.6</v>
      </c>
      <c r="K102" s="12">
        <v>0</v>
      </c>
    </row>
    <row r="103" spans="1:11" ht="15" thickBot="1" x14ac:dyDescent="0.35">
      <c r="A103" s="11" t="s">
        <v>133</v>
      </c>
      <c r="B103" s="12">
        <v>2315.1999999999998</v>
      </c>
      <c r="C103" s="12">
        <v>514.5</v>
      </c>
      <c r="D103" s="12">
        <v>5916.5</v>
      </c>
      <c r="E103" s="12">
        <v>2315.1999999999998</v>
      </c>
      <c r="F103" s="12">
        <v>0</v>
      </c>
      <c r="G103" s="12">
        <v>3086.9</v>
      </c>
      <c r="H103" s="12">
        <v>0</v>
      </c>
      <c r="I103" s="12">
        <v>2829.6</v>
      </c>
      <c r="J103" s="12">
        <v>8231.6</v>
      </c>
      <c r="K103" s="12">
        <v>0</v>
      </c>
    </row>
    <row r="104" spans="1:11" ht="15" thickBot="1" x14ac:dyDescent="0.35">
      <c r="A104" s="11" t="s">
        <v>136</v>
      </c>
      <c r="B104" s="12">
        <v>2315.1999999999998</v>
      </c>
      <c r="C104" s="12">
        <v>514.5</v>
      </c>
      <c r="D104" s="12">
        <v>5916.5</v>
      </c>
      <c r="E104" s="12">
        <v>2315.1999999999998</v>
      </c>
      <c r="F104" s="12">
        <v>0</v>
      </c>
      <c r="G104" s="12">
        <v>3086.9</v>
      </c>
      <c r="H104" s="12">
        <v>0</v>
      </c>
      <c r="I104" s="12">
        <v>2829.6</v>
      </c>
      <c r="J104" s="12">
        <v>8231.6</v>
      </c>
      <c r="K104" s="12">
        <v>0</v>
      </c>
    </row>
    <row r="105" spans="1:11" ht="15" thickBot="1" x14ac:dyDescent="0.35">
      <c r="A105" s="11" t="s">
        <v>139</v>
      </c>
      <c r="B105" s="12">
        <v>2315.1999999999998</v>
      </c>
      <c r="C105" s="12">
        <v>514.5</v>
      </c>
      <c r="D105" s="12">
        <v>5916.5</v>
      </c>
      <c r="E105" s="12">
        <v>2315.1999999999998</v>
      </c>
      <c r="F105" s="12">
        <v>0</v>
      </c>
      <c r="G105" s="12">
        <v>3086.9</v>
      </c>
      <c r="H105" s="12">
        <v>0</v>
      </c>
      <c r="I105" s="12">
        <v>1029</v>
      </c>
      <c r="J105" s="12">
        <v>8231.6</v>
      </c>
      <c r="K105" s="12">
        <v>0</v>
      </c>
    </row>
    <row r="106" spans="1:11" ht="15" thickBot="1" x14ac:dyDescent="0.35">
      <c r="A106" s="11" t="s">
        <v>141</v>
      </c>
      <c r="B106" s="12">
        <v>2315.1999999999998</v>
      </c>
      <c r="C106" s="12">
        <v>514.5</v>
      </c>
      <c r="D106" s="12">
        <v>5916.5</v>
      </c>
      <c r="E106" s="12">
        <v>2315.1999999999998</v>
      </c>
      <c r="F106" s="12">
        <v>0</v>
      </c>
      <c r="G106" s="12">
        <v>3086.9</v>
      </c>
      <c r="H106" s="12">
        <v>0</v>
      </c>
      <c r="I106" s="12">
        <v>1029</v>
      </c>
      <c r="J106" s="12">
        <v>8231.6</v>
      </c>
      <c r="K106" s="12">
        <v>0</v>
      </c>
    </row>
    <row r="107" spans="1:11" ht="15" thickBot="1" x14ac:dyDescent="0.35">
      <c r="A107" s="11" t="s">
        <v>143</v>
      </c>
      <c r="B107" s="12">
        <v>2315.1999999999998</v>
      </c>
      <c r="C107" s="12">
        <v>514.5</v>
      </c>
      <c r="D107" s="12">
        <v>5916.5</v>
      </c>
      <c r="E107" s="12">
        <v>2315.1999999999998</v>
      </c>
      <c r="F107" s="12">
        <v>0</v>
      </c>
      <c r="G107" s="12">
        <v>2572.4</v>
      </c>
      <c r="H107" s="12">
        <v>0</v>
      </c>
      <c r="I107" s="12">
        <v>1029</v>
      </c>
      <c r="J107" s="12">
        <v>8231.6</v>
      </c>
      <c r="K107" s="12">
        <v>0</v>
      </c>
    </row>
    <row r="108" spans="1:11" ht="15" thickBot="1" x14ac:dyDescent="0.35">
      <c r="A108" s="11" t="s">
        <v>145</v>
      </c>
      <c r="B108" s="12">
        <v>2315.1999999999998</v>
      </c>
      <c r="C108" s="12">
        <v>514.5</v>
      </c>
      <c r="D108" s="12">
        <v>5916.5</v>
      </c>
      <c r="E108" s="12">
        <v>0</v>
      </c>
      <c r="F108" s="12">
        <v>0</v>
      </c>
      <c r="G108" s="12">
        <v>1800.7</v>
      </c>
      <c r="H108" s="12">
        <v>0</v>
      </c>
      <c r="I108" s="12">
        <v>1029</v>
      </c>
      <c r="J108" s="12">
        <v>8231.6</v>
      </c>
      <c r="K108" s="12">
        <v>0</v>
      </c>
    </row>
    <row r="109" spans="1:11" ht="15" thickBot="1" x14ac:dyDescent="0.35">
      <c r="A109" s="11" t="s">
        <v>146</v>
      </c>
      <c r="B109" s="12">
        <v>771.7</v>
      </c>
      <c r="C109" s="12">
        <v>514.5</v>
      </c>
      <c r="D109" s="12">
        <v>5916.5</v>
      </c>
      <c r="E109" s="12">
        <v>0</v>
      </c>
      <c r="F109" s="12">
        <v>0</v>
      </c>
      <c r="G109" s="12">
        <v>1800.7</v>
      </c>
      <c r="H109" s="12">
        <v>0</v>
      </c>
      <c r="I109" s="12">
        <v>1029</v>
      </c>
      <c r="J109" s="12">
        <v>8231.6</v>
      </c>
      <c r="K109" s="12">
        <v>0</v>
      </c>
    </row>
    <row r="110" spans="1:11" ht="15" thickBot="1" x14ac:dyDescent="0.35">
      <c r="A110" s="11" t="s">
        <v>148</v>
      </c>
      <c r="B110" s="12">
        <v>0</v>
      </c>
      <c r="C110" s="12">
        <v>514.5</v>
      </c>
      <c r="D110" s="12">
        <v>5916.5</v>
      </c>
      <c r="E110" s="12">
        <v>0</v>
      </c>
      <c r="F110" s="12">
        <v>0</v>
      </c>
      <c r="G110" s="12">
        <v>1800.7</v>
      </c>
      <c r="H110" s="12">
        <v>0</v>
      </c>
      <c r="I110" s="12">
        <v>1029</v>
      </c>
      <c r="J110" s="12">
        <v>8231.6</v>
      </c>
      <c r="K110" s="12">
        <v>0</v>
      </c>
    </row>
    <row r="111" spans="1:11" ht="15" thickBot="1" x14ac:dyDescent="0.35">
      <c r="A111" s="11" t="s">
        <v>149</v>
      </c>
      <c r="B111" s="12">
        <v>0</v>
      </c>
      <c r="C111" s="12">
        <v>514.5</v>
      </c>
      <c r="D111" s="12">
        <v>5916.5</v>
      </c>
      <c r="E111" s="12">
        <v>0</v>
      </c>
      <c r="F111" s="12">
        <v>0</v>
      </c>
      <c r="G111" s="12">
        <v>1800.7</v>
      </c>
      <c r="H111" s="12">
        <v>0</v>
      </c>
      <c r="I111" s="12">
        <v>0</v>
      </c>
      <c r="J111" s="12">
        <v>8231.6</v>
      </c>
      <c r="K111" s="12">
        <v>0</v>
      </c>
    </row>
    <row r="112" spans="1:11" ht="15" thickBot="1" x14ac:dyDescent="0.35">
      <c r="A112" s="11" t="s">
        <v>151</v>
      </c>
      <c r="B112" s="12">
        <v>0</v>
      </c>
      <c r="C112" s="12">
        <v>514.5</v>
      </c>
      <c r="D112" s="12">
        <v>5916.5</v>
      </c>
      <c r="E112" s="12">
        <v>0</v>
      </c>
      <c r="F112" s="12">
        <v>0</v>
      </c>
      <c r="G112" s="12">
        <v>1800.7</v>
      </c>
      <c r="H112" s="12">
        <v>0</v>
      </c>
      <c r="I112" s="12">
        <v>0</v>
      </c>
      <c r="J112" s="12">
        <v>8231.6</v>
      </c>
      <c r="K112" s="12">
        <v>0</v>
      </c>
    </row>
    <row r="113" spans="1:20" ht="15" thickBot="1" x14ac:dyDescent="0.35">
      <c r="A113" s="11" t="s">
        <v>154</v>
      </c>
      <c r="B113" s="12">
        <v>0</v>
      </c>
      <c r="C113" s="12">
        <v>514.5</v>
      </c>
      <c r="D113" s="12">
        <v>4887.5</v>
      </c>
      <c r="E113" s="12">
        <v>0</v>
      </c>
      <c r="F113" s="12">
        <v>0</v>
      </c>
      <c r="G113" s="12">
        <v>1286.2</v>
      </c>
      <c r="H113" s="12">
        <v>0</v>
      </c>
      <c r="I113" s="12">
        <v>0</v>
      </c>
      <c r="J113" s="12">
        <v>8231.6</v>
      </c>
      <c r="K113" s="12">
        <v>0</v>
      </c>
    </row>
    <row r="114" spans="1:20" ht="15" thickBot="1" x14ac:dyDescent="0.35">
      <c r="A114" s="11" t="s">
        <v>157</v>
      </c>
      <c r="B114" s="12">
        <v>0</v>
      </c>
      <c r="C114" s="12">
        <v>514.5</v>
      </c>
      <c r="D114" s="12">
        <v>4373.1000000000004</v>
      </c>
      <c r="E114" s="12">
        <v>0</v>
      </c>
      <c r="F114" s="12">
        <v>0</v>
      </c>
      <c r="G114" s="12">
        <v>1286.2</v>
      </c>
      <c r="H114" s="12">
        <v>0</v>
      </c>
      <c r="I114" s="12">
        <v>0</v>
      </c>
      <c r="J114" s="12">
        <v>8231.6</v>
      </c>
      <c r="K114" s="12">
        <v>0</v>
      </c>
    </row>
    <row r="115" spans="1:20" ht="15" thickBot="1" x14ac:dyDescent="0.35">
      <c r="A115" s="11" t="s">
        <v>158</v>
      </c>
      <c r="B115" s="12">
        <v>0</v>
      </c>
      <c r="C115" s="12">
        <v>514.5</v>
      </c>
      <c r="D115" s="12">
        <v>4373.1000000000004</v>
      </c>
      <c r="E115" s="12">
        <v>0</v>
      </c>
      <c r="F115" s="12">
        <v>0</v>
      </c>
      <c r="G115" s="12">
        <v>1286.2</v>
      </c>
      <c r="H115" s="12">
        <v>0</v>
      </c>
      <c r="I115" s="12">
        <v>0</v>
      </c>
      <c r="J115" s="12">
        <v>7717.2</v>
      </c>
      <c r="K115" s="12">
        <v>0</v>
      </c>
    </row>
    <row r="116" spans="1:20" ht="15" thickBot="1" x14ac:dyDescent="0.35">
      <c r="A116" s="11" t="s">
        <v>159</v>
      </c>
      <c r="B116" s="12">
        <v>0</v>
      </c>
      <c r="C116" s="12">
        <v>0</v>
      </c>
      <c r="D116" s="12">
        <v>0</v>
      </c>
      <c r="E116" s="12">
        <v>0</v>
      </c>
      <c r="F116" s="12">
        <v>0</v>
      </c>
      <c r="G116" s="12">
        <v>1286.2</v>
      </c>
      <c r="H116" s="12">
        <v>0</v>
      </c>
      <c r="I116" s="12">
        <v>0</v>
      </c>
      <c r="J116" s="12">
        <v>7717.2</v>
      </c>
      <c r="K116" s="12">
        <v>0</v>
      </c>
    </row>
    <row r="117" spans="1:20" ht="15" thickBot="1" x14ac:dyDescent="0.35">
      <c r="A117" s="11" t="s">
        <v>161</v>
      </c>
      <c r="B117" s="12">
        <v>0</v>
      </c>
      <c r="C117" s="12">
        <v>0</v>
      </c>
      <c r="D117" s="12">
        <v>0</v>
      </c>
      <c r="E117" s="12">
        <v>0</v>
      </c>
      <c r="F117" s="12">
        <v>0</v>
      </c>
      <c r="G117" s="12">
        <v>1029</v>
      </c>
      <c r="H117" s="12">
        <v>0</v>
      </c>
      <c r="I117" s="12">
        <v>0</v>
      </c>
      <c r="J117" s="12">
        <v>7717.2</v>
      </c>
      <c r="K117" s="12">
        <v>0</v>
      </c>
    </row>
    <row r="118" spans="1:20" ht="15" thickBot="1" x14ac:dyDescent="0.35">
      <c r="A118" s="11" t="s">
        <v>162</v>
      </c>
      <c r="B118" s="12">
        <v>0</v>
      </c>
      <c r="C118" s="12">
        <v>0</v>
      </c>
      <c r="D118" s="12">
        <v>0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</row>
    <row r="119" spans="1:20" ht="15" thickBot="1" x14ac:dyDescent="0.35">
      <c r="A119" s="11" t="s">
        <v>164</v>
      </c>
      <c r="B119" s="12">
        <v>0</v>
      </c>
      <c r="C119" s="12">
        <v>0</v>
      </c>
      <c r="D119" s="12">
        <v>0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</row>
    <row r="120" spans="1:20" ht="15" thickBot="1" x14ac:dyDescent="0.35">
      <c r="A120" s="11" t="s">
        <v>167</v>
      </c>
      <c r="B120" s="12">
        <v>0</v>
      </c>
      <c r="C120" s="12">
        <v>0</v>
      </c>
      <c r="D120" s="12">
        <v>0</v>
      </c>
      <c r="E120" s="12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</row>
    <row r="121" spans="1:20" ht="15" thickBot="1" x14ac:dyDescent="0.35">
      <c r="A121" s="11" t="s">
        <v>168</v>
      </c>
      <c r="B121" s="12">
        <v>0</v>
      </c>
      <c r="C121" s="12">
        <v>0</v>
      </c>
      <c r="D121" s="12">
        <v>0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</row>
    <row r="122" spans="1:20" ht="15" thickBot="1" x14ac:dyDescent="0.35">
      <c r="A122" s="11" t="s">
        <v>169</v>
      </c>
      <c r="B122" s="12">
        <v>0</v>
      </c>
      <c r="C122" s="12">
        <v>0</v>
      </c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</row>
    <row r="123" spans="1:20" ht="15" thickBot="1" x14ac:dyDescent="0.35">
      <c r="A123" s="11" t="s">
        <v>170</v>
      </c>
      <c r="B123" s="12">
        <v>0</v>
      </c>
      <c r="C123" s="12">
        <v>0</v>
      </c>
      <c r="D123" s="12">
        <v>0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</row>
    <row r="124" spans="1:20" ht="15" thickBot="1" x14ac:dyDescent="0.35">
      <c r="A124" s="11" t="s">
        <v>171</v>
      </c>
      <c r="B124" s="12">
        <v>0</v>
      </c>
      <c r="C124" s="12">
        <v>0</v>
      </c>
      <c r="D124" s="12">
        <v>0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</row>
    <row r="125" spans="1:20" ht="15" thickBot="1" x14ac:dyDescent="0.35">
      <c r="A125" s="11" t="s">
        <v>172</v>
      </c>
      <c r="B125" s="12">
        <v>0</v>
      </c>
      <c r="C125" s="12">
        <v>0</v>
      </c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</row>
    <row r="126" spans="1:20" ht="18.600000000000001" thickBot="1" x14ac:dyDescent="0.35">
      <c r="A126" s="7"/>
      <c r="M126" s="22">
        <f>CORREL(M128:M165,L128:L165)</f>
        <v>0.77347685389528353</v>
      </c>
      <c r="N126" s="23">
        <f>SUMSQ(N128:N165)/COUNT(N128:N165)</f>
        <v>19324700.306578945</v>
      </c>
      <c r="S126" s="36">
        <f>COUNT(S128:S162)/38</f>
        <v>0.92105263157894735</v>
      </c>
      <c r="T126">
        <v>0</v>
      </c>
    </row>
    <row r="127" spans="1:20" ht="15" thickBot="1" x14ac:dyDescent="0.35">
      <c r="A127" s="11" t="s">
        <v>174</v>
      </c>
      <c r="B127" s="11" t="s">
        <v>36</v>
      </c>
      <c r="C127" s="11" t="s">
        <v>37</v>
      </c>
      <c r="D127" s="11" t="s">
        <v>38</v>
      </c>
      <c r="E127" s="11" t="s">
        <v>39</v>
      </c>
      <c r="F127" s="11" t="s">
        <v>40</v>
      </c>
      <c r="G127" s="11" t="s">
        <v>41</v>
      </c>
      <c r="H127" s="11" t="s">
        <v>42</v>
      </c>
      <c r="I127" s="11" t="s">
        <v>43</v>
      </c>
      <c r="J127" s="11" t="s">
        <v>44</v>
      </c>
      <c r="K127" s="11" t="s">
        <v>45</v>
      </c>
      <c r="L127" s="11" t="s">
        <v>359</v>
      </c>
      <c r="M127" s="11" t="s">
        <v>360</v>
      </c>
      <c r="N127" s="11" t="s">
        <v>362</v>
      </c>
      <c r="O127" s="11" t="s">
        <v>361</v>
      </c>
      <c r="P127" s="50" t="s">
        <v>443</v>
      </c>
      <c r="Q127" s="50"/>
      <c r="R127" s="17" t="s">
        <v>263</v>
      </c>
      <c r="S127" t="s">
        <v>265</v>
      </c>
    </row>
    <row r="128" spans="1:20" ht="15" thickBot="1" x14ac:dyDescent="0.35">
      <c r="A128" s="11" t="s">
        <v>47</v>
      </c>
      <c r="B128" s="12">
        <v>0</v>
      </c>
      <c r="C128" s="12">
        <v>514.5</v>
      </c>
      <c r="D128" s="12">
        <v>0</v>
      </c>
      <c r="E128" s="12">
        <v>0</v>
      </c>
      <c r="F128" s="12">
        <v>0</v>
      </c>
      <c r="G128" s="12">
        <v>6945.5</v>
      </c>
      <c r="H128" s="12">
        <v>2829.6</v>
      </c>
      <c r="I128" s="12">
        <v>4115.8</v>
      </c>
      <c r="J128" s="12">
        <v>8231.6</v>
      </c>
      <c r="K128" s="12">
        <v>0</v>
      </c>
      <c r="L128" s="12">
        <v>22637</v>
      </c>
      <c r="M128" s="12">
        <v>29000</v>
      </c>
      <c r="N128" s="12">
        <v>6363</v>
      </c>
      <c r="O128" s="12">
        <v>21.94</v>
      </c>
      <c r="P128" s="46">
        <v>0</v>
      </c>
      <c r="Q128" s="46"/>
      <c r="R128" s="18">
        <v>-98.07</v>
      </c>
      <c r="S128">
        <v>1</v>
      </c>
    </row>
    <row r="129" spans="1:20" ht="15" thickBot="1" x14ac:dyDescent="0.35">
      <c r="A129" s="11" t="s">
        <v>48</v>
      </c>
      <c r="B129" s="12">
        <v>2572.4</v>
      </c>
      <c r="C129" s="12">
        <v>514.5</v>
      </c>
      <c r="D129" s="12">
        <v>5916.5</v>
      </c>
      <c r="E129" s="12">
        <v>2315.1999999999998</v>
      </c>
      <c r="F129" s="12">
        <v>0</v>
      </c>
      <c r="G129" s="12">
        <v>0</v>
      </c>
      <c r="H129" s="12">
        <v>2829.6</v>
      </c>
      <c r="I129" s="12">
        <v>0</v>
      </c>
      <c r="J129" s="12">
        <v>7717.2</v>
      </c>
      <c r="K129" s="12">
        <v>0</v>
      </c>
      <c r="L129" s="12">
        <v>21865.3</v>
      </c>
      <c r="M129" s="12">
        <v>23000</v>
      </c>
      <c r="N129" s="12">
        <v>1134.7</v>
      </c>
      <c r="O129" s="12">
        <v>4.93</v>
      </c>
      <c r="P129" s="46">
        <v>0</v>
      </c>
      <c r="Q129" s="46"/>
      <c r="R129" s="18">
        <v>-54.34</v>
      </c>
      <c r="S129">
        <v>1</v>
      </c>
    </row>
    <row r="130" spans="1:20" ht="15" thickBot="1" x14ac:dyDescent="0.35">
      <c r="A130" s="11" t="s">
        <v>49</v>
      </c>
      <c r="B130" s="12">
        <v>2572.4</v>
      </c>
      <c r="C130" s="12">
        <v>514.5</v>
      </c>
      <c r="D130" s="12">
        <v>5916.5</v>
      </c>
      <c r="E130" s="12">
        <v>2315.1999999999998</v>
      </c>
      <c r="F130" s="12">
        <v>0</v>
      </c>
      <c r="G130" s="12">
        <v>0</v>
      </c>
      <c r="H130" s="12">
        <v>2829.6</v>
      </c>
      <c r="I130" s="12">
        <v>0</v>
      </c>
      <c r="J130" s="12">
        <v>8231.6</v>
      </c>
      <c r="K130" s="12">
        <v>0</v>
      </c>
      <c r="L130" s="12">
        <v>22379.8</v>
      </c>
      <c r="M130" s="12">
        <v>24000</v>
      </c>
      <c r="N130" s="12">
        <v>1620.2</v>
      </c>
      <c r="O130" s="12">
        <v>6.75</v>
      </c>
      <c r="P130" s="46">
        <v>0</v>
      </c>
      <c r="Q130" s="46"/>
      <c r="R130" s="18">
        <v>-52.36</v>
      </c>
      <c r="S130">
        <v>1</v>
      </c>
    </row>
    <row r="131" spans="1:20" ht="15" thickBot="1" x14ac:dyDescent="0.35">
      <c r="A131" s="11" t="s">
        <v>50</v>
      </c>
      <c r="B131" s="12">
        <v>0</v>
      </c>
      <c r="C131" s="12">
        <v>514.5</v>
      </c>
      <c r="D131" s="12">
        <v>5916.5</v>
      </c>
      <c r="E131" s="12">
        <v>2315.1999999999998</v>
      </c>
      <c r="F131" s="12">
        <v>0</v>
      </c>
      <c r="G131" s="12">
        <v>3086.9</v>
      </c>
      <c r="H131" s="12">
        <v>0</v>
      </c>
      <c r="I131" s="12">
        <v>1029</v>
      </c>
      <c r="J131" s="12">
        <v>8231.6</v>
      </c>
      <c r="K131" s="12">
        <v>0</v>
      </c>
      <c r="L131" s="12">
        <v>21093.599999999999</v>
      </c>
      <c r="M131" s="12">
        <v>18000</v>
      </c>
      <c r="N131" s="12">
        <v>-3093.6</v>
      </c>
      <c r="O131" s="12">
        <v>-17.190000000000001</v>
      </c>
      <c r="P131" s="46">
        <v>0</v>
      </c>
      <c r="Q131" s="46"/>
      <c r="R131" s="18">
        <v>-50.67</v>
      </c>
      <c r="S131">
        <v>1</v>
      </c>
    </row>
    <row r="132" spans="1:20" ht="15" thickBot="1" x14ac:dyDescent="0.35">
      <c r="A132" s="11" t="s">
        <v>51</v>
      </c>
      <c r="B132" s="12">
        <v>2315.1999999999998</v>
      </c>
      <c r="C132" s="12">
        <v>1286.2</v>
      </c>
      <c r="D132" s="12">
        <v>5916.5</v>
      </c>
      <c r="E132" s="12">
        <v>2315.1999999999998</v>
      </c>
      <c r="F132" s="12">
        <v>0</v>
      </c>
      <c r="G132" s="12">
        <v>1800.7</v>
      </c>
      <c r="H132" s="12">
        <v>0</v>
      </c>
      <c r="I132" s="12">
        <v>0</v>
      </c>
      <c r="J132" s="12">
        <v>0</v>
      </c>
      <c r="K132" s="12">
        <v>0</v>
      </c>
      <c r="L132" s="12">
        <v>13633.7</v>
      </c>
      <c r="M132" s="12">
        <v>11000</v>
      </c>
      <c r="N132" s="12">
        <v>-2633.7</v>
      </c>
      <c r="O132" s="12">
        <v>-23.94</v>
      </c>
      <c r="P132" s="46">
        <v>0</v>
      </c>
      <c r="Q132" s="46"/>
      <c r="R132" s="18">
        <v>-49.2</v>
      </c>
      <c r="S132">
        <v>1</v>
      </c>
    </row>
    <row r="133" spans="1:20" ht="15" thickBot="1" x14ac:dyDescent="0.35">
      <c r="A133" s="11" t="s">
        <v>52</v>
      </c>
      <c r="B133" s="12">
        <v>0</v>
      </c>
      <c r="C133" s="12">
        <v>1286.2</v>
      </c>
      <c r="D133" s="12">
        <v>4373.1000000000004</v>
      </c>
      <c r="E133" s="12">
        <v>2315.1999999999998</v>
      </c>
      <c r="F133" s="12">
        <v>0</v>
      </c>
      <c r="G133" s="12">
        <v>5144.8</v>
      </c>
      <c r="H133" s="12">
        <v>0</v>
      </c>
      <c r="I133" s="12">
        <v>2829.6</v>
      </c>
      <c r="J133" s="12">
        <v>8231.6</v>
      </c>
      <c r="K133" s="12">
        <v>0</v>
      </c>
      <c r="L133" s="12">
        <v>24180.5</v>
      </c>
      <c r="M133" s="12">
        <v>26000</v>
      </c>
      <c r="N133" s="12">
        <v>1819.5</v>
      </c>
      <c r="O133" s="12">
        <v>7</v>
      </c>
      <c r="P133" s="46">
        <v>0</v>
      </c>
      <c r="Q133" s="46"/>
      <c r="R133" s="18">
        <v>-38.51</v>
      </c>
      <c r="S133">
        <v>1</v>
      </c>
    </row>
    <row r="134" spans="1:20" ht="15" thickBot="1" x14ac:dyDescent="0.35">
      <c r="A134" s="11" t="s">
        <v>53</v>
      </c>
      <c r="B134" s="12">
        <v>2572.4</v>
      </c>
      <c r="C134" s="12">
        <v>1286.2</v>
      </c>
      <c r="D134" s="12">
        <v>5916.5</v>
      </c>
      <c r="E134" s="12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8231.6</v>
      </c>
      <c r="K134" s="12">
        <v>0</v>
      </c>
      <c r="L134" s="12">
        <v>18006.7</v>
      </c>
      <c r="M134" s="12">
        <v>15000</v>
      </c>
      <c r="N134" s="12">
        <v>-3006.7</v>
      </c>
      <c r="O134" s="12">
        <v>-20.04</v>
      </c>
      <c r="P134" s="46">
        <v>0</v>
      </c>
      <c r="Q134" s="46"/>
      <c r="R134" s="18">
        <v>-30.46</v>
      </c>
      <c r="S134">
        <v>1</v>
      </c>
    </row>
    <row r="135" spans="1:20" ht="15" thickBot="1" x14ac:dyDescent="0.35">
      <c r="A135" s="11" t="s">
        <v>54</v>
      </c>
      <c r="B135" s="12">
        <v>2572.4</v>
      </c>
      <c r="C135" s="12">
        <v>514.5</v>
      </c>
      <c r="D135" s="12">
        <v>5916.5</v>
      </c>
      <c r="E135" s="12">
        <v>2315.1999999999998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11318.5</v>
      </c>
      <c r="M135" s="12">
        <v>12000</v>
      </c>
      <c r="N135" s="12">
        <v>681.5</v>
      </c>
      <c r="O135" s="12">
        <v>5.68</v>
      </c>
      <c r="P135" s="46">
        <v>0</v>
      </c>
      <c r="Q135" s="46"/>
      <c r="R135" s="18">
        <v>-23.94</v>
      </c>
      <c r="S135">
        <v>1</v>
      </c>
    </row>
    <row r="136" spans="1:20" ht="15" thickBot="1" x14ac:dyDescent="0.35">
      <c r="A136" s="11" t="s">
        <v>55</v>
      </c>
      <c r="B136" s="12">
        <v>2572.4</v>
      </c>
      <c r="C136" s="12">
        <v>514.5</v>
      </c>
      <c r="D136" s="12">
        <v>5916.5</v>
      </c>
      <c r="E136" s="12">
        <v>2315.1999999999998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11318.5</v>
      </c>
      <c r="M136" s="12">
        <v>10000</v>
      </c>
      <c r="N136" s="12">
        <v>-1318.5</v>
      </c>
      <c r="O136" s="12">
        <v>-13.19</v>
      </c>
      <c r="P136" s="46">
        <v>0</v>
      </c>
      <c r="Q136" s="46"/>
      <c r="R136" s="18">
        <v>-20.5</v>
      </c>
      <c r="S136">
        <v>1</v>
      </c>
    </row>
    <row r="137" spans="1:20" ht="15" thickBot="1" x14ac:dyDescent="0.35">
      <c r="A137" s="11" t="s">
        <v>56</v>
      </c>
      <c r="B137" s="12">
        <v>2315.1999999999998</v>
      </c>
      <c r="C137" s="12">
        <v>514.5</v>
      </c>
      <c r="D137" s="12">
        <v>5916.5</v>
      </c>
      <c r="E137" s="12">
        <v>2315.1999999999998</v>
      </c>
      <c r="F137" s="12">
        <v>0</v>
      </c>
      <c r="G137" s="12">
        <v>3086.9</v>
      </c>
      <c r="H137" s="12">
        <v>0</v>
      </c>
      <c r="I137" s="12">
        <v>1029</v>
      </c>
      <c r="J137" s="12">
        <v>8231.6</v>
      </c>
      <c r="K137" s="12">
        <v>0</v>
      </c>
      <c r="L137" s="12">
        <v>23408.799999999999</v>
      </c>
      <c r="M137" s="12">
        <v>30000</v>
      </c>
      <c r="N137" s="12">
        <v>6591.2</v>
      </c>
      <c r="O137" s="12">
        <v>21.97</v>
      </c>
      <c r="P137" s="46">
        <v>1</v>
      </c>
      <c r="Q137" s="46"/>
      <c r="R137" s="18">
        <v>-20.04</v>
      </c>
      <c r="S137">
        <v>1</v>
      </c>
    </row>
    <row r="138" spans="1:20" ht="15" thickBot="1" x14ac:dyDescent="0.35">
      <c r="A138" s="11" t="s">
        <v>57</v>
      </c>
      <c r="B138" s="12">
        <v>2315.1999999999998</v>
      </c>
      <c r="C138" s="12">
        <v>514.5</v>
      </c>
      <c r="D138" s="12">
        <v>5916.5</v>
      </c>
      <c r="E138" s="12">
        <v>2315.1999999999998</v>
      </c>
      <c r="F138" s="12">
        <v>0</v>
      </c>
      <c r="G138" s="12">
        <v>1800.7</v>
      </c>
      <c r="H138" s="12">
        <v>0</v>
      </c>
      <c r="I138" s="12">
        <v>0</v>
      </c>
      <c r="J138" s="12">
        <v>8231.6</v>
      </c>
      <c r="K138" s="12">
        <v>0</v>
      </c>
      <c r="L138" s="12">
        <v>21093.599999999999</v>
      </c>
      <c r="M138" s="12">
        <v>27000</v>
      </c>
      <c r="N138" s="12">
        <v>5906.4</v>
      </c>
      <c r="O138" s="12">
        <v>21.88</v>
      </c>
      <c r="P138" s="46">
        <v>1</v>
      </c>
      <c r="Q138" s="46"/>
      <c r="R138" s="18">
        <v>-17.190000000000001</v>
      </c>
      <c r="S138">
        <v>1</v>
      </c>
    </row>
    <row r="139" spans="1:20" ht="15" thickBot="1" x14ac:dyDescent="0.35">
      <c r="A139" s="11" t="s">
        <v>58</v>
      </c>
      <c r="B139" s="12">
        <v>771.7</v>
      </c>
      <c r="C139" s="12">
        <v>514.5</v>
      </c>
      <c r="D139" s="12">
        <v>5916.5</v>
      </c>
      <c r="E139" s="12">
        <v>0</v>
      </c>
      <c r="F139" s="12">
        <v>0</v>
      </c>
      <c r="G139" s="12">
        <v>3086.9</v>
      </c>
      <c r="H139" s="12">
        <v>0</v>
      </c>
      <c r="I139" s="12">
        <v>2829.6</v>
      </c>
      <c r="J139" s="12">
        <v>8231.6</v>
      </c>
      <c r="K139" s="12">
        <v>0</v>
      </c>
      <c r="L139" s="12">
        <v>21350.799999999999</v>
      </c>
      <c r="M139" s="12">
        <v>27000</v>
      </c>
      <c r="N139" s="12">
        <v>5649.2</v>
      </c>
      <c r="O139" s="12">
        <v>20.92</v>
      </c>
      <c r="P139" s="46">
        <v>1</v>
      </c>
      <c r="Q139" s="46"/>
      <c r="R139" s="18">
        <v>-16.93</v>
      </c>
      <c r="S139">
        <v>1</v>
      </c>
    </row>
    <row r="140" spans="1:20" ht="15" thickBot="1" x14ac:dyDescent="0.35">
      <c r="A140" s="11" t="s">
        <v>59</v>
      </c>
      <c r="B140" s="12">
        <v>0</v>
      </c>
      <c r="C140" s="12">
        <v>514.5</v>
      </c>
      <c r="D140" s="12">
        <v>4887.5</v>
      </c>
      <c r="E140" s="12">
        <v>2315.1999999999998</v>
      </c>
      <c r="F140" s="12">
        <v>0</v>
      </c>
      <c r="G140" s="12">
        <v>9003.4</v>
      </c>
      <c r="H140" s="12">
        <v>0</v>
      </c>
      <c r="I140" s="12">
        <v>2829.6</v>
      </c>
      <c r="J140" s="12">
        <v>0</v>
      </c>
      <c r="K140" s="12">
        <v>0</v>
      </c>
      <c r="L140" s="12">
        <v>19550.2</v>
      </c>
      <c r="M140" s="12">
        <v>19000</v>
      </c>
      <c r="N140" s="12">
        <v>-550.20000000000005</v>
      </c>
      <c r="O140" s="12">
        <v>-2.9</v>
      </c>
      <c r="P140" s="46">
        <v>1</v>
      </c>
      <c r="Q140" s="46"/>
      <c r="R140" s="18">
        <v>-13.19</v>
      </c>
      <c r="S140">
        <v>2</v>
      </c>
    </row>
    <row r="141" spans="1:20" ht="15" thickBot="1" x14ac:dyDescent="0.35">
      <c r="A141" s="11" t="s">
        <v>60</v>
      </c>
      <c r="B141" s="12">
        <v>2315.1999999999998</v>
      </c>
      <c r="C141" s="12">
        <v>514.5</v>
      </c>
      <c r="D141" s="12">
        <v>5916.5</v>
      </c>
      <c r="E141" s="12">
        <v>2315.1999999999998</v>
      </c>
      <c r="F141" s="12">
        <v>0</v>
      </c>
      <c r="G141" s="12">
        <v>1800.7</v>
      </c>
      <c r="H141" s="12">
        <v>0</v>
      </c>
      <c r="I141" s="12">
        <v>0</v>
      </c>
      <c r="J141" s="12">
        <v>8231.6</v>
      </c>
      <c r="K141" s="12">
        <v>0</v>
      </c>
      <c r="L141" s="12">
        <v>21093.599999999999</v>
      </c>
      <c r="M141" s="12">
        <v>14000</v>
      </c>
      <c r="N141" s="12">
        <v>-7093.6</v>
      </c>
      <c r="O141" s="12">
        <v>-50.67</v>
      </c>
      <c r="P141" s="46">
        <v>1</v>
      </c>
      <c r="Q141" s="46"/>
      <c r="R141" s="18">
        <v>-6.85</v>
      </c>
      <c r="S141">
        <v>1</v>
      </c>
    </row>
    <row r="142" spans="1:20" ht="15" thickBot="1" x14ac:dyDescent="0.35">
      <c r="A142" s="11" t="s">
        <v>61</v>
      </c>
      <c r="B142" s="12">
        <v>2572.4</v>
      </c>
      <c r="C142" s="12">
        <v>514.5</v>
      </c>
      <c r="D142" s="12">
        <v>19550.2</v>
      </c>
      <c r="E142" s="12">
        <v>2315.1999999999998</v>
      </c>
      <c r="F142" s="12">
        <v>0</v>
      </c>
      <c r="G142" s="12">
        <v>0</v>
      </c>
      <c r="H142" s="12">
        <v>2829.6</v>
      </c>
      <c r="I142" s="12">
        <v>0</v>
      </c>
      <c r="J142" s="12">
        <v>0</v>
      </c>
      <c r="K142" s="12">
        <v>0</v>
      </c>
      <c r="L142" s="12">
        <v>27781.8</v>
      </c>
      <c r="M142" s="12">
        <v>27000</v>
      </c>
      <c r="N142" s="12">
        <v>-781.8</v>
      </c>
      <c r="O142" s="12">
        <v>-2.9</v>
      </c>
      <c r="P142" s="46">
        <v>1</v>
      </c>
      <c r="Q142" s="46"/>
      <c r="R142" s="18">
        <v>-5.6</v>
      </c>
      <c r="S142">
        <v>1</v>
      </c>
    </row>
    <row r="143" spans="1:20" ht="15" thickBot="1" x14ac:dyDescent="0.35">
      <c r="A143" s="11" t="s">
        <v>62</v>
      </c>
      <c r="B143" s="12">
        <v>2572.4</v>
      </c>
      <c r="C143" s="12">
        <v>514.5</v>
      </c>
      <c r="D143" s="12">
        <v>5916.5</v>
      </c>
      <c r="E143" s="12">
        <v>2315.1999999999998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11318.5</v>
      </c>
      <c r="M143" s="12">
        <v>10000</v>
      </c>
      <c r="N143" s="12">
        <v>-1318.5</v>
      </c>
      <c r="O143" s="12">
        <v>-13.19</v>
      </c>
      <c r="P143" s="46">
        <v>1</v>
      </c>
      <c r="Q143" s="46"/>
      <c r="R143" s="18">
        <v>-4.41</v>
      </c>
      <c r="S143">
        <v>1</v>
      </c>
    </row>
    <row r="144" spans="1:20" ht="15" thickBot="1" x14ac:dyDescent="0.35">
      <c r="A144" s="11" t="s">
        <v>63</v>
      </c>
      <c r="B144" s="12">
        <v>2315.1999999999998</v>
      </c>
      <c r="C144" s="12">
        <v>514.5</v>
      </c>
      <c r="D144" s="12">
        <v>5916.5</v>
      </c>
      <c r="E144" s="12">
        <v>0</v>
      </c>
      <c r="F144" s="12">
        <v>0</v>
      </c>
      <c r="G144" s="12">
        <v>1800.7</v>
      </c>
      <c r="H144" s="12">
        <v>0</v>
      </c>
      <c r="I144" s="12">
        <v>1029</v>
      </c>
      <c r="J144" s="12">
        <v>8231.6</v>
      </c>
      <c r="K144" s="12">
        <v>0</v>
      </c>
      <c r="L144" s="12">
        <v>19807.400000000001</v>
      </c>
      <c r="M144" s="12">
        <v>13000</v>
      </c>
      <c r="N144" s="12">
        <v>-6807.4</v>
      </c>
      <c r="O144" s="12">
        <v>-52.36</v>
      </c>
      <c r="P144" s="46">
        <v>1</v>
      </c>
      <c r="Q144" s="46"/>
      <c r="R144" s="20">
        <v>-2.9</v>
      </c>
      <c r="S144" s="21">
        <v>3</v>
      </c>
      <c r="T144" t="s">
        <v>390</v>
      </c>
    </row>
    <row r="145" spans="1:20" ht="15" thickBot="1" x14ac:dyDescent="0.35">
      <c r="A145" s="11" t="s">
        <v>64</v>
      </c>
      <c r="B145" s="12">
        <v>2315.1999999999998</v>
      </c>
      <c r="C145" s="12">
        <v>514.5</v>
      </c>
      <c r="D145" s="12">
        <v>5916.5</v>
      </c>
      <c r="E145" s="12">
        <v>0</v>
      </c>
      <c r="F145" s="12">
        <v>0</v>
      </c>
      <c r="G145" s="12">
        <v>1286.2</v>
      </c>
      <c r="H145" s="12">
        <v>0</v>
      </c>
      <c r="I145" s="12">
        <v>0</v>
      </c>
      <c r="J145" s="12">
        <v>8231.6</v>
      </c>
      <c r="K145" s="12">
        <v>0</v>
      </c>
      <c r="L145" s="12">
        <v>18264</v>
      </c>
      <c r="M145" s="12">
        <v>14000</v>
      </c>
      <c r="N145" s="12">
        <v>-4264</v>
      </c>
      <c r="O145" s="12">
        <v>-30.46</v>
      </c>
      <c r="P145" s="46">
        <v>1</v>
      </c>
      <c r="Q145" s="46"/>
      <c r="R145" s="20">
        <v>4.93</v>
      </c>
      <c r="S145" s="21">
        <v>1</v>
      </c>
      <c r="T145" t="s">
        <v>390</v>
      </c>
    </row>
    <row r="146" spans="1:20" ht="15" thickBot="1" x14ac:dyDescent="0.35">
      <c r="A146" s="11" t="s">
        <v>65</v>
      </c>
      <c r="B146" s="12">
        <v>0</v>
      </c>
      <c r="C146" s="12">
        <v>514.5</v>
      </c>
      <c r="D146" s="12">
        <v>0</v>
      </c>
      <c r="E146" s="12">
        <v>0</v>
      </c>
      <c r="F146" s="12">
        <v>0</v>
      </c>
      <c r="G146" s="12">
        <v>6945.5</v>
      </c>
      <c r="H146" s="12">
        <v>0</v>
      </c>
      <c r="I146" s="12">
        <v>4115.8</v>
      </c>
      <c r="J146" s="12">
        <v>8231.6</v>
      </c>
      <c r="K146" s="12">
        <v>0</v>
      </c>
      <c r="L146" s="12">
        <v>19807.400000000001</v>
      </c>
      <c r="M146" s="12">
        <v>10000</v>
      </c>
      <c r="N146" s="12">
        <v>-9807.4</v>
      </c>
      <c r="O146" s="12">
        <v>-98.07</v>
      </c>
      <c r="P146" s="46">
        <v>1</v>
      </c>
      <c r="Q146" s="46"/>
      <c r="R146" s="18">
        <v>5.0199999999999996</v>
      </c>
      <c r="S146">
        <v>1</v>
      </c>
    </row>
    <row r="147" spans="1:20" ht="15" thickBot="1" x14ac:dyDescent="0.35">
      <c r="A147" s="11" t="s">
        <v>66</v>
      </c>
      <c r="B147" s="12">
        <v>0</v>
      </c>
      <c r="C147" s="12">
        <v>0</v>
      </c>
      <c r="D147" s="12">
        <v>0</v>
      </c>
      <c r="E147" s="12">
        <v>0</v>
      </c>
      <c r="F147" s="12">
        <v>0</v>
      </c>
      <c r="G147" s="12">
        <v>9003.4</v>
      </c>
      <c r="H147" s="12">
        <v>2829.6</v>
      </c>
      <c r="I147" s="12">
        <v>6688.2</v>
      </c>
      <c r="J147" s="12">
        <v>9260.6</v>
      </c>
      <c r="K147" s="12">
        <v>0</v>
      </c>
      <c r="L147" s="12">
        <v>27781.8</v>
      </c>
      <c r="M147" s="12">
        <v>26000</v>
      </c>
      <c r="N147" s="12">
        <v>-1781.8</v>
      </c>
      <c r="O147" s="12">
        <v>-6.85</v>
      </c>
      <c r="P147" s="46">
        <v>1</v>
      </c>
      <c r="Q147" s="46"/>
      <c r="R147" s="18">
        <v>5.68</v>
      </c>
      <c r="S147">
        <v>1</v>
      </c>
    </row>
    <row r="148" spans="1:20" ht="15" thickBot="1" x14ac:dyDescent="0.35">
      <c r="A148" s="11" t="s">
        <v>67</v>
      </c>
      <c r="B148" s="12">
        <v>0</v>
      </c>
      <c r="C148" s="12">
        <v>0</v>
      </c>
      <c r="D148" s="12">
        <v>0</v>
      </c>
      <c r="E148" s="12">
        <v>0</v>
      </c>
      <c r="F148" s="12">
        <v>0</v>
      </c>
      <c r="G148" s="12">
        <v>3086.9</v>
      </c>
      <c r="H148" s="12">
        <v>2829.6</v>
      </c>
      <c r="I148" s="12">
        <v>2829.6</v>
      </c>
      <c r="J148" s="12">
        <v>8231.6</v>
      </c>
      <c r="K148" s="12">
        <v>0</v>
      </c>
      <c r="L148" s="12">
        <v>16977.8</v>
      </c>
      <c r="M148" s="12">
        <v>11000</v>
      </c>
      <c r="N148" s="12">
        <v>-5977.8</v>
      </c>
      <c r="O148" s="12">
        <v>-54.34</v>
      </c>
      <c r="P148" s="46">
        <v>1</v>
      </c>
      <c r="Q148" s="46"/>
      <c r="R148" s="18">
        <v>6.29</v>
      </c>
      <c r="S148">
        <v>1</v>
      </c>
    </row>
    <row r="149" spans="1:20" ht="15" thickBot="1" x14ac:dyDescent="0.35">
      <c r="A149" s="11" t="s">
        <v>68</v>
      </c>
      <c r="B149" s="12">
        <v>2315.1999999999998</v>
      </c>
      <c r="C149" s="12">
        <v>514.5</v>
      </c>
      <c r="D149" s="12">
        <v>5916.5</v>
      </c>
      <c r="E149" s="12">
        <v>0</v>
      </c>
      <c r="F149" s="12">
        <v>0</v>
      </c>
      <c r="G149" s="12">
        <v>3086.9</v>
      </c>
      <c r="H149" s="12">
        <v>0</v>
      </c>
      <c r="I149" s="12">
        <v>2829.6</v>
      </c>
      <c r="J149" s="12">
        <v>8231.6</v>
      </c>
      <c r="K149" s="12">
        <v>0</v>
      </c>
      <c r="L149" s="12">
        <v>22894.3</v>
      </c>
      <c r="M149" s="12">
        <v>30000</v>
      </c>
      <c r="N149" s="12">
        <v>7105.7</v>
      </c>
      <c r="O149" s="12">
        <v>23.69</v>
      </c>
      <c r="P149" s="46">
        <v>1</v>
      </c>
      <c r="Q149" s="46"/>
      <c r="R149" s="18">
        <v>6.75</v>
      </c>
      <c r="S149">
        <v>1</v>
      </c>
    </row>
    <row r="150" spans="1:20" ht="15" thickBot="1" x14ac:dyDescent="0.35">
      <c r="A150" s="11" t="s">
        <v>69</v>
      </c>
      <c r="B150" s="12">
        <v>2315.1999999999998</v>
      </c>
      <c r="C150" s="12">
        <v>0</v>
      </c>
      <c r="D150" s="12">
        <v>5916.5</v>
      </c>
      <c r="E150" s="12">
        <v>2315.1999999999998</v>
      </c>
      <c r="F150" s="12">
        <v>0</v>
      </c>
      <c r="G150" s="12">
        <v>1286.2</v>
      </c>
      <c r="H150" s="12">
        <v>2829.6</v>
      </c>
      <c r="I150" s="12">
        <v>0</v>
      </c>
      <c r="J150" s="12">
        <v>8231.6</v>
      </c>
      <c r="K150" s="12">
        <v>0</v>
      </c>
      <c r="L150" s="12">
        <v>22894.3</v>
      </c>
      <c r="M150" s="12">
        <v>19000</v>
      </c>
      <c r="N150" s="12">
        <v>-3894.3</v>
      </c>
      <c r="O150" s="12">
        <v>-20.5</v>
      </c>
      <c r="P150" s="46">
        <v>1</v>
      </c>
      <c r="Q150" s="46"/>
      <c r="R150" s="18">
        <v>7</v>
      </c>
      <c r="S150">
        <v>1</v>
      </c>
    </row>
    <row r="151" spans="1:20" ht="15" thickBot="1" x14ac:dyDescent="0.35">
      <c r="A151" s="11" t="s">
        <v>70</v>
      </c>
      <c r="B151" s="12">
        <v>2572.4</v>
      </c>
      <c r="C151" s="12">
        <v>514.5</v>
      </c>
      <c r="D151" s="12">
        <v>5916.5</v>
      </c>
      <c r="E151" s="12">
        <v>2315.1999999999998</v>
      </c>
      <c r="F151" s="12">
        <v>0</v>
      </c>
      <c r="G151" s="12">
        <v>1286.2</v>
      </c>
      <c r="H151" s="12">
        <v>0</v>
      </c>
      <c r="I151" s="12">
        <v>0</v>
      </c>
      <c r="J151" s="12">
        <v>8231.6</v>
      </c>
      <c r="K151" s="12">
        <v>0</v>
      </c>
      <c r="L151" s="12">
        <v>20836.400000000001</v>
      </c>
      <c r="M151" s="12">
        <v>26000</v>
      </c>
      <c r="N151" s="12">
        <v>5163.6000000000004</v>
      </c>
      <c r="O151" s="12">
        <v>19.86</v>
      </c>
      <c r="P151" s="46">
        <v>1</v>
      </c>
      <c r="Q151" s="46"/>
      <c r="R151" s="18">
        <v>8.42</v>
      </c>
      <c r="S151">
        <v>1</v>
      </c>
    </row>
    <row r="152" spans="1:20" ht="15" thickBot="1" x14ac:dyDescent="0.35">
      <c r="A152" s="11" t="s">
        <v>71</v>
      </c>
      <c r="B152" s="12">
        <v>0</v>
      </c>
      <c r="C152" s="12">
        <v>0</v>
      </c>
      <c r="D152" s="12">
        <v>0</v>
      </c>
      <c r="E152" s="12">
        <v>0</v>
      </c>
      <c r="F152" s="12">
        <v>0</v>
      </c>
      <c r="G152" s="12">
        <v>5144.8</v>
      </c>
      <c r="H152" s="12">
        <v>2829.6</v>
      </c>
      <c r="I152" s="12">
        <v>2829.6</v>
      </c>
      <c r="J152" s="12">
        <v>8231.6</v>
      </c>
      <c r="K152" s="12">
        <v>0</v>
      </c>
      <c r="L152" s="12">
        <v>19035.7</v>
      </c>
      <c r="M152" s="12">
        <v>22000</v>
      </c>
      <c r="N152" s="12">
        <v>2964.3</v>
      </c>
      <c r="O152" s="12">
        <v>13.47</v>
      </c>
      <c r="P152" s="46">
        <v>1</v>
      </c>
      <c r="Q152" s="46"/>
      <c r="R152" s="18">
        <v>12.93</v>
      </c>
      <c r="S152">
        <v>1</v>
      </c>
    </row>
    <row r="153" spans="1:20" ht="15" thickBot="1" x14ac:dyDescent="0.35">
      <c r="A153" s="11" t="s">
        <v>72</v>
      </c>
      <c r="B153" s="12">
        <v>2315.1999999999998</v>
      </c>
      <c r="C153" s="12">
        <v>0</v>
      </c>
      <c r="D153" s="12">
        <v>5916.5</v>
      </c>
      <c r="E153" s="12">
        <v>0</v>
      </c>
      <c r="F153" s="12">
        <v>0</v>
      </c>
      <c r="G153" s="12">
        <v>2572.4</v>
      </c>
      <c r="H153" s="12">
        <v>2829.6</v>
      </c>
      <c r="I153" s="12">
        <v>2829.6</v>
      </c>
      <c r="J153" s="12">
        <v>8231.6</v>
      </c>
      <c r="K153" s="12">
        <v>0</v>
      </c>
      <c r="L153" s="12">
        <v>24694.9</v>
      </c>
      <c r="M153" s="12">
        <v>26000</v>
      </c>
      <c r="N153" s="12">
        <v>1305.0999999999999</v>
      </c>
      <c r="O153" s="12">
        <v>5.0199999999999996</v>
      </c>
      <c r="P153" s="46">
        <v>1</v>
      </c>
      <c r="Q153" s="46"/>
      <c r="R153" s="18">
        <v>13.47</v>
      </c>
      <c r="S153">
        <v>1</v>
      </c>
    </row>
    <row r="154" spans="1:20" ht="15" thickBot="1" x14ac:dyDescent="0.35">
      <c r="A154" s="11" t="s">
        <v>73</v>
      </c>
      <c r="B154" s="12">
        <v>0</v>
      </c>
      <c r="C154" s="12">
        <v>514.5</v>
      </c>
      <c r="D154" s="12">
        <v>0</v>
      </c>
      <c r="E154" s="12">
        <v>0</v>
      </c>
      <c r="F154" s="12">
        <v>0</v>
      </c>
      <c r="G154" s="12">
        <v>6945.5</v>
      </c>
      <c r="H154" s="12">
        <v>0</v>
      </c>
      <c r="I154" s="12">
        <v>2829.6</v>
      </c>
      <c r="J154" s="12">
        <v>8231.6</v>
      </c>
      <c r="K154" s="12">
        <v>0</v>
      </c>
      <c r="L154" s="12">
        <v>18521.2</v>
      </c>
      <c r="M154" s="12">
        <v>23000</v>
      </c>
      <c r="N154" s="12">
        <v>4478.8</v>
      </c>
      <c r="O154" s="12">
        <v>19.47</v>
      </c>
      <c r="P154" s="46">
        <v>1</v>
      </c>
      <c r="Q154" s="46"/>
      <c r="R154" s="18">
        <v>19.47</v>
      </c>
      <c r="S154">
        <v>1</v>
      </c>
    </row>
    <row r="155" spans="1:20" ht="15" thickBot="1" x14ac:dyDescent="0.35">
      <c r="A155" s="11" t="s">
        <v>74</v>
      </c>
      <c r="B155" s="12">
        <v>4630.3</v>
      </c>
      <c r="C155" s="12">
        <v>1286.2</v>
      </c>
      <c r="D155" s="12">
        <v>5916.5</v>
      </c>
      <c r="E155" s="12">
        <v>0</v>
      </c>
      <c r="F155" s="12">
        <v>0</v>
      </c>
      <c r="G155" s="12">
        <v>0</v>
      </c>
      <c r="H155" s="12">
        <v>0</v>
      </c>
      <c r="I155" s="12">
        <v>0</v>
      </c>
      <c r="J155" s="12">
        <v>8231.6</v>
      </c>
      <c r="K155" s="12">
        <v>0</v>
      </c>
      <c r="L155" s="12">
        <v>20064.599999999999</v>
      </c>
      <c r="M155" s="12">
        <v>19000</v>
      </c>
      <c r="N155" s="12">
        <v>-1064.5999999999999</v>
      </c>
      <c r="O155" s="12">
        <v>-5.6</v>
      </c>
      <c r="P155" s="46">
        <v>1</v>
      </c>
      <c r="Q155" s="46"/>
      <c r="R155" s="18">
        <v>19.86</v>
      </c>
      <c r="S155">
        <v>1</v>
      </c>
    </row>
    <row r="156" spans="1:20" ht="15" thickBot="1" x14ac:dyDescent="0.35">
      <c r="A156" s="11" t="s">
        <v>75</v>
      </c>
      <c r="B156" s="12">
        <v>2315.1999999999998</v>
      </c>
      <c r="C156" s="12">
        <v>0</v>
      </c>
      <c r="D156" s="12">
        <v>5916.5</v>
      </c>
      <c r="E156" s="12">
        <v>0</v>
      </c>
      <c r="F156" s="12">
        <v>0</v>
      </c>
      <c r="G156" s="12">
        <v>1286.2</v>
      </c>
      <c r="H156" s="12">
        <v>2829.6</v>
      </c>
      <c r="I156" s="12">
        <v>1029</v>
      </c>
      <c r="J156" s="12">
        <v>9260.6</v>
      </c>
      <c r="K156" s="12">
        <v>2057.9</v>
      </c>
      <c r="L156" s="12">
        <v>24694.9</v>
      </c>
      <c r="M156" s="12">
        <v>24000</v>
      </c>
      <c r="N156" s="12">
        <v>-694.9</v>
      </c>
      <c r="O156" s="12">
        <v>-2.9</v>
      </c>
      <c r="P156" s="46">
        <v>1</v>
      </c>
      <c r="Q156" s="46"/>
      <c r="R156" s="18">
        <v>20.170000000000002</v>
      </c>
      <c r="S156">
        <v>1</v>
      </c>
    </row>
    <row r="157" spans="1:20" ht="15" thickBot="1" x14ac:dyDescent="0.35">
      <c r="A157" s="11" t="s">
        <v>76</v>
      </c>
      <c r="B157" s="12">
        <v>0</v>
      </c>
      <c r="C157" s="12">
        <v>0</v>
      </c>
      <c r="D157" s="12">
        <v>0</v>
      </c>
      <c r="E157" s="12">
        <v>0</v>
      </c>
      <c r="F157" s="12">
        <v>0</v>
      </c>
      <c r="G157" s="12">
        <v>3086.9</v>
      </c>
      <c r="H157" s="12">
        <v>2829.6</v>
      </c>
      <c r="I157" s="12">
        <v>2829.6</v>
      </c>
      <c r="J157" s="12">
        <v>9260.6</v>
      </c>
      <c r="K157" s="12">
        <v>0</v>
      </c>
      <c r="L157" s="12">
        <v>18006.7</v>
      </c>
      <c r="M157" s="12">
        <v>13000</v>
      </c>
      <c r="N157" s="12">
        <v>-5006.7</v>
      </c>
      <c r="O157" s="12">
        <v>-38.51</v>
      </c>
      <c r="P157" s="46">
        <v>1</v>
      </c>
      <c r="Q157" s="46"/>
      <c r="R157" s="18">
        <v>20.92</v>
      </c>
      <c r="S157">
        <v>1</v>
      </c>
    </row>
    <row r="158" spans="1:20" ht="15" thickBot="1" x14ac:dyDescent="0.35">
      <c r="A158" s="11" t="s">
        <v>77</v>
      </c>
      <c r="B158" s="12">
        <v>2315.1999999999998</v>
      </c>
      <c r="C158" s="12">
        <v>514.5</v>
      </c>
      <c r="D158" s="12">
        <v>5916.5</v>
      </c>
      <c r="E158" s="12">
        <v>0</v>
      </c>
      <c r="F158" s="12">
        <v>0</v>
      </c>
      <c r="G158" s="12">
        <v>1800.7</v>
      </c>
      <c r="H158" s="12">
        <v>2829.6</v>
      </c>
      <c r="I158" s="12">
        <v>1029</v>
      </c>
      <c r="J158" s="12">
        <v>8231.6</v>
      </c>
      <c r="K158" s="12">
        <v>0</v>
      </c>
      <c r="L158" s="12">
        <v>22637</v>
      </c>
      <c r="M158" s="12">
        <v>26000</v>
      </c>
      <c r="N158" s="12">
        <v>3363</v>
      </c>
      <c r="O158" s="12">
        <v>12.93</v>
      </c>
      <c r="P158" s="46">
        <v>1</v>
      </c>
      <c r="Q158" s="46"/>
      <c r="R158" s="18">
        <v>21.05</v>
      </c>
      <c r="S158">
        <v>1</v>
      </c>
    </row>
    <row r="159" spans="1:20" ht="15" thickBot="1" x14ac:dyDescent="0.35">
      <c r="A159" s="11" t="s">
        <v>78</v>
      </c>
      <c r="B159" s="12">
        <v>0</v>
      </c>
      <c r="C159" s="12">
        <v>514.5</v>
      </c>
      <c r="D159" s="12">
        <v>5916.5</v>
      </c>
      <c r="E159" s="12">
        <v>2315.1999999999998</v>
      </c>
      <c r="F159" s="12">
        <v>0</v>
      </c>
      <c r="G159" s="12">
        <v>3086.9</v>
      </c>
      <c r="H159" s="12">
        <v>0</v>
      </c>
      <c r="I159" s="12">
        <v>2829.6</v>
      </c>
      <c r="J159" s="12">
        <v>8231.6</v>
      </c>
      <c r="K159" s="12">
        <v>0</v>
      </c>
      <c r="L159" s="12">
        <v>22894.3</v>
      </c>
      <c r="M159" s="12">
        <v>29000</v>
      </c>
      <c r="N159" s="12">
        <v>6105.7</v>
      </c>
      <c r="O159" s="12">
        <v>21.05</v>
      </c>
      <c r="P159" s="46">
        <v>1</v>
      </c>
      <c r="Q159" s="46"/>
      <c r="R159" s="18">
        <v>21.88</v>
      </c>
      <c r="S159">
        <v>1</v>
      </c>
    </row>
    <row r="160" spans="1:20" ht="15" thickBot="1" x14ac:dyDescent="0.35">
      <c r="A160" s="11" t="s">
        <v>79</v>
      </c>
      <c r="B160" s="12">
        <v>0</v>
      </c>
      <c r="C160" s="12">
        <v>514.5</v>
      </c>
      <c r="D160" s="12">
        <v>0</v>
      </c>
      <c r="E160" s="12">
        <v>0</v>
      </c>
      <c r="F160" s="12">
        <v>0</v>
      </c>
      <c r="G160" s="12">
        <v>5144.8</v>
      </c>
      <c r="H160" s="12">
        <v>0</v>
      </c>
      <c r="I160" s="12">
        <v>2829.6</v>
      </c>
      <c r="J160" s="12">
        <v>9260.6</v>
      </c>
      <c r="K160" s="12">
        <v>0</v>
      </c>
      <c r="L160" s="12">
        <v>17749.5</v>
      </c>
      <c r="M160" s="12">
        <v>17000</v>
      </c>
      <c r="N160" s="12">
        <v>-749.5</v>
      </c>
      <c r="O160" s="12">
        <v>-4.41</v>
      </c>
      <c r="P160" s="46">
        <v>1</v>
      </c>
      <c r="Q160" s="46"/>
      <c r="R160" s="18">
        <v>21.94</v>
      </c>
      <c r="S160">
        <v>1</v>
      </c>
    </row>
    <row r="161" spans="1:23" ht="15" thickBot="1" x14ac:dyDescent="0.35">
      <c r="A161" s="11" t="s">
        <v>80</v>
      </c>
      <c r="B161" s="12">
        <v>2572.4</v>
      </c>
      <c r="C161" s="12">
        <v>1286.2</v>
      </c>
      <c r="D161" s="12">
        <v>5916.5</v>
      </c>
      <c r="E161" s="12">
        <v>2315.1999999999998</v>
      </c>
      <c r="F161" s="12">
        <v>0</v>
      </c>
      <c r="G161" s="12">
        <v>1029</v>
      </c>
      <c r="H161" s="12">
        <v>0</v>
      </c>
      <c r="I161" s="12">
        <v>0</v>
      </c>
      <c r="J161" s="12">
        <v>0</v>
      </c>
      <c r="K161" s="12">
        <v>0</v>
      </c>
      <c r="L161" s="12">
        <v>13119.2</v>
      </c>
      <c r="M161" s="12">
        <v>14000</v>
      </c>
      <c r="N161" s="12">
        <v>880.8</v>
      </c>
      <c r="O161" s="12">
        <v>6.29</v>
      </c>
      <c r="P161" s="46">
        <v>1</v>
      </c>
      <c r="Q161" s="46"/>
      <c r="R161" s="18">
        <v>21.97</v>
      </c>
      <c r="S161">
        <v>1</v>
      </c>
    </row>
    <row r="162" spans="1:23" ht="15" thickBot="1" x14ac:dyDescent="0.35">
      <c r="A162" s="11" t="s">
        <v>81</v>
      </c>
      <c r="B162" s="12">
        <v>0</v>
      </c>
      <c r="C162" s="12">
        <v>514.5</v>
      </c>
      <c r="D162" s="12">
        <v>0</v>
      </c>
      <c r="E162" s="12">
        <v>2315.1999999999998</v>
      </c>
      <c r="F162" s="12">
        <v>0</v>
      </c>
      <c r="G162" s="12">
        <v>9003.4</v>
      </c>
      <c r="H162" s="12">
        <v>0</v>
      </c>
      <c r="I162" s="12">
        <v>2829.6</v>
      </c>
      <c r="J162" s="12">
        <v>7717.2</v>
      </c>
      <c r="K162" s="12">
        <v>0</v>
      </c>
      <c r="L162" s="12">
        <v>22379.8</v>
      </c>
      <c r="M162" s="12">
        <v>15000</v>
      </c>
      <c r="N162" s="12">
        <v>-7379.8</v>
      </c>
      <c r="O162" s="12">
        <v>-49.2</v>
      </c>
      <c r="P162" s="46">
        <v>1</v>
      </c>
      <c r="Q162" s="46"/>
      <c r="R162" s="18">
        <v>23.69</v>
      </c>
      <c r="S162">
        <v>1</v>
      </c>
    </row>
    <row r="163" spans="1:23" ht="15" thickBot="1" x14ac:dyDescent="0.35">
      <c r="A163" s="11" t="s">
        <v>82</v>
      </c>
      <c r="B163" s="12">
        <v>0</v>
      </c>
      <c r="C163" s="12">
        <v>514.5</v>
      </c>
      <c r="D163" s="12">
        <v>5916.5</v>
      </c>
      <c r="E163" s="12">
        <v>2315.1999999999998</v>
      </c>
      <c r="F163" s="12">
        <v>0</v>
      </c>
      <c r="G163" s="12">
        <v>3086.9</v>
      </c>
      <c r="H163" s="12">
        <v>0</v>
      </c>
      <c r="I163" s="12">
        <v>1029</v>
      </c>
      <c r="J163" s="12">
        <v>0</v>
      </c>
      <c r="K163" s="12">
        <v>0</v>
      </c>
      <c r="L163" s="12">
        <v>12862</v>
      </c>
      <c r="M163" s="12">
        <v>11000</v>
      </c>
      <c r="N163" s="12">
        <v>-1862</v>
      </c>
      <c r="O163" s="12">
        <v>-16.93</v>
      </c>
      <c r="P163" s="46">
        <v>1</v>
      </c>
      <c r="Q163" s="46"/>
      <c r="R163" s="18" t="s">
        <v>264</v>
      </c>
      <c r="S163">
        <v>38</v>
      </c>
    </row>
    <row r="164" spans="1:23" ht="15" thickBot="1" x14ac:dyDescent="0.35">
      <c r="A164" s="11" t="s">
        <v>83</v>
      </c>
      <c r="B164" s="12">
        <v>0</v>
      </c>
      <c r="C164" s="12">
        <v>514.5</v>
      </c>
      <c r="D164" s="12">
        <v>4373.1000000000004</v>
      </c>
      <c r="E164" s="12">
        <v>2315.1999999999998</v>
      </c>
      <c r="F164" s="12">
        <v>0</v>
      </c>
      <c r="G164" s="12">
        <v>5144.8</v>
      </c>
      <c r="H164" s="12">
        <v>0</v>
      </c>
      <c r="I164" s="12">
        <v>2829.6</v>
      </c>
      <c r="J164" s="12">
        <v>7717.2</v>
      </c>
      <c r="K164" s="12">
        <v>0</v>
      </c>
      <c r="L164" s="12">
        <v>22894.3</v>
      </c>
      <c r="M164" s="12">
        <v>25000</v>
      </c>
      <c r="N164" s="12">
        <v>2105.6999999999998</v>
      </c>
      <c r="O164" s="12">
        <v>8.42</v>
      </c>
      <c r="P164" s="46">
        <v>1</v>
      </c>
      <c r="Q164" s="46"/>
    </row>
    <row r="165" spans="1:23" ht="15" thickBot="1" x14ac:dyDescent="0.35">
      <c r="A165" s="11" t="s">
        <v>84</v>
      </c>
      <c r="B165" s="12">
        <v>0</v>
      </c>
      <c r="C165" s="12">
        <v>0</v>
      </c>
      <c r="D165" s="12">
        <v>0</v>
      </c>
      <c r="E165" s="12">
        <v>2315.1999999999998</v>
      </c>
      <c r="F165" s="12">
        <v>0</v>
      </c>
      <c r="G165" s="12">
        <v>6945.5</v>
      </c>
      <c r="H165" s="12">
        <v>2829.6</v>
      </c>
      <c r="I165" s="12">
        <v>2829.6</v>
      </c>
      <c r="J165" s="12">
        <v>8231.6</v>
      </c>
      <c r="K165" s="12">
        <v>0</v>
      </c>
      <c r="L165" s="12">
        <v>23151.5</v>
      </c>
      <c r="M165" s="12">
        <v>29000</v>
      </c>
      <c r="N165" s="12">
        <v>5848.5</v>
      </c>
      <c r="O165" s="12">
        <v>20.170000000000002</v>
      </c>
      <c r="P165" s="46">
        <v>1</v>
      </c>
      <c r="Q165" s="46"/>
    </row>
    <row r="166" spans="1:23" ht="15" thickBot="1" x14ac:dyDescent="0.35">
      <c r="A166" s="43" t="s">
        <v>391</v>
      </c>
      <c r="B166" s="44">
        <f>SUM(B128:B165)/$B$169</f>
        <v>7.0707862658097198E-2</v>
      </c>
      <c r="C166" s="44">
        <f t="shared" ref="C166:O166" si="0">SUM(C128:C165)/$B$169</f>
        <v>2.525327555671146E-2</v>
      </c>
      <c r="D166" s="44">
        <f t="shared" si="0"/>
        <v>0.22929309283941005</v>
      </c>
      <c r="E166" s="44">
        <f t="shared" si="0"/>
        <v>6.3637704664621014E-2</v>
      </c>
      <c r="F166" s="44">
        <f t="shared" si="0"/>
        <v>0</v>
      </c>
      <c r="G166" s="44">
        <f t="shared" si="0"/>
        <v>0.15420983693846027</v>
      </c>
      <c r="H166" s="44">
        <f t="shared" si="0"/>
        <v>4.8147650281106041E-2</v>
      </c>
      <c r="I166" s="44">
        <f t="shared" si="0"/>
        <v>7.9461005165053014E-2</v>
      </c>
      <c r="J166" s="44">
        <f t="shared" si="0"/>
        <v>0.32659794850758506</v>
      </c>
      <c r="K166" s="44">
        <f t="shared" si="0"/>
        <v>2.6935867399982645E-3</v>
      </c>
      <c r="L166" s="44">
        <f t="shared" si="0"/>
        <v>1</v>
      </c>
      <c r="M166" s="44">
        <f t="shared" si="0"/>
        <v>1.0000001308900694</v>
      </c>
      <c r="N166" s="44">
        <f t="shared" si="0"/>
        <v>1.3089006949108603E-7</v>
      </c>
      <c r="O166" s="44">
        <f t="shared" si="0"/>
        <v>-3.4386130155252627E-4</v>
      </c>
      <c r="R166" s="17" t="s">
        <v>263</v>
      </c>
      <c r="S166" t="s">
        <v>444</v>
      </c>
      <c r="T166" t="s">
        <v>457</v>
      </c>
      <c r="U166" t="s">
        <v>454</v>
      </c>
      <c r="V166" t="s">
        <v>455</v>
      </c>
      <c r="W166" t="s">
        <v>456</v>
      </c>
    </row>
    <row r="167" spans="1:23" ht="15" thickBot="1" x14ac:dyDescent="0.35">
      <c r="A167" s="13" t="s">
        <v>179</v>
      </c>
      <c r="B167" s="14">
        <v>57621.599999999999</v>
      </c>
      <c r="G167" s="45">
        <f>B166</f>
        <v>7.0707862658097198E-2</v>
      </c>
      <c r="H167" s="45">
        <f>C166</f>
        <v>2.525327555671146E-2</v>
      </c>
      <c r="I167" s="45">
        <f>D166</f>
        <v>0.22929309283941005</v>
      </c>
      <c r="J167" s="45">
        <f>E166</f>
        <v>6.3637704664621014E-2</v>
      </c>
      <c r="K167" s="45">
        <f>F166</f>
        <v>0</v>
      </c>
      <c r="L167" s="45">
        <f>SUM(G166:K167)</f>
        <v>1.0000019633510422</v>
      </c>
      <c r="R167" s="18">
        <v>0</v>
      </c>
      <c r="S167" s="1">
        <v>-3.1177777777777771</v>
      </c>
      <c r="T167" s="1">
        <v>0</v>
      </c>
      <c r="U167" s="1">
        <v>-23.94</v>
      </c>
      <c r="V167" s="1">
        <v>15.768663368987379</v>
      </c>
      <c r="W167" s="1">
        <v>9</v>
      </c>
    </row>
    <row r="168" spans="1:23" ht="15" thickBot="1" x14ac:dyDescent="0.35">
      <c r="A168" s="13" t="s">
        <v>180</v>
      </c>
      <c r="B168" s="14">
        <v>0</v>
      </c>
      <c r="G168" t="s">
        <v>392</v>
      </c>
      <c r="H168" t="s">
        <v>392</v>
      </c>
      <c r="I168" t="s">
        <v>392</v>
      </c>
      <c r="J168" t="s">
        <v>392</v>
      </c>
      <c r="K168" s="19" t="s">
        <v>393</v>
      </c>
      <c r="L168" s="46"/>
      <c r="M168" s="21">
        <v>1</v>
      </c>
      <c r="R168" s="18">
        <v>1</v>
      </c>
      <c r="S168" s="1">
        <v>-8.0913793103448288</v>
      </c>
      <c r="T168" s="1">
        <v>1</v>
      </c>
      <c r="U168" s="1">
        <v>-98.07</v>
      </c>
      <c r="V168" s="1">
        <v>30.404544153340204</v>
      </c>
      <c r="W168" s="1">
        <v>29</v>
      </c>
    </row>
    <row r="169" spans="1:23" ht="15" thickBot="1" x14ac:dyDescent="0.35">
      <c r="A169" s="13" t="s">
        <v>181</v>
      </c>
      <c r="B169" s="14">
        <v>763999.9</v>
      </c>
      <c r="R169" s="18" t="s">
        <v>264</v>
      </c>
      <c r="S169" s="1">
        <v>-6.9134210526315769</v>
      </c>
      <c r="T169" s="1">
        <v>1</v>
      </c>
      <c r="U169" s="1">
        <v>-98.07</v>
      </c>
      <c r="V169" s="1">
        <v>27.530486617302845</v>
      </c>
      <c r="W169" s="1">
        <v>38</v>
      </c>
    </row>
    <row r="170" spans="1:23" ht="15" thickBot="1" x14ac:dyDescent="0.35">
      <c r="A170" s="13" t="s">
        <v>182</v>
      </c>
      <c r="B170" s="14">
        <v>764000</v>
      </c>
    </row>
    <row r="171" spans="1:23" ht="15" thickBot="1" x14ac:dyDescent="0.35">
      <c r="A171" s="13" t="s">
        <v>183</v>
      </c>
      <c r="B171" s="39">
        <v>-0.1</v>
      </c>
    </row>
    <row r="172" spans="1:23" ht="15" thickBot="1" x14ac:dyDescent="0.35">
      <c r="A172" s="13" t="s">
        <v>184</v>
      </c>
      <c r="B172" s="14"/>
      <c r="R172" s="17" t="s">
        <v>263</v>
      </c>
      <c r="S172" t="s">
        <v>458</v>
      </c>
      <c r="T172" t="s">
        <v>459</v>
      </c>
      <c r="U172" t="s">
        <v>460</v>
      </c>
      <c r="V172" t="s">
        <v>461</v>
      </c>
      <c r="W172" t="s">
        <v>462</v>
      </c>
    </row>
    <row r="173" spans="1:23" ht="15" thickBot="1" x14ac:dyDescent="0.35">
      <c r="A173" s="13" t="s">
        <v>185</v>
      </c>
      <c r="B173" s="14"/>
      <c r="R173" s="18">
        <v>0</v>
      </c>
      <c r="S173" s="2">
        <v>174.04444444444439</v>
      </c>
      <c r="T173" s="2">
        <v>6363</v>
      </c>
      <c r="U173" s="2">
        <v>-3093.6</v>
      </c>
      <c r="V173" s="2">
        <v>3065.7010658702161</v>
      </c>
      <c r="W173" s="2">
        <v>9</v>
      </c>
    </row>
    <row r="174" spans="1:23" ht="15" thickBot="1" x14ac:dyDescent="0.35">
      <c r="A174" s="13" t="s">
        <v>186</v>
      </c>
      <c r="B174" s="14">
        <v>0</v>
      </c>
      <c r="R174" s="18">
        <v>1</v>
      </c>
      <c r="S174" s="2">
        <v>-54.010344827586088</v>
      </c>
      <c r="T174" s="2">
        <v>7105.7</v>
      </c>
      <c r="U174" s="2">
        <v>-9807.4</v>
      </c>
      <c r="V174" s="2">
        <v>4850.600875248404</v>
      </c>
      <c r="W174" s="2">
        <v>29</v>
      </c>
    </row>
    <row r="175" spans="1:23" x14ac:dyDescent="0.3">
      <c r="R175" s="18" t="s">
        <v>264</v>
      </c>
      <c r="S175" s="2">
        <v>2.6315789474258629E-3</v>
      </c>
      <c r="T175" s="2">
        <v>7105.7</v>
      </c>
      <c r="U175" s="2">
        <v>-9807.4</v>
      </c>
      <c r="V175" s="2">
        <v>4454.9960161651024</v>
      </c>
      <c r="W175" s="2">
        <v>38</v>
      </c>
    </row>
    <row r="176" spans="1:23" x14ac:dyDescent="0.3">
      <c r="A176" s="15" t="s">
        <v>187</v>
      </c>
    </row>
    <row r="177" spans="1:22" x14ac:dyDescent="0.3">
      <c r="R177" t="s">
        <v>362</v>
      </c>
      <c r="S177" s="2">
        <f>S167-S168</f>
        <v>4.9736015325670522</v>
      </c>
      <c r="T177" s="2">
        <f t="shared" ref="T177:V177" si="1">T167-T168</f>
        <v>-1</v>
      </c>
      <c r="U177" s="2">
        <f t="shared" si="1"/>
        <v>74.13</v>
      </c>
      <c r="V177" s="2">
        <f t="shared" si="1"/>
        <v>-14.635880784352825</v>
      </c>
    </row>
    <row r="178" spans="1:22" x14ac:dyDescent="0.3">
      <c r="A178" s="16" t="s">
        <v>188</v>
      </c>
      <c r="R178" t="s">
        <v>362</v>
      </c>
      <c r="S178" s="2">
        <f>S173-S174</f>
        <v>228.05478927203049</v>
      </c>
      <c r="T178" s="2">
        <f>T173-T174</f>
        <v>-742.69999999999982</v>
      </c>
      <c r="U178" s="2">
        <f>U173-U174</f>
        <v>6713.7999999999993</v>
      </c>
      <c r="V178" s="2">
        <f>V173-V174</f>
        <v>-1784.8998093781879</v>
      </c>
    </row>
    <row r="179" spans="1:22" x14ac:dyDescent="0.3">
      <c r="A179" s="16" t="s">
        <v>262</v>
      </c>
    </row>
  </sheetData>
  <hyperlinks>
    <hyperlink ref="A176" r:id="rId4" display="https://miau.my-x.hu/myx-free/coco/test/388218020250220124400.html" xr:uid="{91D6C119-3925-44DE-974C-237D70F36F42}"/>
  </hyperlinks>
  <pageMargins left="0.7" right="0.7" top="0.75" bottom="0.75" header="0.3" footer="0.3"/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BC490-8F4A-4748-A72E-EBE28B96EEAD}">
  <dimension ref="A1:Y179"/>
  <sheetViews>
    <sheetView topLeftCell="A124" zoomScale="51" zoomScaleNormal="50" workbookViewId="0">
      <selection activeCell="T154" sqref="T154:X155"/>
    </sheetView>
  </sheetViews>
  <sheetFormatPr defaultRowHeight="14.4" x14ac:dyDescent="0.3"/>
  <cols>
    <col min="20" max="20" width="14.21875" bestFit="1" customWidth="1"/>
    <col min="21" max="21" width="9.6640625" bestFit="1" customWidth="1"/>
    <col min="22" max="22" width="14.88671875" bestFit="1" customWidth="1"/>
    <col min="23" max="23" width="14.6640625" bestFit="1" customWidth="1"/>
    <col min="24" max="24" width="12.33203125" bestFit="1" customWidth="1"/>
    <col min="25" max="25" width="16" bestFit="1" customWidth="1"/>
  </cols>
  <sheetData>
    <row r="1" spans="1:14" ht="18" x14ac:dyDescent="0.3">
      <c r="A1" s="7"/>
    </row>
    <row r="2" spans="1:14" x14ac:dyDescent="0.3">
      <c r="A2" s="8"/>
    </row>
    <row r="5" spans="1:14" ht="18" x14ac:dyDescent="0.3">
      <c r="A5" s="9" t="s">
        <v>28</v>
      </c>
      <c r="B5" s="10">
        <v>6924590</v>
      </c>
      <c r="C5" s="9" t="s">
        <v>29</v>
      </c>
      <c r="D5" s="10">
        <v>38</v>
      </c>
      <c r="E5" s="9" t="s">
        <v>30</v>
      </c>
      <c r="F5" s="10">
        <v>12</v>
      </c>
      <c r="G5" s="9" t="s">
        <v>31</v>
      </c>
      <c r="H5" s="10">
        <v>38</v>
      </c>
      <c r="I5" s="9" t="s">
        <v>32</v>
      </c>
      <c r="J5" s="10">
        <v>0</v>
      </c>
      <c r="K5" s="9" t="s">
        <v>33</v>
      </c>
      <c r="L5" s="10" t="s">
        <v>267</v>
      </c>
    </row>
    <row r="6" spans="1:14" ht="18.600000000000001" thickBot="1" x14ac:dyDescent="0.35">
      <c r="A6" s="7"/>
    </row>
    <row r="7" spans="1:14" ht="15" thickBot="1" x14ac:dyDescent="0.35">
      <c r="A7" s="11" t="s">
        <v>35</v>
      </c>
      <c r="B7" s="11" t="s">
        <v>36</v>
      </c>
      <c r="C7" s="11" t="s">
        <v>37</v>
      </c>
      <c r="D7" s="11" t="s">
        <v>38</v>
      </c>
      <c r="E7" s="11" t="s">
        <v>39</v>
      </c>
      <c r="F7" s="11" t="s">
        <v>40</v>
      </c>
      <c r="G7" s="11" t="s">
        <v>41</v>
      </c>
      <c r="H7" s="11" t="s">
        <v>42</v>
      </c>
      <c r="I7" s="11" t="s">
        <v>43</v>
      </c>
      <c r="J7" s="11" t="s">
        <v>44</v>
      </c>
      <c r="K7" s="11" t="s">
        <v>45</v>
      </c>
      <c r="L7" s="11" t="s">
        <v>268</v>
      </c>
      <c r="M7" s="11" t="s">
        <v>269</v>
      </c>
      <c r="N7" s="11" t="s">
        <v>270</v>
      </c>
    </row>
    <row r="8" spans="1:14" ht="15" thickBot="1" x14ac:dyDescent="0.35">
      <c r="A8" s="11" t="s">
        <v>47</v>
      </c>
      <c r="B8" s="12">
        <v>34</v>
      </c>
      <c r="C8" s="12">
        <v>26</v>
      </c>
      <c r="D8" s="12">
        <v>36</v>
      </c>
      <c r="E8" s="12">
        <v>33</v>
      </c>
      <c r="F8" s="12">
        <v>33</v>
      </c>
      <c r="G8" s="12">
        <v>24</v>
      </c>
      <c r="H8" s="12">
        <v>5</v>
      </c>
      <c r="I8" s="12">
        <v>13</v>
      </c>
      <c r="J8" s="12">
        <v>3</v>
      </c>
      <c r="K8" s="12">
        <v>6</v>
      </c>
      <c r="L8" s="12">
        <v>6</v>
      </c>
      <c r="M8" s="12">
        <v>15</v>
      </c>
      <c r="N8" s="12">
        <v>19144</v>
      </c>
    </row>
    <row r="9" spans="1:14" ht="15" thickBot="1" x14ac:dyDescent="0.35">
      <c r="A9" s="11" t="s">
        <v>48</v>
      </c>
      <c r="B9" s="12">
        <v>6</v>
      </c>
      <c r="C9" s="12">
        <v>28</v>
      </c>
      <c r="D9" s="12">
        <v>6</v>
      </c>
      <c r="E9" s="12">
        <v>9</v>
      </c>
      <c r="F9" s="12">
        <v>9</v>
      </c>
      <c r="G9" s="12">
        <v>29</v>
      </c>
      <c r="H9" s="12">
        <v>33</v>
      </c>
      <c r="I9" s="12">
        <v>11</v>
      </c>
      <c r="J9" s="12">
        <v>33</v>
      </c>
      <c r="K9" s="12">
        <v>30</v>
      </c>
      <c r="L9" s="12">
        <v>30</v>
      </c>
      <c r="M9" s="12">
        <v>10</v>
      </c>
      <c r="N9" s="12">
        <v>17449</v>
      </c>
    </row>
    <row r="10" spans="1:14" ht="15" thickBot="1" x14ac:dyDescent="0.35">
      <c r="A10" s="11" t="s">
        <v>49</v>
      </c>
      <c r="B10" s="12">
        <v>4</v>
      </c>
      <c r="C10" s="12">
        <v>26</v>
      </c>
      <c r="D10" s="12">
        <v>7</v>
      </c>
      <c r="E10" s="12">
        <v>14</v>
      </c>
      <c r="F10" s="12">
        <v>14</v>
      </c>
      <c r="G10" s="12">
        <v>27</v>
      </c>
      <c r="H10" s="12">
        <v>35</v>
      </c>
      <c r="I10" s="12">
        <v>13</v>
      </c>
      <c r="J10" s="12">
        <v>32</v>
      </c>
      <c r="K10" s="12">
        <v>25</v>
      </c>
      <c r="L10" s="12">
        <v>25</v>
      </c>
      <c r="M10" s="12">
        <v>12</v>
      </c>
      <c r="N10" s="12">
        <v>16787</v>
      </c>
    </row>
    <row r="11" spans="1:14" ht="15" thickBot="1" x14ac:dyDescent="0.35">
      <c r="A11" s="11" t="s">
        <v>50</v>
      </c>
      <c r="B11" s="12">
        <v>23</v>
      </c>
      <c r="C11" s="12">
        <v>18</v>
      </c>
      <c r="D11" s="12">
        <v>19</v>
      </c>
      <c r="E11" s="12">
        <v>14</v>
      </c>
      <c r="F11" s="12">
        <v>14</v>
      </c>
      <c r="G11" s="12">
        <v>19</v>
      </c>
      <c r="H11" s="12">
        <v>16</v>
      </c>
      <c r="I11" s="12">
        <v>21</v>
      </c>
      <c r="J11" s="12">
        <v>20</v>
      </c>
      <c r="K11" s="12">
        <v>25</v>
      </c>
      <c r="L11" s="12">
        <v>25</v>
      </c>
      <c r="M11" s="12">
        <v>20</v>
      </c>
      <c r="N11" s="12">
        <v>17099</v>
      </c>
    </row>
    <row r="12" spans="1:14" ht="15" thickBot="1" x14ac:dyDescent="0.35">
      <c r="A12" s="11" t="s">
        <v>51</v>
      </c>
      <c r="B12" s="12">
        <v>15</v>
      </c>
      <c r="C12" s="12">
        <v>1</v>
      </c>
      <c r="D12" s="12">
        <v>9</v>
      </c>
      <c r="E12" s="12">
        <v>8</v>
      </c>
      <c r="F12" s="12">
        <v>8</v>
      </c>
      <c r="G12" s="12">
        <v>10</v>
      </c>
      <c r="H12" s="12">
        <v>24</v>
      </c>
      <c r="I12" s="12">
        <v>38</v>
      </c>
      <c r="J12" s="12">
        <v>30</v>
      </c>
      <c r="K12" s="12">
        <v>31</v>
      </c>
      <c r="L12" s="12">
        <v>31</v>
      </c>
      <c r="M12" s="12">
        <v>29</v>
      </c>
      <c r="N12" s="12">
        <v>16802</v>
      </c>
    </row>
    <row r="13" spans="1:14" ht="15" thickBot="1" x14ac:dyDescent="0.35">
      <c r="A13" s="11" t="s">
        <v>52</v>
      </c>
      <c r="B13" s="12">
        <v>28</v>
      </c>
      <c r="C13" s="12">
        <v>1</v>
      </c>
      <c r="D13" s="12">
        <v>28</v>
      </c>
      <c r="E13" s="12">
        <v>16</v>
      </c>
      <c r="F13" s="12">
        <v>16</v>
      </c>
      <c r="G13" s="12">
        <v>3</v>
      </c>
      <c r="H13" s="12">
        <v>11</v>
      </c>
      <c r="I13" s="12">
        <v>38</v>
      </c>
      <c r="J13" s="12">
        <v>11</v>
      </c>
      <c r="K13" s="12">
        <v>23</v>
      </c>
      <c r="L13" s="12">
        <v>23</v>
      </c>
      <c r="M13" s="12">
        <v>36</v>
      </c>
      <c r="N13" s="12">
        <v>20028</v>
      </c>
    </row>
    <row r="14" spans="1:14" ht="15" thickBot="1" x14ac:dyDescent="0.35">
      <c r="A14" s="11" t="s">
        <v>53</v>
      </c>
      <c r="B14" s="12">
        <v>8</v>
      </c>
      <c r="C14" s="12">
        <v>1</v>
      </c>
      <c r="D14" s="12">
        <v>11</v>
      </c>
      <c r="E14" s="12">
        <v>24</v>
      </c>
      <c r="F14" s="12">
        <v>24</v>
      </c>
      <c r="G14" s="12">
        <v>2</v>
      </c>
      <c r="H14" s="12">
        <v>31</v>
      </c>
      <c r="I14" s="12">
        <v>38</v>
      </c>
      <c r="J14" s="12">
        <v>28</v>
      </c>
      <c r="K14" s="12">
        <v>15</v>
      </c>
      <c r="L14" s="12">
        <v>15</v>
      </c>
      <c r="M14" s="12">
        <v>37</v>
      </c>
      <c r="N14" s="12">
        <v>20828</v>
      </c>
    </row>
    <row r="15" spans="1:14" ht="15" thickBot="1" x14ac:dyDescent="0.35">
      <c r="A15" s="11" t="s">
        <v>54</v>
      </c>
      <c r="B15" s="12">
        <v>7</v>
      </c>
      <c r="C15" s="12">
        <v>18</v>
      </c>
      <c r="D15" s="12">
        <v>4</v>
      </c>
      <c r="E15" s="12">
        <v>4</v>
      </c>
      <c r="F15" s="12">
        <v>4</v>
      </c>
      <c r="G15" s="12">
        <v>22</v>
      </c>
      <c r="H15" s="12">
        <v>32</v>
      </c>
      <c r="I15" s="12">
        <v>21</v>
      </c>
      <c r="J15" s="12">
        <v>35</v>
      </c>
      <c r="K15" s="12">
        <v>35</v>
      </c>
      <c r="L15" s="12">
        <v>35</v>
      </c>
      <c r="M15" s="12">
        <v>17</v>
      </c>
      <c r="N15" s="12">
        <v>20693</v>
      </c>
    </row>
    <row r="16" spans="1:14" ht="15" thickBot="1" x14ac:dyDescent="0.35">
      <c r="A16" s="11" t="s">
        <v>55</v>
      </c>
      <c r="B16" s="12">
        <v>5</v>
      </c>
      <c r="C16" s="12">
        <v>23</v>
      </c>
      <c r="D16" s="12">
        <v>3</v>
      </c>
      <c r="E16" s="12">
        <v>1</v>
      </c>
      <c r="F16" s="12">
        <v>1</v>
      </c>
      <c r="G16" s="12">
        <v>26</v>
      </c>
      <c r="H16" s="12">
        <v>34</v>
      </c>
      <c r="I16" s="12">
        <v>16</v>
      </c>
      <c r="J16" s="12">
        <v>36</v>
      </c>
      <c r="K16" s="12">
        <v>38</v>
      </c>
      <c r="L16" s="12">
        <v>38</v>
      </c>
      <c r="M16" s="12">
        <v>13</v>
      </c>
      <c r="N16" s="12">
        <v>19576</v>
      </c>
    </row>
    <row r="17" spans="1:14" ht="15" thickBot="1" x14ac:dyDescent="0.35">
      <c r="A17" s="11" t="s">
        <v>56</v>
      </c>
      <c r="B17" s="12">
        <v>20</v>
      </c>
      <c r="C17" s="12">
        <v>23</v>
      </c>
      <c r="D17" s="12">
        <v>16</v>
      </c>
      <c r="E17" s="12">
        <v>16</v>
      </c>
      <c r="F17" s="12">
        <v>16</v>
      </c>
      <c r="G17" s="12">
        <v>25</v>
      </c>
      <c r="H17" s="12">
        <v>19</v>
      </c>
      <c r="I17" s="12">
        <v>16</v>
      </c>
      <c r="J17" s="12">
        <v>23</v>
      </c>
      <c r="K17" s="12">
        <v>23</v>
      </c>
      <c r="L17" s="12">
        <v>23</v>
      </c>
      <c r="M17" s="12">
        <v>14</v>
      </c>
      <c r="N17" s="12">
        <v>18200</v>
      </c>
    </row>
    <row r="18" spans="1:14" ht="15" thickBot="1" x14ac:dyDescent="0.35">
      <c r="A18" s="11" t="s">
        <v>57</v>
      </c>
      <c r="B18" s="12">
        <v>17</v>
      </c>
      <c r="C18" s="12">
        <v>6</v>
      </c>
      <c r="D18" s="12">
        <v>13</v>
      </c>
      <c r="E18" s="12">
        <v>16</v>
      </c>
      <c r="F18" s="12">
        <v>16</v>
      </c>
      <c r="G18" s="12">
        <v>7</v>
      </c>
      <c r="H18" s="12">
        <v>22</v>
      </c>
      <c r="I18" s="12">
        <v>33</v>
      </c>
      <c r="J18" s="12">
        <v>26</v>
      </c>
      <c r="K18" s="12">
        <v>23</v>
      </c>
      <c r="L18" s="12">
        <v>23</v>
      </c>
      <c r="M18" s="12">
        <v>32</v>
      </c>
      <c r="N18" s="12">
        <v>19798</v>
      </c>
    </row>
    <row r="19" spans="1:14" ht="15" thickBot="1" x14ac:dyDescent="0.35">
      <c r="A19" s="11" t="s">
        <v>58</v>
      </c>
      <c r="B19" s="12">
        <v>22</v>
      </c>
      <c r="C19" s="12">
        <v>8</v>
      </c>
      <c r="D19" s="12">
        <v>25</v>
      </c>
      <c r="E19" s="12">
        <v>22</v>
      </c>
      <c r="F19" s="12">
        <v>22</v>
      </c>
      <c r="G19" s="12">
        <v>8</v>
      </c>
      <c r="H19" s="12">
        <v>17</v>
      </c>
      <c r="I19" s="12">
        <v>31</v>
      </c>
      <c r="J19" s="12">
        <v>14</v>
      </c>
      <c r="K19" s="12">
        <v>17</v>
      </c>
      <c r="L19" s="12">
        <v>17</v>
      </c>
      <c r="M19" s="12">
        <v>31</v>
      </c>
      <c r="N19" s="12">
        <v>22100</v>
      </c>
    </row>
    <row r="20" spans="1:14" ht="15" thickBot="1" x14ac:dyDescent="0.35">
      <c r="A20" s="11" t="s">
        <v>59</v>
      </c>
      <c r="B20" s="12">
        <v>36</v>
      </c>
      <c r="C20" s="12">
        <v>18</v>
      </c>
      <c r="D20" s="12">
        <v>26</v>
      </c>
      <c r="E20" s="12">
        <v>4</v>
      </c>
      <c r="F20" s="12">
        <v>4</v>
      </c>
      <c r="G20" s="12">
        <v>22</v>
      </c>
      <c r="H20" s="12">
        <v>3</v>
      </c>
      <c r="I20" s="12">
        <v>21</v>
      </c>
      <c r="J20" s="12">
        <v>13</v>
      </c>
      <c r="K20" s="12">
        <v>35</v>
      </c>
      <c r="L20" s="12">
        <v>35</v>
      </c>
      <c r="M20" s="12">
        <v>17</v>
      </c>
      <c r="N20" s="12">
        <v>22741</v>
      </c>
    </row>
    <row r="21" spans="1:14" ht="15" thickBot="1" x14ac:dyDescent="0.35">
      <c r="A21" s="11" t="s">
        <v>60</v>
      </c>
      <c r="B21" s="12">
        <v>16</v>
      </c>
      <c r="C21" s="12">
        <v>8</v>
      </c>
      <c r="D21" s="12">
        <v>15</v>
      </c>
      <c r="E21" s="12">
        <v>20</v>
      </c>
      <c r="F21" s="12">
        <v>20</v>
      </c>
      <c r="G21" s="12">
        <v>9</v>
      </c>
      <c r="H21" s="12">
        <v>23</v>
      </c>
      <c r="I21" s="12">
        <v>31</v>
      </c>
      <c r="J21" s="12">
        <v>24</v>
      </c>
      <c r="K21" s="12">
        <v>19</v>
      </c>
      <c r="L21" s="12">
        <v>19</v>
      </c>
      <c r="M21" s="12">
        <v>30</v>
      </c>
      <c r="N21" s="12">
        <v>23625</v>
      </c>
    </row>
    <row r="22" spans="1:14" ht="15" thickBot="1" x14ac:dyDescent="0.35">
      <c r="A22" s="11" t="s">
        <v>61</v>
      </c>
      <c r="B22" s="12">
        <v>2</v>
      </c>
      <c r="C22" s="12">
        <v>28</v>
      </c>
      <c r="D22" s="12">
        <v>1</v>
      </c>
      <c r="E22" s="12">
        <v>1</v>
      </c>
      <c r="F22" s="12">
        <v>1</v>
      </c>
      <c r="G22" s="12">
        <v>30</v>
      </c>
      <c r="H22" s="12">
        <v>37</v>
      </c>
      <c r="I22" s="12">
        <v>11</v>
      </c>
      <c r="J22" s="12">
        <v>38</v>
      </c>
      <c r="K22" s="12">
        <v>38</v>
      </c>
      <c r="L22" s="12">
        <v>38</v>
      </c>
      <c r="M22" s="12">
        <v>9</v>
      </c>
      <c r="N22" s="12">
        <v>21435</v>
      </c>
    </row>
    <row r="23" spans="1:14" ht="15" thickBot="1" x14ac:dyDescent="0.35">
      <c r="A23" s="11" t="s">
        <v>62</v>
      </c>
      <c r="B23" s="12">
        <v>2</v>
      </c>
      <c r="C23" s="12">
        <v>6</v>
      </c>
      <c r="D23" s="12">
        <v>2</v>
      </c>
      <c r="E23" s="12">
        <v>4</v>
      </c>
      <c r="F23" s="12">
        <v>4</v>
      </c>
      <c r="G23" s="12">
        <v>15</v>
      </c>
      <c r="H23" s="12">
        <v>37</v>
      </c>
      <c r="I23" s="12">
        <v>33</v>
      </c>
      <c r="J23" s="12">
        <v>37</v>
      </c>
      <c r="K23" s="12">
        <v>35</v>
      </c>
      <c r="L23" s="12">
        <v>35</v>
      </c>
      <c r="M23" s="12">
        <v>24</v>
      </c>
      <c r="N23" s="12">
        <v>20578</v>
      </c>
    </row>
    <row r="24" spans="1:14" ht="15" thickBot="1" x14ac:dyDescent="0.35">
      <c r="A24" s="11" t="s">
        <v>63</v>
      </c>
      <c r="B24" s="12">
        <v>18</v>
      </c>
      <c r="C24" s="12">
        <v>18</v>
      </c>
      <c r="D24" s="12">
        <v>21</v>
      </c>
      <c r="E24" s="12">
        <v>25</v>
      </c>
      <c r="F24" s="12">
        <v>25</v>
      </c>
      <c r="G24" s="12">
        <v>16</v>
      </c>
      <c r="H24" s="12">
        <v>21</v>
      </c>
      <c r="I24" s="12">
        <v>21</v>
      </c>
      <c r="J24" s="12">
        <v>18</v>
      </c>
      <c r="K24" s="12">
        <v>14</v>
      </c>
      <c r="L24" s="12">
        <v>14</v>
      </c>
      <c r="M24" s="12">
        <v>23</v>
      </c>
      <c r="N24" s="12">
        <v>19182</v>
      </c>
    </row>
    <row r="25" spans="1:14" ht="15" thickBot="1" x14ac:dyDescent="0.35">
      <c r="A25" s="11" t="s">
        <v>64</v>
      </c>
      <c r="B25" s="12">
        <v>13</v>
      </c>
      <c r="C25" s="12">
        <v>8</v>
      </c>
      <c r="D25" s="12">
        <v>14</v>
      </c>
      <c r="E25" s="12">
        <v>25</v>
      </c>
      <c r="F25" s="12">
        <v>25</v>
      </c>
      <c r="G25" s="12">
        <v>5</v>
      </c>
      <c r="H25" s="12">
        <v>26</v>
      </c>
      <c r="I25" s="12">
        <v>31</v>
      </c>
      <c r="J25" s="12">
        <v>25</v>
      </c>
      <c r="K25" s="12">
        <v>14</v>
      </c>
      <c r="L25" s="12">
        <v>14</v>
      </c>
      <c r="M25" s="12">
        <v>34</v>
      </c>
      <c r="N25" s="12">
        <v>20680</v>
      </c>
    </row>
    <row r="26" spans="1:14" ht="15" thickBot="1" x14ac:dyDescent="0.35">
      <c r="A26" s="11" t="s">
        <v>65</v>
      </c>
      <c r="B26" s="12">
        <v>35</v>
      </c>
      <c r="C26" s="12">
        <v>14</v>
      </c>
      <c r="D26" s="12">
        <v>37</v>
      </c>
      <c r="E26" s="12">
        <v>33</v>
      </c>
      <c r="F26" s="12">
        <v>33</v>
      </c>
      <c r="G26" s="12">
        <v>6</v>
      </c>
      <c r="H26" s="12">
        <v>4</v>
      </c>
      <c r="I26" s="12">
        <v>25</v>
      </c>
      <c r="J26" s="12">
        <v>2</v>
      </c>
      <c r="K26" s="12">
        <v>6</v>
      </c>
      <c r="L26" s="12">
        <v>6</v>
      </c>
      <c r="M26" s="12">
        <v>33</v>
      </c>
      <c r="N26" s="12">
        <v>22698</v>
      </c>
    </row>
    <row r="27" spans="1:14" ht="15" thickBot="1" x14ac:dyDescent="0.35">
      <c r="A27" s="11" t="s">
        <v>66</v>
      </c>
      <c r="B27" s="12">
        <v>38</v>
      </c>
      <c r="C27" s="12">
        <v>31</v>
      </c>
      <c r="D27" s="12">
        <v>38</v>
      </c>
      <c r="E27" s="12">
        <v>36</v>
      </c>
      <c r="F27" s="12">
        <v>36</v>
      </c>
      <c r="G27" s="12">
        <v>31</v>
      </c>
      <c r="H27" s="12">
        <v>1</v>
      </c>
      <c r="I27" s="12">
        <v>8</v>
      </c>
      <c r="J27" s="12">
        <v>1</v>
      </c>
      <c r="K27" s="12">
        <v>3</v>
      </c>
      <c r="L27" s="12">
        <v>3</v>
      </c>
      <c r="M27" s="12">
        <v>8</v>
      </c>
      <c r="N27" s="12">
        <v>21883</v>
      </c>
    </row>
    <row r="28" spans="1:14" ht="15" thickBot="1" x14ac:dyDescent="0.35">
      <c r="A28" s="11" t="s">
        <v>67</v>
      </c>
      <c r="B28" s="12">
        <v>25</v>
      </c>
      <c r="C28" s="12">
        <v>31</v>
      </c>
      <c r="D28" s="12">
        <v>29</v>
      </c>
      <c r="E28" s="12">
        <v>22</v>
      </c>
      <c r="F28" s="12">
        <v>22</v>
      </c>
      <c r="G28" s="12">
        <v>34</v>
      </c>
      <c r="H28" s="12">
        <v>14</v>
      </c>
      <c r="I28" s="12">
        <v>8</v>
      </c>
      <c r="J28" s="12">
        <v>10</v>
      </c>
      <c r="K28" s="12">
        <v>17</v>
      </c>
      <c r="L28" s="12">
        <v>17</v>
      </c>
      <c r="M28" s="12">
        <v>5</v>
      </c>
      <c r="N28" s="12">
        <v>19337</v>
      </c>
    </row>
    <row r="29" spans="1:14" ht="15" thickBot="1" x14ac:dyDescent="0.35">
      <c r="A29" s="11" t="s">
        <v>68</v>
      </c>
      <c r="B29" s="12">
        <v>21</v>
      </c>
      <c r="C29" s="12">
        <v>14</v>
      </c>
      <c r="D29" s="12">
        <v>24</v>
      </c>
      <c r="E29" s="12">
        <v>25</v>
      </c>
      <c r="F29" s="12">
        <v>25</v>
      </c>
      <c r="G29" s="12">
        <v>11</v>
      </c>
      <c r="H29" s="12">
        <v>18</v>
      </c>
      <c r="I29" s="12">
        <v>25</v>
      </c>
      <c r="J29" s="12">
        <v>15</v>
      </c>
      <c r="K29" s="12">
        <v>14</v>
      </c>
      <c r="L29" s="12">
        <v>14</v>
      </c>
      <c r="M29" s="12">
        <v>28</v>
      </c>
      <c r="N29" s="12">
        <v>19173</v>
      </c>
    </row>
    <row r="30" spans="1:14" ht="15" thickBot="1" x14ac:dyDescent="0.35">
      <c r="A30" s="11" t="s">
        <v>69</v>
      </c>
      <c r="B30" s="12">
        <v>12</v>
      </c>
      <c r="C30" s="12">
        <v>31</v>
      </c>
      <c r="D30" s="12">
        <v>10</v>
      </c>
      <c r="E30" s="12">
        <v>16</v>
      </c>
      <c r="F30" s="12">
        <v>16</v>
      </c>
      <c r="G30" s="12">
        <v>36</v>
      </c>
      <c r="H30" s="12">
        <v>27</v>
      </c>
      <c r="I30" s="12">
        <v>8</v>
      </c>
      <c r="J30" s="12">
        <v>29</v>
      </c>
      <c r="K30" s="12">
        <v>23</v>
      </c>
      <c r="L30" s="12">
        <v>23</v>
      </c>
      <c r="M30" s="12">
        <v>3</v>
      </c>
      <c r="N30" s="12">
        <v>17916</v>
      </c>
    </row>
    <row r="31" spans="1:14" ht="15" thickBot="1" x14ac:dyDescent="0.35">
      <c r="A31" s="11" t="s">
        <v>70</v>
      </c>
      <c r="B31" s="12">
        <v>10</v>
      </c>
      <c r="C31" s="12">
        <v>8</v>
      </c>
      <c r="D31" s="12">
        <v>8</v>
      </c>
      <c r="E31" s="12">
        <v>12</v>
      </c>
      <c r="F31" s="12">
        <v>12</v>
      </c>
      <c r="G31" s="12">
        <v>13</v>
      </c>
      <c r="H31" s="12">
        <v>29</v>
      </c>
      <c r="I31" s="12">
        <v>31</v>
      </c>
      <c r="J31" s="12">
        <v>31</v>
      </c>
      <c r="K31" s="12">
        <v>27</v>
      </c>
      <c r="L31" s="12">
        <v>27</v>
      </c>
      <c r="M31" s="12">
        <v>26</v>
      </c>
      <c r="N31" s="12">
        <v>17582</v>
      </c>
    </row>
    <row r="32" spans="1:14" ht="15" thickBot="1" x14ac:dyDescent="0.35">
      <c r="A32" s="11" t="s">
        <v>71</v>
      </c>
      <c r="B32" s="12">
        <v>30</v>
      </c>
      <c r="C32" s="12">
        <v>31</v>
      </c>
      <c r="D32" s="12">
        <v>32</v>
      </c>
      <c r="E32" s="12">
        <v>29</v>
      </c>
      <c r="F32" s="12">
        <v>29</v>
      </c>
      <c r="G32" s="12">
        <v>32</v>
      </c>
      <c r="H32" s="12">
        <v>9</v>
      </c>
      <c r="I32" s="12">
        <v>8</v>
      </c>
      <c r="J32" s="12">
        <v>7</v>
      </c>
      <c r="K32" s="12">
        <v>10</v>
      </c>
      <c r="L32" s="12">
        <v>10</v>
      </c>
      <c r="M32" s="12">
        <v>7</v>
      </c>
      <c r="N32" s="12">
        <v>17469</v>
      </c>
    </row>
    <row r="33" spans="1:14" ht="15" thickBot="1" x14ac:dyDescent="0.35">
      <c r="A33" s="11" t="s">
        <v>72</v>
      </c>
      <c r="B33" s="12">
        <v>19</v>
      </c>
      <c r="C33" s="12">
        <v>31</v>
      </c>
      <c r="D33" s="12">
        <v>23</v>
      </c>
      <c r="E33" s="12">
        <v>25</v>
      </c>
      <c r="F33" s="12">
        <v>25</v>
      </c>
      <c r="G33" s="12">
        <v>33</v>
      </c>
      <c r="H33" s="12">
        <v>20</v>
      </c>
      <c r="I33" s="12">
        <v>8</v>
      </c>
      <c r="J33" s="12">
        <v>16</v>
      </c>
      <c r="K33" s="12">
        <v>14</v>
      </c>
      <c r="L33" s="12">
        <v>14</v>
      </c>
      <c r="M33" s="12">
        <v>6</v>
      </c>
      <c r="N33" s="12">
        <v>15485</v>
      </c>
    </row>
    <row r="34" spans="1:14" ht="15" thickBot="1" x14ac:dyDescent="0.35">
      <c r="A34" s="11" t="s">
        <v>73</v>
      </c>
      <c r="B34" s="12">
        <v>32</v>
      </c>
      <c r="C34" s="12">
        <v>23</v>
      </c>
      <c r="D34" s="12">
        <v>34</v>
      </c>
      <c r="E34" s="12">
        <v>29</v>
      </c>
      <c r="F34" s="12">
        <v>29</v>
      </c>
      <c r="G34" s="12">
        <v>21</v>
      </c>
      <c r="H34" s="12">
        <v>7</v>
      </c>
      <c r="I34" s="12">
        <v>16</v>
      </c>
      <c r="J34" s="12">
        <v>5</v>
      </c>
      <c r="K34" s="12">
        <v>10</v>
      </c>
      <c r="L34" s="12">
        <v>10</v>
      </c>
      <c r="M34" s="12">
        <v>18</v>
      </c>
      <c r="N34" s="12">
        <v>14777</v>
      </c>
    </row>
    <row r="35" spans="1:14" ht="15" thickBot="1" x14ac:dyDescent="0.35">
      <c r="A35" s="11" t="s">
        <v>74</v>
      </c>
      <c r="B35" s="12">
        <v>1</v>
      </c>
      <c r="C35" s="12">
        <v>1</v>
      </c>
      <c r="D35" s="12">
        <v>12</v>
      </c>
      <c r="E35" s="12">
        <v>32</v>
      </c>
      <c r="F35" s="12">
        <v>32</v>
      </c>
      <c r="G35" s="12">
        <v>1</v>
      </c>
      <c r="H35" s="12">
        <v>38</v>
      </c>
      <c r="I35" s="12">
        <v>38</v>
      </c>
      <c r="J35" s="12">
        <v>27</v>
      </c>
      <c r="K35" s="12">
        <v>7</v>
      </c>
      <c r="L35" s="12">
        <v>7</v>
      </c>
      <c r="M35" s="12">
        <v>38</v>
      </c>
      <c r="N35" s="12">
        <v>15867</v>
      </c>
    </row>
    <row r="36" spans="1:14" ht="15" thickBot="1" x14ac:dyDescent="0.35">
      <c r="A36" s="11" t="s">
        <v>75</v>
      </c>
      <c r="B36" s="12">
        <v>11</v>
      </c>
      <c r="C36" s="12">
        <v>37</v>
      </c>
      <c r="D36" s="12">
        <v>20</v>
      </c>
      <c r="E36" s="12">
        <v>38</v>
      </c>
      <c r="F36" s="12">
        <v>38</v>
      </c>
      <c r="G36" s="12">
        <v>37</v>
      </c>
      <c r="H36" s="12">
        <v>28</v>
      </c>
      <c r="I36" s="12">
        <v>2</v>
      </c>
      <c r="J36" s="12">
        <v>19</v>
      </c>
      <c r="K36" s="12">
        <v>1</v>
      </c>
      <c r="L36" s="12">
        <v>1</v>
      </c>
      <c r="M36" s="12">
        <v>2</v>
      </c>
      <c r="N36" s="12">
        <v>12824</v>
      </c>
    </row>
    <row r="37" spans="1:14" ht="15" thickBot="1" x14ac:dyDescent="0.35">
      <c r="A37" s="11" t="s">
        <v>76</v>
      </c>
      <c r="B37" s="12">
        <v>23</v>
      </c>
      <c r="C37" s="12">
        <v>37</v>
      </c>
      <c r="D37" s="12">
        <v>33</v>
      </c>
      <c r="E37" s="12">
        <v>36</v>
      </c>
      <c r="F37" s="12">
        <v>36</v>
      </c>
      <c r="G37" s="12">
        <v>37</v>
      </c>
      <c r="H37" s="12">
        <v>16</v>
      </c>
      <c r="I37" s="12">
        <v>2</v>
      </c>
      <c r="J37" s="12">
        <v>6</v>
      </c>
      <c r="K37" s="12">
        <v>3</v>
      </c>
      <c r="L37" s="12">
        <v>3</v>
      </c>
      <c r="M37" s="12">
        <v>2</v>
      </c>
      <c r="N37" s="12">
        <v>12348</v>
      </c>
    </row>
    <row r="38" spans="1:14" ht="15" thickBot="1" x14ac:dyDescent="0.35">
      <c r="A38" s="11" t="s">
        <v>77</v>
      </c>
      <c r="B38" s="12">
        <v>14</v>
      </c>
      <c r="C38" s="12">
        <v>28</v>
      </c>
      <c r="D38" s="12">
        <v>17</v>
      </c>
      <c r="E38" s="12">
        <v>29</v>
      </c>
      <c r="F38" s="12">
        <v>29</v>
      </c>
      <c r="G38" s="12">
        <v>28</v>
      </c>
      <c r="H38" s="12">
        <v>25</v>
      </c>
      <c r="I38" s="12">
        <v>11</v>
      </c>
      <c r="J38" s="12">
        <v>22</v>
      </c>
      <c r="K38" s="12">
        <v>10</v>
      </c>
      <c r="L38" s="12">
        <v>10</v>
      </c>
      <c r="M38" s="12">
        <v>11</v>
      </c>
      <c r="N38" s="12">
        <v>12790</v>
      </c>
    </row>
    <row r="39" spans="1:14" ht="15" thickBot="1" x14ac:dyDescent="0.35">
      <c r="A39" s="11" t="s">
        <v>78</v>
      </c>
      <c r="B39" s="12">
        <v>26</v>
      </c>
      <c r="C39" s="12">
        <v>8</v>
      </c>
      <c r="D39" s="12">
        <v>22</v>
      </c>
      <c r="E39" s="12">
        <v>12</v>
      </c>
      <c r="F39" s="12">
        <v>12</v>
      </c>
      <c r="G39" s="12">
        <v>13</v>
      </c>
      <c r="H39" s="12">
        <v>13</v>
      </c>
      <c r="I39" s="12">
        <v>31</v>
      </c>
      <c r="J39" s="12">
        <v>17</v>
      </c>
      <c r="K39" s="12">
        <v>27</v>
      </c>
      <c r="L39" s="12">
        <v>27</v>
      </c>
      <c r="M39" s="12">
        <v>26</v>
      </c>
      <c r="N39" s="12">
        <v>12522</v>
      </c>
    </row>
    <row r="40" spans="1:14" ht="15" thickBot="1" x14ac:dyDescent="0.35">
      <c r="A40" s="11" t="s">
        <v>79</v>
      </c>
      <c r="B40" s="12">
        <v>29</v>
      </c>
      <c r="C40" s="12">
        <v>14</v>
      </c>
      <c r="D40" s="12">
        <v>35</v>
      </c>
      <c r="E40" s="12">
        <v>35</v>
      </c>
      <c r="F40" s="12">
        <v>35</v>
      </c>
      <c r="G40" s="12">
        <v>4</v>
      </c>
      <c r="H40" s="12">
        <v>10</v>
      </c>
      <c r="I40" s="12">
        <v>25</v>
      </c>
      <c r="J40" s="12">
        <v>4</v>
      </c>
      <c r="K40" s="12">
        <v>4</v>
      </c>
      <c r="L40" s="12">
        <v>4</v>
      </c>
      <c r="M40" s="12">
        <v>35</v>
      </c>
      <c r="N40" s="12">
        <v>15382</v>
      </c>
    </row>
    <row r="41" spans="1:14" ht="15" thickBot="1" x14ac:dyDescent="0.35">
      <c r="A41" s="11" t="s">
        <v>80</v>
      </c>
      <c r="B41" s="12">
        <v>9</v>
      </c>
      <c r="C41" s="12">
        <v>1</v>
      </c>
      <c r="D41" s="12">
        <v>5</v>
      </c>
      <c r="E41" s="12">
        <v>4</v>
      </c>
      <c r="F41" s="12">
        <v>4</v>
      </c>
      <c r="G41" s="12">
        <v>12</v>
      </c>
      <c r="H41" s="12">
        <v>30</v>
      </c>
      <c r="I41" s="12">
        <v>38</v>
      </c>
      <c r="J41" s="12">
        <v>34</v>
      </c>
      <c r="K41" s="12">
        <v>35</v>
      </c>
      <c r="L41" s="12">
        <v>35</v>
      </c>
      <c r="M41" s="12">
        <v>27</v>
      </c>
      <c r="N41" s="12">
        <v>15589</v>
      </c>
    </row>
    <row r="42" spans="1:14" ht="15" thickBot="1" x14ac:dyDescent="0.35">
      <c r="A42" s="11" t="s">
        <v>81</v>
      </c>
      <c r="B42" s="12">
        <v>37</v>
      </c>
      <c r="C42" s="12">
        <v>18</v>
      </c>
      <c r="D42" s="12">
        <v>30</v>
      </c>
      <c r="E42" s="12">
        <v>9</v>
      </c>
      <c r="F42" s="12">
        <v>9</v>
      </c>
      <c r="G42" s="12">
        <v>20</v>
      </c>
      <c r="H42" s="12">
        <v>2</v>
      </c>
      <c r="I42" s="12">
        <v>21</v>
      </c>
      <c r="J42" s="12">
        <v>9</v>
      </c>
      <c r="K42" s="12">
        <v>30</v>
      </c>
      <c r="L42" s="12">
        <v>30</v>
      </c>
      <c r="M42" s="12">
        <v>19</v>
      </c>
      <c r="N42" s="12">
        <v>16856</v>
      </c>
    </row>
    <row r="43" spans="1:14" ht="15" thickBot="1" x14ac:dyDescent="0.35">
      <c r="A43" s="11" t="s">
        <v>82</v>
      </c>
      <c r="B43" s="12">
        <v>27</v>
      </c>
      <c r="C43" s="12">
        <v>8</v>
      </c>
      <c r="D43" s="12">
        <v>18</v>
      </c>
      <c r="E43" s="12">
        <v>1</v>
      </c>
      <c r="F43" s="12">
        <v>1</v>
      </c>
      <c r="G43" s="12">
        <v>18</v>
      </c>
      <c r="H43" s="12">
        <v>12</v>
      </c>
      <c r="I43" s="12">
        <v>31</v>
      </c>
      <c r="J43" s="12">
        <v>21</v>
      </c>
      <c r="K43" s="12">
        <v>38</v>
      </c>
      <c r="L43" s="12">
        <v>38</v>
      </c>
      <c r="M43" s="12">
        <v>21</v>
      </c>
      <c r="N43" s="12">
        <v>18522</v>
      </c>
    </row>
    <row r="44" spans="1:14" ht="15" thickBot="1" x14ac:dyDescent="0.35">
      <c r="A44" s="11" t="s">
        <v>83</v>
      </c>
      <c r="B44" s="12">
        <v>31</v>
      </c>
      <c r="C44" s="12">
        <v>14</v>
      </c>
      <c r="D44" s="12">
        <v>27</v>
      </c>
      <c r="E44" s="12">
        <v>11</v>
      </c>
      <c r="F44" s="12">
        <v>11</v>
      </c>
      <c r="G44" s="12">
        <v>17</v>
      </c>
      <c r="H44" s="12">
        <v>8</v>
      </c>
      <c r="I44" s="12">
        <v>25</v>
      </c>
      <c r="J44" s="12">
        <v>12</v>
      </c>
      <c r="K44" s="12">
        <v>28</v>
      </c>
      <c r="L44" s="12">
        <v>28</v>
      </c>
      <c r="M44" s="12">
        <v>22</v>
      </c>
      <c r="N44" s="12">
        <v>18981</v>
      </c>
    </row>
    <row r="45" spans="1:14" ht="15" thickBot="1" x14ac:dyDescent="0.35">
      <c r="A45" s="11" t="s">
        <v>84</v>
      </c>
      <c r="B45" s="12">
        <v>32</v>
      </c>
      <c r="C45" s="12">
        <v>31</v>
      </c>
      <c r="D45" s="12">
        <v>31</v>
      </c>
      <c r="E45" s="12">
        <v>20</v>
      </c>
      <c r="F45" s="12">
        <v>20</v>
      </c>
      <c r="G45" s="12">
        <v>35</v>
      </c>
      <c r="H45" s="12">
        <v>7</v>
      </c>
      <c r="I45" s="12">
        <v>8</v>
      </c>
      <c r="J45" s="12">
        <v>8</v>
      </c>
      <c r="K45" s="12">
        <v>19</v>
      </c>
      <c r="L45" s="12">
        <v>19</v>
      </c>
      <c r="M45" s="12">
        <v>4</v>
      </c>
      <c r="N45" s="12">
        <v>15159</v>
      </c>
    </row>
    <row r="46" spans="1:14" ht="18.600000000000001" thickBot="1" x14ac:dyDescent="0.35">
      <c r="A46" s="7"/>
    </row>
    <row r="47" spans="1:14" ht="15" thickBot="1" x14ac:dyDescent="0.35">
      <c r="A47" s="11" t="s">
        <v>85</v>
      </c>
      <c r="B47" s="11" t="s">
        <v>36</v>
      </c>
      <c r="C47" s="11" t="s">
        <v>37</v>
      </c>
      <c r="D47" s="11" t="s">
        <v>38</v>
      </c>
      <c r="E47" s="11" t="s">
        <v>39</v>
      </c>
      <c r="F47" s="11" t="s">
        <v>40</v>
      </c>
      <c r="G47" s="11" t="s">
        <v>41</v>
      </c>
      <c r="H47" s="11" t="s">
        <v>42</v>
      </c>
      <c r="I47" s="11" t="s">
        <v>43</v>
      </c>
      <c r="J47" s="11" t="s">
        <v>44</v>
      </c>
      <c r="K47" s="11" t="s">
        <v>45</v>
      </c>
      <c r="L47" s="11" t="s">
        <v>268</v>
      </c>
      <c r="M47" s="11" t="s">
        <v>269</v>
      </c>
    </row>
    <row r="48" spans="1:14" ht="15" thickBot="1" x14ac:dyDescent="0.35">
      <c r="A48" s="11" t="s">
        <v>86</v>
      </c>
      <c r="B48" s="12" t="s">
        <v>100</v>
      </c>
      <c r="C48" s="12" t="s">
        <v>271</v>
      </c>
      <c r="D48" s="12" t="s">
        <v>272</v>
      </c>
      <c r="E48" s="12" t="s">
        <v>273</v>
      </c>
      <c r="F48" s="12" t="s">
        <v>100</v>
      </c>
      <c r="G48" s="12" t="s">
        <v>274</v>
      </c>
      <c r="H48" s="12" t="s">
        <v>275</v>
      </c>
      <c r="I48" s="12" t="s">
        <v>276</v>
      </c>
      <c r="J48" s="12" t="s">
        <v>277</v>
      </c>
      <c r="K48" s="12" t="s">
        <v>278</v>
      </c>
      <c r="L48" s="12" t="s">
        <v>279</v>
      </c>
      <c r="M48" s="12" t="s">
        <v>280</v>
      </c>
    </row>
    <row r="49" spans="1:13" ht="15" thickBot="1" x14ac:dyDescent="0.35">
      <c r="A49" s="11" t="s">
        <v>97</v>
      </c>
      <c r="B49" s="12" t="s">
        <v>100</v>
      </c>
      <c r="C49" s="12" t="s">
        <v>271</v>
      </c>
      <c r="D49" s="12" t="s">
        <v>272</v>
      </c>
      <c r="E49" s="12" t="s">
        <v>281</v>
      </c>
      <c r="F49" s="12" t="s">
        <v>100</v>
      </c>
      <c r="G49" s="12" t="s">
        <v>274</v>
      </c>
      <c r="H49" s="12" t="s">
        <v>275</v>
      </c>
      <c r="I49" s="12" t="s">
        <v>276</v>
      </c>
      <c r="J49" s="12" t="s">
        <v>282</v>
      </c>
      <c r="K49" s="12" t="s">
        <v>283</v>
      </c>
      <c r="L49" s="12" t="s">
        <v>279</v>
      </c>
      <c r="M49" s="12" t="s">
        <v>280</v>
      </c>
    </row>
    <row r="50" spans="1:13" ht="15" thickBot="1" x14ac:dyDescent="0.35">
      <c r="A50" s="11" t="s">
        <v>104</v>
      </c>
      <c r="B50" s="12" t="s">
        <v>100</v>
      </c>
      <c r="C50" s="12" t="s">
        <v>271</v>
      </c>
      <c r="D50" s="12" t="s">
        <v>284</v>
      </c>
      <c r="E50" s="12" t="s">
        <v>281</v>
      </c>
      <c r="F50" s="12" t="s">
        <v>100</v>
      </c>
      <c r="G50" s="12" t="s">
        <v>274</v>
      </c>
      <c r="H50" s="12" t="s">
        <v>275</v>
      </c>
      <c r="I50" s="12" t="s">
        <v>276</v>
      </c>
      <c r="J50" s="12" t="s">
        <v>282</v>
      </c>
      <c r="K50" s="12" t="s">
        <v>283</v>
      </c>
      <c r="L50" s="12" t="s">
        <v>279</v>
      </c>
      <c r="M50" s="12" t="s">
        <v>280</v>
      </c>
    </row>
    <row r="51" spans="1:13" ht="15" thickBot="1" x14ac:dyDescent="0.35">
      <c r="A51" s="11" t="s">
        <v>107</v>
      </c>
      <c r="B51" s="12" t="s">
        <v>100</v>
      </c>
      <c r="C51" s="12" t="s">
        <v>271</v>
      </c>
      <c r="D51" s="12" t="s">
        <v>285</v>
      </c>
      <c r="E51" s="12" t="s">
        <v>281</v>
      </c>
      <c r="F51" s="12" t="s">
        <v>100</v>
      </c>
      <c r="G51" s="12" t="s">
        <v>286</v>
      </c>
      <c r="H51" s="12" t="s">
        <v>287</v>
      </c>
      <c r="I51" s="12" t="s">
        <v>276</v>
      </c>
      <c r="J51" s="12" t="s">
        <v>288</v>
      </c>
      <c r="K51" s="12" t="s">
        <v>283</v>
      </c>
      <c r="L51" s="12" t="s">
        <v>279</v>
      </c>
      <c r="M51" s="12" t="s">
        <v>280</v>
      </c>
    </row>
    <row r="52" spans="1:13" ht="15" thickBot="1" x14ac:dyDescent="0.35">
      <c r="A52" s="11" t="s">
        <v>110</v>
      </c>
      <c r="B52" s="12" t="s">
        <v>100</v>
      </c>
      <c r="C52" s="12" t="s">
        <v>271</v>
      </c>
      <c r="D52" s="12" t="s">
        <v>289</v>
      </c>
      <c r="E52" s="12" t="s">
        <v>281</v>
      </c>
      <c r="F52" s="12" t="s">
        <v>100</v>
      </c>
      <c r="G52" s="12" t="s">
        <v>286</v>
      </c>
      <c r="H52" s="12" t="s">
        <v>290</v>
      </c>
      <c r="I52" s="12" t="s">
        <v>276</v>
      </c>
      <c r="J52" s="12" t="s">
        <v>288</v>
      </c>
      <c r="K52" s="12" t="s">
        <v>283</v>
      </c>
      <c r="L52" s="12" t="s">
        <v>279</v>
      </c>
      <c r="M52" s="12" t="s">
        <v>280</v>
      </c>
    </row>
    <row r="53" spans="1:13" ht="15" thickBot="1" x14ac:dyDescent="0.35">
      <c r="A53" s="11" t="s">
        <v>113</v>
      </c>
      <c r="B53" s="12" t="s">
        <v>100</v>
      </c>
      <c r="C53" s="12" t="s">
        <v>271</v>
      </c>
      <c r="D53" s="12" t="s">
        <v>289</v>
      </c>
      <c r="E53" s="12" t="s">
        <v>281</v>
      </c>
      <c r="F53" s="12" t="s">
        <v>100</v>
      </c>
      <c r="G53" s="12" t="s">
        <v>286</v>
      </c>
      <c r="H53" s="12" t="s">
        <v>291</v>
      </c>
      <c r="I53" s="12" t="s">
        <v>276</v>
      </c>
      <c r="J53" s="12" t="s">
        <v>288</v>
      </c>
      <c r="K53" s="12" t="s">
        <v>283</v>
      </c>
      <c r="L53" s="12" t="s">
        <v>279</v>
      </c>
      <c r="M53" s="12" t="s">
        <v>280</v>
      </c>
    </row>
    <row r="54" spans="1:13" ht="15" thickBot="1" x14ac:dyDescent="0.35">
      <c r="A54" s="11" t="s">
        <v>116</v>
      </c>
      <c r="B54" s="12" t="s">
        <v>100</v>
      </c>
      <c r="C54" s="12" t="s">
        <v>271</v>
      </c>
      <c r="D54" s="12" t="s">
        <v>289</v>
      </c>
      <c r="E54" s="12" t="s">
        <v>281</v>
      </c>
      <c r="F54" s="12" t="s">
        <v>100</v>
      </c>
      <c r="G54" s="12" t="s">
        <v>286</v>
      </c>
      <c r="H54" s="12" t="s">
        <v>291</v>
      </c>
      <c r="I54" s="12" t="s">
        <v>276</v>
      </c>
      <c r="J54" s="12" t="s">
        <v>288</v>
      </c>
      <c r="K54" s="12" t="s">
        <v>283</v>
      </c>
      <c r="L54" s="12" t="s">
        <v>279</v>
      </c>
      <c r="M54" s="12" t="s">
        <v>280</v>
      </c>
    </row>
    <row r="55" spans="1:13" ht="15" thickBot="1" x14ac:dyDescent="0.35">
      <c r="A55" s="11" t="s">
        <v>118</v>
      </c>
      <c r="B55" s="12" t="s">
        <v>100</v>
      </c>
      <c r="C55" s="12" t="s">
        <v>271</v>
      </c>
      <c r="D55" s="12" t="s">
        <v>289</v>
      </c>
      <c r="E55" s="12" t="s">
        <v>292</v>
      </c>
      <c r="F55" s="12" t="s">
        <v>100</v>
      </c>
      <c r="G55" s="12" t="s">
        <v>286</v>
      </c>
      <c r="H55" s="12" t="s">
        <v>291</v>
      </c>
      <c r="I55" s="12" t="s">
        <v>276</v>
      </c>
      <c r="J55" s="12" t="s">
        <v>293</v>
      </c>
      <c r="K55" s="12" t="s">
        <v>283</v>
      </c>
      <c r="L55" s="12" t="s">
        <v>279</v>
      </c>
      <c r="M55" s="12" t="s">
        <v>280</v>
      </c>
    </row>
    <row r="56" spans="1:13" ht="15" thickBot="1" x14ac:dyDescent="0.35">
      <c r="A56" s="11" t="s">
        <v>121</v>
      </c>
      <c r="B56" s="12" t="s">
        <v>100</v>
      </c>
      <c r="C56" s="12" t="s">
        <v>271</v>
      </c>
      <c r="D56" s="12" t="s">
        <v>289</v>
      </c>
      <c r="E56" s="12" t="s">
        <v>294</v>
      </c>
      <c r="F56" s="12" t="s">
        <v>100</v>
      </c>
      <c r="G56" s="12" t="s">
        <v>286</v>
      </c>
      <c r="H56" s="12" t="s">
        <v>291</v>
      </c>
      <c r="I56" s="12" t="s">
        <v>276</v>
      </c>
      <c r="J56" s="12" t="s">
        <v>293</v>
      </c>
      <c r="K56" s="12" t="s">
        <v>283</v>
      </c>
      <c r="L56" s="12" t="s">
        <v>279</v>
      </c>
      <c r="M56" s="12" t="s">
        <v>295</v>
      </c>
    </row>
    <row r="57" spans="1:13" ht="15" thickBot="1" x14ac:dyDescent="0.35">
      <c r="A57" s="11" t="s">
        <v>123</v>
      </c>
      <c r="B57" s="12" t="s">
        <v>100</v>
      </c>
      <c r="C57" s="12" t="s">
        <v>271</v>
      </c>
      <c r="D57" s="12" t="s">
        <v>289</v>
      </c>
      <c r="E57" s="12" t="s">
        <v>294</v>
      </c>
      <c r="F57" s="12" t="s">
        <v>100</v>
      </c>
      <c r="G57" s="12" t="s">
        <v>296</v>
      </c>
      <c r="H57" s="12" t="s">
        <v>297</v>
      </c>
      <c r="I57" s="12" t="s">
        <v>276</v>
      </c>
      <c r="J57" s="12" t="s">
        <v>293</v>
      </c>
      <c r="K57" s="12" t="s">
        <v>283</v>
      </c>
      <c r="L57" s="12" t="s">
        <v>279</v>
      </c>
      <c r="M57" s="12" t="s">
        <v>295</v>
      </c>
    </row>
    <row r="58" spans="1:13" ht="15" thickBot="1" x14ac:dyDescent="0.35">
      <c r="A58" s="11" t="s">
        <v>125</v>
      </c>
      <c r="B58" s="12" t="s">
        <v>100</v>
      </c>
      <c r="C58" s="12" t="s">
        <v>271</v>
      </c>
      <c r="D58" s="12" t="s">
        <v>289</v>
      </c>
      <c r="E58" s="12" t="s">
        <v>294</v>
      </c>
      <c r="F58" s="12" t="s">
        <v>100</v>
      </c>
      <c r="G58" s="12" t="s">
        <v>298</v>
      </c>
      <c r="H58" s="12" t="s">
        <v>297</v>
      </c>
      <c r="I58" s="12" t="s">
        <v>276</v>
      </c>
      <c r="J58" s="12" t="s">
        <v>293</v>
      </c>
      <c r="K58" s="12" t="s">
        <v>283</v>
      </c>
      <c r="L58" s="12" t="s">
        <v>279</v>
      </c>
      <c r="M58" s="12" t="s">
        <v>299</v>
      </c>
    </row>
    <row r="59" spans="1:13" ht="15" thickBot="1" x14ac:dyDescent="0.35">
      <c r="A59" s="11" t="s">
        <v>126</v>
      </c>
      <c r="B59" s="12" t="s">
        <v>100</v>
      </c>
      <c r="C59" s="12" t="s">
        <v>271</v>
      </c>
      <c r="D59" s="12" t="s">
        <v>300</v>
      </c>
      <c r="E59" s="12" t="s">
        <v>294</v>
      </c>
      <c r="F59" s="12" t="s">
        <v>100</v>
      </c>
      <c r="G59" s="12" t="s">
        <v>301</v>
      </c>
      <c r="H59" s="12" t="s">
        <v>297</v>
      </c>
      <c r="I59" s="12" t="s">
        <v>276</v>
      </c>
      <c r="J59" s="12" t="s">
        <v>293</v>
      </c>
      <c r="K59" s="12" t="s">
        <v>283</v>
      </c>
      <c r="L59" s="12" t="s">
        <v>279</v>
      </c>
      <c r="M59" s="12" t="s">
        <v>299</v>
      </c>
    </row>
    <row r="60" spans="1:13" ht="15" thickBot="1" x14ac:dyDescent="0.35">
      <c r="A60" s="11" t="s">
        <v>128</v>
      </c>
      <c r="B60" s="12" t="s">
        <v>100</v>
      </c>
      <c r="C60" s="12" t="s">
        <v>271</v>
      </c>
      <c r="D60" s="12" t="s">
        <v>300</v>
      </c>
      <c r="E60" s="12" t="s">
        <v>294</v>
      </c>
      <c r="F60" s="12" t="s">
        <v>100</v>
      </c>
      <c r="G60" s="12" t="s">
        <v>301</v>
      </c>
      <c r="H60" s="12" t="s">
        <v>302</v>
      </c>
      <c r="I60" s="12" t="s">
        <v>276</v>
      </c>
      <c r="J60" s="12" t="s">
        <v>293</v>
      </c>
      <c r="K60" s="12" t="s">
        <v>283</v>
      </c>
      <c r="L60" s="12" t="s">
        <v>279</v>
      </c>
      <c r="M60" s="12" t="s">
        <v>299</v>
      </c>
    </row>
    <row r="61" spans="1:13" ht="15" thickBot="1" x14ac:dyDescent="0.35">
      <c r="A61" s="11" t="s">
        <v>130</v>
      </c>
      <c r="B61" s="12" t="s">
        <v>100</v>
      </c>
      <c r="C61" s="12" t="s">
        <v>271</v>
      </c>
      <c r="D61" s="12" t="s">
        <v>300</v>
      </c>
      <c r="E61" s="12" t="s">
        <v>294</v>
      </c>
      <c r="F61" s="12" t="s">
        <v>100</v>
      </c>
      <c r="G61" s="12" t="s">
        <v>301</v>
      </c>
      <c r="H61" s="12" t="s">
        <v>302</v>
      </c>
      <c r="I61" s="12" t="s">
        <v>276</v>
      </c>
      <c r="J61" s="12" t="s">
        <v>293</v>
      </c>
      <c r="K61" s="12" t="s">
        <v>283</v>
      </c>
      <c r="L61" s="12" t="s">
        <v>279</v>
      </c>
      <c r="M61" s="12" t="s">
        <v>299</v>
      </c>
    </row>
    <row r="62" spans="1:13" ht="15" thickBot="1" x14ac:dyDescent="0.35">
      <c r="A62" s="11" t="s">
        <v>131</v>
      </c>
      <c r="B62" s="12" t="s">
        <v>100</v>
      </c>
      <c r="C62" s="12" t="s">
        <v>271</v>
      </c>
      <c r="D62" s="12" t="s">
        <v>300</v>
      </c>
      <c r="E62" s="12" t="s">
        <v>294</v>
      </c>
      <c r="F62" s="12" t="s">
        <v>100</v>
      </c>
      <c r="G62" s="12" t="s">
        <v>301</v>
      </c>
      <c r="H62" s="12" t="s">
        <v>302</v>
      </c>
      <c r="I62" s="12" t="s">
        <v>276</v>
      </c>
      <c r="J62" s="12" t="s">
        <v>293</v>
      </c>
      <c r="K62" s="12" t="s">
        <v>283</v>
      </c>
      <c r="L62" s="12" t="s">
        <v>279</v>
      </c>
      <c r="M62" s="12" t="s">
        <v>299</v>
      </c>
    </row>
    <row r="63" spans="1:13" ht="15" thickBot="1" x14ac:dyDescent="0.35">
      <c r="A63" s="11" t="s">
        <v>133</v>
      </c>
      <c r="B63" s="12" t="s">
        <v>100</v>
      </c>
      <c r="C63" s="12" t="s">
        <v>271</v>
      </c>
      <c r="D63" s="12" t="s">
        <v>303</v>
      </c>
      <c r="E63" s="12" t="s">
        <v>294</v>
      </c>
      <c r="F63" s="12" t="s">
        <v>100</v>
      </c>
      <c r="G63" s="12" t="s">
        <v>301</v>
      </c>
      <c r="H63" s="12" t="s">
        <v>302</v>
      </c>
      <c r="I63" s="12" t="s">
        <v>276</v>
      </c>
      <c r="J63" s="12" t="s">
        <v>100</v>
      </c>
      <c r="K63" s="12" t="s">
        <v>283</v>
      </c>
      <c r="L63" s="12" t="s">
        <v>279</v>
      </c>
      <c r="M63" s="12" t="s">
        <v>299</v>
      </c>
    </row>
    <row r="64" spans="1:13" ht="15" thickBot="1" x14ac:dyDescent="0.35">
      <c r="A64" s="11" t="s">
        <v>136</v>
      </c>
      <c r="B64" s="12" t="s">
        <v>100</v>
      </c>
      <c r="C64" s="12" t="s">
        <v>271</v>
      </c>
      <c r="D64" s="12" t="s">
        <v>304</v>
      </c>
      <c r="E64" s="12" t="s">
        <v>294</v>
      </c>
      <c r="F64" s="12" t="s">
        <v>100</v>
      </c>
      <c r="G64" s="12" t="s">
        <v>301</v>
      </c>
      <c r="H64" s="12" t="s">
        <v>302</v>
      </c>
      <c r="I64" s="12" t="s">
        <v>276</v>
      </c>
      <c r="J64" s="12" t="s">
        <v>100</v>
      </c>
      <c r="K64" s="12" t="s">
        <v>283</v>
      </c>
      <c r="L64" s="12" t="s">
        <v>279</v>
      </c>
      <c r="M64" s="12" t="s">
        <v>299</v>
      </c>
    </row>
    <row r="65" spans="1:13" ht="15" thickBot="1" x14ac:dyDescent="0.35">
      <c r="A65" s="11" t="s">
        <v>139</v>
      </c>
      <c r="B65" s="12" t="s">
        <v>100</v>
      </c>
      <c r="C65" s="12" t="s">
        <v>271</v>
      </c>
      <c r="D65" s="12" t="s">
        <v>304</v>
      </c>
      <c r="E65" s="12" t="s">
        <v>294</v>
      </c>
      <c r="F65" s="12" t="s">
        <v>100</v>
      </c>
      <c r="G65" s="12" t="s">
        <v>305</v>
      </c>
      <c r="H65" s="12" t="s">
        <v>302</v>
      </c>
      <c r="I65" s="12" t="s">
        <v>276</v>
      </c>
      <c r="J65" s="12" t="s">
        <v>100</v>
      </c>
      <c r="K65" s="12" t="s">
        <v>283</v>
      </c>
      <c r="L65" s="12" t="s">
        <v>279</v>
      </c>
      <c r="M65" s="12" t="s">
        <v>306</v>
      </c>
    </row>
    <row r="66" spans="1:13" ht="15" thickBot="1" x14ac:dyDescent="0.35">
      <c r="A66" s="11" t="s">
        <v>141</v>
      </c>
      <c r="B66" s="12" t="s">
        <v>100</v>
      </c>
      <c r="C66" s="12" t="s">
        <v>100</v>
      </c>
      <c r="D66" s="12" t="s">
        <v>304</v>
      </c>
      <c r="E66" s="12" t="s">
        <v>294</v>
      </c>
      <c r="F66" s="12" t="s">
        <v>100</v>
      </c>
      <c r="G66" s="12" t="s">
        <v>307</v>
      </c>
      <c r="H66" s="12" t="s">
        <v>302</v>
      </c>
      <c r="I66" s="12" t="s">
        <v>276</v>
      </c>
      <c r="J66" s="12" t="s">
        <v>100</v>
      </c>
      <c r="K66" s="12" t="s">
        <v>283</v>
      </c>
      <c r="L66" s="12" t="s">
        <v>279</v>
      </c>
      <c r="M66" s="12" t="s">
        <v>306</v>
      </c>
    </row>
    <row r="67" spans="1:13" ht="15" thickBot="1" x14ac:dyDescent="0.35">
      <c r="A67" s="11" t="s">
        <v>143</v>
      </c>
      <c r="B67" s="12" t="s">
        <v>100</v>
      </c>
      <c r="C67" s="12" t="s">
        <v>100</v>
      </c>
      <c r="D67" s="12" t="s">
        <v>304</v>
      </c>
      <c r="E67" s="12" t="s">
        <v>294</v>
      </c>
      <c r="F67" s="12" t="s">
        <v>100</v>
      </c>
      <c r="G67" s="12" t="s">
        <v>307</v>
      </c>
      <c r="H67" s="12" t="s">
        <v>302</v>
      </c>
      <c r="I67" s="12" t="s">
        <v>276</v>
      </c>
      <c r="J67" s="12" t="s">
        <v>100</v>
      </c>
      <c r="K67" s="12" t="s">
        <v>308</v>
      </c>
      <c r="L67" s="12" t="s">
        <v>309</v>
      </c>
      <c r="M67" s="12" t="s">
        <v>306</v>
      </c>
    </row>
    <row r="68" spans="1:13" ht="15" thickBot="1" x14ac:dyDescent="0.35">
      <c r="A68" s="11" t="s">
        <v>145</v>
      </c>
      <c r="B68" s="12" t="s">
        <v>100</v>
      </c>
      <c r="C68" s="12" t="s">
        <v>100</v>
      </c>
      <c r="D68" s="12" t="s">
        <v>304</v>
      </c>
      <c r="E68" s="12" t="s">
        <v>294</v>
      </c>
      <c r="F68" s="12" t="s">
        <v>100</v>
      </c>
      <c r="G68" s="12" t="s">
        <v>307</v>
      </c>
      <c r="H68" s="12" t="s">
        <v>302</v>
      </c>
      <c r="I68" s="12" t="s">
        <v>276</v>
      </c>
      <c r="J68" s="12" t="s">
        <v>100</v>
      </c>
      <c r="K68" s="12" t="s">
        <v>308</v>
      </c>
      <c r="L68" s="12" t="s">
        <v>309</v>
      </c>
      <c r="M68" s="12" t="s">
        <v>306</v>
      </c>
    </row>
    <row r="69" spans="1:13" ht="15" thickBot="1" x14ac:dyDescent="0.35">
      <c r="A69" s="11" t="s">
        <v>146</v>
      </c>
      <c r="B69" s="12" t="s">
        <v>100</v>
      </c>
      <c r="C69" s="12" t="s">
        <v>100</v>
      </c>
      <c r="D69" s="12" t="s">
        <v>310</v>
      </c>
      <c r="E69" s="12" t="s">
        <v>294</v>
      </c>
      <c r="F69" s="12" t="s">
        <v>100</v>
      </c>
      <c r="G69" s="12" t="s">
        <v>307</v>
      </c>
      <c r="H69" s="12" t="s">
        <v>302</v>
      </c>
      <c r="I69" s="12" t="s">
        <v>276</v>
      </c>
      <c r="J69" s="12" t="s">
        <v>100</v>
      </c>
      <c r="K69" s="12" t="s">
        <v>308</v>
      </c>
      <c r="L69" s="12" t="s">
        <v>309</v>
      </c>
      <c r="M69" s="12" t="s">
        <v>306</v>
      </c>
    </row>
    <row r="70" spans="1:13" ht="15" thickBot="1" x14ac:dyDescent="0.35">
      <c r="A70" s="11" t="s">
        <v>148</v>
      </c>
      <c r="B70" s="12" t="s">
        <v>100</v>
      </c>
      <c r="C70" s="12" t="s">
        <v>100</v>
      </c>
      <c r="D70" s="12" t="s">
        <v>310</v>
      </c>
      <c r="E70" s="12" t="s">
        <v>294</v>
      </c>
      <c r="F70" s="12" t="s">
        <v>100</v>
      </c>
      <c r="G70" s="12" t="s">
        <v>307</v>
      </c>
      <c r="H70" s="12" t="s">
        <v>302</v>
      </c>
      <c r="I70" s="12" t="s">
        <v>276</v>
      </c>
      <c r="J70" s="12" t="s">
        <v>100</v>
      </c>
      <c r="K70" s="12" t="s">
        <v>308</v>
      </c>
      <c r="L70" s="12" t="s">
        <v>309</v>
      </c>
      <c r="M70" s="12" t="s">
        <v>306</v>
      </c>
    </row>
    <row r="71" spans="1:13" ht="15" thickBot="1" x14ac:dyDescent="0.35">
      <c r="A71" s="11" t="s">
        <v>149</v>
      </c>
      <c r="B71" s="12" t="s">
        <v>100</v>
      </c>
      <c r="C71" s="12" t="s">
        <v>100</v>
      </c>
      <c r="D71" s="12" t="s">
        <v>310</v>
      </c>
      <c r="E71" s="12" t="s">
        <v>294</v>
      </c>
      <c r="F71" s="12" t="s">
        <v>100</v>
      </c>
      <c r="G71" s="12" t="s">
        <v>307</v>
      </c>
      <c r="H71" s="12" t="s">
        <v>311</v>
      </c>
      <c r="I71" s="12" t="s">
        <v>276</v>
      </c>
      <c r="J71" s="12" t="s">
        <v>100</v>
      </c>
      <c r="K71" s="12" t="s">
        <v>308</v>
      </c>
      <c r="L71" s="12" t="s">
        <v>100</v>
      </c>
      <c r="M71" s="12" t="s">
        <v>306</v>
      </c>
    </row>
    <row r="72" spans="1:13" ht="15" thickBot="1" x14ac:dyDescent="0.35">
      <c r="A72" s="11" t="s">
        <v>151</v>
      </c>
      <c r="B72" s="12" t="s">
        <v>100</v>
      </c>
      <c r="C72" s="12" t="s">
        <v>100</v>
      </c>
      <c r="D72" s="12" t="s">
        <v>310</v>
      </c>
      <c r="E72" s="12" t="s">
        <v>294</v>
      </c>
      <c r="F72" s="12" t="s">
        <v>100</v>
      </c>
      <c r="G72" s="12" t="s">
        <v>312</v>
      </c>
      <c r="H72" s="12" t="s">
        <v>311</v>
      </c>
      <c r="I72" s="12" t="s">
        <v>276</v>
      </c>
      <c r="J72" s="12" t="s">
        <v>100</v>
      </c>
      <c r="K72" s="12" t="s">
        <v>308</v>
      </c>
      <c r="L72" s="12" t="s">
        <v>100</v>
      </c>
      <c r="M72" s="12" t="s">
        <v>313</v>
      </c>
    </row>
    <row r="73" spans="1:13" ht="15" thickBot="1" x14ac:dyDescent="0.35">
      <c r="A73" s="11" t="s">
        <v>154</v>
      </c>
      <c r="B73" s="12" t="s">
        <v>100</v>
      </c>
      <c r="C73" s="12" t="s">
        <v>100</v>
      </c>
      <c r="D73" s="12" t="s">
        <v>310</v>
      </c>
      <c r="E73" s="12" t="s">
        <v>294</v>
      </c>
      <c r="F73" s="12" t="s">
        <v>100</v>
      </c>
      <c r="G73" s="12" t="s">
        <v>100</v>
      </c>
      <c r="H73" s="12" t="s">
        <v>311</v>
      </c>
      <c r="I73" s="12" t="s">
        <v>276</v>
      </c>
      <c r="J73" s="12" t="s">
        <v>100</v>
      </c>
      <c r="K73" s="12" t="s">
        <v>100</v>
      </c>
      <c r="L73" s="12" t="s">
        <v>100</v>
      </c>
      <c r="M73" s="12" t="s">
        <v>313</v>
      </c>
    </row>
    <row r="74" spans="1:13" ht="15" thickBot="1" x14ac:dyDescent="0.35">
      <c r="A74" s="11" t="s">
        <v>157</v>
      </c>
      <c r="B74" s="12" t="s">
        <v>100</v>
      </c>
      <c r="C74" s="12" t="s">
        <v>100</v>
      </c>
      <c r="D74" s="12" t="s">
        <v>310</v>
      </c>
      <c r="E74" s="12" t="s">
        <v>294</v>
      </c>
      <c r="F74" s="12" t="s">
        <v>100</v>
      </c>
      <c r="G74" s="12" t="s">
        <v>100</v>
      </c>
      <c r="H74" s="12" t="s">
        <v>311</v>
      </c>
      <c r="I74" s="12" t="s">
        <v>276</v>
      </c>
      <c r="J74" s="12" t="s">
        <v>100</v>
      </c>
      <c r="K74" s="12" t="s">
        <v>100</v>
      </c>
      <c r="L74" s="12" t="s">
        <v>100</v>
      </c>
      <c r="M74" s="12" t="s">
        <v>313</v>
      </c>
    </row>
    <row r="75" spans="1:13" ht="15" thickBot="1" x14ac:dyDescent="0.35">
      <c r="A75" s="11" t="s">
        <v>158</v>
      </c>
      <c r="B75" s="12" t="s">
        <v>100</v>
      </c>
      <c r="C75" s="12" t="s">
        <v>100</v>
      </c>
      <c r="D75" s="12" t="s">
        <v>310</v>
      </c>
      <c r="E75" s="12" t="s">
        <v>294</v>
      </c>
      <c r="F75" s="12" t="s">
        <v>100</v>
      </c>
      <c r="G75" s="12" t="s">
        <v>100</v>
      </c>
      <c r="H75" s="12" t="s">
        <v>100</v>
      </c>
      <c r="I75" s="12" t="s">
        <v>276</v>
      </c>
      <c r="J75" s="12" t="s">
        <v>100</v>
      </c>
      <c r="K75" s="12" t="s">
        <v>100</v>
      </c>
      <c r="L75" s="12" t="s">
        <v>100</v>
      </c>
      <c r="M75" s="12" t="s">
        <v>313</v>
      </c>
    </row>
    <row r="76" spans="1:13" ht="15" thickBot="1" x14ac:dyDescent="0.35">
      <c r="A76" s="11" t="s">
        <v>159</v>
      </c>
      <c r="B76" s="12" t="s">
        <v>100</v>
      </c>
      <c r="C76" s="12" t="s">
        <v>100</v>
      </c>
      <c r="D76" s="12" t="s">
        <v>310</v>
      </c>
      <c r="E76" s="12" t="s">
        <v>314</v>
      </c>
      <c r="F76" s="12" t="s">
        <v>100</v>
      </c>
      <c r="G76" s="12" t="s">
        <v>100</v>
      </c>
      <c r="H76" s="12" t="s">
        <v>100</v>
      </c>
      <c r="I76" s="12" t="s">
        <v>276</v>
      </c>
      <c r="J76" s="12" t="s">
        <v>100</v>
      </c>
      <c r="K76" s="12" t="s">
        <v>100</v>
      </c>
      <c r="L76" s="12" t="s">
        <v>100</v>
      </c>
      <c r="M76" s="12" t="s">
        <v>313</v>
      </c>
    </row>
    <row r="77" spans="1:13" ht="15" thickBot="1" x14ac:dyDescent="0.35">
      <c r="A77" s="11" t="s">
        <v>161</v>
      </c>
      <c r="B77" s="12" t="s">
        <v>100</v>
      </c>
      <c r="C77" s="12" t="s">
        <v>100</v>
      </c>
      <c r="D77" s="12" t="s">
        <v>100</v>
      </c>
      <c r="E77" s="12" t="s">
        <v>315</v>
      </c>
      <c r="F77" s="12" t="s">
        <v>100</v>
      </c>
      <c r="G77" s="12" t="s">
        <v>100</v>
      </c>
      <c r="H77" s="12" t="s">
        <v>100</v>
      </c>
      <c r="I77" s="12" t="s">
        <v>276</v>
      </c>
      <c r="J77" s="12" t="s">
        <v>100</v>
      </c>
      <c r="K77" s="12" t="s">
        <v>100</v>
      </c>
      <c r="L77" s="12" t="s">
        <v>100</v>
      </c>
      <c r="M77" s="12" t="s">
        <v>313</v>
      </c>
    </row>
    <row r="78" spans="1:13" ht="15" thickBot="1" x14ac:dyDescent="0.35">
      <c r="A78" s="11" t="s">
        <v>162</v>
      </c>
      <c r="B78" s="12" t="s">
        <v>100</v>
      </c>
      <c r="C78" s="12" t="s">
        <v>100</v>
      </c>
      <c r="D78" s="12" t="s">
        <v>100</v>
      </c>
      <c r="E78" s="12" t="s">
        <v>315</v>
      </c>
      <c r="F78" s="12" t="s">
        <v>100</v>
      </c>
      <c r="G78" s="12" t="s">
        <v>100</v>
      </c>
      <c r="H78" s="12" t="s">
        <v>100</v>
      </c>
      <c r="I78" s="12" t="s">
        <v>276</v>
      </c>
      <c r="J78" s="12" t="s">
        <v>100</v>
      </c>
      <c r="K78" s="12" t="s">
        <v>100</v>
      </c>
      <c r="L78" s="12" t="s">
        <v>100</v>
      </c>
      <c r="M78" s="12" t="s">
        <v>313</v>
      </c>
    </row>
    <row r="79" spans="1:13" ht="15" thickBot="1" x14ac:dyDescent="0.35">
      <c r="A79" s="11" t="s">
        <v>164</v>
      </c>
      <c r="B79" s="12" t="s">
        <v>100</v>
      </c>
      <c r="C79" s="12" t="s">
        <v>100</v>
      </c>
      <c r="D79" s="12" t="s">
        <v>100</v>
      </c>
      <c r="E79" s="12" t="s">
        <v>100</v>
      </c>
      <c r="F79" s="12" t="s">
        <v>100</v>
      </c>
      <c r="G79" s="12" t="s">
        <v>100</v>
      </c>
      <c r="H79" s="12" t="s">
        <v>100</v>
      </c>
      <c r="I79" s="12" t="s">
        <v>100</v>
      </c>
      <c r="J79" s="12" t="s">
        <v>100</v>
      </c>
      <c r="K79" s="12" t="s">
        <v>100</v>
      </c>
      <c r="L79" s="12" t="s">
        <v>100</v>
      </c>
      <c r="M79" s="12" t="s">
        <v>100</v>
      </c>
    </row>
    <row r="80" spans="1:13" ht="15" thickBot="1" x14ac:dyDescent="0.35">
      <c r="A80" s="11" t="s">
        <v>167</v>
      </c>
      <c r="B80" s="12" t="s">
        <v>100</v>
      </c>
      <c r="C80" s="12" t="s">
        <v>100</v>
      </c>
      <c r="D80" s="12" t="s">
        <v>100</v>
      </c>
      <c r="E80" s="12" t="s">
        <v>100</v>
      </c>
      <c r="F80" s="12" t="s">
        <v>100</v>
      </c>
      <c r="G80" s="12" t="s">
        <v>100</v>
      </c>
      <c r="H80" s="12" t="s">
        <v>100</v>
      </c>
      <c r="I80" s="12" t="s">
        <v>100</v>
      </c>
      <c r="J80" s="12" t="s">
        <v>100</v>
      </c>
      <c r="K80" s="12" t="s">
        <v>100</v>
      </c>
      <c r="L80" s="12" t="s">
        <v>100</v>
      </c>
      <c r="M80" s="12" t="s">
        <v>100</v>
      </c>
    </row>
    <row r="81" spans="1:13" ht="15" thickBot="1" x14ac:dyDescent="0.35">
      <c r="A81" s="11" t="s">
        <v>168</v>
      </c>
      <c r="B81" s="12" t="s">
        <v>100</v>
      </c>
      <c r="C81" s="12" t="s">
        <v>100</v>
      </c>
      <c r="D81" s="12" t="s">
        <v>100</v>
      </c>
      <c r="E81" s="12" t="s">
        <v>100</v>
      </c>
      <c r="F81" s="12" t="s">
        <v>100</v>
      </c>
      <c r="G81" s="12" t="s">
        <v>100</v>
      </c>
      <c r="H81" s="12" t="s">
        <v>100</v>
      </c>
      <c r="I81" s="12" t="s">
        <v>100</v>
      </c>
      <c r="J81" s="12" t="s">
        <v>100</v>
      </c>
      <c r="K81" s="12" t="s">
        <v>100</v>
      </c>
      <c r="L81" s="12" t="s">
        <v>100</v>
      </c>
      <c r="M81" s="12" t="s">
        <v>100</v>
      </c>
    </row>
    <row r="82" spans="1:13" ht="15" thickBot="1" x14ac:dyDescent="0.35">
      <c r="A82" s="11" t="s">
        <v>169</v>
      </c>
      <c r="B82" s="12" t="s">
        <v>100</v>
      </c>
      <c r="C82" s="12" t="s">
        <v>100</v>
      </c>
      <c r="D82" s="12" t="s">
        <v>100</v>
      </c>
      <c r="E82" s="12" t="s">
        <v>100</v>
      </c>
      <c r="F82" s="12" t="s">
        <v>100</v>
      </c>
      <c r="G82" s="12" t="s">
        <v>100</v>
      </c>
      <c r="H82" s="12" t="s">
        <v>100</v>
      </c>
      <c r="I82" s="12" t="s">
        <v>100</v>
      </c>
      <c r="J82" s="12" t="s">
        <v>100</v>
      </c>
      <c r="K82" s="12" t="s">
        <v>100</v>
      </c>
      <c r="L82" s="12" t="s">
        <v>100</v>
      </c>
      <c r="M82" s="12" t="s">
        <v>100</v>
      </c>
    </row>
    <row r="83" spans="1:13" ht="15" thickBot="1" x14ac:dyDescent="0.35">
      <c r="A83" s="11" t="s">
        <v>170</v>
      </c>
      <c r="B83" s="12" t="s">
        <v>100</v>
      </c>
      <c r="C83" s="12" t="s">
        <v>100</v>
      </c>
      <c r="D83" s="12" t="s">
        <v>100</v>
      </c>
      <c r="E83" s="12" t="s">
        <v>100</v>
      </c>
      <c r="F83" s="12" t="s">
        <v>100</v>
      </c>
      <c r="G83" s="12" t="s">
        <v>100</v>
      </c>
      <c r="H83" s="12" t="s">
        <v>100</v>
      </c>
      <c r="I83" s="12" t="s">
        <v>100</v>
      </c>
      <c r="J83" s="12" t="s">
        <v>100</v>
      </c>
      <c r="K83" s="12" t="s">
        <v>100</v>
      </c>
      <c r="L83" s="12" t="s">
        <v>100</v>
      </c>
      <c r="M83" s="12" t="s">
        <v>100</v>
      </c>
    </row>
    <row r="84" spans="1:13" ht="15" thickBot="1" x14ac:dyDescent="0.35">
      <c r="A84" s="11" t="s">
        <v>171</v>
      </c>
      <c r="B84" s="12" t="s">
        <v>100</v>
      </c>
      <c r="C84" s="12" t="s">
        <v>100</v>
      </c>
      <c r="D84" s="12" t="s">
        <v>100</v>
      </c>
      <c r="E84" s="12" t="s">
        <v>100</v>
      </c>
      <c r="F84" s="12" t="s">
        <v>100</v>
      </c>
      <c r="G84" s="12" t="s">
        <v>100</v>
      </c>
      <c r="H84" s="12" t="s">
        <v>100</v>
      </c>
      <c r="I84" s="12" t="s">
        <v>100</v>
      </c>
      <c r="J84" s="12" t="s">
        <v>100</v>
      </c>
      <c r="K84" s="12" t="s">
        <v>100</v>
      </c>
      <c r="L84" s="12" t="s">
        <v>100</v>
      </c>
      <c r="M84" s="12" t="s">
        <v>100</v>
      </c>
    </row>
    <row r="85" spans="1:13" ht="15" thickBot="1" x14ac:dyDescent="0.35">
      <c r="A85" s="11" t="s">
        <v>172</v>
      </c>
      <c r="B85" s="12" t="s">
        <v>100</v>
      </c>
      <c r="C85" s="12" t="s">
        <v>100</v>
      </c>
      <c r="D85" s="12" t="s">
        <v>100</v>
      </c>
      <c r="E85" s="12" t="s">
        <v>100</v>
      </c>
      <c r="F85" s="12" t="s">
        <v>100</v>
      </c>
      <c r="G85" s="12" t="s">
        <v>100</v>
      </c>
      <c r="H85" s="12" t="s">
        <v>100</v>
      </c>
      <c r="I85" s="12" t="s">
        <v>100</v>
      </c>
      <c r="J85" s="12" t="s">
        <v>100</v>
      </c>
      <c r="K85" s="12" t="s">
        <v>100</v>
      </c>
      <c r="L85" s="12" t="s">
        <v>100</v>
      </c>
      <c r="M85" s="12" t="s">
        <v>100</v>
      </c>
    </row>
    <row r="86" spans="1:13" ht="18.600000000000001" thickBot="1" x14ac:dyDescent="0.35">
      <c r="A86" s="7"/>
    </row>
    <row r="87" spans="1:13" ht="15" thickBot="1" x14ac:dyDescent="0.35">
      <c r="A87" s="11" t="s">
        <v>173</v>
      </c>
      <c r="B87" s="11" t="s">
        <v>36</v>
      </c>
      <c r="C87" s="11" t="s">
        <v>37</v>
      </c>
      <c r="D87" s="11" t="s">
        <v>38</v>
      </c>
      <c r="E87" s="11" t="s">
        <v>39</v>
      </c>
      <c r="F87" s="11" t="s">
        <v>40</v>
      </c>
      <c r="G87" s="11" t="s">
        <v>41</v>
      </c>
      <c r="H87" s="11" t="s">
        <v>42</v>
      </c>
      <c r="I87" s="11" t="s">
        <v>43</v>
      </c>
      <c r="J87" s="11" t="s">
        <v>44</v>
      </c>
      <c r="K87" s="11" t="s">
        <v>45</v>
      </c>
      <c r="L87" s="11" t="s">
        <v>268</v>
      </c>
      <c r="M87" s="11" t="s">
        <v>269</v>
      </c>
    </row>
    <row r="88" spans="1:13" ht="15" thickBot="1" x14ac:dyDescent="0.35">
      <c r="A88" s="11" t="s">
        <v>86</v>
      </c>
      <c r="B88" s="12">
        <v>0</v>
      </c>
      <c r="C88" s="12">
        <v>940.9</v>
      </c>
      <c r="D88" s="12">
        <v>12704.5</v>
      </c>
      <c r="E88" s="12">
        <v>4767</v>
      </c>
      <c r="F88" s="12">
        <v>0</v>
      </c>
      <c r="G88" s="12">
        <v>5069.8</v>
      </c>
      <c r="H88" s="12">
        <v>5110.3</v>
      </c>
      <c r="I88" s="12">
        <v>1116.8</v>
      </c>
      <c r="J88" s="12">
        <v>11125</v>
      </c>
      <c r="K88" s="12">
        <v>766.5</v>
      </c>
      <c r="L88" s="12">
        <v>738</v>
      </c>
      <c r="M88" s="12">
        <v>3201</v>
      </c>
    </row>
    <row r="89" spans="1:13" ht="15" thickBot="1" x14ac:dyDescent="0.35">
      <c r="A89" s="11" t="s">
        <v>97</v>
      </c>
      <c r="B89" s="12">
        <v>0</v>
      </c>
      <c r="C89" s="12">
        <v>940.9</v>
      </c>
      <c r="D89" s="12">
        <v>12704.5</v>
      </c>
      <c r="E89" s="12">
        <v>4474.7</v>
      </c>
      <c r="F89" s="12">
        <v>0</v>
      </c>
      <c r="G89" s="12">
        <v>5069.8</v>
      </c>
      <c r="H89" s="12">
        <v>5110.3</v>
      </c>
      <c r="I89" s="12">
        <v>1116.8</v>
      </c>
      <c r="J89" s="12">
        <v>9739.7999999999993</v>
      </c>
      <c r="K89" s="12">
        <v>578.6</v>
      </c>
      <c r="L89" s="12">
        <v>738</v>
      </c>
      <c r="M89" s="12">
        <v>3201</v>
      </c>
    </row>
    <row r="90" spans="1:13" ht="15" thickBot="1" x14ac:dyDescent="0.35">
      <c r="A90" s="11" t="s">
        <v>104</v>
      </c>
      <c r="B90" s="12">
        <v>0</v>
      </c>
      <c r="C90" s="12">
        <v>940.9</v>
      </c>
      <c r="D90" s="12">
        <v>11541.7</v>
      </c>
      <c r="E90" s="12">
        <v>4474.7</v>
      </c>
      <c r="F90" s="12">
        <v>0</v>
      </c>
      <c r="G90" s="12">
        <v>5069.8</v>
      </c>
      <c r="H90" s="12">
        <v>5110.3</v>
      </c>
      <c r="I90" s="12">
        <v>1116.8</v>
      </c>
      <c r="J90" s="12">
        <v>9739.7999999999993</v>
      </c>
      <c r="K90" s="12">
        <v>578.6</v>
      </c>
      <c r="L90" s="12">
        <v>738</v>
      </c>
      <c r="M90" s="12">
        <v>3201</v>
      </c>
    </row>
    <row r="91" spans="1:13" ht="15" thickBot="1" x14ac:dyDescent="0.35">
      <c r="A91" s="11" t="s">
        <v>107</v>
      </c>
      <c r="B91" s="12">
        <v>0</v>
      </c>
      <c r="C91" s="12">
        <v>940.9</v>
      </c>
      <c r="D91" s="12">
        <v>11158.9</v>
      </c>
      <c r="E91" s="12">
        <v>4474.7</v>
      </c>
      <c r="F91" s="12">
        <v>0</v>
      </c>
      <c r="G91" s="12">
        <v>4995.8</v>
      </c>
      <c r="H91" s="12">
        <v>4574.1000000000004</v>
      </c>
      <c r="I91" s="12">
        <v>1116.8</v>
      </c>
      <c r="J91" s="12">
        <v>4608.6000000000004</v>
      </c>
      <c r="K91" s="12">
        <v>578.6</v>
      </c>
      <c r="L91" s="12">
        <v>738</v>
      </c>
      <c r="M91" s="12">
        <v>3201</v>
      </c>
    </row>
    <row r="92" spans="1:13" ht="15" thickBot="1" x14ac:dyDescent="0.35">
      <c r="A92" s="11" t="s">
        <v>110</v>
      </c>
      <c r="B92" s="12">
        <v>0</v>
      </c>
      <c r="C92" s="12">
        <v>940.9</v>
      </c>
      <c r="D92" s="12">
        <v>9724.4</v>
      </c>
      <c r="E92" s="12">
        <v>4474.7</v>
      </c>
      <c r="F92" s="12">
        <v>0</v>
      </c>
      <c r="G92" s="12">
        <v>4995.8</v>
      </c>
      <c r="H92" s="12">
        <v>3970</v>
      </c>
      <c r="I92" s="12">
        <v>1116.8</v>
      </c>
      <c r="J92" s="12">
        <v>4608.6000000000004</v>
      </c>
      <c r="K92" s="12">
        <v>578.6</v>
      </c>
      <c r="L92" s="12">
        <v>738</v>
      </c>
      <c r="M92" s="12">
        <v>3201</v>
      </c>
    </row>
    <row r="93" spans="1:13" ht="15" thickBot="1" x14ac:dyDescent="0.35">
      <c r="A93" s="11" t="s">
        <v>113</v>
      </c>
      <c r="B93" s="12">
        <v>0</v>
      </c>
      <c r="C93" s="12">
        <v>940.9</v>
      </c>
      <c r="D93" s="12">
        <v>9724.4</v>
      </c>
      <c r="E93" s="12">
        <v>4474.7</v>
      </c>
      <c r="F93" s="12">
        <v>0</v>
      </c>
      <c r="G93" s="12">
        <v>4995.8</v>
      </c>
      <c r="H93" s="12">
        <v>2951.1</v>
      </c>
      <c r="I93" s="12">
        <v>1116.8</v>
      </c>
      <c r="J93" s="12">
        <v>4608.6000000000004</v>
      </c>
      <c r="K93" s="12">
        <v>578.6</v>
      </c>
      <c r="L93" s="12">
        <v>738</v>
      </c>
      <c r="M93" s="12">
        <v>3201</v>
      </c>
    </row>
    <row r="94" spans="1:13" ht="15" thickBot="1" x14ac:dyDescent="0.35">
      <c r="A94" s="11" t="s">
        <v>116</v>
      </c>
      <c r="B94" s="12">
        <v>0</v>
      </c>
      <c r="C94" s="12">
        <v>940.9</v>
      </c>
      <c r="D94" s="12">
        <v>9724.4</v>
      </c>
      <c r="E94" s="12">
        <v>4474.7</v>
      </c>
      <c r="F94" s="12">
        <v>0</v>
      </c>
      <c r="G94" s="12">
        <v>4995.8</v>
      </c>
      <c r="H94" s="12">
        <v>2951.1</v>
      </c>
      <c r="I94" s="12">
        <v>1116.8</v>
      </c>
      <c r="J94" s="12">
        <v>4608.6000000000004</v>
      </c>
      <c r="K94" s="12">
        <v>578.6</v>
      </c>
      <c r="L94" s="12">
        <v>738</v>
      </c>
      <c r="M94" s="12">
        <v>3201</v>
      </c>
    </row>
    <row r="95" spans="1:13" ht="15" thickBot="1" x14ac:dyDescent="0.35">
      <c r="A95" s="11" t="s">
        <v>118</v>
      </c>
      <c r="B95" s="12">
        <v>0</v>
      </c>
      <c r="C95" s="12">
        <v>940.9</v>
      </c>
      <c r="D95" s="12">
        <v>9724.4</v>
      </c>
      <c r="E95" s="12">
        <v>3845.6</v>
      </c>
      <c r="F95" s="12">
        <v>0</v>
      </c>
      <c r="G95" s="12">
        <v>4995.8</v>
      </c>
      <c r="H95" s="12">
        <v>2951.1</v>
      </c>
      <c r="I95" s="12">
        <v>1116.8</v>
      </c>
      <c r="J95" s="12">
        <v>3771.6</v>
      </c>
      <c r="K95" s="12">
        <v>578.6</v>
      </c>
      <c r="L95" s="12">
        <v>738</v>
      </c>
      <c r="M95" s="12">
        <v>3201</v>
      </c>
    </row>
    <row r="96" spans="1:13" ht="15" thickBot="1" x14ac:dyDescent="0.35">
      <c r="A96" s="11" t="s">
        <v>121</v>
      </c>
      <c r="B96" s="12">
        <v>0</v>
      </c>
      <c r="C96" s="12">
        <v>940.9</v>
      </c>
      <c r="D96" s="12">
        <v>9724.4</v>
      </c>
      <c r="E96" s="12">
        <v>3763.6</v>
      </c>
      <c r="F96" s="12">
        <v>0</v>
      </c>
      <c r="G96" s="12">
        <v>4995.8</v>
      </c>
      <c r="H96" s="12">
        <v>2951.1</v>
      </c>
      <c r="I96" s="12">
        <v>1116.8</v>
      </c>
      <c r="J96" s="12">
        <v>3771.6</v>
      </c>
      <c r="K96" s="12">
        <v>578.6</v>
      </c>
      <c r="L96" s="12">
        <v>738</v>
      </c>
      <c r="M96" s="12">
        <v>2833.7</v>
      </c>
    </row>
    <row r="97" spans="1:13" ht="15" thickBot="1" x14ac:dyDescent="0.35">
      <c r="A97" s="11" t="s">
        <v>123</v>
      </c>
      <c r="B97" s="12">
        <v>0</v>
      </c>
      <c r="C97" s="12">
        <v>940.9</v>
      </c>
      <c r="D97" s="12">
        <v>9724.4</v>
      </c>
      <c r="E97" s="12">
        <v>3763.6</v>
      </c>
      <c r="F97" s="12">
        <v>0</v>
      </c>
      <c r="G97" s="12">
        <v>2173.6</v>
      </c>
      <c r="H97" s="12">
        <v>2394</v>
      </c>
      <c r="I97" s="12">
        <v>1116.8</v>
      </c>
      <c r="J97" s="12">
        <v>3771.6</v>
      </c>
      <c r="K97" s="12">
        <v>578.6</v>
      </c>
      <c r="L97" s="12">
        <v>738</v>
      </c>
      <c r="M97" s="12">
        <v>2833.7</v>
      </c>
    </row>
    <row r="98" spans="1:13" ht="15" thickBot="1" x14ac:dyDescent="0.35">
      <c r="A98" s="11" t="s">
        <v>125</v>
      </c>
      <c r="B98" s="12">
        <v>0</v>
      </c>
      <c r="C98" s="12">
        <v>940.9</v>
      </c>
      <c r="D98" s="12">
        <v>9724.4</v>
      </c>
      <c r="E98" s="12">
        <v>3763.6</v>
      </c>
      <c r="F98" s="12">
        <v>0</v>
      </c>
      <c r="G98" s="12">
        <v>2070.6999999999998</v>
      </c>
      <c r="H98" s="12">
        <v>2394</v>
      </c>
      <c r="I98" s="12">
        <v>1116.8</v>
      </c>
      <c r="J98" s="12">
        <v>3771.6</v>
      </c>
      <c r="K98" s="12">
        <v>578.6</v>
      </c>
      <c r="L98" s="12">
        <v>738</v>
      </c>
      <c r="M98" s="12">
        <v>2138.1</v>
      </c>
    </row>
    <row r="99" spans="1:13" ht="15" thickBot="1" x14ac:dyDescent="0.35">
      <c r="A99" s="11" t="s">
        <v>126</v>
      </c>
      <c r="B99" s="12">
        <v>0</v>
      </c>
      <c r="C99" s="12">
        <v>940.9</v>
      </c>
      <c r="D99" s="12">
        <v>8530.1</v>
      </c>
      <c r="E99" s="12">
        <v>3763.6</v>
      </c>
      <c r="F99" s="12">
        <v>0</v>
      </c>
      <c r="G99" s="12">
        <v>1153.3</v>
      </c>
      <c r="H99" s="12">
        <v>2394</v>
      </c>
      <c r="I99" s="12">
        <v>1116.8</v>
      </c>
      <c r="J99" s="12">
        <v>3771.6</v>
      </c>
      <c r="K99" s="12">
        <v>578.6</v>
      </c>
      <c r="L99" s="12">
        <v>738</v>
      </c>
      <c r="M99" s="12">
        <v>2138.1</v>
      </c>
    </row>
    <row r="100" spans="1:13" ht="15" thickBot="1" x14ac:dyDescent="0.35">
      <c r="A100" s="11" t="s">
        <v>128</v>
      </c>
      <c r="B100" s="12">
        <v>0</v>
      </c>
      <c r="C100" s="12">
        <v>940.9</v>
      </c>
      <c r="D100" s="12">
        <v>8530.1</v>
      </c>
      <c r="E100" s="12">
        <v>3763.6</v>
      </c>
      <c r="F100" s="12">
        <v>0</v>
      </c>
      <c r="G100" s="12">
        <v>1153.3</v>
      </c>
      <c r="H100" s="12">
        <v>2097.6999999999998</v>
      </c>
      <c r="I100" s="12">
        <v>1116.8</v>
      </c>
      <c r="J100" s="12">
        <v>3771.6</v>
      </c>
      <c r="K100" s="12">
        <v>578.6</v>
      </c>
      <c r="L100" s="12">
        <v>738</v>
      </c>
      <c r="M100" s="12">
        <v>2138.1</v>
      </c>
    </row>
    <row r="101" spans="1:13" ht="15" thickBot="1" x14ac:dyDescent="0.35">
      <c r="A101" s="11" t="s">
        <v>130</v>
      </c>
      <c r="B101" s="12">
        <v>0</v>
      </c>
      <c r="C101" s="12">
        <v>940.9</v>
      </c>
      <c r="D101" s="12">
        <v>8530.1</v>
      </c>
      <c r="E101" s="12">
        <v>3763.6</v>
      </c>
      <c r="F101" s="12">
        <v>0</v>
      </c>
      <c r="G101" s="12">
        <v>1153.3</v>
      </c>
      <c r="H101" s="12">
        <v>2097.6999999999998</v>
      </c>
      <c r="I101" s="12">
        <v>1116.8</v>
      </c>
      <c r="J101" s="12">
        <v>3771.6</v>
      </c>
      <c r="K101" s="12">
        <v>578.6</v>
      </c>
      <c r="L101" s="12">
        <v>738</v>
      </c>
      <c r="M101" s="12">
        <v>2138.1</v>
      </c>
    </row>
    <row r="102" spans="1:13" ht="15" thickBot="1" x14ac:dyDescent="0.35">
      <c r="A102" s="11" t="s">
        <v>131</v>
      </c>
      <c r="B102" s="12">
        <v>0</v>
      </c>
      <c r="C102" s="12">
        <v>940.9</v>
      </c>
      <c r="D102" s="12">
        <v>8530.1</v>
      </c>
      <c r="E102" s="12">
        <v>3763.6</v>
      </c>
      <c r="F102" s="12">
        <v>0</v>
      </c>
      <c r="G102" s="12">
        <v>1153.3</v>
      </c>
      <c r="H102" s="12">
        <v>2097.6999999999998</v>
      </c>
      <c r="I102" s="12">
        <v>1116.8</v>
      </c>
      <c r="J102" s="12">
        <v>3771.6</v>
      </c>
      <c r="K102" s="12">
        <v>578.6</v>
      </c>
      <c r="L102" s="12">
        <v>738</v>
      </c>
      <c r="M102" s="12">
        <v>2138.1</v>
      </c>
    </row>
    <row r="103" spans="1:13" ht="15" thickBot="1" x14ac:dyDescent="0.35">
      <c r="A103" s="11" t="s">
        <v>133</v>
      </c>
      <c r="B103" s="12">
        <v>0</v>
      </c>
      <c r="C103" s="12">
        <v>940.9</v>
      </c>
      <c r="D103" s="12">
        <v>8374.7000000000007</v>
      </c>
      <c r="E103" s="12">
        <v>3763.6</v>
      </c>
      <c r="F103" s="12">
        <v>0</v>
      </c>
      <c r="G103" s="12">
        <v>1153.3</v>
      </c>
      <c r="H103" s="12">
        <v>2097.6999999999998</v>
      </c>
      <c r="I103" s="12">
        <v>1116.8</v>
      </c>
      <c r="J103" s="12">
        <v>0</v>
      </c>
      <c r="K103" s="12">
        <v>578.6</v>
      </c>
      <c r="L103" s="12">
        <v>738</v>
      </c>
      <c r="M103" s="12">
        <v>2138.1</v>
      </c>
    </row>
    <row r="104" spans="1:13" ht="15" thickBot="1" x14ac:dyDescent="0.35">
      <c r="A104" s="11" t="s">
        <v>136</v>
      </c>
      <c r="B104" s="12">
        <v>0</v>
      </c>
      <c r="C104" s="12">
        <v>940.9</v>
      </c>
      <c r="D104" s="12">
        <v>6993.6</v>
      </c>
      <c r="E104" s="12">
        <v>3763.6</v>
      </c>
      <c r="F104" s="12">
        <v>0</v>
      </c>
      <c r="G104" s="12">
        <v>1153.3</v>
      </c>
      <c r="H104" s="12">
        <v>2097.6999999999998</v>
      </c>
      <c r="I104" s="12">
        <v>1116.8</v>
      </c>
      <c r="J104" s="12">
        <v>0</v>
      </c>
      <c r="K104" s="12">
        <v>578.6</v>
      </c>
      <c r="L104" s="12">
        <v>738</v>
      </c>
      <c r="M104" s="12">
        <v>2138.1</v>
      </c>
    </row>
    <row r="105" spans="1:13" ht="15" thickBot="1" x14ac:dyDescent="0.35">
      <c r="A105" s="11" t="s">
        <v>139</v>
      </c>
      <c r="B105" s="12">
        <v>0</v>
      </c>
      <c r="C105" s="12">
        <v>940.9</v>
      </c>
      <c r="D105" s="12">
        <v>6993.6</v>
      </c>
      <c r="E105" s="12">
        <v>3763.6</v>
      </c>
      <c r="F105" s="12">
        <v>0</v>
      </c>
      <c r="G105" s="12">
        <v>1006.4</v>
      </c>
      <c r="H105" s="12">
        <v>2097.6999999999998</v>
      </c>
      <c r="I105" s="12">
        <v>1116.8</v>
      </c>
      <c r="J105" s="12">
        <v>0</v>
      </c>
      <c r="K105" s="12">
        <v>578.6</v>
      </c>
      <c r="L105" s="12">
        <v>738</v>
      </c>
      <c r="M105" s="12">
        <v>1291.7</v>
      </c>
    </row>
    <row r="106" spans="1:13" ht="15" thickBot="1" x14ac:dyDescent="0.35">
      <c r="A106" s="11" t="s">
        <v>141</v>
      </c>
      <c r="B106" s="12">
        <v>0</v>
      </c>
      <c r="C106" s="12">
        <v>0</v>
      </c>
      <c r="D106" s="12">
        <v>6993.6</v>
      </c>
      <c r="E106" s="12">
        <v>3763.6</v>
      </c>
      <c r="F106" s="12">
        <v>0</v>
      </c>
      <c r="G106" s="12">
        <v>850.5</v>
      </c>
      <c r="H106" s="12">
        <v>2097.6999999999998</v>
      </c>
      <c r="I106" s="12">
        <v>1116.8</v>
      </c>
      <c r="J106" s="12">
        <v>0</v>
      </c>
      <c r="K106" s="12">
        <v>578.6</v>
      </c>
      <c r="L106" s="12">
        <v>738</v>
      </c>
      <c r="M106" s="12">
        <v>1291.7</v>
      </c>
    </row>
    <row r="107" spans="1:13" ht="15" thickBot="1" x14ac:dyDescent="0.35">
      <c r="A107" s="11" t="s">
        <v>143</v>
      </c>
      <c r="B107" s="12">
        <v>0</v>
      </c>
      <c r="C107" s="12">
        <v>0</v>
      </c>
      <c r="D107" s="12">
        <v>6993.6</v>
      </c>
      <c r="E107" s="12">
        <v>3763.6</v>
      </c>
      <c r="F107" s="12">
        <v>0</v>
      </c>
      <c r="G107" s="12">
        <v>850.5</v>
      </c>
      <c r="H107" s="12">
        <v>2097.6999999999998</v>
      </c>
      <c r="I107" s="12">
        <v>1116.8</v>
      </c>
      <c r="J107" s="12">
        <v>0</v>
      </c>
      <c r="K107" s="12">
        <v>34</v>
      </c>
      <c r="L107" s="12">
        <v>62</v>
      </c>
      <c r="M107" s="12">
        <v>1291.7</v>
      </c>
    </row>
    <row r="108" spans="1:13" ht="15" thickBot="1" x14ac:dyDescent="0.35">
      <c r="A108" s="11" t="s">
        <v>145</v>
      </c>
      <c r="B108" s="12">
        <v>0</v>
      </c>
      <c r="C108" s="12">
        <v>0</v>
      </c>
      <c r="D108" s="12">
        <v>6993.6</v>
      </c>
      <c r="E108" s="12">
        <v>3763.6</v>
      </c>
      <c r="F108" s="12">
        <v>0</v>
      </c>
      <c r="G108" s="12">
        <v>850.5</v>
      </c>
      <c r="H108" s="12">
        <v>2097.6999999999998</v>
      </c>
      <c r="I108" s="12">
        <v>1116.8</v>
      </c>
      <c r="J108" s="12">
        <v>0</v>
      </c>
      <c r="K108" s="12">
        <v>34</v>
      </c>
      <c r="L108" s="12">
        <v>62</v>
      </c>
      <c r="M108" s="12">
        <v>1291.7</v>
      </c>
    </row>
    <row r="109" spans="1:13" ht="15" thickBot="1" x14ac:dyDescent="0.35">
      <c r="A109" s="11" t="s">
        <v>146</v>
      </c>
      <c r="B109" s="12">
        <v>0</v>
      </c>
      <c r="C109" s="12">
        <v>0</v>
      </c>
      <c r="D109" s="12">
        <v>3980</v>
      </c>
      <c r="E109" s="12">
        <v>3763.6</v>
      </c>
      <c r="F109" s="12">
        <v>0</v>
      </c>
      <c r="G109" s="12">
        <v>850.5</v>
      </c>
      <c r="H109" s="12">
        <v>2097.6999999999998</v>
      </c>
      <c r="I109" s="12">
        <v>1116.8</v>
      </c>
      <c r="J109" s="12">
        <v>0</v>
      </c>
      <c r="K109" s="12">
        <v>34</v>
      </c>
      <c r="L109" s="12">
        <v>62</v>
      </c>
      <c r="M109" s="12">
        <v>1291.7</v>
      </c>
    </row>
    <row r="110" spans="1:13" ht="15" thickBot="1" x14ac:dyDescent="0.35">
      <c r="A110" s="11" t="s">
        <v>148</v>
      </c>
      <c r="B110" s="12">
        <v>0</v>
      </c>
      <c r="C110" s="12">
        <v>0</v>
      </c>
      <c r="D110" s="12">
        <v>3980</v>
      </c>
      <c r="E110" s="12">
        <v>3763.6</v>
      </c>
      <c r="F110" s="12">
        <v>0</v>
      </c>
      <c r="G110" s="12">
        <v>850.5</v>
      </c>
      <c r="H110" s="12">
        <v>2097.6999999999998</v>
      </c>
      <c r="I110" s="12">
        <v>1116.8</v>
      </c>
      <c r="J110" s="12">
        <v>0</v>
      </c>
      <c r="K110" s="12">
        <v>34</v>
      </c>
      <c r="L110" s="12">
        <v>62</v>
      </c>
      <c r="M110" s="12">
        <v>1291.7</v>
      </c>
    </row>
    <row r="111" spans="1:13" ht="15" thickBot="1" x14ac:dyDescent="0.35">
      <c r="A111" s="11" t="s">
        <v>149</v>
      </c>
      <c r="B111" s="12">
        <v>0</v>
      </c>
      <c r="C111" s="12">
        <v>0</v>
      </c>
      <c r="D111" s="12">
        <v>3980</v>
      </c>
      <c r="E111" s="12">
        <v>3763.6</v>
      </c>
      <c r="F111" s="12">
        <v>0</v>
      </c>
      <c r="G111" s="12">
        <v>850.5</v>
      </c>
      <c r="H111" s="12">
        <v>3.5</v>
      </c>
      <c r="I111" s="12">
        <v>1116.8</v>
      </c>
      <c r="J111" s="12">
        <v>0</v>
      </c>
      <c r="K111" s="12">
        <v>34</v>
      </c>
      <c r="L111" s="12">
        <v>0</v>
      </c>
      <c r="M111" s="12">
        <v>1291.7</v>
      </c>
    </row>
    <row r="112" spans="1:13" ht="15" thickBot="1" x14ac:dyDescent="0.35">
      <c r="A112" s="11" t="s">
        <v>151</v>
      </c>
      <c r="B112" s="12">
        <v>0</v>
      </c>
      <c r="C112" s="12">
        <v>0</v>
      </c>
      <c r="D112" s="12">
        <v>3980</v>
      </c>
      <c r="E112" s="12">
        <v>3763.6</v>
      </c>
      <c r="F112" s="12">
        <v>0</v>
      </c>
      <c r="G112" s="12">
        <v>602.1</v>
      </c>
      <c r="H112" s="12">
        <v>3.5</v>
      </c>
      <c r="I112" s="12">
        <v>1116.8</v>
      </c>
      <c r="J112" s="12">
        <v>0</v>
      </c>
      <c r="K112" s="12">
        <v>34</v>
      </c>
      <c r="L112" s="12">
        <v>0</v>
      </c>
      <c r="M112" s="12">
        <v>103.4</v>
      </c>
    </row>
    <row r="113" spans="1:22" ht="15" thickBot="1" x14ac:dyDescent="0.35">
      <c r="A113" s="11" t="s">
        <v>154</v>
      </c>
      <c r="B113" s="12">
        <v>0</v>
      </c>
      <c r="C113" s="12">
        <v>0</v>
      </c>
      <c r="D113" s="12">
        <v>3980</v>
      </c>
      <c r="E113" s="12">
        <v>3763.6</v>
      </c>
      <c r="F113" s="12">
        <v>0</v>
      </c>
      <c r="G113" s="12">
        <v>0</v>
      </c>
      <c r="H113" s="12">
        <v>3.5</v>
      </c>
      <c r="I113" s="12">
        <v>1116.8</v>
      </c>
      <c r="J113" s="12">
        <v>0</v>
      </c>
      <c r="K113" s="12">
        <v>0</v>
      </c>
      <c r="L113" s="12">
        <v>0</v>
      </c>
      <c r="M113" s="12">
        <v>103.4</v>
      </c>
    </row>
    <row r="114" spans="1:22" ht="15" thickBot="1" x14ac:dyDescent="0.35">
      <c r="A114" s="11" t="s">
        <v>157</v>
      </c>
      <c r="B114" s="12">
        <v>0</v>
      </c>
      <c r="C114" s="12">
        <v>0</v>
      </c>
      <c r="D114" s="12">
        <v>3980</v>
      </c>
      <c r="E114" s="12">
        <v>3763.6</v>
      </c>
      <c r="F114" s="12">
        <v>0</v>
      </c>
      <c r="G114" s="12">
        <v>0</v>
      </c>
      <c r="H114" s="12">
        <v>3.5</v>
      </c>
      <c r="I114" s="12">
        <v>1116.8</v>
      </c>
      <c r="J114" s="12">
        <v>0</v>
      </c>
      <c r="K114" s="12">
        <v>0</v>
      </c>
      <c r="L114" s="12">
        <v>0</v>
      </c>
      <c r="M114" s="12">
        <v>103.4</v>
      </c>
    </row>
    <row r="115" spans="1:22" ht="15" thickBot="1" x14ac:dyDescent="0.35">
      <c r="A115" s="11" t="s">
        <v>158</v>
      </c>
      <c r="B115" s="12">
        <v>0</v>
      </c>
      <c r="C115" s="12">
        <v>0</v>
      </c>
      <c r="D115" s="12">
        <v>3980</v>
      </c>
      <c r="E115" s="12">
        <v>3763.6</v>
      </c>
      <c r="F115" s="12">
        <v>0</v>
      </c>
      <c r="G115" s="12">
        <v>0</v>
      </c>
      <c r="H115" s="12">
        <v>0</v>
      </c>
      <c r="I115" s="12">
        <v>1116.8</v>
      </c>
      <c r="J115" s="12">
        <v>0</v>
      </c>
      <c r="K115" s="12">
        <v>0</v>
      </c>
      <c r="L115" s="12">
        <v>0</v>
      </c>
      <c r="M115" s="12">
        <v>103.4</v>
      </c>
    </row>
    <row r="116" spans="1:22" ht="15" thickBot="1" x14ac:dyDescent="0.35">
      <c r="A116" s="11" t="s">
        <v>159</v>
      </c>
      <c r="B116" s="12">
        <v>0</v>
      </c>
      <c r="C116" s="12">
        <v>0</v>
      </c>
      <c r="D116" s="12">
        <v>3980</v>
      </c>
      <c r="E116" s="12">
        <v>2632.8</v>
      </c>
      <c r="F116" s="12">
        <v>0</v>
      </c>
      <c r="G116" s="12">
        <v>0</v>
      </c>
      <c r="H116" s="12">
        <v>0</v>
      </c>
      <c r="I116" s="12">
        <v>1116.8</v>
      </c>
      <c r="J116" s="12">
        <v>0</v>
      </c>
      <c r="K116" s="12">
        <v>0</v>
      </c>
      <c r="L116" s="12">
        <v>0</v>
      </c>
      <c r="M116" s="12">
        <v>103.4</v>
      </c>
    </row>
    <row r="117" spans="1:22" ht="15" thickBot="1" x14ac:dyDescent="0.35">
      <c r="A117" s="11" t="s">
        <v>161</v>
      </c>
      <c r="B117" s="12">
        <v>0</v>
      </c>
      <c r="C117" s="12">
        <v>0</v>
      </c>
      <c r="D117" s="12">
        <v>0</v>
      </c>
      <c r="E117" s="12">
        <v>735.5</v>
      </c>
      <c r="F117" s="12">
        <v>0</v>
      </c>
      <c r="G117" s="12">
        <v>0</v>
      </c>
      <c r="H117" s="12">
        <v>0</v>
      </c>
      <c r="I117" s="12">
        <v>1116.8</v>
      </c>
      <c r="J117" s="12">
        <v>0</v>
      </c>
      <c r="K117" s="12">
        <v>0</v>
      </c>
      <c r="L117" s="12">
        <v>0</v>
      </c>
      <c r="M117" s="12">
        <v>103.4</v>
      </c>
    </row>
    <row r="118" spans="1:22" ht="15" thickBot="1" x14ac:dyDescent="0.35">
      <c r="A118" s="11" t="s">
        <v>162</v>
      </c>
      <c r="B118" s="12">
        <v>0</v>
      </c>
      <c r="C118" s="12">
        <v>0</v>
      </c>
      <c r="D118" s="12">
        <v>0</v>
      </c>
      <c r="E118" s="12">
        <v>735.5</v>
      </c>
      <c r="F118" s="12">
        <v>0</v>
      </c>
      <c r="G118" s="12">
        <v>0</v>
      </c>
      <c r="H118" s="12">
        <v>0</v>
      </c>
      <c r="I118" s="12">
        <v>1116.8</v>
      </c>
      <c r="J118" s="12">
        <v>0</v>
      </c>
      <c r="K118" s="12">
        <v>0</v>
      </c>
      <c r="L118" s="12">
        <v>0</v>
      </c>
      <c r="M118" s="12">
        <v>103.4</v>
      </c>
    </row>
    <row r="119" spans="1:22" ht="15" thickBot="1" x14ac:dyDescent="0.35">
      <c r="A119" s="11" t="s">
        <v>164</v>
      </c>
      <c r="B119" s="12">
        <v>0</v>
      </c>
      <c r="C119" s="12">
        <v>0</v>
      </c>
      <c r="D119" s="12">
        <v>0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</row>
    <row r="120" spans="1:22" ht="15" thickBot="1" x14ac:dyDescent="0.35">
      <c r="A120" s="11" t="s">
        <v>167</v>
      </c>
      <c r="B120" s="12">
        <v>0</v>
      </c>
      <c r="C120" s="12">
        <v>0</v>
      </c>
      <c r="D120" s="12">
        <v>0</v>
      </c>
      <c r="E120" s="12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</row>
    <row r="121" spans="1:22" ht="15" thickBot="1" x14ac:dyDescent="0.35">
      <c r="A121" s="11" t="s">
        <v>168</v>
      </c>
      <c r="B121" s="12">
        <v>0</v>
      </c>
      <c r="C121" s="12">
        <v>0</v>
      </c>
      <c r="D121" s="12">
        <v>0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</row>
    <row r="122" spans="1:22" ht="15" thickBot="1" x14ac:dyDescent="0.35">
      <c r="A122" s="11" t="s">
        <v>169</v>
      </c>
      <c r="B122" s="12">
        <v>0</v>
      </c>
      <c r="C122" s="12">
        <v>0</v>
      </c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</row>
    <row r="123" spans="1:22" ht="15" thickBot="1" x14ac:dyDescent="0.35">
      <c r="A123" s="11" t="s">
        <v>170</v>
      </c>
      <c r="B123" s="12">
        <v>0</v>
      </c>
      <c r="C123" s="12">
        <v>0</v>
      </c>
      <c r="D123" s="12">
        <v>0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</row>
    <row r="124" spans="1:22" ht="15" thickBot="1" x14ac:dyDescent="0.35">
      <c r="A124" s="11" t="s">
        <v>171</v>
      </c>
      <c r="B124" s="12">
        <v>0</v>
      </c>
      <c r="C124" s="12">
        <v>0</v>
      </c>
      <c r="D124" s="12">
        <v>0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</row>
    <row r="125" spans="1:22" ht="15" thickBot="1" x14ac:dyDescent="0.35">
      <c r="A125" s="11" t="s">
        <v>172</v>
      </c>
      <c r="B125" s="12">
        <v>0</v>
      </c>
      <c r="C125" s="12">
        <v>0</v>
      </c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</row>
    <row r="126" spans="1:22" ht="18.600000000000001" thickBot="1" x14ac:dyDescent="0.35">
      <c r="A126" s="7"/>
      <c r="O126" s="37">
        <f>CORREL(O128:O165,N128:N165)</f>
        <v>0.98744531544074798</v>
      </c>
      <c r="P126" s="26">
        <f>SUMSQ(P128:P165)/COUNT(P128:P165)</f>
        <v>227432.23</v>
      </c>
      <c r="U126" s="33">
        <f>COUNT(U128:U139)/38</f>
        <v>0.31578947368421051</v>
      </c>
      <c r="V126">
        <f>SUM(U133:U134)</f>
        <v>28</v>
      </c>
    </row>
    <row r="127" spans="1:22" ht="15" thickBot="1" x14ac:dyDescent="0.35">
      <c r="A127" s="11" t="s">
        <v>174</v>
      </c>
      <c r="B127" s="11" t="s">
        <v>36</v>
      </c>
      <c r="C127" s="11" t="s">
        <v>37</v>
      </c>
      <c r="D127" s="11" t="s">
        <v>38</v>
      </c>
      <c r="E127" s="11" t="s">
        <v>39</v>
      </c>
      <c r="F127" s="11" t="s">
        <v>40</v>
      </c>
      <c r="G127" s="11" t="s">
        <v>41</v>
      </c>
      <c r="H127" s="11" t="s">
        <v>42</v>
      </c>
      <c r="I127" s="11" t="s">
        <v>43</v>
      </c>
      <c r="J127" s="11" t="s">
        <v>44</v>
      </c>
      <c r="K127" s="11" t="s">
        <v>45</v>
      </c>
      <c r="L127" s="11" t="s">
        <v>268</v>
      </c>
      <c r="M127" s="11" t="s">
        <v>269</v>
      </c>
      <c r="N127" s="11" t="s">
        <v>359</v>
      </c>
      <c r="O127" s="11" t="s">
        <v>360</v>
      </c>
      <c r="P127" s="11" t="s">
        <v>362</v>
      </c>
      <c r="Q127" s="11" t="s">
        <v>361</v>
      </c>
      <c r="R127" s="50" t="s">
        <v>443</v>
      </c>
      <c r="T127" s="17" t="s">
        <v>263</v>
      </c>
      <c r="U127" t="s">
        <v>265</v>
      </c>
    </row>
    <row r="128" spans="1:22" ht="15" thickBot="1" x14ac:dyDescent="0.35">
      <c r="A128" s="11" t="s">
        <v>47</v>
      </c>
      <c r="B128" s="12">
        <v>0</v>
      </c>
      <c r="C128" s="12">
        <v>0</v>
      </c>
      <c r="D128" s="12">
        <v>0</v>
      </c>
      <c r="E128" s="12">
        <v>0</v>
      </c>
      <c r="F128" s="12">
        <v>0</v>
      </c>
      <c r="G128" s="12">
        <v>850.5</v>
      </c>
      <c r="H128" s="12">
        <v>3970</v>
      </c>
      <c r="I128" s="12">
        <v>1116.8</v>
      </c>
      <c r="J128" s="12">
        <v>9739.7999999999993</v>
      </c>
      <c r="K128" s="12">
        <v>578.6</v>
      </c>
      <c r="L128" s="12">
        <v>738</v>
      </c>
      <c r="M128" s="12">
        <v>2138.1</v>
      </c>
      <c r="N128" s="12">
        <v>19131.900000000001</v>
      </c>
      <c r="O128" s="12">
        <v>19144</v>
      </c>
      <c r="P128" s="12">
        <v>12.1</v>
      </c>
      <c r="Q128" s="12">
        <v>0.06</v>
      </c>
      <c r="R128" s="46">
        <v>0</v>
      </c>
      <c r="T128" s="18">
        <v>-11.04</v>
      </c>
      <c r="U128">
        <v>1</v>
      </c>
    </row>
    <row r="129" spans="1:25" ht="15" thickBot="1" x14ac:dyDescent="0.35">
      <c r="A129" s="11" t="s">
        <v>48</v>
      </c>
      <c r="B129" s="12">
        <v>0</v>
      </c>
      <c r="C129" s="12">
        <v>0</v>
      </c>
      <c r="D129" s="12">
        <v>9724.4</v>
      </c>
      <c r="E129" s="12">
        <v>3763.6</v>
      </c>
      <c r="F129" s="12">
        <v>0</v>
      </c>
      <c r="G129" s="12">
        <v>0</v>
      </c>
      <c r="H129" s="12">
        <v>0</v>
      </c>
      <c r="I129" s="12">
        <v>1116.8</v>
      </c>
      <c r="J129" s="12">
        <v>0</v>
      </c>
      <c r="K129" s="12">
        <v>0</v>
      </c>
      <c r="L129" s="12">
        <v>0</v>
      </c>
      <c r="M129" s="12">
        <v>2833.7</v>
      </c>
      <c r="N129" s="12">
        <v>17438.5</v>
      </c>
      <c r="O129" s="12">
        <v>17449</v>
      </c>
      <c r="P129" s="12">
        <v>10.5</v>
      </c>
      <c r="Q129" s="12">
        <v>0.06</v>
      </c>
      <c r="R129" s="46">
        <v>0</v>
      </c>
      <c r="T129" s="18">
        <v>-6.34</v>
      </c>
      <c r="U129">
        <v>1</v>
      </c>
    </row>
    <row r="130" spans="1:25" ht="15" thickBot="1" x14ac:dyDescent="0.35">
      <c r="A130" s="11" t="s">
        <v>49</v>
      </c>
      <c r="B130" s="12">
        <v>0</v>
      </c>
      <c r="C130" s="12">
        <v>0</v>
      </c>
      <c r="D130" s="12">
        <v>9724.4</v>
      </c>
      <c r="E130" s="12">
        <v>3763.6</v>
      </c>
      <c r="F130" s="12">
        <v>0</v>
      </c>
      <c r="G130" s="12">
        <v>0</v>
      </c>
      <c r="H130" s="12">
        <v>0</v>
      </c>
      <c r="I130" s="12">
        <v>1116.8</v>
      </c>
      <c r="J130" s="12">
        <v>0</v>
      </c>
      <c r="K130" s="12">
        <v>34</v>
      </c>
      <c r="L130" s="12">
        <v>0</v>
      </c>
      <c r="M130" s="12">
        <v>2138.1</v>
      </c>
      <c r="N130" s="12">
        <v>16776.900000000001</v>
      </c>
      <c r="O130" s="12">
        <v>16787</v>
      </c>
      <c r="P130" s="12">
        <v>10.1</v>
      </c>
      <c r="Q130" s="12">
        <v>0.06</v>
      </c>
      <c r="R130" s="46">
        <v>0</v>
      </c>
      <c r="T130" s="18">
        <v>-5.18</v>
      </c>
      <c r="U130">
        <v>1</v>
      </c>
    </row>
    <row r="131" spans="1:25" ht="15" thickBot="1" x14ac:dyDescent="0.35">
      <c r="A131" s="11" t="s">
        <v>50</v>
      </c>
      <c r="B131" s="12">
        <v>0</v>
      </c>
      <c r="C131" s="12">
        <v>940.9</v>
      </c>
      <c r="D131" s="12">
        <v>6993.6</v>
      </c>
      <c r="E131" s="12">
        <v>3763.6</v>
      </c>
      <c r="F131" s="12">
        <v>0</v>
      </c>
      <c r="G131" s="12">
        <v>850.5</v>
      </c>
      <c r="H131" s="12">
        <v>2097.6999999999998</v>
      </c>
      <c r="I131" s="12">
        <v>1116.8</v>
      </c>
      <c r="J131" s="12">
        <v>0</v>
      </c>
      <c r="K131" s="12">
        <v>34</v>
      </c>
      <c r="L131" s="12">
        <v>0</v>
      </c>
      <c r="M131" s="12">
        <v>1291.7</v>
      </c>
      <c r="N131" s="12">
        <v>17088.7</v>
      </c>
      <c r="O131" s="12">
        <v>17099</v>
      </c>
      <c r="P131" s="12">
        <v>10.3</v>
      </c>
      <c r="Q131" s="12">
        <v>0.06</v>
      </c>
      <c r="R131" s="46">
        <v>0</v>
      </c>
      <c r="T131" s="18">
        <v>-5.0599999999999996</v>
      </c>
      <c r="U131">
        <v>1</v>
      </c>
    </row>
    <row r="132" spans="1:25" ht="15" thickBot="1" x14ac:dyDescent="0.35">
      <c r="A132" s="11" t="s">
        <v>51</v>
      </c>
      <c r="B132" s="12">
        <v>0</v>
      </c>
      <c r="C132" s="12">
        <v>940.9</v>
      </c>
      <c r="D132" s="12">
        <v>9724.4</v>
      </c>
      <c r="E132" s="12">
        <v>3845.6</v>
      </c>
      <c r="F132" s="12">
        <v>0</v>
      </c>
      <c r="G132" s="12">
        <v>2173.6</v>
      </c>
      <c r="H132" s="12">
        <v>3.5</v>
      </c>
      <c r="I132" s="12">
        <v>0</v>
      </c>
      <c r="J132" s="12">
        <v>0</v>
      </c>
      <c r="K132" s="12">
        <v>0</v>
      </c>
      <c r="L132" s="12">
        <v>0</v>
      </c>
      <c r="M132" s="12">
        <v>103.4</v>
      </c>
      <c r="N132" s="12">
        <v>16791.400000000001</v>
      </c>
      <c r="O132" s="12">
        <v>16802</v>
      </c>
      <c r="P132" s="12">
        <v>10.6</v>
      </c>
      <c r="Q132" s="12">
        <v>0.06</v>
      </c>
      <c r="R132" s="46">
        <v>0</v>
      </c>
      <c r="T132" s="18">
        <v>-3.16</v>
      </c>
      <c r="U132">
        <v>1</v>
      </c>
    </row>
    <row r="133" spans="1:25" ht="15" thickBot="1" x14ac:dyDescent="0.35">
      <c r="A133" s="11" t="s">
        <v>52</v>
      </c>
      <c r="B133" s="12">
        <v>0</v>
      </c>
      <c r="C133" s="12">
        <v>940.9</v>
      </c>
      <c r="D133" s="12">
        <v>3980</v>
      </c>
      <c r="E133" s="12">
        <v>3763.6</v>
      </c>
      <c r="F133" s="12">
        <v>0</v>
      </c>
      <c r="G133" s="12">
        <v>5069.8</v>
      </c>
      <c r="H133" s="12">
        <v>2394</v>
      </c>
      <c r="I133" s="12">
        <v>0</v>
      </c>
      <c r="J133" s="12">
        <v>3771.6</v>
      </c>
      <c r="K133" s="12">
        <v>34</v>
      </c>
      <c r="L133" s="12">
        <v>62</v>
      </c>
      <c r="M133" s="12">
        <v>0</v>
      </c>
      <c r="N133" s="12">
        <v>20015.8</v>
      </c>
      <c r="O133" s="12">
        <v>20028</v>
      </c>
      <c r="P133" s="12">
        <v>12.2</v>
      </c>
      <c r="Q133" s="12">
        <v>0.06</v>
      </c>
      <c r="R133" s="46">
        <v>0</v>
      </c>
      <c r="T133" s="30">
        <v>0.06</v>
      </c>
      <c r="U133" s="31">
        <v>27</v>
      </c>
      <c r="V133" t="s">
        <v>358</v>
      </c>
    </row>
    <row r="134" spans="1:25" ht="15" thickBot="1" x14ac:dyDescent="0.35">
      <c r="A134" s="11" t="s">
        <v>53</v>
      </c>
      <c r="B134" s="12">
        <v>0</v>
      </c>
      <c r="C134" s="12">
        <v>940.9</v>
      </c>
      <c r="D134" s="12">
        <v>9724.4</v>
      </c>
      <c r="E134" s="12">
        <v>3763.6</v>
      </c>
      <c r="F134" s="12">
        <v>0</v>
      </c>
      <c r="G134" s="12">
        <v>5069.8</v>
      </c>
      <c r="H134" s="12">
        <v>0</v>
      </c>
      <c r="I134" s="12">
        <v>0</v>
      </c>
      <c r="J134" s="12">
        <v>0</v>
      </c>
      <c r="K134" s="12">
        <v>578.6</v>
      </c>
      <c r="L134" s="12">
        <v>738</v>
      </c>
      <c r="M134" s="12">
        <v>0</v>
      </c>
      <c r="N134" s="12">
        <v>20815.3</v>
      </c>
      <c r="O134" s="12">
        <v>20828</v>
      </c>
      <c r="P134" s="12">
        <v>12.7</v>
      </c>
      <c r="Q134" s="12">
        <v>0.06</v>
      </c>
      <c r="R134" s="46">
        <v>0</v>
      </c>
      <c r="T134" s="30">
        <v>0.46</v>
      </c>
      <c r="U134" s="31">
        <v>1</v>
      </c>
      <c r="V134" t="s">
        <v>358</v>
      </c>
    </row>
    <row r="135" spans="1:25" ht="15" thickBot="1" x14ac:dyDescent="0.35">
      <c r="A135" s="11" t="s">
        <v>54</v>
      </c>
      <c r="B135" s="12">
        <v>0</v>
      </c>
      <c r="C135" s="12">
        <v>940.9</v>
      </c>
      <c r="D135" s="12">
        <v>11158.9</v>
      </c>
      <c r="E135" s="12">
        <v>4474.7</v>
      </c>
      <c r="F135" s="12">
        <v>0</v>
      </c>
      <c r="G135" s="12">
        <v>850.5</v>
      </c>
      <c r="H135" s="12">
        <v>0</v>
      </c>
      <c r="I135" s="12">
        <v>1116.8</v>
      </c>
      <c r="J135" s="12">
        <v>0</v>
      </c>
      <c r="K135" s="12">
        <v>0</v>
      </c>
      <c r="L135" s="12">
        <v>0</v>
      </c>
      <c r="M135" s="12">
        <v>2138.1</v>
      </c>
      <c r="N135" s="12">
        <v>20679.900000000001</v>
      </c>
      <c r="O135" s="12">
        <v>20693</v>
      </c>
      <c r="P135" s="12">
        <v>13.1</v>
      </c>
      <c r="Q135" s="12">
        <v>0.06</v>
      </c>
      <c r="R135" s="46">
        <v>0</v>
      </c>
      <c r="T135" s="18">
        <v>1.58</v>
      </c>
      <c r="U135">
        <v>1</v>
      </c>
    </row>
    <row r="136" spans="1:25" ht="15" thickBot="1" x14ac:dyDescent="0.35">
      <c r="A136" s="11" t="s">
        <v>55</v>
      </c>
      <c r="B136" s="12">
        <v>0</v>
      </c>
      <c r="C136" s="12">
        <v>0</v>
      </c>
      <c r="D136" s="12">
        <v>11541.7</v>
      </c>
      <c r="E136" s="12">
        <v>4767</v>
      </c>
      <c r="F136" s="12">
        <v>0</v>
      </c>
      <c r="G136" s="12">
        <v>0</v>
      </c>
      <c r="H136" s="12">
        <v>0</v>
      </c>
      <c r="I136" s="12">
        <v>1116.8</v>
      </c>
      <c r="J136" s="12">
        <v>0</v>
      </c>
      <c r="K136" s="12">
        <v>0</v>
      </c>
      <c r="L136" s="12">
        <v>0</v>
      </c>
      <c r="M136" s="12">
        <v>2138.1</v>
      </c>
      <c r="N136" s="12">
        <v>19563.599999999999</v>
      </c>
      <c r="O136" s="12">
        <v>19576</v>
      </c>
      <c r="P136" s="12">
        <v>12.4</v>
      </c>
      <c r="Q136" s="12">
        <v>0.06</v>
      </c>
      <c r="R136" s="46">
        <v>0</v>
      </c>
      <c r="T136" s="18">
        <v>2.65</v>
      </c>
      <c r="U136">
        <v>1</v>
      </c>
    </row>
    <row r="137" spans="1:25" ht="15" thickBot="1" x14ac:dyDescent="0.35">
      <c r="A137" s="11" t="s">
        <v>56</v>
      </c>
      <c r="B137" s="12">
        <v>0</v>
      </c>
      <c r="C137" s="12">
        <v>0</v>
      </c>
      <c r="D137" s="12">
        <v>8374.7000000000007</v>
      </c>
      <c r="E137" s="12">
        <v>3763.6</v>
      </c>
      <c r="F137" s="12">
        <v>0</v>
      </c>
      <c r="G137" s="12">
        <v>602.1</v>
      </c>
      <c r="H137" s="12">
        <v>2097.6999999999998</v>
      </c>
      <c r="I137" s="12">
        <v>1116.8</v>
      </c>
      <c r="J137" s="12">
        <v>0</v>
      </c>
      <c r="K137" s="12">
        <v>34</v>
      </c>
      <c r="L137" s="12">
        <v>62</v>
      </c>
      <c r="M137" s="12">
        <v>2138.1</v>
      </c>
      <c r="N137" s="12">
        <v>18189</v>
      </c>
      <c r="O137" s="12">
        <v>18200</v>
      </c>
      <c r="P137" s="12">
        <v>11</v>
      </c>
      <c r="Q137" s="12">
        <v>0.06</v>
      </c>
      <c r="R137" s="46">
        <v>1</v>
      </c>
      <c r="T137" s="18">
        <v>3.22</v>
      </c>
      <c r="U137">
        <v>1</v>
      </c>
    </row>
    <row r="138" spans="1:25" ht="15" thickBot="1" x14ac:dyDescent="0.35">
      <c r="A138" s="11" t="s">
        <v>57</v>
      </c>
      <c r="B138" s="12">
        <v>0</v>
      </c>
      <c r="C138" s="12">
        <v>940.9</v>
      </c>
      <c r="D138" s="12">
        <v>8530.1</v>
      </c>
      <c r="E138" s="12">
        <v>3763.6</v>
      </c>
      <c r="F138" s="12">
        <v>0</v>
      </c>
      <c r="G138" s="12">
        <v>4995.8</v>
      </c>
      <c r="H138" s="12">
        <v>2097.6999999999998</v>
      </c>
      <c r="I138" s="12">
        <v>0</v>
      </c>
      <c r="J138" s="12">
        <v>0</v>
      </c>
      <c r="K138" s="12">
        <v>34</v>
      </c>
      <c r="L138" s="12">
        <v>62</v>
      </c>
      <c r="M138" s="12">
        <v>0</v>
      </c>
      <c r="N138" s="12">
        <v>20424.099999999999</v>
      </c>
      <c r="O138" s="12">
        <v>19798</v>
      </c>
      <c r="P138" s="12">
        <v>-626.1</v>
      </c>
      <c r="Q138" s="12">
        <v>-3.16</v>
      </c>
      <c r="R138" s="46">
        <v>1</v>
      </c>
      <c r="T138" s="18">
        <v>4.43</v>
      </c>
      <c r="U138">
        <v>1</v>
      </c>
    </row>
    <row r="139" spans="1:25" ht="15" thickBot="1" x14ac:dyDescent="0.35">
      <c r="A139" s="11" t="s">
        <v>58</v>
      </c>
      <c r="B139" s="12">
        <v>0</v>
      </c>
      <c r="C139" s="12">
        <v>940.9</v>
      </c>
      <c r="D139" s="12">
        <v>3980</v>
      </c>
      <c r="E139" s="12">
        <v>3763.6</v>
      </c>
      <c r="F139" s="12">
        <v>0</v>
      </c>
      <c r="G139" s="12">
        <v>4995.8</v>
      </c>
      <c r="H139" s="12">
        <v>2097.6999999999998</v>
      </c>
      <c r="I139" s="12">
        <v>1116.8</v>
      </c>
      <c r="J139" s="12">
        <v>3771.6</v>
      </c>
      <c r="K139" s="12">
        <v>578.6</v>
      </c>
      <c r="L139" s="12">
        <v>738</v>
      </c>
      <c r="M139" s="12">
        <v>103.4</v>
      </c>
      <c r="N139" s="12">
        <v>22086.5</v>
      </c>
      <c r="O139" s="12">
        <v>22100</v>
      </c>
      <c r="P139" s="12">
        <v>13.5</v>
      </c>
      <c r="Q139" s="12">
        <v>0.06</v>
      </c>
      <c r="R139" s="46">
        <v>1</v>
      </c>
      <c r="T139" s="18">
        <v>9.4</v>
      </c>
      <c r="U139">
        <v>1</v>
      </c>
    </row>
    <row r="140" spans="1:25" ht="15" thickBot="1" x14ac:dyDescent="0.35">
      <c r="A140" s="11" t="s">
        <v>59</v>
      </c>
      <c r="B140" s="12">
        <v>0</v>
      </c>
      <c r="C140" s="12">
        <v>940.9</v>
      </c>
      <c r="D140" s="12">
        <v>3980</v>
      </c>
      <c r="E140" s="12">
        <v>4474.7</v>
      </c>
      <c r="F140" s="12">
        <v>0</v>
      </c>
      <c r="G140" s="12">
        <v>850.5</v>
      </c>
      <c r="H140" s="12">
        <v>5110.3</v>
      </c>
      <c r="I140" s="12">
        <v>1116.8</v>
      </c>
      <c r="J140" s="12">
        <v>3771.6</v>
      </c>
      <c r="K140" s="12">
        <v>0</v>
      </c>
      <c r="L140" s="12">
        <v>0</v>
      </c>
      <c r="M140" s="12">
        <v>2138.1</v>
      </c>
      <c r="N140" s="12">
        <v>22382.799999999999</v>
      </c>
      <c r="O140" s="12">
        <v>22741</v>
      </c>
      <c r="P140" s="12">
        <v>358.2</v>
      </c>
      <c r="Q140" s="12">
        <v>1.58</v>
      </c>
      <c r="R140" s="46">
        <v>1</v>
      </c>
      <c r="T140" s="18" t="s">
        <v>264</v>
      </c>
      <c r="U140">
        <v>38</v>
      </c>
    </row>
    <row r="141" spans="1:25" ht="15" thickBot="1" x14ac:dyDescent="0.35">
      <c r="A141" s="11" t="s">
        <v>60</v>
      </c>
      <c r="B141" s="12">
        <v>0</v>
      </c>
      <c r="C141" s="12">
        <v>940.9</v>
      </c>
      <c r="D141" s="12">
        <v>8530.1</v>
      </c>
      <c r="E141" s="12">
        <v>3763.6</v>
      </c>
      <c r="F141" s="12">
        <v>0</v>
      </c>
      <c r="G141" s="12">
        <v>4995.8</v>
      </c>
      <c r="H141" s="12">
        <v>2097.6999999999998</v>
      </c>
      <c r="I141" s="12">
        <v>1116.8</v>
      </c>
      <c r="J141" s="12">
        <v>0</v>
      </c>
      <c r="K141" s="12">
        <v>578.6</v>
      </c>
      <c r="L141" s="12">
        <v>738</v>
      </c>
      <c r="M141" s="12">
        <v>103.4</v>
      </c>
      <c r="N141" s="12">
        <v>22865</v>
      </c>
      <c r="O141" s="12">
        <v>23625</v>
      </c>
      <c r="P141" s="12">
        <v>760</v>
      </c>
      <c r="Q141" s="12">
        <v>3.22</v>
      </c>
      <c r="R141" s="46">
        <v>1</v>
      </c>
    </row>
    <row r="142" spans="1:25" ht="15" thickBot="1" x14ac:dyDescent="0.35">
      <c r="A142" s="11" t="s">
        <v>61</v>
      </c>
      <c r="B142" s="12">
        <v>0</v>
      </c>
      <c r="C142" s="12">
        <v>0</v>
      </c>
      <c r="D142" s="12">
        <v>12704.5</v>
      </c>
      <c r="E142" s="12">
        <v>4767</v>
      </c>
      <c r="F142" s="12">
        <v>0</v>
      </c>
      <c r="G142" s="12">
        <v>0</v>
      </c>
      <c r="H142" s="12">
        <v>0</v>
      </c>
      <c r="I142" s="12">
        <v>1116.8</v>
      </c>
      <c r="J142" s="12">
        <v>0</v>
      </c>
      <c r="K142" s="12">
        <v>0</v>
      </c>
      <c r="L142" s="12">
        <v>0</v>
      </c>
      <c r="M142" s="12">
        <v>2833.7</v>
      </c>
      <c r="N142" s="12">
        <v>21422</v>
      </c>
      <c r="O142" s="12">
        <v>21435</v>
      </c>
      <c r="P142" s="12">
        <v>13</v>
      </c>
      <c r="Q142" s="12">
        <v>0.06</v>
      </c>
      <c r="R142" s="46">
        <v>1</v>
      </c>
    </row>
    <row r="143" spans="1:25" ht="15" thickBot="1" x14ac:dyDescent="0.35">
      <c r="A143" s="11" t="s">
        <v>62</v>
      </c>
      <c r="B143" s="12">
        <v>0</v>
      </c>
      <c r="C143" s="12">
        <v>940.9</v>
      </c>
      <c r="D143" s="12">
        <v>12704.5</v>
      </c>
      <c r="E143" s="12">
        <v>4474.7</v>
      </c>
      <c r="F143" s="12">
        <v>0</v>
      </c>
      <c r="G143" s="12">
        <v>1153.3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1291.7</v>
      </c>
      <c r="N143" s="12">
        <v>20565</v>
      </c>
      <c r="O143" s="12">
        <v>20578</v>
      </c>
      <c r="P143" s="12">
        <v>13</v>
      </c>
      <c r="Q143" s="12">
        <v>0.06</v>
      </c>
      <c r="R143" s="46">
        <v>1</v>
      </c>
      <c r="T143" s="17" t="s">
        <v>263</v>
      </c>
      <c r="U143" t="s">
        <v>444</v>
      </c>
      <c r="V143" t="s">
        <v>445</v>
      </c>
      <c r="W143" t="s">
        <v>446</v>
      </c>
      <c r="X143" t="s">
        <v>447</v>
      </c>
      <c r="Y143" t="s">
        <v>389</v>
      </c>
    </row>
    <row r="144" spans="1:25" ht="15" thickBot="1" x14ac:dyDescent="0.35">
      <c r="A144" s="11" t="s">
        <v>63</v>
      </c>
      <c r="B144" s="12">
        <v>0</v>
      </c>
      <c r="C144" s="12">
        <v>940.9</v>
      </c>
      <c r="D144" s="12">
        <v>6993.6</v>
      </c>
      <c r="E144" s="12">
        <v>3763.6</v>
      </c>
      <c r="F144" s="12">
        <v>0</v>
      </c>
      <c r="G144" s="12">
        <v>1153.3</v>
      </c>
      <c r="H144" s="12">
        <v>2097.6999999999998</v>
      </c>
      <c r="I144" s="12">
        <v>1116.8</v>
      </c>
      <c r="J144" s="12">
        <v>0</v>
      </c>
      <c r="K144" s="12">
        <v>578.6</v>
      </c>
      <c r="L144" s="12">
        <v>738</v>
      </c>
      <c r="M144" s="12">
        <v>1291.7</v>
      </c>
      <c r="N144" s="12">
        <v>18674.2</v>
      </c>
      <c r="O144" s="12">
        <v>19182</v>
      </c>
      <c r="P144" s="12">
        <v>507.8</v>
      </c>
      <c r="Q144" s="12">
        <v>2.65</v>
      </c>
      <c r="R144" s="46">
        <v>1</v>
      </c>
      <c r="T144" s="18">
        <v>0</v>
      </c>
      <c r="U144" s="1">
        <v>6.0000000000000005E-2</v>
      </c>
      <c r="V144" s="1">
        <v>0.06</v>
      </c>
      <c r="W144" s="1">
        <v>0.06</v>
      </c>
      <c r="X144" s="1">
        <v>0</v>
      </c>
      <c r="Y144" s="1">
        <v>9</v>
      </c>
    </row>
    <row r="145" spans="1:25" ht="15" thickBot="1" x14ac:dyDescent="0.35">
      <c r="A145" s="11" t="s">
        <v>64</v>
      </c>
      <c r="B145" s="12">
        <v>0</v>
      </c>
      <c r="C145" s="12">
        <v>940.9</v>
      </c>
      <c r="D145" s="12">
        <v>8530.1</v>
      </c>
      <c r="E145" s="12">
        <v>3763.6</v>
      </c>
      <c r="F145" s="12">
        <v>0</v>
      </c>
      <c r="G145" s="12">
        <v>4995.8</v>
      </c>
      <c r="H145" s="12">
        <v>3.5</v>
      </c>
      <c r="I145" s="12">
        <v>1116.8</v>
      </c>
      <c r="J145" s="12">
        <v>0</v>
      </c>
      <c r="K145" s="12">
        <v>578.6</v>
      </c>
      <c r="L145" s="12">
        <v>738</v>
      </c>
      <c r="M145" s="12">
        <v>0</v>
      </c>
      <c r="N145" s="12">
        <v>20667.400000000001</v>
      </c>
      <c r="O145" s="12">
        <v>20680</v>
      </c>
      <c r="P145" s="12">
        <v>12.6</v>
      </c>
      <c r="Q145" s="12">
        <v>0.06</v>
      </c>
      <c r="R145" s="46">
        <v>1</v>
      </c>
      <c r="T145" s="18">
        <v>1</v>
      </c>
      <c r="U145" s="1">
        <v>-0.27448275862068988</v>
      </c>
      <c r="V145" s="1">
        <v>9.4</v>
      </c>
      <c r="W145" s="1">
        <v>-11.04</v>
      </c>
      <c r="X145" s="1">
        <v>3.5378691995191693</v>
      </c>
      <c r="Y145" s="1">
        <v>29</v>
      </c>
    </row>
    <row r="146" spans="1:25" ht="15" thickBot="1" x14ac:dyDescent="0.35">
      <c r="A146" s="11" t="s">
        <v>65</v>
      </c>
      <c r="B146" s="12">
        <v>0</v>
      </c>
      <c r="C146" s="12">
        <v>940.9</v>
      </c>
      <c r="D146" s="12">
        <v>0</v>
      </c>
      <c r="E146" s="12">
        <v>0</v>
      </c>
      <c r="F146" s="12">
        <v>0</v>
      </c>
      <c r="G146" s="12">
        <v>4995.8</v>
      </c>
      <c r="H146" s="12">
        <v>4574.1000000000004</v>
      </c>
      <c r="I146" s="12">
        <v>1116.8</v>
      </c>
      <c r="J146" s="12">
        <v>9739.7999999999993</v>
      </c>
      <c r="K146" s="12">
        <v>578.6</v>
      </c>
      <c r="L146" s="12">
        <v>738</v>
      </c>
      <c r="M146" s="12">
        <v>0</v>
      </c>
      <c r="N146" s="12">
        <v>22684.2</v>
      </c>
      <c r="O146" s="12">
        <v>22698</v>
      </c>
      <c r="P146" s="12">
        <v>13.8</v>
      </c>
      <c r="Q146" s="12">
        <v>0.06</v>
      </c>
      <c r="R146" s="46">
        <v>1</v>
      </c>
      <c r="T146" s="18" t="s">
        <v>264</v>
      </c>
      <c r="U146" s="1">
        <v>-0.19526315789473705</v>
      </c>
      <c r="V146" s="1">
        <v>9.4</v>
      </c>
      <c r="W146" s="1">
        <v>-11.04</v>
      </c>
      <c r="X146" s="1">
        <v>3.081027151333565</v>
      </c>
      <c r="Y146" s="1">
        <v>38</v>
      </c>
    </row>
    <row r="147" spans="1:25" ht="15" thickBot="1" x14ac:dyDescent="0.35">
      <c r="A147" s="11" t="s">
        <v>66</v>
      </c>
      <c r="B147" s="12">
        <v>0</v>
      </c>
      <c r="C147" s="12">
        <v>0</v>
      </c>
      <c r="D147" s="12">
        <v>0</v>
      </c>
      <c r="E147" s="12">
        <v>0</v>
      </c>
      <c r="F147" s="12">
        <v>0</v>
      </c>
      <c r="G147" s="12">
        <v>0</v>
      </c>
      <c r="H147" s="12">
        <v>5110.3</v>
      </c>
      <c r="I147" s="12">
        <v>1116.8</v>
      </c>
      <c r="J147" s="12">
        <v>11125</v>
      </c>
      <c r="K147" s="12">
        <v>578.6</v>
      </c>
      <c r="L147" s="12">
        <v>738</v>
      </c>
      <c r="M147" s="12">
        <v>3201</v>
      </c>
      <c r="N147" s="12">
        <v>21869.7</v>
      </c>
      <c r="O147" s="12">
        <v>21883</v>
      </c>
      <c r="P147" s="12">
        <v>13.3</v>
      </c>
      <c r="Q147" s="12">
        <v>0.06</v>
      </c>
      <c r="R147" s="46">
        <v>1</v>
      </c>
    </row>
    <row r="148" spans="1:25" ht="15" thickBot="1" x14ac:dyDescent="0.35">
      <c r="A148" s="11" t="s">
        <v>67</v>
      </c>
      <c r="B148" s="12">
        <v>0</v>
      </c>
      <c r="C148" s="12">
        <v>0</v>
      </c>
      <c r="D148" s="12">
        <v>3980</v>
      </c>
      <c r="E148" s="12">
        <v>3763.6</v>
      </c>
      <c r="F148" s="12">
        <v>0</v>
      </c>
      <c r="G148" s="12">
        <v>0</v>
      </c>
      <c r="H148" s="12">
        <v>2097.6999999999998</v>
      </c>
      <c r="I148" s="12">
        <v>1116.8</v>
      </c>
      <c r="J148" s="12">
        <v>3771.6</v>
      </c>
      <c r="K148" s="12">
        <v>578.6</v>
      </c>
      <c r="L148" s="12">
        <v>738</v>
      </c>
      <c r="M148" s="12">
        <v>3201</v>
      </c>
      <c r="N148" s="12">
        <v>19247.3</v>
      </c>
      <c r="O148" s="12">
        <v>19337</v>
      </c>
      <c r="P148" s="12">
        <v>89.7</v>
      </c>
      <c r="Q148" s="12">
        <v>0.46</v>
      </c>
      <c r="R148" s="46">
        <v>1</v>
      </c>
    </row>
    <row r="149" spans="1:25" ht="15" thickBot="1" x14ac:dyDescent="0.35">
      <c r="A149" s="11" t="s">
        <v>68</v>
      </c>
      <c r="B149" s="12">
        <v>0</v>
      </c>
      <c r="C149" s="12">
        <v>940.9</v>
      </c>
      <c r="D149" s="12">
        <v>3980</v>
      </c>
      <c r="E149" s="12">
        <v>3763.6</v>
      </c>
      <c r="F149" s="12">
        <v>0</v>
      </c>
      <c r="G149" s="12">
        <v>2070.6999999999998</v>
      </c>
      <c r="H149" s="12">
        <v>2097.6999999999998</v>
      </c>
      <c r="I149" s="12">
        <v>1116.8</v>
      </c>
      <c r="J149" s="12">
        <v>3771.6</v>
      </c>
      <c r="K149" s="12">
        <v>578.6</v>
      </c>
      <c r="L149" s="12">
        <v>738</v>
      </c>
      <c r="M149" s="12">
        <v>103.4</v>
      </c>
      <c r="N149" s="12">
        <v>19161.400000000001</v>
      </c>
      <c r="O149" s="12">
        <v>19173</v>
      </c>
      <c r="P149" s="12">
        <v>11.6</v>
      </c>
      <c r="Q149" s="12">
        <v>0.06</v>
      </c>
      <c r="R149" s="46">
        <v>1</v>
      </c>
      <c r="T149" s="17" t="s">
        <v>263</v>
      </c>
      <c r="U149" t="s">
        <v>458</v>
      </c>
      <c r="V149" t="s">
        <v>459</v>
      </c>
      <c r="W149" t="s">
        <v>460</v>
      </c>
      <c r="X149" t="s">
        <v>461</v>
      </c>
      <c r="Y149" t="s">
        <v>462</v>
      </c>
    </row>
    <row r="150" spans="1:25" ht="15" thickBot="1" x14ac:dyDescent="0.35">
      <c r="A150" s="11" t="s">
        <v>69</v>
      </c>
      <c r="B150" s="12">
        <v>0</v>
      </c>
      <c r="C150" s="12">
        <v>0</v>
      </c>
      <c r="D150" s="12">
        <v>9724.4</v>
      </c>
      <c r="E150" s="12">
        <v>3763.6</v>
      </c>
      <c r="F150" s="12">
        <v>0</v>
      </c>
      <c r="G150" s="12">
        <v>0</v>
      </c>
      <c r="H150" s="12">
        <v>3.5</v>
      </c>
      <c r="I150" s="12">
        <v>1116.8</v>
      </c>
      <c r="J150" s="12">
        <v>0</v>
      </c>
      <c r="K150" s="12">
        <v>34</v>
      </c>
      <c r="L150" s="12">
        <v>62</v>
      </c>
      <c r="M150" s="12">
        <v>3201</v>
      </c>
      <c r="N150" s="12">
        <v>17905.2</v>
      </c>
      <c r="O150" s="12">
        <v>17916</v>
      </c>
      <c r="P150" s="12">
        <v>10.8</v>
      </c>
      <c r="Q150" s="12">
        <v>0.06</v>
      </c>
      <c r="R150" s="46">
        <v>1</v>
      </c>
      <c r="T150" s="18">
        <v>0</v>
      </c>
      <c r="U150" s="2">
        <v>11.555555555555555</v>
      </c>
      <c r="V150" s="2">
        <v>13.1</v>
      </c>
      <c r="W150" s="2">
        <v>10.1</v>
      </c>
      <c r="X150" s="2">
        <v>1.1641639823400129</v>
      </c>
      <c r="Y150" s="2">
        <v>9</v>
      </c>
    </row>
    <row r="151" spans="1:25" ht="15" thickBot="1" x14ac:dyDescent="0.35">
      <c r="A151" s="11" t="s">
        <v>70</v>
      </c>
      <c r="B151" s="12">
        <v>0</v>
      </c>
      <c r="C151" s="12">
        <v>940.9</v>
      </c>
      <c r="D151" s="12">
        <v>9724.4</v>
      </c>
      <c r="E151" s="12">
        <v>3763.6</v>
      </c>
      <c r="F151" s="12">
        <v>0</v>
      </c>
      <c r="G151" s="12">
        <v>1153.3</v>
      </c>
      <c r="H151" s="12">
        <v>0</v>
      </c>
      <c r="I151" s="12">
        <v>1116.8</v>
      </c>
      <c r="J151" s="12">
        <v>0</v>
      </c>
      <c r="K151" s="12">
        <v>0</v>
      </c>
      <c r="L151" s="12">
        <v>0</v>
      </c>
      <c r="M151" s="12">
        <v>103.4</v>
      </c>
      <c r="N151" s="12">
        <v>16802.400000000001</v>
      </c>
      <c r="O151" s="12">
        <v>17582</v>
      </c>
      <c r="P151" s="12">
        <v>779.6</v>
      </c>
      <c r="Q151" s="12">
        <v>4.43</v>
      </c>
      <c r="R151" s="46">
        <v>1</v>
      </c>
      <c r="T151" s="18">
        <v>1</v>
      </c>
      <c r="U151" s="2">
        <v>-3.5931034482758517</v>
      </c>
      <c r="V151" s="2">
        <v>1642</v>
      </c>
      <c r="W151" s="2">
        <v>-1411.5</v>
      </c>
      <c r="X151" s="2">
        <v>555.51898895860984</v>
      </c>
      <c r="Y151" s="2">
        <v>29</v>
      </c>
    </row>
    <row r="152" spans="1:25" ht="15" thickBot="1" x14ac:dyDescent="0.35">
      <c r="A152" s="11" t="s">
        <v>71</v>
      </c>
      <c r="B152" s="12">
        <v>0</v>
      </c>
      <c r="C152" s="12">
        <v>0</v>
      </c>
      <c r="D152" s="12">
        <v>0</v>
      </c>
      <c r="E152" s="12">
        <v>2632.8</v>
      </c>
      <c r="F152" s="12">
        <v>0</v>
      </c>
      <c r="G152" s="12">
        <v>0</v>
      </c>
      <c r="H152" s="12">
        <v>2951.1</v>
      </c>
      <c r="I152" s="12">
        <v>1116.8</v>
      </c>
      <c r="J152" s="12">
        <v>4608.6000000000004</v>
      </c>
      <c r="K152" s="12">
        <v>578.6</v>
      </c>
      <c r="L152" s="12">
        <v>738</v>
      </c>
      <c r="M152" s="12">
        <v>3201</v>
      </c>
      <c r="N152" s="12">
        <v>15827</v>
      </c>
      <c r="O152" s="12">
        <v>17469</v>
      </c>
      <c r="P152" s="12">
        <v>1642</v>
      </c>
      <c r="Q152" s="12">
        <v>9.4</v>
      </c>
      <c r="R152" s="46">
        <v>1</v>
      </c>
      <c r="T152" s="18" t="s">
        <v>264</v>
      </c>
      <c r="U152" s="2">
        <v>-5.2631578947290635E-3</v>
      </c>
      <c r="V152" s="2">
        <v>1642</v>
      </c>
      <c r="W152" s="2">
        <v>-1411.5</v>
      </c>
      <c r="X152" s="2">
        <v>483.30016242349592</v>
      </c>
      <c r="Y152" s="2">
        <v>38</v>
      </c>
    </row>
    <row r="153" spans="1:25" ht="15" thickBot="1" x14ac:dyDescent="0.35">
      <c r="A153" s="11" t="s">
        <v>72</v>
      </c>
      <c r="B153" s="12">
        <v>0</v>
      </c>
      <c r="C153" s="12">
        <v>0</v>
      </c>
      <c r="D153" s="12">
        <v>3980</v>
      </c>
      <c r="E153" s="12">
        <v>3763.6</v>
      </c>
      <c r="F153" s="12">
        <v>0</v>
      </c>
      <c r="G153" s="12">
        <v>0</v>
      </c>
      <c r="H153" s="12">
        <v>2097.6999999999998</v>
      </c>
      <c r="I153" s="12">
        <v>1116.8</v>
      </c>
      <c r="J153" s="12">
        <v>0</v>
      </c>
      <c r="K153" s="12">
        <v>578.6</v>
      </c>
      <c r="L153" s="12">
        <v>738</v>
      </c>
      <c r="M153" s="12">
        <v>3201</v>
      </c>
      <c r="N153" s="12">
        <v>15475.7</v>
      </c>
      <c r="O153" s="12">
        <v>15485</v>
      </c>
      <c r="P153" s="12">
        <v>9.3000000000000007</v>
      </c>
      <c r="Q153" s="12">
        <v>0.06</v>
      </c>
      <c r="R153" s="46">
        <v>1</v>
      </c>
    </row>
    <row r="154" spans="1:25" ht="15" thickBot="1" x14ac:dyDescent="0.35">
      <c r="A154" s="11" t="s">
        <v>73</v>
      </c>
      <c r="B154" s="12">
        <v>0</v>
      </c>
      <c r="C154" s="12">
        <v>0</v>
      </c>
      <c r="D154" s="12">
        <v>0</v>
      </c>
      <c r="E154" s="12">
        <v>2632.8</v>
      </c>
      <c r="F154" s="12">
        <v>0</v>
      </c>
      <c r="G154" s="12">
        <v>850.5</v>
      </c>
      <c r="H154" s="12">
        <v>2951.1</v>
      </c>
      <c r="I154" s="12">
        <v>1116.8</v>
      </c>
      <c r="J154" s="12">
        <v>4608.6000000000004</v>
      </c>
      <c r="K154" s="12">
        <v>578.6</v>
      </c>
      <c r="L154" s="12">
        <v>738</v>
      </c>
      <c r="M154" s="12">
        <v>1291.7</v>
      </c>
      <c r="N154" s="12">
        <v>14768.2</v>
      </c>
      <c r="O154" s="12">
        <v>14777</v>
      </c>
      <c r="P154" s="12">
        <v>8.8000000000000007</v>
      </c>
      <c r="Q154" s="12">
        <v>0.06</v>
      </c>
      <c r="R154" s="46">
        <v>1</v>
      </c>
      <c r="T154" t="s">
        <v>362</v>
      </c>
      <c r="U154" s="2">
        <f>U144-U145</f>
        <v>0.33448275862068988</v>
      </c>
      <c r="V154" s="2">
        <f t="shared" ref="V154:X154" si="0">V144-V145</f>
        <v>-9.34</v>
      </c>
      <c r="W154" s="2">
        <f t="shared" si="0"/>
        <v>11.1</v>
      </c>
      <c r="X154" s="2">
        <f t="shared" si="0"/>
        <v>-3.5378691995191693</v>
      </c>
    </row>
    <row r="155" spans="1:25" ht="15" thickBot="1" x14ac:dyDescent="0.35">
      <c r="A155" s="11" t="s">
        <v>74</v>
      </c>
      <c r="B155" s="12">
        <v>0</v>
      </c>
      <c r="C155" s="12">
        <v>940.9</v>
      </c>
      <c r="D155" s="12">
        <v>8530.1</v>
      </c>
      <c r="E155" s="12">
        <v>0</v>
      </c>
      <c r="F155" s="12">
        <v>0</v>
      </c>
      <c r="G155" s="12">
        <v>5069.8</v>
      </c>
      <c r="H155" s="12">
        <v>0</v>
      </c>
      <c r="I155" s="12">
        <v>0</v>
      </c>
      <c r="J155" s="12">
        <v>0</v>
      </c>
      <c r="K155" s="12">
        <v>578.6</v>
      </c>
      <c r="L155" s="12">
        <v>738</v>
      </c>
      <c r="M155" s="12">
        <v>0</v>
      </c>
      <c r="N155" s="12">
        <v>15857.5</v>
      </c>
      <c r="O155" s="12">
        <v>15867</v>
      </c>
      <c r="P155" s="12">
        <v>9.5</v>
      </c>
      <c r="Q155" s="12">
        <v>0.06</v>
      </c>
      <c r="R155" s="46">
        <v>1</v>
      </c>
      <c r="T155" t="s">
        <v>362</v>
      </c>
      <c r="U155" s="2">
        <f>U150-U151</f>
        <v>15.148659003831407</v>
      </c>
      <c r="V155" s="2">
        <f>V150-V151</f>
        <v>-1628.9</v>
      </c>
      <c r="W155" s="2">
        <f>W150-W151</f>
        <v>1421.6</v>
      </c>
      <c r="X155" s="2">
        <f>X150-X151</f>
        <v>-554.35482497626981</v>
      </c>
    </row>
    <row r="156" spans="1:25" ht="15" thickBot="1" x14ac:dyDescent="0.35">
      <c r="A156" s="11" t="s">
        <v>75</v>
      </c>
      <c r="B156" s="12">
        <v>0</v>
      </c>
      <c r="C156" s="12">
        <v>0</v>
      </c>
      <c r="D156" s="12">
        <v>6993.6</v>
      </c>
      <c r="E156" s="12">
        <v>0</v>
      </c>
      <c r="F156" s="12">
        <v>0</v>
      </c>
      <c r="G156" s="12">
        <v>0</v>
      </c>
      <c r="H156" s="12">
        <v>0</v>
      </c>
      <c r="I156" s="12">
        <v>1116.8</v>
      </c>
      <c r="J156" s="12">
        <v>0</v>
      </c>
      <c r="K156" s="12">
        <v>766.5</v>
      </c>
      <c r="L156" s="12">
        <v>738</v>
      </c>
      <c r="M156" s="12">
        <v>3201</v>
      </c>
      <c r="N156" s="12">
        <v>12815.9</v>
      </c>
      <c r="O156" s="12">
        <v>12824</v>
      </c>
      <c r="P156" s="12">
        <v>8.1</v>
      </c>
      <c r="Q156" s="12">
        <v>0.06</v>
      </c>
      <c r="R156" s="46">
        <v>1</v>
      </c>
    </row>
    <row r="157" spans="1:25" ht="15" thickBot="1" x14ac:dyDescent="0.35">
      <c r="A157" s="11" t="s">
        <v>76</v>
      </c>
      <c r="B157" s="12">
        <v>0</v>
      </c>
      <c r="C157" s="12">
        <v>0</v>
      </c>
      <c r="D157" s="12">
        <v>0</v>
      </c>
      <c r="E157" s="12">
        <v>0</v>
      </c>
      <c r="F157" s="12">
        <v>0</v>
      </c>
      <c r="G157" s="12">
        <v>0</v>
      </c>
      <c r="H157" s="12">
        <v>2097.6999999999998</v>
      </c>
      <c r="I157" s="12">
        <v>1116.8</v>
      </c>
      <c r="J157" s="12">
        <v>4608.6000000000004</v>
      </c>
      <c r="K157" s="12">
        <v>578.6</v>
      </c>
      <c r="L157" s="12">
        <v>738</v>
      </c>
      <c r="M157" s="12">
        <v>3201</v>
      </c>
      <c r="N157" s="12">
        <v>12340.7</v>
      </c>
      <c r="O157" s="12">
        <v>12348</v>
      </c>
      <c r="P157" s="12">
        <v>7.3</v>
      </c>
      <c r="Q157" s="12">
        <v>0.06</v>
      </c>
      <c r="R157" s="46">
        <v>1</v>
      </c>
    </row>
    <row r="158" spans="1:25" ht="15" thickBot="1" x14ac:dyDescent="0.35">
      <c r="A158" s="11" t="s">
        <v>77</v>
      </c>
      <c r="B158" s="12">
        <v>0</v>
      </c>
      <c r="C158" s="12">
        <v>0</v>
      </c>
      <c r="D158" s="12">
        <v>6993.6</v>
      </c>
      <c r="E158" s="12">
        <v>2632.8</v>
      </c>
      <c r="F158" s="12">
        <v>0</v>
      </c>
      <c r="G158" s="12">
        <v>0</v>
      </c>
      <c r="H158" s="12">
        <v>3.5</v>
      </c>
      <c r="I158" s="12">
        <v>1116.8</v>
      </c>
      <c r="J158" s="12">
        <v>0</v>
      </c>
      <c r="K158" s="12">
        <v>578.6</v>
      </c>
      <c r="L158" s="12">
        <v>738</v>
      </c>
      <c r="M158" s="12">
        <v>2138.1</v>
      </c>
      <c r="N158" s="12">
        <v>14201.5</v>
      </c>
      <c r="O158" s="12">
        <v>12790</v>
      </c>
      <c r="P158" s="12">
        <v>-1411.5</v>
      </c>
      <c r="Q158" s="12">
        <v>-11.04</v>
      </c>
      <c r="R158" s="46">
        <v>1</v>
      </c>
    </row>
    <row r="159" spans="1:25" ht="15" thickBot="1" x14ac:dyDescent="0.35">
      <c r="A159" s="11" t="s">
        <v>78</v>
      </c>
      <c r="B159" s="12">
        <v>0</v>
      </c>
      <c r="C159" s="12">
        <v>940.9</v>
      </c>
      <c r="D159" s="12">
        <v>3980</v>
      </c>
      <c r="E159" s="12">
        <v>3763.6</v>
      </c>
      <c r="F159" s="12">
        <v>0</v>
      </c>
      <c r="G159" s="12">
        <v>1153.3</v>
      </c>
      <c r="H159" s="12">
        <v>2097.6999999999998</v>
      </c>
      <c r="I159" s="12">
        <v>1116.8</v>
      </c>
      <c r="J159" s="12">
        <v>0</v>
      </c>
      <c r="K159" s="12">
        <v>0</v>
      </c>
      <c r="L159" s="12">
        <v>0</v>
      </c>
      <c r="M159" s="12">
        <v>103.4</v>
      </c>
      <c r="N159" s="12">
        <v>13155.7</v>
      </c>
      <c r="O159" s="12">
        <v>12522</v>
      </c>
      <c r="P159" s="12">
        <v>-633.70000000000005</v>
      </c>
      <c r="Q159" s="12">
        <v>-5.0599999999999996</v>
      </c>
      <c r="R159" s="46">
        <v>1</v>
      </c>
    </row>
    <row r="160" spans="1:25" ht="15" thickBot="1" x14ac:dyDescent="0.35">
      <c r="A160" s="11" t="s">
        <v>79</v>
      </c>
      <c r="B160" s="12">
        <v>0</v>
      </c>
      <c r="C160" s="12">
        <v>940.9</v>
      </c>
      <c r="D160" s="12">
        <v>0</v>
      </c>
      <c r="E160" s="12">
        <v>0</v>
      </c>
      <c r="F160" s="12">
        <v>0</v>
      </c>
      <c r="G160" s="12">
        <v>4995.8</v>
      </c>
      <c r="H160" s="12">
        <v>2394</v>
      </c>
      <c r="I160" s="12">
        <v>1116.8</v>
      </c>
      <c r="J160" s="12">
        <v>4608.6000000000004</v>
      </c>
      <c r="K160" s="12">
        <v>578.6</v>
      </c>
      <c r="L160" s="12">
        <v>738</v>
      </c>
      <c r="M160" s="12">
        <v>0</v>
      </c>
      <c r="N160" s="12">
        <v>15372.8</v>
      </c>
      <c r="O160" s="12">
        <v>15382</v>
      </c>
      <c r="P160" s="12">
        <v>9.1999999999999993</v>
      </c>
      <c r="Q160" s="12">
        <v>0.06</v>
      </c>
      <c r="R160" s="46">
        <v>1</v>
      </c>
    </row>
    <row r="161" spans="1:18" ht="15" thickBot="1" x14ac:dyDescent="0.35">
      <c r="A161" s="11" t="s">
        <v>80</v>
      </c>
      <c r="B161" s="12">
        <v>0</v>
      </c>
      <c r="C161" s="12">
        <v>940.9</v>
      </c>
      <c r="D161" s="12">
        <v>9724.4</v>
      </c>
      <c r="E161" s="12">
        <v>4474.7</v>
      </c>
      <c r="F161" s="12">
        <v>0</v>
      </c>
      <c r="G161" s="12">
        <v>1153.3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103.4</v>
      </c>
      <c r="N161" s="12">
        <v>16396.599999999999</v>
      </c>
      <c r="O161" s="12">
        <v>15589</v>
      </c>
      <c r="P161" s="12">
        <v>-807.6</v>
      </c>
      <c r="Q161" s="12">
        <v>-5.18</v>
      </c>
      <c r="R161" s="46">
        <v>1</v>
      </c>
    </row>
    <row r="162" spans="1:18" ht="15" thickBot="1" x14ac:dyDescent="0.35">
      <c r="A162" s="11" t="s">
        <v>81</v>
      </c>
      <c r="B162" s="12">
        <v>0</v>
      </c>
      <c r="C162" s="12">
        <v>940.9</v>
      </c>
      <c r="D162" s="12">
        <v>0</v>
      </c>
      <c r="E162" s="12">
        <v>3763.6</v>
      </c>
      <c r="F162" s="12">
        <v>0</v>
      </c>
      <c r="G162" s="12">
        <v>850.5</v>
      </c>
      <c r="H162" s="12">
        <v>5110.3</v>
      </c>
      <c r="I162" s="12">
        <v>1116.8</v>
      </c>
      <c r="J162" s="12">
        <v>3771.6</v>
      </c>
      <c r="K162" s="12">
        <v>0</v>
      </c>
      <c r="L162" s="12">
        <v>0</v>
      </c>
      <c r="M162" s="12">
        <v>1291.7</v>
      </c>
      <c r="N162" s="12">
        <v>16845.3</v>
      </c>
      <c r="O162" s="12">
        <v>16856</v>
      </c>
      <c r="P162" s="12">
        <v>10.7</v>
      </c>
      <c r="Q162" s="12">
        <v>0.06</v>
      </c>
      <c r="R162" s="46">
        <v>1</v>
      </c>
    </row>
    <row r="163" spans="1:18" ht="15" thickBot="1" x14ac:dyDescent="0.35">
      <c r="A163" s="11" t="s">
        <v>82</v>
      </c>
      <c r="B163" s="12">
        <v>0</v>
      </c>
      <c r="C163" s="12">
        <v>940.9</v>
      </c>
      <c r="D163" s="12">
        <v>6993.6</v>
      </c>
      <c r="E163" s="12">
        <v>4767</v>
      </c>
      <c r="F163" s="12">
        <v>0</v>
      </c>
      <c r="G163" s="12">
        <v>1006.4</v>
      </c>
      <c r="H163" s="12">
        <v>2394</v>
      </c>
      <c r="I163" s="12">
        <v>1116.8</v>
      </c>
      <c r="J163" s="12">
        <v>0</v>
      </c>
      <c r="K163" s="12">
        <v>0</v>
      </c>
      <c r="L163" s="12">
        <v>0</v>
      </c>
      <c r="M163" s="12">
        <v>1291.7</v>
      </c>
      <c r="N163" s="12">
        <v>18510.3</v>
      </c>
      <c r="O163" s="12">
        <v>18522</v>
      </c>
      <c r="P163" s="12">
        <v>11.7</v>
      </c>
      <c r="Q163" s="12">
        <v>0.06</v>
      </c>
      <c r="R163" s="46">
        <v>1</v>
      </c>
    </row>
    <row r="164" spans="1:18" ht="15" thickBot="1" x14ac:dyDescent="0.35">
      <c r="A164" s="11" t="s">
        <v>83</v>
      </c>
      <c r="B164" s="12">
        <v>0</v>
      </c>
      <c r="C164" s="12">
        <v>940.9</v>
      </c>
      <c r="D164" s="12">
        <v>3980</v>
      </c>
      <c r="E164" s="12">
        <v>3763.6</v>
      </c>
      <c r="F164" s="12">
        <v>0</v>
      </c>
      <c r="G164" s="12">
        <v>1153.3</v>
      </c>
      <c r="H164" s="12">
        <v>2951.1</v>
      </c>
      <c r="I164" s="12">
        <v>1116.8</v>
      </c>
      <c r="J164" s="12">
        <v>3771.6</v>
      </c>
      <c r="K164" s="12">
        <v>0</v>
      </c>
      <c r="L164" s="12">
        <v>0</v>
      </c>
      <c r="M164" s="12">
        <v>1291.7</v>
      </c>
      <c r="N164" s="12">
        <v>18969</v>
      </c>
      <c r="O164" s="12">
        <v>18981</v>
      </c>
      <c r="P164" s="12">
        <v>12</v>
      </c>
      <c r="Q164" s="12">
        <v>0.06</v>
      </c>
      <c r="R164" s="46">
        <v>1</v>
      </c>
    </row>
    <row r="165" spans="1:18" ht="15" thickBot="1" x14ac:dyDescent="0.35">
      <c r="A165" s="11" t="s">
        <v>84</v>
      </c>
      <c r="B165" s="12">
        <v>0</v>
      </c>
      <c r="C165" s="12">
        <v>0</v>
      </c>
      <c r="D165" s="12">
        <v>0</v>
      </c>
      <c r="E165" s="12">
        <v>3763.6</v>
      </c>
      <c r="F165" s="12">
        <v>0</v>
      </c>
      <c r="G165" s="12">
        <v>0</v>
      </c>
      <c r="H165" s="12">
        <v>2951.1</v>
      </c>
      <c r="I165" s="12">
        <v>1116.8</v>
      </c>
      <c r="J165" s="12">
        <v>3771.6</v>
      </c>
      <c r="K165" s="12">
        <v>578.6</v>
      </c>
      <c r="L165" s="12">
        <v>738</v>
      </c>
      <c r="M165" s="12">
        <v>3201</v>
      </c>
      <c r="N165" s="12">
        <v>16120.8</v>
      </c>
      <c r="O165" s="12">
        <v>15159</v>
      </c>
      <c r="P165" s="12">
        <v>-961.8</v>
      </c>
      <c r="Q165" s="12">
        <v>-6.34</v>
      </c>
      <c r="R165" s="46">
        <v>1</v>
      </c>
    </row>
    <row r="166" spans="1:18" ht="15" thickBot="1" x14ac:dyDescent="0.35">
      <c r="A166" s="43" t="s">
        <v>391</v>
      </c>
      <c r="B166" s="44">
        <f>SUM(B128:B165)/$B$169</f>
        <v>0</v>
      </c>
      <c r="C166" s="44">
        <f t="shared" ref="C166:O166" si="1">SUM(C128:C165)/$B$169</f>
        <v>3.0003832410597869E-2</v>
      </c>
      <c r="D166" s="44">
        <f t="shared" si="1"/>
        <v>0.32683258511459262</v>
      </c>
      <c r="E166" s="44">
        <f t="shared" si="1"/>
        <v>0.17280026299265472</v>
      </c>
      <c r="F166" s="44">
        <f t="shared" si="1"/>
        <v>0</v>
      </c>
      <c r="G166" s="44">
        <f t="shared" si="1"/>
        <v>9.1403572548808196E-2</v>
      </c>
      <c r="H166" s="44">
        <f t="shared" si="1"/>
        <v>9.5592988717870211E-2</v>
      </c>
      <c r="I166" s="44">
        <f t="shared" si="1"/>
        <v>5.018196702967305E-2</v>
      </c>
      <c r="J166" s="44">
        <f t="shared" si="1"/>
        <v>0.11481548479414275</v>
      </c>
      <c r="K166" s="44">
        <f t="shared" si="1"/>
        <v>1.650270211037691E-2</v>
      </c>
      <c r="L166" s="44">
        <f t="shared" si="1"/>
        <v>2.0684001222196907E-2</v>
      </c>
      <c r="M166" s="44">
        <f t="shared" si="1"/>
        <v>8.1181878321833198E-2</v>
      </c>
      <c r="N166" s="44">
        <f t="shared" si="1"/>
        <v>1.0000000000000004</v>
      </c>
      <c r="O166" s="44">
        <f t="shared" si="1"/>
        <v>0.99999971010509858</v>
      </c>
    </row>
    <row r="167" spans="1:18" ht="15" thickBot="1" x14ac:dyDescent="0.35">
      <c r="A167" s="13" t="s">
        <v>179</v>
      </c>
      <c r="B167" s="14">
        <v>45539.8</v>
      </c>
      <c r="H167" s="45">
        <f>B166</f>
        <v>0</v>
      </c>
      <c r="I167" s="45">
        <f t="shared" ref="I167:M167" si="2">C166</f>
        <v>3.0003832410597869E-2</v>
      </c>
      <c r="J167" s="45">
        <f t="shared" si="2"/>
        <v>0.32683258511459262</v>
      </c>
      <c r="K167" s="45">
        <f t="shared" si="2"/>
        <v>0.17280026299265472</v>
      </c>
      <c r="L167" s="45">
        <f t="shared" si="2"/>
        <v>0</v>
      </c>
      <c r="M167" s="45">
        <f t="shared" si="2"/>
        <v>9.1403572548808196E-2</v>
      </c>
      <c r="N167" s="45">
        <f>SUM(H166:M167)</f>
        <v>0.99999927526274646</v>
      </c>
    </row>
    <row r="168" spans="1:18" ht="15" thickBot="1" x14ac:dyDescent="0.35">
      <c r="A168" s="13" t="s">
        <v>180</v>
      </c>
      <c r="B168" s="14">
        <v>0</v>
      </c>
      <c r="H168" s="19" t="s">
        <v>393</v>
      </c>
      <c r="I168" t="s">
        <v>392</v>
      </c>
      <c r="J168" t="s">
        <v>392</v>
      </c>
      <c r="K168" t="s">
        <v>392</v>
      </c>
      <c r="L168" s="19" t="s">
        <v>393</v>
      </c>
      <c r="M168" t="s">
        <v>392</v>
      </c>
      <c r="O168" s="19">
        <v>2</v>
      </c>
    </row>
    <row r="169" spans="1:18" ht="15" thickBot="1" x14ac:dyDescent="0.35">
      <c r="A169" s="13" t="s">
        <v>181</v>
      </c>
      <c r="B169" s="14">
        <v>689905.2</v>
      </c>
    </row>
    <row r="170" spans="1:18" ht="15" thickBot="1" x14ac:dyDescent="0.35">
      <c r="A170" s="13" t="s">
        <v>182</v>
      </c>
      <c r="B170" s="14">
        <v>689905</v>
      </c>
    </row>
    <row r="171" spans="1:18" ht="15" thickBot="1" x14ac:dyDescent="0.35">
      <c r="A171" s="13" t="s">
        <v>183</v>
      </c>
      <c r="B171" s="39">
        <v>0.2</v>
      </c>
    </row>
    <row r="172" spans="1:18" ht="15" thickBot="1" x14ac:dyDescent="0.35">
      <c r="A172" s="13" t="s">
        <v>184</v>
      </c>
      <c r="B172" s="14"/>
    </row>
    <row r="173" spans="1:18" ht="15" thickBot="1" x14ac:dyDescent="0.35">
      <c r="A173" s="13" t="s">
        <v>185</v>
      </c>
      <c r="B173" s="14"/>
    </row>
    <row r="174" spans="1:18" ht="15" thickBot="1" x14ac:dyDescent="0.35">
      <c r="A174" s="13" t="s">
        <v>186</v>
      </c>
      <c r="B174" s="14">
        <v>0</v>
      </c>
    </row>
    <row r="176" spans="1:18" x14ac:dyDescent="0.3">
      <c r="A176" s="15" t="s">
        <v>187</v>
      </c>
    </row>
    <row r="178" spans="1:1" x14ac:dyDescent="0.3">
      <c r="A178" s="16" t="s">
        <v>316</v>
      </c>
    </row>
    <row r="179" spans="1:1" x14ac:dyDescent="0.3">
      <c r="A179" s="16" t="s">
        <v>317</v>
      </c>
    </row>
  </sheetData>
  <hyperlinks>
    <hyperlink ref="A176" r:id="rId4" display="https://miau.my-x.hu/myx-free/coco/test/692459020250220125355.html" xr:uid="{A1CCA85F-4E5F-46BA-AD02-9E70FE97D2FA}"/>
  </hyperlinks>
  <pageMargins left="0.7" right="0.7" top="0.75" bottom="0.75" header="0.3" footer="0.3"/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BE94F-4EB4-4552-9828-9083622BB638}">
  <dimension ref="A1:Y179"/>
  <sheetViews>
    <sheetView topLeftCell="A121" zoomScale="50" zoomScaleNormal="50" workbookViewId="0">
      <selection activeCell="T167" sqref="T167:X168"/>
    </sheetView>
  </sheetViews>
  <sheetFormatPr defaultRowHeight="14.4" x14ac:dyDescent="0.3"/>
  <cols>
    <col min="20" max="20" width="14.5546875" bestFit="1" customWidth="1"/>
    <col min="21" max="21" width="9.88671875" bestFit="1" customWidth="1"/>
    <col min="22" max="22" width="15.21875" bestFit="1" customWidth="1"/>
    <col min="23" max="23" width="15" bestFit="1" customWidth="1"/>
    <col min="24" max="24" width="12.5546875" bestFit="1" customWidth="1"/>
    <col min="25" max="25" width="16.33203125" bestFit="1" customWidth="1"/>
  </cols>
  <sheetData>
    <row r="1" spans="1:14" ht="18" x14ac:dyDescent="0.3">
      <c r="A1" s="7"/>
    </row>
    <row r="2" spans="1:14" x14ac:dyDescent="0.3">
      <c r="A2" s="8"/>
    </row>
    <row r="5" spans="1:14" ht="18" x14ac:dyDescent="0.3">
      <c r="A5" s="9" t="s">
        <v>28</v>
      </c>
      <c r="B5" s="10">
        <v>4523574</v>
      </c>
      <c r="C5" s="9" t="s">
        <v>29</v>
      </c>
      <c r="D5" s="10">
        <v>38</v>
      </c>
      <c r="E5" s="9" t="s">
        <v>30</v>
      </c>
      <c r="F5" s="10">
        <v>12</v>
      </c>
      <c r="G5" s="9" t="s">
        <v>31</v>
      </c>
      <c r="H5" s="10">
        <v>38</v>
      </c>
      <c r="I5" s="9" t="s">
        <v>32</v>
      </c>
      <c r="J5" s="10">
        <v>0</v>
      </c>
      <c r="K5" s="9" t="s">
        <v>33</v>
      </c>
      <c r="L5" s="10" t="s">
        <v>318</v>
      </c>
    </row>
    <row r="6" spans="1:14" ht="18.600000000000001" thickBot="1" x14ac:dyDescent="0.35">
      <c r="A6" s="7"/>
    </row>
    <row r="7" spans="1:14" ht="15" thickBot="1" x14ac:dyDescent="0.35">
      <c r="A7" s="11" t="s">
        <v>35</v>
      </c>
      <c r="B7" s="11" t="s">
        <v>36</v>
      </c>
      <c r="C7" s="11" t="s">
        <v>37</v>
      </c>
      <c r="D7" s="11" t="s">
        <v>38</v>
      </c>
      <c r="E7" s="11" t="s">
        <v>39</v>
      </c>
      <c r="F7" s="11" t="s">
        <v>40</v>
      </c>
      <c r="G7" s="11" t="s">
        <v>41</v>
      </c>
      <c r="H7" s="11" t="s">
        <v>42</v>
      </c>
      <c r="I7" s="11" t="s">
        <v>43</v>
      </c>
      <c r="J7" s="11" t="s">
        <v>44</v>
      </c>
      <c r="K7" s="11" t="s">
        <v>45</v>
      </c>
      <c r="L7" s="11" t="s">
        <v>268</v>
      </c>
      <c r="M7" s="11" t="s">
        <v>269</v>
      </c>
      <c r="N7" s="11" t="s">
        <v>270</v>
      </c>
    </row>
    <row r="8" spans="1:14" ht="15" thickBot="1" x14ac:dyDescent="0.35">
      <c r="A8" s="11" t="s">
        <v>47</v>
      </c>
      <c r="B8" s="12">
        <v>34</v>
      </c>
      <c r="C8" s="12">
        <v>26</v>
      </c>
      <c r="D8" s="12">
        <v>36</v>
      </c>
      <c r="E8" s="12">
        <v>33</v>
      </c>
      <c r="F8" s="12">
        <v>33</v>
      </c>
      <c r="G8" s="12">
        <v>24</v>
      </c>
      <c r="H8" s="12">
        <v>5</v>
      </c>
      <c r="I8" s="12">
        <v>13</v>
      </c>
      <c r="J8" s="12">
        <v>3</v>
      </c>
      <c r="K8" s="12">
        <v>6</v>
      </c>
      <c r="L8" s="12">
        <v>6</v>
      </c>
      <c r="M8" s="12">
        <v>15</v>
      </c>
      <c r="N8" s="12">
        <v>5600</v>
      </c>
    </row>
    <row r="9" spans="1:14" ht="15" thickBot="1" x14ac:dyDescent="0.35">
      <c r="A9" s="11" t="s">
        <v>48</v>
      </c>
      <c r="B9" s="12">
        <v>6</v>
      </c>
      <c r="C9" s="12">
        <v>28</v>
      </c>
      <c r="D9" s="12">
        <v>6</v>
      </c>
      <c r="E9" s="12">
        <v>9</v>
      </c>
      <c r="F9" s="12">
        <v>9</v>
      </c>
      <c r="G9" s="12">
        <v>29</v>
      </c>
      <c r="H9" s="12">
        <v>33</v>
      </c>
      <c r="I9" s="12">
        <v>11</v>
      </c>
      <c r="J9" s="12">
        <v>33</v>
      </c>
      <c r="K9" s="12">
        <v>30</v>
      </c>
      <c r="L9" s="12">
        <v>30</v>
      </c>
      <c r="M9" s="12">
        <v>10</v>
      </c>
      <c r="N9" s="12">
        <v>4900</v>
      </c>
    </row>
    <row r="10" spans="1:14" ht="15" thickBot="1" x14ac:dyDescent="0.35">
      <c r="A10" s="11" t="s">
        <v>49</v>
      </c>
      <c r="B10" s="12">
        <v>4</v>
      </c>
      <c r="C10" s="12">
        <v>26</v>
      </c>
      <c r="D10" s="12">
        <v>7</v>
      </c>
      <c r="E10" s="12">
        <v>14</v>
      </c>
      <c r="F10" s="12">
        <v>14</v>
      </c>
      <c r="G10" s="12">
        <v>27</v>
      </c>
      <c r="H10" s="12">
        <v>35</v>
      </c>
      <c r="I10" s="12">
        <v>13</v>
      </c>
      <c r="J10" s="12">
        <v>32</v>
      </c>
      <c r="K10" s="12">
        <v>25</v>
      </c>
      <c r="L10" s="12">
        <v>25</v>
      </c>
      <c r="M10" s="12">
        <v>12</v>
      </c>
      <c r="N10" s="12">
        <v>4800</v>
      </c>
    </row>
    <row r="11" spans="1:14" ht="15" thickBot="1" x14ac:dyDescent="0.35">
      <c r="A11" s="11" t="s">
        <v>50</v>
      </c>
      <c r="B11" s="12">
        <v>23</v>
      </c>
      <c r="C11" s="12">
        <v>18</v>
      </c>
      <c r="D11" s="12">
        <v>19</v>
      </c>
      <c r="E11" s="12">
        <v>14</v>
      </c>
      <c r="F11" s="12">
        <v>14</v>
      </c>
      <c r="G11" s="12">
        <v>19</v>
      </c>
      <c r="H11" s="12">
        <v>16</v>
      </c>
      <c r="I11" s="12">
        <v>21</v>
      </c>
      <c r="J11" s="12">
        <v>20</v>
      </c>
      <c r="K11" s="12">
        <v>25</v>
      </c>
      <c r="L11" s="12">
        <v>25</v>
      </c>
      <c r="M11" s="12">
        <v>20</v>
      </c>
      <c r="N11" s="12">
        <v>4900</v>
      </c>
    </row>
    <row r="12" spans="1:14" ht="15" thickBot="1" x14ac:dyDescent="0.35">
      <c r="A12" s="11" t="s">
        <v>51</v>
      </c>
      <c r="B12" s="12">
        <v>15</v>
      </c>
      <c r="C12" s="12">
        <v>1</v>
      </c>
      <c r="D12" s="12">
        <v>9</v>
      </c>
      <c r="E12" s="12">
        <v>8</v>
      </c>
      <c r="F12" s="12">
        <v>8</v>
      </c>
      <c r="G12" s="12">
        <v>10</v>
      </c>
      <c r="H12" s="12">
        <v>24</v>
      </c>
      <c r="I12" s="12">
        <v>38</v>
      </c>
      <c r="J12" s="12">
        <v>30</v>
      </c>
      <c r="K12" s="12">
        <v>31</v>
      </c>
      <c r="L12" s="12">
        <v>31</v>
      </c>
      <c r="M12" s="12">
        <v>29</v>
      </c>
      <c r="N12" s="12">
        <v>5300</v>
      </c>
    </row>
    <row r="13" spans="1:14" ht="15" thickBot="1" x14ac:dyDescent="0.35">
      <c r="A13" s="11" t="s">
        <v>52</v>
      </c>
      <c r="B13" s="12">
        <v>28</v>
      </c>
      <c r="C13" s="12">
        <v>1</v>
      </c>
      <c r="D13" s="12">
        <v>28</v>
      </c>
      <c r="E13" s="12">
        <v>16</v>
      </c>
      <c r="F13" s="12">
        <v>16</v>
      </c>
      <c r="G13" s="12">
        <v>3</v>
      </c>
      <c r="H13" s="12">
        <v>11</v>
      </c>
      <c r="I13" s="12">
        <v>38</v>
      </c>
      <c r="J13" s="12">
        <v>11</v>
      </c>
      <c r="K13" s="12">
        <v>23</v>
      </c>
      <c r="L13" s="12">
        <v>23</v>
      </c>
      <c r="M13" s="12">
        <v>36</v>
      </c>
      <c r="N13" s="12">
        <v>6300</v>
      </c>
    </row>
    <row r="14" spans="1:14" ht="15" thickBot="1" x14ac:dyDescent="0.35">
      <c r="A14" s="11" t="s">
        <v>53</v>
      </c>
      <c r="B14" s="12">
        <v>8</v>
      </c>
      <c r="C14" s="12">
        <v>1</v>
      </c>
      <c r="D14" s="12">
        <v>11</v>
      </c>
      <c r="E14" s="12">
        <v>24</v>
      </c>
      <c r="F14" s="12">
        <v>24</v>
      </c>
      <c r="G14" s="12">
        <v>2</v>
      </c>
      <c r="H14" s="12">
        <v>31</v>
      </c>
      <c r="I14" s="12">
        <v>38</v>
      </c>
      <c r="J14" s="12">
        <v>28</v>
      </c>
      <c r="K14" s="12">
        <v>15</v>
      </c>
      <c r="L14" s="12">
        <v>15</v>
      </c>
      <c r="M14" s="12">
        <v>37</v>
      </c>
      <c r="N14" s="12">
        <v>6400</v>
      </c>
    </row>
    <row r="15" spans="1:14" ht="15" thickBot="1" x14ac:dyDescent="0.35">
      <c r="A15" s="11" t="s">
        <v>54</v>
      </c>
      <c r="B15" s="12">
        <v>7</v>
      </c>
      <c r="C15" s="12">
        <v>18</v>
      </c>
      <c r="D15" s="12">
        <v>4</v>
      </c>
      <c r="E15" s="12">
        <v>4</v>
      </c>
      <c r="F15" s="12">
        <v>4</v>
      </c>
      <c r="G15" s="12">
        <v>22</v>
      </c>
      <c r="H15" s="12">
        <v>32</v>
      </c>
      <c r="I15" s="12">
        <v>21</v>
      </c>
      <c r="J15" s="12">
        <v>35</v>
      </c>
      <c r="K15" s="12">
        <v>35</v>
      </c>
      <c r="L15" s="12">
        <v>35</v>
      </c>
      <c r="M15" s="12">
        <v>17</v>
      </c>
      <c r="N15" s="12">
        <v>6400</v>
      </c>
    </row>
    <row r="16" spans="1:14" ht="15" thickBot="1" x14ac:dyDescent="0.35">
      <c r="A16" s="11" t="s">
        <v>55</v>
      </c>
      <c r="B16" s="12">
        <v>5</v>
      </c>
      <c r="C16" s="12">
        <v>23</v>
      </c>
      <c r="D16" s="12">
        <v>3</v>
      </c>
      <c r="E16" s="12">
        <v>1</v>
      </c>
      <c r="F16" s="12">
        <v>1</v>
      </c>
      <c r="G16" s="12">
        <v>26</v>
      </c>
      <c r="H16" s="12">
        <v>34</v>
      </c>
      <c r="I16" s="12">
        <v>16</v>
      </c>
      <c r="J16" s="12">
        <v>36</v>
      </c>
      <c r="K16" s="12">
        <v>38</v>
      </c>
      <c r="L16" s="12">
        <v>38</v>
      </c>
      <c r="M16" s="12">
        <v>13</v>
      </c>
      <c r="N16" s="12">
        <v>6200</v>
      </c>
    </row>
    <row r="17" spans="1:14" ht="15" thickBot="1" x14ac:dyDescent="0.35">
      <c r="A17" s="11" t="s">
        <v>56</v>
      </c>
      <c r="B17" s="12">
        <v>20</v>
      </c>
      <c r="C17" s="12">
        <v>23</v>
      </c>
      <c r="D17" s="12">
        <v>16</v>
      </c>
      <c r="E17" s="12">
        <v>16</v>
      </c>
      <c r="F17" s="12">
        <v>16</v>
      </c>
      <c r="G17" s="12">
        <v>25</v>
      </c>
      <c r="H17" s="12">
        <v>19</v>
      </c>
      <c r="I17" s="12">
        <v>16</v>
      </c>
      <c r="J17" s="12">
        <v>23</v>
      </c>
      <c r="K17" s="12">
        <v>23</v>
      </c>
      <c r="L17" s="12">
        <v>23</v>
      </c>
      <c r="M17" s="12">
        <v>14</v>
      </c>
      <c r="N17" s="12">
        <v>5800</v>
      </c>
    </row>
    <row r="18" spans="1:14" ht="15" thickBot="1" x14ac:dyDescent="0.35">
      <c r="A18" s="11" t="s">
        <v>57</v>
      </c>
      <c r="B18" s="12">
        <v>17</v>
      </c>
      <c r="C18" s="12">
        <v>6</v>
      </c>
      <c r="D18" s="12">
        <v>13</v>
      </c>
      <c r="E18" s="12">
        <v>16</v>
      </c>
      <c r="F18" s="12">
        <v>16</v>
      </c>
      <c r="G18" s="12">
        <v>7</v>
      </c>
      <c r="H18" s="12">
        <v>22</v>
      </c>
      <c r="I18" s="12">
        <v>33</v>
      </c>
      <c r="J18" s="12">
        <v>26</v>
      </c>
      <c r="K18" s="12">
        <v>23</v>
      </c>
      <c r="L18" s="12">
        <v>23</v>
      </c>
      <c r="M18" s="12">
        <v>32</v>
      </c>
      <c r="N18" s="12">
        <v>6400</v>
      </c>
    </row>
    <row r="19" spans="1:14" ht="15" thickBot="1" x14ac:dyDescent="0.35">
      <c r="A19" s="11" t="s">
        <v>58</v>
      </c>
      <c r="B19" s="12">
        <v>22</v>
      </c>
      <c r="C19" s="12">
        <v>8</v>
      </c>
      <c r="D19" s="12">
        <v>25</v>
      </c>
      <c r="E19" s="12">
        <v>22</v>
      </c>
      <c r="F19" s="12">
        <v>22</v>
      </c>
      <c r="G19" s="12">
        <v>8</v>
      </c>
      <c r="H19" s="12">
        <v>17</v>
      </c>
      <c r="I19" s="12">
        <v>31</v>
      </c>
      <c r="J19" s="12">
        <v>14</v>
      </c>
      <c r="K19" s="12">
        <v>17</v>
      </c>
      <c r="L19" s="12">
        <v>17</v>
      </c>
      <c r="M19" s="12">
        <v>31</v>
      </c>
      <c r="N19" s="12">
        <v>7000</v>
      </c>
    </row>
    <row r="20" spans="1:14" ht="15" thickBot="1" x14ac:dyDescent="0.35">
      <c r="A20" s="11" t="s">
        <v>59</v>
      </c>
      <c r="B20" s="12">
        <v>36</v>
      </c>
      <c r="C20" s="12">
        <v>18</v>
      </c>
      <c r="D20" s="12">
        <v>26</v>
      </c>
      <c r="E20" s="12">
        <v>4</v>
      </c>
      <c r="F20" s="12">
        <v>4</v>
      </c>
      <c r="G20" s="12">
        <v>22</v>
      </c>
      <c r="H20" s="12">
        <v>3</v>
      </c>
      <c r="I20" s="12">
        <v>21</v>
      </c>
      <c r="J20" s="12">
        <v>13</v>
      </c>
      <c r="K20" s="12">
        <v>35</v>
      </c>
      <c r="L20" s="12">
        <v>35</v>
      </c>
      <c r="M20" s="12">
        <v>17</v>
      </c>
      <c r="N20" s="12">
        <v>7300</v>
      </c>
    </row>
    <row r="21" spans="1:14" ht="15" thickBot="1" x14ac:dyDescent="0.35">
      <c r="A21" s="11" t="s">
        <v>60</v>
      </c>
      <c r="B21" s="12">
        <v>16</v>
      </c>
      <c r="C21" s="12">
        <v>8</v>
      </c>
      <c r="D21" s="12">
        <v>15</v>
      </c>
      <c r="E21" s="12">
        <v>20</v>
      </c>
      <c r="F21" s="12">
        <v>20</v>
      </c>
      <c r="G21" s="12">
        <v>9</v>
      </c>
      <c r="H21" s="12">
        <v>23</v>
      </c>
      <c r="I21" s="12">
        <v>31</v>
      </c>
      <c r="J21" s="12">
        <v>24</v>
      </c>
      <c r="K21" s="12">
        <v>19</v>
      </c>
      <c r="L21" s="12">
        <v>19</v>
      </c>
      <c r="M21" s="12">
        <v>30</v>
      </c>
      <c r="N21" s="12">
        <v>7500</v>
      </c>
    </row>
    <row r="22" spans="1:14" ht="15" thickBot="1" x14ac:dyDescent="0.35">
      <c r="A22" s="11" t="s">
        <v>61</v>
      </c>
      <c r="B22" s="12">
        <v>2</v>
      </c>
      <c r="C22" s="12">
        <v>28</v>
      </c>
      <c r="D22" s="12">
        <v>1</v>
      </c>
      <c r="E22" s="12">
        <v>1</v>
      </c>
      <c r="F22" s="12">
        <v>1</v>
      </c>
      <c r="G22" s="12">
        <v>30</v>
      </c>
      <c r="H22" s="12">
        <v>37</v>
      </c>
      <c r="I22" s="12">
        <v>11</v>
      </c>
      <c r="J22" s="12">
        <v>38</v>
      </c>
      <c r="K22" s="12">
        <v>38</v>
      </c>
      <c r="L22" s="12">
        <v>38</v>
      </c>
      <c r="M22" s="12">
        <v>9</v>
      </c>
      <c r="N22" s="12">
        <v>6700</v>
      </c>
    </row>
    <row r="23" spans="1:14" ht="15" thickBot="1" x14ac:dyDescent="0.35">
      <c r="A23" s="11" t="s">
        <v>62</v>
      </c>
      <c r="B23" s="12">
        <v>2</v>
      </c>
      <c r="C23" s="12">
        <v>6</v>
      </c>
      <c r="D23" s="12">
        <v>2</v>
      </c>
      <c r="E23" s="12">
        <v>4</v>
      </c>
      <c r="F23" s="12">
        <v>4</v>
      </c>
      <c r="G23" s="12">
        <v>15</v>
      </c>
      <c r="H23" s="12">
        <v>37</v>
      </c>
      <c r="I23" s="12">
        <v>33</v>
      </c>
      <c r="J23" s="12">
        <v>37</v>
      </c>
      <c r="K23" s="12">
        <v>35</v>
      </c>
      <c r="L23" s="12">
        <v>35</v>
      </c>
      <c r="M23" s="12">
        <v>24</v>
      </c>
      <c r="N23" s="12">
        <v>6600</v>
      </c>
    </row>
    <row r="24" spans="1:14" ht="15" thickBot="1" x14ac:dyDescent="0.35">
      <c r="A24" s="11" t="s">
        <v>63</v>
      </c>
      <c r="B24" s="12">
        <v>18</v>
      </c>
      <c r="C24" s="12">
        <v>18</v>
      </c>
      <c r="D24" s="12">
        <v>21</v>
      </c>
      <c r="E24" s="12">
        <v>25</v>
      </c>
      <c r="F24" s="12">
        <v>25</v>
      </c>
      <c r="G24" s="12">
        <v>16</v>
      </c>
      <c r="H24" s="12">
        <v>21</v>
      </c>
      <c r="I24" s="12">
        <v>21</v>
      </c>
      <c r="J24" s="12">
        <v>18</v>
      </c>
      <c r="K24" s="12">
        <v>14</v>
      </c>
      <c r="L24" s="12">
        <v>14</v>
      </c>
      <c r="M24" s="12">
        <v>23</v>
      </c>
      <c r="N24" s="12">
        <v>6200</v>
      </c>
    </row>
    <row r="25" spans="1:14" ht="15" thickBot="1" x14ac:dyDescent="0.35">
      <c r="A25" s="11" t="s">
        <v>64</v>
      </c>
      <c r="B25" s="12">
        <v>13</v>
      </c>
      <c r="C25" s="12">
        <v>8</v>
      </c>
      <c r="D25" s="12">
        <v>14</v>
      </c>
      <c r="E25" s="12">
        <v>25</v>
      </c>
      <c r="F25" s="12">
        <v>25</v>
      </c>
      <c r="G25" s="12">
        <v>5</v>
      </c>
      <c r="H25" s="12">
        <v>26</v>
      </c>
      <c r="I25" s="12">
        <v>31</v>
      </c>
      <c r="J25" s="12">
        <v>25</v>
      </c>
      <c r="K25" s="12">
        <v>14</v>
      </c>
      <c r="L25" s="12">
        <v>14</v>
      </c>
      <c r="M25" s="12">
        <v>34</v>
      </c>
      <c r="N25" s="12">
        <v>6400</v>
      </c>
    </row>
    <row r="26" spans="1:14" ht="15" thickBot="1" x14ac:dyDescent="0.35">
      <c r="A26" s="11" t="s">
        <v>65</v>
      </c>
      <c r="B26" s="12">
        <v>35</v>
      </c>
      <c r="C26" s="12">
        <v>14</v>
      </c>
      <c r="D26" s="12">
        <v>37</v>
      </c>
      <c r="E26" s="12">
        <v>33</v>
      </c>
      <c r="F26" s="12">
        <v>33</v>
      </c>
      <c r="G26" s="12">
        <v>6</v>
      </c>
      <c r="H26" s="12">
        <v>4</v>
      </c>
      <c r="I26" s="12">
        <v>25</v>
      </c>
      <c r="J26" s="12">
        <v>2</v>
      </c>
      <c r="K26" s="12">
        <v>6</v>
      </c>
      <c r="L26" s="12">
        <v>6</v>
      </c>
      <c r="M26" s="12">
        <v>33</v>
      </c>
      <c r="N26" s="12">
        <v>6700</v>
      </c>
    </row>
    <row r="27" spans="1:14" ht="15" thickBot="1" x14ac:dyDescent="0.35">
      <c r="A27" s="11" t="s">
        <v>66</v>
      </c>
      <c r="B27" s="12">
        <v>38</v>
      </c>
      <c r="C27" s="12">
        <v>31</v>
      </c>
      <c r="D27" s="12">
        <v>38</v>
      </c>
      <c r="E27" s="12">
        <v>36</v>
      </c>
      <c r="F27" s="12">
        <v>36</v>
      </c>
      <c r="G27" s="12">
        <v>31</v>
      </c>
      <c r="H27" s="12">
        <v>1</v>
      </c>
      <c r="I27" s="12">
        <v>8</v>
      </c>
      <c r="J27" s="12">
        <v>1</v>
      </c>
      <c r="K27" s="12">
        <v>3</v>
      </c>
      <c r="L27" s="12">
        <v>3</v>
      </c>
      <c r="M27" s="12">
        <v>8</v>
      </c>
      <c r="N27" s="12">
        <v>6400</v>
      </c>
    </row>
    <row r="28" spans="1:14" ht="15" thickBot="1" x14ac:dyDescent="0.35">
      <c r="A28" s="11" t="s">
        <v>67</v>
      </c>
      <c r="B28" s="12">
        <v>25</v>
      </c>
      <c r="C28" s="12">
        <v>31</v>
      </c>
      <c r="D28" s="12">
        <v>29</v>
      </c>
      <c r="E28" s="12">
        <v>22</v>
      </c>
      <c r="F28" s="12">
        <v>22</v>
      </c>
      <c r="G28" s="12">
        <v>34</v>
      </c>
      <c r="H28" s="12">
        <v>14</v>
      </c>
      <c r="I28" s="12">
        <v>8</v>
      </c>
      <c r="J28" s="12">
        <v>10</v>
      </c>
      <c r="K28" s="12">
        <v>17</v>
      </c>
      <c r="L28" s="12">
        <v>17</v>
      </c>
      <c r="M28" s="12">
        <v>5</v>
      </c>
      <c r="N28" s="12">
        <v>5600</v>
      </c>
    </row>
    <row r="29" spans="1:14" ht="15" thickBot="1" x14ac:dyDescent="0.35">
      <c r="A29" s="11" t="s">
        <v>68</v>
      </c>
      <c r="B29" s="12">
        <v>21</v>
      </c>
      <c r="C29" s="12">
        <v>14</v>
      </c>
      <c r="D29" s="12">
        <v>24</v>
      </c>
      <c r="E29" s="12">
        <v>25</v>
      </c>
      <c r="F29" s="12">
        <v>25</v>
      </c>
      <c r="G29" s="12">
        <v>11</v>
      </c>
      <c r="H29" s="12">
        <v>18</v>
      </c>
      <c r="I29" s="12">
        <v>25</v>
      </c>
      <c r="J29" s="12">
        <v>15</v>
      </c>
      <c r="K29" s="12">
        <v>14</v>
      </c>
      <c r="L29" s="12">
        <v>14</v>
      </c>
      <c r="M29" s="12">
        <v>28</v>
      </c>
      <c r="N29" s="12">
        <v>5500</v>
      </c>
    </row>
    <row r="30" spans="1:14" ht="15" thickBot="1" x14ac:dyDescent="0.35">
      <c r="A30" s="11" t="s">
        <v>69</v>
      </c>
      <c r="B30" s="12">
        <v>12</v>
      </c>
      <c r="C30" s="12">
        <v>31</v>
      </c>
      <c r="D30" s="12">
        <v>10</v>
      </c>
      <c r="E30" s="12">
        <v>16</v>
      </c>
      <c r="F30" s="12">
        <v>16</v>
      </c>
      <c r="G30" s="12">
        <v>36</v>
      </c>
      <c r="H30" s="12">
        <v>27</v>
      </c>
      <c r="I30" s="12">
        <v>8</v>
      </c>
      <c r="J30" s="12">
        <v>29</v>
      </c>
      <c r="K30" s="12">
        <v>23</v>
      </c>
      <c r="L30" s="12">
        <v>23</v>
      </c>
      <c r="M30" s="12">
        <v>3</v>
      </c>
      <c r="N30" s="12">
        <v>5000</v>
      </c>
    </row>
    <row r="31" spans="1:14" ht="15" thickBot="1" x14ac:dyDescent="0.35">
      <c r="A31" s="11" t="s">
        <v>70</v>
      </c>
      <c r="B31" s="12">
        <v>10</v>
      </c>
      <c r="C31" s="12">
        <v>8</v>
      </c>
      <c r="D31" s="12">
        <v>8</v>
      </c>
      <c r="E31" s="12">
        <v>12</v>
      </c>
      <c r="F31" s="12">
        <v>12</v>
      </c>
      <c r="G31" s="12">
        <v>13</v>
      </c>
      <c r="H31" s="12">
        <v>29</v>
      </c>
      <c r="I31" s="12">
        <v>31</v>
      </c>
      <c r="J31" s="12">
        <v>31</v>
      </c>
      <c r="K31" s="12">
        <v>27</v>
      </c>
      <c r="L31" s="12">
        <v>27</v>
      </c>
      <c r="M31" s="12">
        <v>26</v>
      </c>
      <c r="N31" s="12">
        <v>5000</v>
      </c>
    </row>
    <row r="32" spans="1:14" ht="15" thickBot="1" x14ac:dyDescent="0.35">
      <c r="A32" s="11" t="s">
        <v>71</v>
      </c>
      <c r="B32" s="12">
        <v>30</v>
      </c>
      <c r="C32" s="12">
        <v>31</v>
      </c>
      <c r="D32" s="12">
        <v>32</v>
      </c>
      <c r="E32" s="12">
        <v>29</v>
      </c>
      <c r="F32" s="12">
        <v>29</v>
      </c>
      <c r="G32" s="12">
        <v>32</v>
      </c>
      <c r="H32" s="12">
        <v>9</v>
      </c>
      <c r="I32" s="12">
        <v>8</v>
      </c>
      <c r="J32" s="12">
        <v>7</v>
      </c>
      <c r="K32" s="12">
        <v>10</v>
      </c>
      <c r="L32" s="12">
        <v>10</v>
      </c>
      <c r="M32" s="12">
        <v>7</v>
      </c>
      <c r="N32" s="12">
        <v>4900</v>
      </c>
    </row>
    <row r="33" spans="1:14" ht="15" thickBot="1" x14ac:dyDescent="0.35">
      <c r="A33" s="11" t="s">
        <v>72</v>
      </c>
      <c r="B33" s="12">
        <v>19</v>
      </c>
      <c r="C33" s="12">
        <v>31</v>
      </c>
      <c r="D33" s="12">
        <v>23</v>
      </c>
      <c r="E33" s="12">
        <v>25</v>
      </c>
      <c r="F33" s="12">
        <v>25</v>
      </c>
      <c r="G33" s="12">
        <v>33</v>
      </c>
      <c r="H33" s="12">
        <v>20</v>
      </c>
      <c r="I33" s="12">
        <v>8</v>
      </c>
      <c r="J33" s="12">
        <v>16</v>
      </c>
      <c r="K33" s="12">
        <v>14</v>
      </c>
      <c r="L33" s="12">
        <v>14</v>
      </c>
      <c r="M33" s="12">
        <v>6</v>
      </c>
      <c r="N33" s="12">
        <v>4100</v>
      </c>
    </row>
    <row r="34" spans="1:14" ht="15" thickBot="1" x14ac:dyDescent="0.35">
      <c r="A34" s="11" t="s">
        <v>73</v>
      </c>
      <c r="B34" s="12">
        <v>32</v>
      </c>
      <c r="C34" s="12">
        <v>23</v>
      </c>
      <c r="D34" s="12">
        <v>34</v>
      </c>
      <c r="E34" s="12">
        <v>29</v>
      </c>
      <c r="F34" s="12">
        <v>29</v>
      </c>
      <c r="G34" s="12">
        <v>21</v>
      </c>
      <c r="H34" s="12">
        <v>7</v>
      </c>
      <c r="I34" s="12">
        <v>16</v>
      </c>
      <c r="J34" s="12">
        <v>5</v>
      </c>
      <c r="K34" s="12">
        <v>10</v>
      </c>
      <c r="L34" s="12">
        <v>10</v>
      </c>
      <c r="M34" s="12">
        <v>18</v>
      </c>
      <c r="N34" s="12">
        <v>3900</v>
      </c>
    </row>
    <row r="35" spans="1:14" ht="15" thickBot="1" x14ac:dyDescent="0.35">
      <c r="A35" s="11" t="s">
        <v>74</v>
      </c>
      <c r="B35" s="12">
        <v>1</v>
      </c>
      <c r="C35" s="12">
        <v>1</v>
      </c>
      <c r="D35" s="12">
        <v>12</v>
      </c>
      <c r="E35" s="12">
        <v>32</v>
      </c>
      <c r="F35" s="12">
        <v>32</v>
      </c>
      <c r="G35" s="12">
        <v>1</v>
      </c>
      <c r="H35" s="12">
        <v>38</v>
      </c>
      <c r="I35" s="12">
        <v>38</v>
      </c>
      <c r="J35" s="12">
        <v>27</v>
      </c>
      <c r="K35" s="12">
        <v>7</v>
      </c>
      <c r="L35" s="12">
        <v>7</v>
      </c>
      <c r="M35" s="12">
        <v>38</v>
      </c>
      <c r="N35" s="12">
        <v>4100</v>
      </c>
    </row>
    <row r="36" spans="1:14" ht="15" thickBot="1" x14ac:dyDescent="0.35">
      <c r="A36" s="11" t="s">
        <v>75</v>
      </c>
      <c r="B36" s="12">
        <v>11</v>
      </c>
      <c r="C36" s="12">
        <v>37</v>
      </c>
      <c r="D36" s="12">
        <v>20</v>
      </c>
      <c r="E36" s="12">
        <v>38</v>
      </c>
      <c r="F36" s="12">
        <v>38</v>
      </c>
      <c r="G36" s="12">
        <v>37</v>
      </c>
      <c r="H36" s="12">
        <v>28</v>
      </c>
      <c r="I36" s="12">
        <v>2</v>
      </c>
      <c r="J36" s="12">
        <v>19</v>
      </c>
      <c r="K36" s="12">
        <v>1</v>
      </c>
      <c r="L36" s="12">
        <v>1</v>
      </c>
      <c r="M36" s="12">
        <v>2</v>
      </c>
      <c r="N36" s="12">
        <v>3400</v>
      </c>
    </row>
    <row r="37" spans="1:14" ht="15" thickBot="1" x14ac:dyDescent="0.35">
      <c r="A37" s="11" t="s">
        <v>76</v>
      </c>
      <c r="B37" s="12">
        <v>23</v>
      </c>
      <c r="C37" s="12">
        <v>37</v>
      </c>
      <c r="D37" s="12">
        <v>33</v>
      </c>
      <c r="E37" s="12">
        <v>36</v>
      </c>
      <c r="F37" s="12">
        <v>36</v>
      </c>
      <c r="G37" s="12">
        <v>37</v>
      </c>
      <c r="H37" s="12">
        <v>16</v>
      </c>
      <c r="I37" s="12">
        <v>2</v>
      </c>
      <c r="J37" s="12">
        <v>6</v>
      </c>
      <c r="K37" s="12">
        <v>3</v>
      </c>
      <c r="L37" s="12">
        <v>3</v>
      </c>
      <c r="M37" s="12">
        <v>2</v>
      </c>
      <c r="N37" s="12">
        <v>3300</v>
      </c>
    </row>
    <row r="38" spans="1:14" ht="15" thickBot="1" x14ac:dyDescent="0.35">
      <c r="A38" s="11" t="s">
        <v>77</v>
      </c>
      <c r="B38" s="12">
        <v>14</v>
      </c>
      <c r="C38" s="12">
        <v>28</v>
      </c>
      <c r="D38" s="12">
        <v>17</v>
      </c>
      <c r="E38" s="12">
        <v>29</v>
      </c>
      <c r="F38" s="12">
        <v>29</v>
      </c>
      <c r="G38" s="12">
        <v>28</v>
      </c>
      <c r="H38" s="12">
        <v>25</v>
      </c>
      <c r="I38" s="12">
        <v>11</v>
      </c>
      <c r="J38" s="12">
        <v>22</v>
      </c>
      <c r="K38" s="12">
        <v>10</v>
      </c>
      <c r="L38" s="12">
        <v>10</v>
      </c>
      <c r="M38" s="12">
        <v>11</v>
      </c>
      <c r="N38" s="12">
        <v>3400</v>
      </c>
    </row>
    <row r="39" spans="1:14" ht="15" thickBot="1" x14ac:dyDescent="0.35">
      <c r="A39" s="11" t="s">
        <v>78</v>
      </c>
      <c r="B39" s="12">
        <v>26</v>
      </c>
      <c r="C39" s="12">
        <v>8</v>
      </c>
      <c r="D39" s="12">
        <v>22</v>
      </c>
      <c r="E39" s="12">
        <v>12</v>
      </c>
      <c r="F39" s="12">
        <v>12</v>
      </c>
      <c r="G39" s="12">
        <v>13</v>
      </c>
      <c r="H39" s="12">
        <v>13</v>
      </c>
      <c r="I39" s="12">
        <v>31</v>
      </c>
      <c r="J39" s="12">
        <v>17</v>
      </c>
      <c r="K39" s="12">
        <v>27</v>
      </c>
      <c r="L39" s="12">
        <v>27</v>
      </c>
      <c r="M39" s="12">
        <v>26</v>
      </c>
      <c r="N39" s="12">
        <v>3500</v>
      </c>
    </row>
    <row r="40" spans="1:14" ht="15" thickBot="1" x14ac:dyDescent="0.35">
      <c r="A40" s="11" t="s">
        <v>79</v>
      </c>
      <c r="B40" s="12">
        <v>29</v>
      </c>
      <c r="C40" s="12">
        <v>14</v>
      </c>
      <c r="D40" s="12">
        <v>35</v>
      </c>
      <c r="E40" s="12">
        <v>35</v>
      </c>
      <c r="F40" s="12">
        <v>35</v>
      </c>
      <c r="G40" s="12">
        <v>4</v>
      </c>
      <c r="H40" s="12">
        <v>10</v>
      </c>
      <c r="I40" s="12">
        <v>25</v>
      </c>
      <c r="J40" s="12">
        <v>4</v>
      </c>
      <c r="K40" s="12">
        <v>4</v>
      </c>
      <c r="L40" s="12">
        <v>4</v>
      </c>
      <c r="M40" s="12">
        <v>35</v>
      </c>
      <c r="N40" s="12">
        <v>4100</v>
      </c>
    </row>
    <row r="41" spans="1:14" ht="15" thickBot="1" x14ac:dyDescent="0.35">
      <c r="A41" s="11" t="s">
        <v>80</v>
      </c>
      <c r="B41" s="12">
        <v>9</v>
      </c>
      <c r="C41" s="12">
        <v>1</v>
      </c>
      <c r="D41" s="12">
        <v>5</v>
      </c>
      <c r="E41" s="12">
        <v>4</v>
      </c>
      <c r="F41" s="12">
        <v>4</v>
      </c>
      <c r="G41" s="12">
        <v>12</v>
      </c>
      <c r="H41" s="12">
        <v>30</v>
      </c>
      <c r="I41" s="12">
        <v>38</v>
      </c>
      <c r="J41" s="12">
        <v>34</v>
      </c>
      <c r="K41" s="12">
        <v>35</v>
      </c>
      <c r="L41" s="12">
        <v>35</v>
      </c>
      <c r="M41" s="12">
        <v>27</v>
      </c>
      <c r="N41" s="12">
        <v>4300</v>
      </c>
    </row>
    <row r="42" spans="1:14" ht="15" thickBot="1" x14ac:dyDescent="0.35">
      <c r="A42" s="11" t="s">
        <v>81</v>
      </c>
      <c r="B42" s="12">
        <v>37</v>
      </c>
      <c r="C42" s="12">
        <v>18</v>
      </c>
      <c r="D42" s="12">
        <v>30</v>
      </c>
      <c r="E42" s="12">
        <v>9</v>
      </c>
      <c r="F42" s="12">
        <v>9</v>
      </c>
      <c r="G42" s="12">
        <v>20</v>
      </c>
      <c r="H42" s="12">
        <v>2</v>
      </c>
      <c r="I42" s="12">
        <v>21</v>
      </c>
      <c r="J42" s="12">
        <v>9</v>
      </c>
      <c r="K42" s="12">
        <v>30</v>
      </c>
      <c r="L42" s="12">
        <v>30</v>
      </c>
      <c r="M42" s="12">
        <v>19</v>
      </c>
      <c r="N42" s="12">
        <v>4800</v>
      </c>
    </row>
    <row r="43" spans="1:14" ht="15" thickBot="1" x14ac:dyDescent="0.35">
      <c r="A43" s="11" t="s">
        <v>82</v>
      </c>
      <c r="B43" s="12">
        <v>27</v>
      </c>
      <c r="C43" s="12">
        <v>8</v>
      </c>
      <c r="D43" s="12">
        <v>18</v>
      </c>
      <c r="E43" s="12">
        <v>1</v>
      </c>
      <c r="F43" s="12">
        <v>1</v>
      </c>
      <c r="G43" s="12">
        <v>18</v>
      </c>
      <c r="H43" s="12">
        <v>12</v>
      </c>
      <c r="I43" s="12">
        <v>31</v>
      </c>
      <c r="J43" s="12">
        <v>21</v>
      </c>
      <c r="K43" s="12">
        <v>38</v>
      </c>
      <c r="L43" s="12">
        <v>38</v>
      </c>
      <c r="M43" s="12">
        <v>21</v>
      </c>
      <c r="N43" s="12">
        <v>5500</v>
      </c>
    </row>
    <row r="44" spans="1:14" ht="15" thickBot="1" x14ac:dyDescent="0.35">
      <c r="A44" s="11" t="s">
        <v>83</v>
      </c>
      <c r="B44" s="12">
        <v>31</v>
      </c>
      <c r="C44" s="12">
        <v>14</v>
      </c>
      <c r="D44" s="12">
        <v>27</v>
      </c>
      <c r="E44" s="12">
        <v>11</v>
      </c>
      <c r="F44" s="12">
        <v>11</v>
      </c>
      <c r="G44" s="12">
        <v>17</v>
      </c>
      <c r="H44" s="12">
        <v>8</v>
      </c>
      <c r="I44" s="12">
        <v>25</v>
      </c>
      <c r="J44" s="12">
        <v>12</v>
      </c>
      <c r="K44" s="12">
        <v>28</v>
      </c>
      <c r="L44" s="12">
        <v>28</v>
      </c>
      <c r="M44" s="12">
        <v>22</v>
      </c>
      <c r="N44" s="12">
        <v>5800</v>
      </c>
    </row>
    <row r="45" spans="1:14" ht="15" thickBot="1" x14ac:dyDescent="0.35">
      <c r="A45" s="11" t="s">
        <v>84</v>
      </c>
      <c r="B45" s="12">
        <v>32</v>
      </c>
      <c r="C45" s="12">
        <v>31</v>
      </c>
      <c r="D45" s="12">
        <v>31</v>
      </c>
      <c r="E45" s="12">
        <v>20</v>
      </c>
      <c r="F45" s="12">
        <v>20</v>
      </c>
      <c r="G45" s="12">
        <v>35</v>
      </c>
      <c r="H45" s="12">
        <v>7</v>
      </c>
      <c r="I45" s="12">
        <v>8</v>
      </c>
      <c r="J45" s="12">
        <v>8</v>
      </c>
      <c r="K45" s="12">
        <v>19</v>
      </c>
      <c r="L45" s="12">
        <v>19</v>
      </c>
      <c r="M45" s="12">
        <v>4</v>
      </c>
      <c r="N45" s="12">
        <v>4900</v>
      </c>
    </row>
    <row r="46" spans="1:14" ht="18.600000000000001" thickBot="1" x14ac:dyDescent="0.35">
      <c r="A46" s="7"/>
    </row>
    <row r="47" spans="1:14" ht="15" thickBot="1" x14ac:dyDescent="0.35">
      <c r="A47" s="11" t="s">
        <v>85</v>
      </c>
      <c r="B47" s="11" t="s">
        <v>36</v>
      </c>
      <c r="C47" s="11" t="s">
        <v>37</v>
      </c>
      <c r="D47" s="11" t="s">
        <v>38</v>
      </c>
      <c r="E47" s="11" t="s">
        <v>39</v>
      </c>
      <c r="F47" s="11" t="s">
        <v>40</v>
      </c>
      <c r="G47" s="11" t="s">
        <v>41</v>
      </c>
      <c r="H47" s="11" t="s">
        <v>42</v>
      </c>
      <c r="I47" s="11" t="s">
        <v>43</v>
      </c>
      <c r="J47" s="11" t="s">
        <v>44</v>
      </c>
      <c r="K47" s="11" t="s">
        <v>45</v>
      </c>
      <c r="L47" s="11" t="s">
        <v>268</v>
      </c>
      <c r="M47" s="11" t="s">
        <v>269</v>
      </c>
    </row>
    <row r="48" spans="1:14" ht="15" thickBot="1" x14ac:dyDescent="0.35">
      <c r="A48" s="11" t="s">
        <v>86</v>
      </c>
      <c r="B48" s="12" t="s">
        <v>100</v>
      </c>
      <c r="C48" s="12" t="s">
        <v>319</v>
      </c>
      <c r="D48" s="12" t="s">
        <v>320</v>
      </c>
      <c r="E48" s="12" t="s">
        <v>321</v>
      </c>
      <c r="F48" s="12" t="s">
        <v>322</v>
      </c>
      <c r="G48" s="12" t="s">
        <v>323</v>
      </c>
      <c r="H48" s="12" t="s">
        <v>324</v>
      </c>
      <c r="I48" s="12" t="s">
        <v>325</v>
      </c>
      <c r="J48" s="12" t="s">
        <v>326</v>
      </c>
      <c r="K48" s="12" t="s">
        <v>327</v>
      </c>
      <c r="L48" s="12" t="s">
        <v>100</v>
      </c>
      <c r="M48" s="12" t="s">
        <v>328</v>
      </c>
    </row>
    <row r="49" spans="1:13" ht="15" thickBot="1" x14ac:dyDescent="0.35">
      <c r="A49" s="11" t="s">
        <v>97</v>
      </c>
      <c r="B49" s="12" t="s">
        <v>100</v>
      </c>
      <c r="C49" s="12" t="s">
        <v>319</v>
      </c>
      <c r="D49" s="12" t="s">
        <v>329</v>
      </c>
      <c r="E49" s="12" t="s">
        <v>321</v>
      </c>
      <c r="F49" s="12" t="s">
        <v>100</v>
      </c>
      <c r="G49" s="12" t="s">
        <v>323</v>
      </c>
      <c r="H49" s="12" t="s">
        <v>324</v>
      </c>
      <c r="I49" s="12" t="s">
        <v>325</v>
      </c>
      <c r="J49" s="12" t="s">
        <v>330</v>
      </c>
      <c r="K49" s="12" t="s">
        <v>327</v>
      </c>
      <c r="L49" s="12" t="s">
        <v>100</v>
      </c>
      <c r="M49" s="12" t="s">
        <v>328</v>
      </c>
    </row>
    <row r="50" spans="1:13" ht="15" thickBot="1" x14ac:dyDescent="0.35">
      <c r="A50" s="11" t="s">
        <v>104</v>
      </c>
      <c r="B50" s="12" t="s">
        <v>100</v>
      </c>
      <c r="C50" s="12" t="s">
        <v>319</v>
      </c>
      <c r="D50" s="12" t="s">
        <v>331</v>
      </c>
      <c r="E50" s="12" t="s">
        <v>321</v>
      </c>
      <c r="F50" s="12" t="s">
        <v>100</v>
      </c>
      <c r="G50" s="12" t="s">
        <v>323</v>
      </c>
      <c r="H50" s="12" t="s">
        <v>324</v>
      </c>
      <c r="I50" s="12" t="s">
        <v>325</v>
      </c>
      <c r="J50" s="12" t="s">
        <v>330</v>
      </c>
      <c r="K50" s="12" t="s">
        <v>327</v>
      </c>
      <c r="L50" s="12" t="s">
        <v>100</v>
      </c>
      <c r="M50" s="12" t="s">
        <v>328</v>
      </c>
    </row>
    <row r="51" spans="1:13" ht="15" thickBot="1" x14ac:dyDescent="0.35">
      <c r="A51" s="11" t="s">
        <v>107</v>
      </c>
      <c r="B51" s="12" t="s">
        <v>100</v>
      </c>
      <c r="C51" s="12" t="s">
        <v>319</v>
      </c>
      <c r="D51" s="12" t="s">
        <v>331</v>
      </c>
      <c r="E51" s="12" t="s">
        <v>321</v>
      </c>
      <c r="F51" s="12" t="s">
        <v>100</v>
      </c>
      <c r="G51" s="12" t="s">
        <v>323</v>
      </c>
      <c r="H51" s="12" t="s">
        <v>324</v>
      </c>
      <c r="I51" s="12" t="s">
        <v>325</v>
      </c>
      <c r="J51" s="12" t="s">
        <v>332</v>
      </c>
      <c r="K51" s="12" t="s">
        <v>333</v>
      </c>
      <c r="L51" s="12" t="s">
        <v>100</v>
      </c>
      <c r="M51" s="12" t="s">
        <v>328</v>
      </c>
    </row>
    <row r="52" spans="1:13" ht="15" thickBot="1" x14ac:dyDescent="0.35">
      <c r="A52" s="11" t="s">
        <v>110</v>
      </c>
      <c r="B52" s="12" t="s">
        <v>100</v>
      </c>
      <c r="C52" s="12" t="s">
        <v>319</v>
      </c>
      <c r="D52" s="12" t="s">
        <v>334</v>
      </c>
      <c r="E52" s="12" t="s">
        <v>335</v>
      </c>
      <c r="F52" s="12" t="s">
        <v>100</v>
      </c>
      <c r="G52" s="12" t="s">
        <v>323</v>
      </c>
      <c r="H52" s="12" t="s">
        <v>324</v>
      </c>
      <c r="I52" s="12" t="s">
        <v>325</v>
      </c>
      <c r="J52" s="12" t="s">
        <v>332</v>
      </c>
      <c r="K52" s="12" t="s">
        <v>333</v>
      </c>
      <c r="L52" s="12" t="s">
        <v>100</v>
      </c>
      <c r="M52" s="12" t="s">
        <v>328</v>
      </c>
    </row>
    <row r="53" spans="1:13" ht="15" thickBot="1" x14ac:dyDescent="0.35">
      <c r="A53" s="11" t="s">
        <v>113</v>
      </c>
      <c r="B53" s="12" t="s">
        <v>100</v>
      </c>
      <c r="C53" s="12" t="s">
        <v>319</v>
      </c>
      <c r="D53" s="12" t="s">
        <v>334</v>
      </c>
      <c r="E53" s="12" t="s">
        <v>335</v>
      </c>
      <c r="F53" s="12" t="s">
        <v>100</v>
      </c>
      <c r="G53" s="12" t="s">
        <v>323</v>
      </c>
      <c r="H53" s="12" t="s">
        <v>336</v>
      </c>
      <c r="I53" s="12" t="s">
        <v>325</v>
      </c>
      <c r="J53" s="12" t="s">
        <v>332</v>
      </c>
      <c r="K53" s="12" t="s">
        <v>333</v>
      </c>
      <c r="L53" s="12" t="s">
        <v>100</v>
      </c>
      <c r="M53" s="12" t="s">
        <v>328</v>
      </c>
    </row>
    <row r="54" spans="1:13" ht="15" thickBot="1" x14ac:dyDescent="0.35">
      <c r="A54" s="11" t="s">
        <v>116</v>
      </c>
      <c r="B54" s="12" t="s">
        <v>100</v>
      </c>
      <c r="C54" s="12" t="s">
        <v>319</v>
      </c>
      <c r="D54" s="12" t="s">
        <v>334</v>
      </c>
      <c r="E54" s="12" t="s">
        <v>335</v>
      </c>
      <c r="F54" s="12" t="s">
        <v>100</v>
      </c>
      <c r="G54" s="12" t="s">
        <v>323</v>
      </c>
      <c r="H54" s="12" t="s">
        <v>336</v>
      </c>
      <c r="I54" s="12" t="s">
        <v>325</v>
      </c>
      <c r="J54" s="12" t="s">
        <v>332</v>
      </c>
      <c r="K54" s="12" t="s">
        <v>333</v>
      </c>
      <c r="L54" s="12" t="s">
        <v>100</v>
      </c>
      <c r="M54" s="12" t="s">
        <v>328</v>
      </c>
    </row>
    <row r="55" spans="1:13" ht="15" thickBot="1" x14ac:dyDescent="0.35">
      <c r="A55" s="11" t="s">
        <v>118</v>
      </c>
      <c r="B55" s="12" t="s">
        <v>100</v>
      </c>
      <c r="C55" s="12" t="s">
        <v>319</v>
      </c>
      <c r="D55" s="12" t="s">
        <v>334</v>
      </c>
      <c r="E55" s="12" t="s">
        <v>335</v>
      </c>
      <c r="F55" s="12" t="s">
        <v>100</v>
      </c>
      <c r="G55" s="12" t="s">
        <v>323</v>
      </c>
      <c r="H55" s="12" t="s">
        <v>336</v>
      </c>
      <c r="I55" s="12" t="s">
        <v>325</v>
      </c>
      <c r="J55" s="12" t="s">
        <v>337</v>
      </c>
      <c r="K55" s="12" t="s">
        <v>333</v>
      </c>
      <c r="L55" s="12" t="s">
        <v>100</v>
      </c>
      <c r="M55" s="12" t="s">
        <v>328</v>
      </c>
    </row>
    <row r="56" spans="1:13" ht="15" thickBot="1" x14ac:dyDescent="0.35">
      <c r="A56" s="11" t="s">
        <v>121</v>
      </c>
      <c r="B56" s="12" t="s">
        <v>100</v>
      </c>
      <c r="C56" s="12" t="s">
        <v>319</v>
      </c>
      <c r="D56" s="12" t="s">
        <v>334</v>
      </c>
      <c r="E56" s="12" t="s">
        <v>335</v>
      </c>
      <c r="F56" s="12" t="s">
        <v>100</v>
      </c>
      <c r="G56" s="12" t="s">
        <v>323</v>
      </c>
      <c r="H56" s="12" t="s">
        <v>336</v>
      </c>
      <c r="I56" s="12" t="s">
        <v>325</v>
      </c>
      <c r="J56" s="12" t="s">
        <v>337</v>
      </c>
      <c r="K56" s="12" t="s">
        <v>333</v>
      </c>
      <c r="L56" s="12" t="s">
        <v>100</v>
      </c>
      <c r="M56" s="12" t="s">
        <v>338</v>
      </c>
    </row>
    <row r="57" spans="1:13" ht="15" thickBot="1" x14ac:dyDescent="0.35">
      <c r="A57" s="11" t="s">
        <v>123</v>
      </c>
      <c r="B57" s="12" t="s">
        <v>100</v>
      </c>
      <c r="C57" s="12" t="s">
        <v>319</v>
      </c>
      <c r="D57" s="12" t="s">
        <v>334</v>
      </c>
      <c r="E57" s="12" t="s">
        <v>335</v>
      </c>
      <c r="F57" s="12" t="s">
        <v>100</v>
      </c>
      <c r="G57" s="12" t="s">
        <v>339</v>
      </c>
      <c r="H57" s="12" t="s">
        <v>340</v>
      </c>
      <c r="I57" s="12" t="s">
        <v>325</v>
      </c>
      <c r="J57" s="12" t="s">
        <v>337</v>
      </c>
      <c r="K57" s="12" t="s">
        <v>333</v>
      </c>
      <c r="L57" s="12" t="s">
        <v>100</v>
      </c>
      <c r="M57" s="12" t="s">
        <v>338</v>
      </c>
    </row>
    <row r="58" spans="1:13" ht="15" thickBot="1" x14ac:dyDescent="0.35">
      <c r="A58" s="11" t="s">
        <v>125</v>
      </c>
      <c r="B58" s="12" t="s">
        <v>100</v>
      </c>
      <c r="C58" s="12" t="s">
        <v>319</v>
      </c>
      <c r="D58" s="12" t="s">
        <v>334</v>
      </c>
      <c r="E58" s="12" t="s">
        <v>335</v>
      </c>
      <c r="F58" s="12" t="s">
        <v>100</v>
      </c>
      <c r="G58" s="12" t="s">
        <v>341</v>
      </c>
      <c r="H58" s="12" t="s">
        <v>340</v>
      </c>
      <c r="I58" s="12" t="s">
        <v>325</v>
      </c>
      <c r="J58" s="12" t="s">
        <v>337</v>
      </c>
      <c r="K58" s="12" t="s">
        <v>333</v>
      </c>
      <c r="L58" s="12" t="s">
        <v>100</v>
      </c>
      <c r="M58" s="12" t="s">
        <v>338</v>
      </c>
    </row>
    <row r="59" spans="1:13" ht="15" thickBot="1" x14ac:dyDescent="0.35">
      <c r="A59" s="11" t="s">
        <v>126</v>
      </c>
      <c r="B59" s="12" t="s">
        <v>100</v>
      </c>
      <c r="C59" s="12" t="s">
        <v>319</v>
      </c>
      <c r="D59" s="12" t="s">
        <v>334</v>
      </c>
      <c r="E59" s="12" t="s">
        <v>335</v>
      </c>
      <c r="F59" s="12" t="s">
        <v>100</v>
      </c>
      <c r="G59" s="12" t="s">
        <v>342</v>
      </c>
      <c r="H59" s="12" t="s">
        <v>340</v>
      </c>
      <c r="I59" s="12" t="s">
        <v>325</v>
      </c>
      <c r="J59" s="12" t="s">
        <v>337</v>
      </c>
      <c r="K59" s="12" t="s">
        <v>333</v>
      </c>
      <c r="L59" s="12" t="s">
        <v>100</v>
      </c>
      <c r="M59" s="12" t="s">
        <v>338</v>
      </c>
    </row>
    <row r="60" spans="1:13" ht="15" thickBot="1" x14ac:dyDescent="0.35">
      <c r="A60" s="11" t="s">
        <v>128</v>
      </c>
      <c r="B60" s="12" t="s">
        <v>100</v>
      </c>
      <c r="C60" s="12" t="s">
        <v>319</v>
      </c>
      <c r="D60" s="12" t="s">
        <v>334</v>
      </c>
      <c r="E60" s="12" t="s">
        <v>335</v>
      </c>
      <c r="F60" s="12" t="s">
        <v>100</v>
      </c>
      <c r="G60" s="12" t="s">
        <v>342</v>
      </c>
      <c r="H60" s="12" t="s">
        <v>340</v>
      </c>
      <c r="I60" s="12" t="s">
        <v>325</v>
      </c>
      <c r="J60" s="12" t="s">
        <v>337</v>
      </c>
      <c r="K60" s="12" t="s">
        <v>333</v>
      </c>
      <c r="L60" s="12" t="s">
        <v>100</v>
      </c>
      <c r="M60" s="12" t="s">
        <v>338</v>
      </c>
    </row>
    <row r="61" spans="1:13" ht="15" thickBot="1" x14ac:dyDescent="0.35">
      <c r="A61" s="11" t="s">
        <v>130</v>
      </c>
      <c r="B61" s="12" t="s">
        <v>100</v>
      </c>
      <c r="C61" s="12" t="s">
        <v>319</v>
      </c>
      <c r="D61" s="12" t="s">
        <v>334</v>
      </c>
      <c r="E61" s="12" t="s">
        <v>335</v>
      </c>
      <c r="F61" s="12" t="s">
        <v>100</v>
      </c>
      <c r="G61" s="12" t="s">
        <v>342</v>
      </c>
      <c r="H61" s="12" t="s">
        <v>340</v>
      </c>
      <c r="I61" s="12" t="s">
        <v>325</v>
      </c>
      <c r="J61" s="12" t="s">
        <v>337</v>
      </c>
      <c r="K61" s="12" t="s">
        <v>333</v>
      </c>
      <c r="L61" s="12" t="s">
        <v>100</v>
      </c>
      <c r="M61" s="12" t="s">
        <v>338</v>
      </c>
    </row>
    <row r="62" spans="1:13" ht="15" thickBot="1" x14ac:dyDescent="0.35">
      <c r="A62" s="11" t="s">
        <v>131</v>
      </c>
      <c r="B62" s="12" t="s">
        <v>100</v>
      </c>
      <c r="C62" s="12" t="s">
        <v>319</v>
      </c>
      <c r="D62" s="12" t="s">
        <v>334</v>
      </c>
      <c r="E62" s="12" t="s">
        <v>335</v>
      </c>
      <c r="F62" s="12" t="s">
        <v>100</v>
      </c>
      <c r="G62" s="12" t="s">
        <v>342</v>
      </c>
      <c r="H62" s="12" t="s">
        <v>340</v>
      </c>
      <c r="I62" s="12" t="s">
        <v>325</v>
      </c>
      <c r="J62" s="12" t="s">
        <v>343</v>
      </c>
      <c r="K62" s="12" t="s">
        <v>333</v>
      </c>
      <c r="L62" s="12" t="s">
        <v>100</v>
      </c>
      <c r="M62" s="12" t="s">
        <v>338</v>
      </c>
    </row>
    <row r="63" spans="1:13" ht="15" thickBot="1" x14ac:dyDescent="0.35">
      <c r="A63" s="11" t="s">
        <v>133</v>
      </c>
      <c r="B63" s="12" t="s">
        <v>100</v>
      </c>
      <c r="C63" s="12" t="s">
        <v>319</v>
      </c>
      <c r="D63" s="12" t="s">
        <v>334</v>
      </c>
      <c r="E63" s="12" t="s">
        <v>335</v>
      </c>
      <c r="F63" s="12" t="s">
        <v>100</v>
      </c>
      <c r="G63" s="12" t="s">
        <v>342</v>
      </c>
      <c r="H63" s="12" t="s">
        <v>340</v>
      </c>
      <c r="I63" s="12" t="s">
        <v>325</v>
      </c>
      <c r="J63" s="12" t="s">
        <v>100</v>
      </c>
      <c r="K63" s="12" t="s">
        <v>333</v>
      </c>
      <c r="L63" s="12" t="s">
        <v>100</v>
      </c>
      <c r="M63" s="12" t="s">
        <v>338</v>
      </c>
    </row>
    <row r="64" spans="1:13" ht="15" thickBot="1" x14ac:dyDescent="0.35">
      <c r="A64" s="11" t="s">
        <v>136</v>
      </c>
      <c r="B64" s="12" t="s">
        <v>100</v>
      </c>
      <c r="C64" s="12" t="s">
        <v>319</v>
      </c>
      <c r="D64" s="12" t="s">
        <v>344</v>
      </c>
      <c r="E64" s="12" t="s">
        <v>335</v>
      </c>
      <c r="F64" s="12" t="s">
        <v>100</v>
      </c>
      <c r="G64" s="12" t="s">
        <v>342</v>
      </c>
      <c r="H64" s="12" t="s">
        <v>340</v>
      </c>
      <c r="I64" s="12" t="s">
        <v>325</v>
      </c>
      <c r="J64" s="12" t="s">
        <v>100</v>
      </c>
      <c r="K64" s="12" t="s">
        <v>333</v>
      </c>
      <c r="L64" s="12" t="s">
        <v>100</v>
      </c>
      <c r="M64" s="12" t="s">
        <v>338</v>
      </c>
    </row>
    <row r="65" spans="1:13" ht="15" thickBot="1" x14ac:dyDescent="0.35">
      <c r="A65" s="11" t="s">
        <v>139</v>
      </c>
      <c r="B65" s="12" t="s">
        <v>100</v>
      </c>
      <c r="C65" s="12" t="s">
        <v>319</v>
      </c>
      <c r="D65" s="12" t="s">
        <v>344</v>
      </c>
      <c r="E65" s="12" t="s">
        <v>335</v>
      </c>
      <c r="F65" s="12" t="s">
        <v>100</v>
      </c>
      <c r="G65" s="12" t="s">
        <v>345</v>
      </c>
      <c r="H65" s="12" t="s">
        <v>340</v>
      </c>
      <c r="I65" s="12" t="s">
        <v>325</v>
      </c>
      <c r="J65" s="12" t="s">
        <v>100</v>
      </c>
      <c r="K65" s="12" t="s">
        <v>346</v>
      </c>
      <c r="L65" s="12" t="s">
        <v>100</v>
      </c>
      <c r="M65" s="12" t="s">
        <v>347</v>
      </c>
    </row>
    <row r="66" spans="1:13" ht="15" thickBot="1" x14ac:dyDescent="0.35">
      <c r="A66" s="11" t="s">
        <v>141</v>
      </c>
      <c r="B66" s="12" t="s">
        <v>100</v>
      </c>
      <c r="C66" s="12" t="s">
        <v>100</v>
      </c>
      <c r="D66" s="12" t="s">
        <v>344</v>
      </c>
      <c r="E66" s="12" t="s">
        <v>335</v>
      </c>
      <c r="F66" s="12" t="s">
        <v>100</v>
      </c>
      <c r="G66" s="12" t="s">
        <v>345</v>
      </c>
      <c r="H66" s="12" t="s">
        <v>340</v>
      </c>
      <c r="I66" s="12" t="s">
        <v>325</v>
      </c>
      <c r="J66" s="12" t="s">
        <v>100</v>
      </c>
      <c r="K66" s="12" t="s">
        <v>346</v>
      </c>
      <c r="L66" s="12" t="s">
        <v>100</v>
      </c>
      <c r="M66" s="12" t="s">
        <v>348</v>
      </c>
    </row>
    <row r="67" spans="1:13" ht="15" thickBot="1" x14ac:dyDescent="0.35">
      <c r="A67" s="11" t="s">
        <v>143</v>
      </c>
      <c r="B67" s="12" t="s">
        <v>100</v>
      </c>
      <c r="C67" s="12" t="s">
        <v>100</v>
      </c>
      <c r="D67" s="12" t="s">
        <v>344</v>
      </c>
      <c r="E67" s="12" t="s">
        <v>335</v>
      </c>
      <c r="F67" s="12" t="s">
        <v>100</v>
      </c>
      <c r="G67" s="12" t="s">
        <v>345</v>
      </c>
      <c r="H67" s="12" t="s">
        <v>340</v>
      </c>
      <c r="I67" s="12" t="s">
        <v>325</v>
      </c>
      <c r="J67" s="12" t="s">
        <v>100</v>
      </c>
      <c r="K67" s="12" t="s">
        <v>349</v>
      </c>
      <c r="L67" s="12" t="s">
        <v>100</v>
      </c>
      <c r="M67" s="12" t="s">
        <v>348</v>
      </c>
    </row>
    <row r="68" spans="1:13" ht="15" thickBot="1" x14ac:dyDescent="0.35">
      <c r="A68" s="11" t="s">
        <v>145</v>
      </c>
      <c r="B68" s="12" t="s">
        <v>100</v>
      </c>
      <c r="C68" s="12" t="s">
        <v>100</v>
      </c>
      <c r="D68" s="12" t="s">
        <v>344</v>
      </c>
      <c r="E68" s="12" t="s">
        <v>335</v>
      </c>
      <c r="F68" s="12" t="s">
        <v>100</v>
      </c>
      <c r="G68" s="12" t="s">
        <v>345</v>
      </c>
      <c r="H68" s="12" t="s">
        <v>340</v>
      </c>
      <c r="I68" s="12" t="s">
        <v>325</v>
      </c>
      <c r="J68" s="12" t="s">
        <v>100</v>
      </c>
      <c r="K68" s="12" t="s">
        <v>349</v>
      </c>
      <c r="L68" s="12" t="s">
        <v>100</v>
      </c>
      <c r="M68" s="12" t="s">
        <v>348</v>
      </c>
    </row>
    <row r="69" spans="1:13" ht="15" thickBot="1" x14ac:dyDescent="0.35">
      <c r="A69" s="11" t="s">
        <v>146</v>
      </c>
      <c r="B69" s="12" t="s">
        <v>100</v>
      </c>
      <c r="C69" s="12" t="s">
        <v>100</v>
      </c>
      <c r="D69" s="12" t="s">
        <v>350</v>
      </c>
      <c r="E69" s="12" t="s">
        <v>335</v>
      </c>
      <c r="F69" s="12" t="s">
        <v>100</v>
      </c>
      <c r="G69" s="12" t="s">
        <v>345</v>
      </c>
      <c r="H69" s="12" t="s">
        <v>340</v>
      </c>
      <c r="I69" s="12" t="s">
        <v>325</v>
      </c>
      <c r="J69" s="12" t="s">
        <v>100</v>
      </c>
      <c r="K69" s="12" t="s">
        <v>349</v>
      </c>
      <c r="L69" s="12" t="s">
        <v>100</v>
      </c>
      <c r="M69" s="12" t="s">
        <v>348</v>
      </c>
    </row>
    <row r="70" spans="1:13" ht="15" thickBot="1" x14ac:dyDescent="0.35">
      <c r="A70" s="11" t="s">
        <v>148</v>
      </c>
      <c r="B70" s="12" t="s">
        <v>100</v>
      </c>
      <c r="C70" s="12" t="s">
        <v>100</v>
      </c>
      <c r="D70" s="12" t="s">
        <v>350</v>
      </c>
      <c r="E70" s="12" t="s">
        <v>335</v>
      </c>
      <c r="F70" s="12" t="s">
        <v>100</v>
      </c>
      <c r="G70" s="12" t="s">
        <v>345</v>
      </c>
      <c r="H70" s="12" t="s">
        <v>340</v>
      </c>
      <c r="I70" s="12" t="s">
        <v>325</v>
      </c>
      <c r="J70" s="12" t="s">
        <v>100</v>
      </c>
      <c r="K70" s="12" t="s">
        <v>349</v>
      </c>
      <c r="L70" s="12" t="s">
        <v>100</v>
      </c>
      <c r="M70" s="12" t="s">
        <v>348</v>
      </c>
    </row>
    <row r="71" spans="1:13" ht="15" thickBot="1" x14ac:dyDescent="0.35">
      <c r="A71" s="11" t="s">
        <v>149</v>
      </c>
      <c r="B71" s="12" t="s">
        <v>100</v>
      </c>
      <c r="C71" s="12" t="s">
        <v>100</v>
      </c>
      <c r="D71" s="12" t="s">
        <v>350</v>
      </c>
      <c r="E71" s="12" t="s">
        <v>335</v>
      </c>
      <c r="F71" s="12" t="s">
        <v>100</v>
      </c>
      <c r="G71" s="12" t="s">
        <v>345</v>
      </c>
      <c r="H71" s="12" t="s">
        <v>351</v>
      </c>
      <c r="I71" s="12" t="s">
        <v>325</v>
      </c>
      <c r="J71" s="12" t="s">
        <v>100</v>
      </c>
      <c r="K71" s="12" t="s">
        <v>100</v>
      </c>
      <c r="L71" s="12" t="s">
        <v>100</v>
      </c>
      <c r="M71" s="12" t="s">
        <v>348</v>
      </c>
    </row>
    <row r="72" spans="1:13" ht="15" thickBot="1" x14ac:dyDescent="0.35">
      <c r="A72" s="11" t="s">
        <v>151</v>
      </c>
      <c r="B72" s="12" t="s">
        <v>100</v>
      </c>
      <c r="C72" s="12" t="s">
        <v>100</v>
      </c>
      <c r="D72" s="12" t="s">
        <v>350</v>
      </c>
      <c r="E72" s="12" t="s">
        <v>335</v>
      </c>
      <c r="F72" s="12" t="s">
        <v>100</v>
      </c>
      <c r="G72" s="12" t="s">
        <v>345</v>
      </c>
      <c r="H72" s="12" t="s">
        <v>351</v>
      </c>
      <c r="I72" s="12" t="s">
        <v>325</v>
      </c>
      <c r="J72" s="12" t="s">
        <v>100</v>
      </c>
      <c r="K72" s="12" t="s">
        <v>100</v>
      </c>
      <c r="L72" s="12" t="s">
        <v>100</v>
      </c>
      <c r="M72" s="12" t="s">
        <v>352</v>
      </c>
    </row>
    <row r="73" spans="1:13" ht="15" thickBot="1" x14ac:dyDescent="0.35">
      <c r="A73" s="11" t="s">
        <v>154</v>
      </c>
      <c r="B73" s="12" t="s">
        <v>100</v>
      </c>
      <c r="C73" s="12" t="s">
        <v>100</v>
      </c>
      <c r="D73" s="12" t="s">
        <v>350</v>
      </c>
      <c r="E73" s="12" t="s">
        <v>353</v>
      </c>
      <c r="F73" s="12" t="s">
        <v>100</v>
      </c>
      <c r="G73" s="12" t="s">
        <v>100</v>
      </c>
      <c r="H73" s="12" t="s">
        <v>351</v>
      </c>
      <c r="I73" s="12" t="s">
        <v>325</v>
      </c>
      <c r="J73" s="12" t="s">
        <v>100</v>
      </c>
      <c r="K73" s="12" t="s">
        <v>100</v>
      </c>
      <c r="L73" s="12" t="s">
        <v>100</v>
      </c>
      <c r="M73" s="12" t="s">
        <v>352</v>
      </c>
    </row>
    <row r="74" spans="1:13" ht="15" thickBot="1" x14ac:dyDescent="0.35">
      <c r="A74" s="11" t="s">
        <v>157</v>
      </c>
      <c r="B74" s="12" t="s">
        <v>100</v>
      </c>
      <c r="C74" s="12" t="s">
        <v>100</v>
      </c>
      <c r="D74" s="12" t="s">
        <v>350</v>
      </c>
      <c r="E74" s="12" t="s">
        <v>353</v>
      </c>
      <c r="F74" s="12" t="s">
        <v>100</v>
      </c>
      <c r="G74" s="12" t="s">
        <v>100</v>
      </c>
      <c r="H74" s="12" t="s">
        <v>351</v>
      </c>
      <c r="I74" s="12" t="s">
        <v>325</v>
      </c>
      <c r="J74" s="12" t="s">
        <v>100</v>
      </c>
      <c r="K74" s="12" t="s">
        <v>100</v>
      </c>
      <c r="L74" s="12" t="s">
        <v>100</v>
      </c>
      <c r="M74" s="12" t="s">
        <v>352</v>
      </c>
    </row>
    <row r="75" spans="1:13" ht="15" thickBot="1" x14ac:dyDescent="0.35">
      <c r="A75" s="11" t="s">
        <v>158</v>
      </c>
      <c r="B75" s="12" t="s">
        <v>100</v>
      </c>
      <c r="C75" s="12" t="s">
        <v>100</v>
      </c>
      <c r="D75" s="12" t="s">
        <v>354</v>
      </c>
      <c r="E75" s="12" t="s">
        <v>353</v>
      </c>
      <c r="F75" s="12" t="s">
        <v>100</v>
      </c>
      <c r="G75" s="12" t="s">
        <v>100</v>
      </c>
      <c r="H75" s="12" t="s">
        <v>351</v>
      </c>
      <c r="I75" s="12" t="s">
        <v>325</v>
      </c>
      <c r="J75" s="12" t="s">
        <v>100</v>
      </c>
      <c r="K75" s="12" t="s">
        <v>100</v>
      </c>
      <c r="L75" s="12" t="s">
        <v>100</v>
      </c>
      <c r="M75" s="12" t="s">
        <v>352</v>
      </c>
    </row>
    <row r="76" spans="1:13" ht="15" thickBot="1" x14ac:dyDescent="0.35">
      <c r="A76" s="11" t="s">
        <v>159</v>
      </c>
      <c r="B76" s="12" t="s">
        <v>100</v>
      </c>
      <c r="C76" s="12" t="s">
        <v>100</v>
      </c>
      <c r="D76" s="12" t="s">
        <v>354</v>
      </c>
      <c r="E76" s="12" t="s">
        <v>353</v>
      </c>
      <c r="F76" s="12" t="s">
        <v>100</v>
      </c>
      <c r="G76" s="12" t="s">
        <v>100</v>
      </c>
      <c r="H76" s="12" t="s">
        <v>351</v>
      </c>
      <c r="I76" s="12" t="s">
        <v>325</v>
      </c>
      <c r="J76" s="12" t="s">
        <v>100</v>
      </c>
      <c r="K76" s="12" t="s">
        <v>100</v>
      </c>
      <c r="L76" s="12" t="s">
        <v>100</v>
      </c>
      <c r="M76" s="12" t="s">
        <v>352</v>
      </c>
    </row>
    <row r="77" spans="1:13" ht="15" thickBot="1" x14ac:dyDescent="0.35">
      <c r="A77" s="11" t="s">
        <v>161</v>
      </c>
      <c r="B77" s="12" t="s">
        <v>100</v>
      </c>
      <c r="C77" s="12" t="s">
        <v>100</v>
      </c>
      <c r="D77" s="12" t="s">
        <v>100</v>
      </c>
      <c r="E77" s="12" t="s">
        <v>355</v>
      </c>
      <c r="F77" s="12" t="s">
        <v>100</v>
      </c>
      <c r="G77" s="12" t="s">
        <v>100</v>
      </c>
      <c r="H77" s="12" t="s">
        <v>351</v>
      </c>
      <c r="I77" s="12" t="s">
        <v>325</v>
      </c>
      <c r="J77" s="12" t="s">
        <v>100</v>
      </c>
      <c r="K77" s="12" t="s">
        <v>100</v>
      </c>
      <c r="L77" s="12" t="s">
        <v>100</v>
      </c>
      <c r="M77" s="12" t="s">
        <v>352</v>
      </c>
    </row>
    <row r="78" spans="1:13" ht="15" thickBot="1" x14ac:dyDescent="0.35">
      <c r="A78" s="11" t="s">
        <v>162</v>
      </c>
      <c r="B78" s="12" t="s">
        <v>100</v>
      </c>
      <c r="C78" s="12" t="s">
        <v>100</v>
      </c>
      <c r="D78" s="12" t="s">
        <v>100</v>
      </c>
      <c r="E78" s="12" t="s">
        <v>355</v>
      </c>
      <c r="F78" s="12" t="s">
        <v>100</v>
      </c>
      <c r="G78" s="12" t="s">
        <v>100</v>
      </c>
      <c r="H78" s="12" t="s">
        <v>351</v>
      </c>
      <c r="I78" s="12" t="s">
        <v>325</v>
      </c>
      <c r="J78" s="12" t="s">
        <v>100</v>
      </c>
      <c r="K78" s="12" t="s">
        <v>100</v>
      </c>
      <c r="L78" s="12" t="s">
        <v>100</v>
      </c>
      <c r="M78" s="12" t="s">
        <v>352</v>
      </c>
    </row>
    <row r="79" spans="1:13" ht="15" thickBot="1" x14ac:dyDescent="0.35">
      <c r="A79" s="11" t="s">
        <v>164</v>
      </c>
      <c r="B79" s="12" t="s">
        <v>100</v>
      </c>
      <c r="C79" s="12" t="s">
        <v>100</v>
      </c>
      <c r="D79" s="12" t="s">
        <v>100</v>
      </c>
      <c r="E79" s="12" t="s">
        <v>100</v>
      </c>
      <c r="F79" s="12" t="s">
        <v>100</v>
      </c>
      <c r="G79" s="12" t="s">
        <v>100</v>
      </c>
      <c r="H79" s="12" t="s">
        <v>351</v>
      </c>
      <c r="I79" s="12" t="s">
        <v>325</v>
      </c>
      <c r="J79" s="12" t="s">
        <v>100</v>
      </c>
      <c r="K79" s="12" t="s">
        <v>100</v>
      </c>
      <c r="L79" s="12" t="s">
        <v>100</v>
      </c>
      <c r="M79" s="12" t="s">
        <v>100</v>
      </c>
    </row>
    <row r="80" spans="1:13" ht="15" thickBot="1" x14ac:dyDescent="0.35">
      <c r="A80" s="11" t="s">
        <v>167</v>
      </c>
      <c r="B80" s="12" t="s">
        <v>100</v>
      </c>
      <c r="C80" s="12" t="s">
        <v>100</v>
      </c>
      <c r="D80" s="12" t="s">
        <v>100</v>
      </c>
      <c r="E80" s="12" t="s">
        <v>100</v>
      </c>
      <c r="F80" s="12" t="s">
        <v>100</v>
      </c>
      <c r="G80" s="12" t="s">
        <v>100</v>
      </c>
      <c r="H80" s="12" t="s">
        <v>356</v>
      </c>
      <c r="I80" s="12" t="s">
        <v>325</v>
      </c>
      <c r="J80" s="12" t="s">
        <v>100</v>
      </c>
      <c r="K80" s="12" t="s">
        <v>100</v>
      </c>
      <c r="L80" s="12" t="s">
        <v>100</v>
      </c>
      <c r="M80" s="12" t="s">
        <v>100</v>
      </c>
    </row>
    <row r="81" spans="1:13" ht="15" thickBot="1" x14ac:dyDescent="0.35">
      <c r="A81" s="11" t="s">
        <v>168</v>
      </c>
      <c r="B81" s="12" t="s">
        <v>100</v>
      </c>
      <c r="C81" s="12" t="s">
        <v>100</v>
      </c>
      <c r="D81" s="12" t="s">
        <v>100</v>
      </c>
      <c r="E81" s="12" t="s">
        <v>100</v>
      </c>
      <c r="F81" s="12" t="s">
        <v>100</v>
      </c>
      <c r="G81" s="12" t="s">
        <v>100</v>
      </c>
      <c r="H81" s="12" t="s">
        <v>100</v>
      </c>
      <c r="I81" s="12" t="s">
        <v>100</v>
      </c>
      <c r="J81" s="12" t="s">
        <v>100</v>
      </c>
      <c r="K81" s="12" t="s">
        <v>100</v>
      </c>
      <c r="L81" s="12" t="s">
        <v>100</v>
      </c>
      <c r="M81" s="12" t="s">
        <v>100</v>
      </c>
    </row>
    <row r="82" spans="1:13" ht="15" thickBot="1" x14ac:dyDescent="0.35">
      <c r="A82" s="11" t="s">
        <v>169</v>
      </c>
      <c r="B82" s="12" t="s">
        <v>100</v>
      </c>
      <c r="C82" s="12" t="s">
        <v>100</v>
      </c>
      <c r="D82" s="12" t="s">
        <v>100</v>
      </c>
      <c r="E82" s="12" t="s">
        <v>100</v>
      </c>
      <c r="F82" s="12" t="s">
        <v>100</v>
      </c>
      <c r="G82" s="12" t="s">
        <v>100</v>
      </c>
      <c r="H82" s="12" t="s">
        <v>100</v>
      </c>
      <c r="I82" s="12" t="s">
        <v>100</v>
      </c>
      <c r="J82" s="12" t="s">
        <v>100</v>
      </c>
      <c r="K82" s="12" t="s">
        <v>100</v>
      </c>
      <c r="L82" s="12" t="s">
        <v>100</v>
      </c>
      <c r="M82" s="12" t="s">
        <v>100</v>
      </c>
    </row>
    <row r="83" spans="1:13" ht="15" thickBot="1" x14ac:dyDescent="0.35">
      <c r="A83" s="11" t="s">
        <v>170</v>
      </c>
      <c r="B83" s="12" t="s">
        <v>100</v>
      </c>
      <c r="C83" s="12" t="s">
        <v>100</v>
      </c>
      <c r="D83" s="12" t="s">
        <v>100</v>
      </c>
      <c r="E83" s="12" t="s">
        <v>100</v>
      </c>
      <c r="F83" s="12" t="s">
        <v>100</v>
      </c>
      <c r="G83" s="12" t="s">
        <v>100</v>
      </c>
      <c r="H83" s="12" t="s">
        <v>100</v>
      </c>
      <c r="I83" s="12" t="s">
        <v>100</v>
      </c>
      <c r="J83" s="12" t="s">
        <v>100</v>
      </c>
      <c r="K83" s="12" t="s">
        <v>100</v>
      </c>
      <c r="L83" s="12" t="s">
        <v>100</v>
      </c>
      <c r="M83" s="12" t="s">
        <v>100</v>
      </c>
    </row>
    <row r="84" spans="1:13" ht="15" thickBot="1" x14ac:dyDescent="0.35">
      <c r="A84" s="11" t="s">
        <v>171</v>
      </c>
      <c r="B84" s="12" t="s">
        <v>100</v>
      </c>
      <c r="C84" s="12" t="s">
        <v>100</v>
      </c>
      <c r="D84" s="12" t="s">
        <v>100</v>
      </c>
      <c r="E84" s="12" t="s">
        <v>100</v>
      </c>
      <c r="F84" s="12" t="s">
        <v>100</v>
      </c>
      <c r="G84" s="12" t="s">
        <v>100</v>
      </c>
      <c r="H84" s="12" t="s">
        <v>100</v>
      </c>
      <c r="I84" s="12" t="s">
        <v>100</v>
      </c>
      <c r="J84" s="12" t="s">
        <v>100</v>
      </c>
      <c r="K84" s="12" t="s">
        <v>100</v>
      </c>
      <c r="L84" s="12" t="s">
        <v>100</v>
      </c>
      <c r="M84" s="12" t="s">
        <v>100</v>
      </c>
    </row>
    <row r="85" spans="1:13" ht="15" thickBot="1" x14ac:dyDescent="0.35">
      <c r="A85" s="11" t="s">
        <v>172</v>
      </c>
      <c r="B85" s="12" t="s">
        <v>100</v>
      </c>
      <c r="C85" s="12" t="s">
        <v>100</v>
      </c>
      <c r="D85" s="12" t="s">
        <v>100</v>
      </c>
      <c r="E85" s="12" t="s">
        <v>100</v>
      </c>
      <c r="F85" s="12" t="s">
        <v>100</v>
      </c>
      <c r="G85" s="12" t="s">
        <v>100</v>
      </c>
      <c r="H85" s="12" t="s">
        <v>100</v>
      </c>
      <c r="I85" s="12" t="s">
        <v>100</v>
      </c>
      <c r="J85" s="12" t="s">
        <v>100</v>
      </c>
      <c r="K85" s="12" t="s">
        <v>100</v>
      </c>
      <c r="L85" s="12" t="s">
        <v>100</v>
      </c>
      <c r="M85" s="12" t="s">
        <v>100</v>
      </c>
    </row>
    <row r="86" spans="1:13" ht="18.600000000000001" thickBot="1" x14ac:dyDescent="0.35">
      <c r="A86" s="7"/>
    </row>
    <row r="87" spans="1:13" ht="15" thickBot="1" x14ac:dyDescent="0.35">
      <c r="A87" s="11" t="s">
        <v>173</v>
      </c>
      <c r="B87" s="11" t="s">
        <v>36</v>
      </c>
      <c r="C87" s="11" t="s">
        <v>37</v>
      </c>
      <c r="D87" s="11" t="s">
        <v>38</v>
      </c>
      <c r="E87" s="11" t="s">
        <v>39</v>
      </c>
      <c r="F87" s="11" t="s">
        <v>40</v>
      </c>
      <c r="G87" s="11" t="s">
        <v>41</v>
      </c>
      <c r="H87" s="11" t="s">
        <v>42</v>
      </c>
      <c r="I87" s="11" t="s">
        <v>43</v>
      </c>
      <c r="J87" s="11" t="s">
        <v>44</v>
      </c>
      <c r="K87" s="11" t="s">
        <v>45</v>
      </c>
      <c r="L87" s="11" t="s">
        <v>268</v>
      </c>
      <c r="M87" s="11" t="s">
        <v>269</v>
      </c>
    </row>
    <row r="88" spans="1:13" ht="15" thickBot="1" x14ac:dyDescent="0.35">
      <c r="A88" s="11" t="s">
        <v>86</v>
      </c>
      <c r="B88" s="12">
        <v>0</v>
      </c>
      <c r="C88" s="12">
        <v>25</v>
      </c>
      <c r="D88" s="12">
        <v>3362.1</v>
      </c>
      <c r="E88" s="12">
        <v>2260.9</v>
      </c>
      <c r="F88" s="12">
        <v>100.1</v>
      </c>
      <c r="G88" s="12">
        <v>2027.2</v>
      </c>
      <c r="H88" s="12">
        <v>1510.1</v>
      </c>
      <c r="I88" s="12">
        <v>116.6</v>
      </c>
      <c r="J88" s="12">
        <v>3362.1</v>
      </c>
      <c r="K88" s="12">
        <v>525.6</v>
      </c>
      <c r="L88" s="12">
        <v>0</v>
      </c>
      <c r="M88" s="12">
        <v>892.4</v>
      </c>
    </row>
    <row r="89" spans="1:13" ht="15" thickBot="1" x14ac:dyDescent="0.35">
      <c r="A89" s="11" t="s">
        <v>97</v>
      </c>
      <c r="B89" s="12">
        <v>0</v>
      </c>
      <c r="C89" s="12">
        <v>25</v>
      </c>
      <c r="D89" s="12">
        <v>3287</v>
      </c>
      <c r="E89" s="12">
        <v>2260.9</v>
      </c>
      <c r="F89" s="12">
        <v>0</v>
      </c>
      <c r="G89" s="12">
        <v>2027.2</v>
      </c>
      <c r="H89" s="12">
        <v>1510.1</v>
      </c>
      <c r="I89" s="12">
        <v>116.6</v>
      </c>
      <c r="J89" s="12">
        <v>2736.4</v>
      </c>
      <c r="K89" s="12">
        <v>525.6</v>
      </c>
      <c r="L89" s="12">
        <v>0</v>
      </c>
      <c r="M89" s="12">
        <v>892.4</v>
      </c>
    </row>
    <row r="90" spans="1:13" ht="15" thickBot="1" x14ac:dyDescent="0.35">
      <c r="A90" s="11" t="s">
        <v>104</v>
      </c>
      <c r="B90" s="12">
        <v>0</v>
      </c>
      <c r="C90" s="12">
        <v>25</v>
      </c>
      <c r="D90" s="12">
        <v>2861.5</v>
      </c>
      <c r="E90" s="12">
        <v>2260.9</v>
      </c>
      <c r="F90" s="12">
        <v>0</v>
      </c>
      <c r="G90" s="12">
        <v>2027.2</v>
      </c>
      <c r="H90" s="12">
        <v>1510.1</v>
      </c>
      <c r="I90" s="12">
        <v>116.6</v>
      </c>
      <c r="J90" s="12">
        <v>2736.4</v>
      </c>
      <c r="K90" s="12">
        <v>525.6</v>
      </c>
      <c r="L90" s="12">
        <v>0</v>
      </c>
      <c r="M90" s="12">
        <v>892.4</v>
      </c>
    </row>
    <row r="91" spans="1:13" ht="15" thickBot="1" x14ac:dyDescent="0.35">
      <c r="A91" s="11" t="s">
        <v>107</v>
      </c>
      <c r="B91" s="12">
        <v>0</v>
      </c>
      <c r="C91" s="12">
        <v>25</v>
      </c>
      <c r="D91" s="12">
        <v>2861.5</v>
      </c>
      <c r="E91" s="12">
        <v>2260.9</v>
      </c>
      <c r="F91" s="12">
        <v>0</v>
      </c>
      <c r="G91" s="12">
        <v>2027.2</v>
      </c>
      <c r="H91" s="12">
        <v>1510.1</v>
      </c>
      <c r="I91" s="12">
        <v>116.6</v>
      </c>
      <c r="J91" s="12">
        <v>1151.2</v>
      </c>
      <c r="K91" s="12">
        <v>291.8</v>
      </c>
      <c r="L91" s="12">
        <v>0</v>
      </c>
      <c r="M91" s="12">
        <v>892.4</v>
      </c>
    </row>
    <row r="92" spans="1:13" ht="15" thickBot="1" x14ac:dyDescent="0.35">
      <c r="A92" s="11" t="s">
        <v>110</v>
      </c>
      <c r="B92" s="12">
        <v>0</v>
      </c>
      <c r="C92" s="12">
        <v>25</v>
      </c>
      <c r="D92" s="12">
        <v>1860.5</v>
      </c>
      <c r="E92" s="12">
        <v>1960.6</v>
      </c>
      <c r="F92" s="12">
        <v>0</v>
      </c>
      <c r="G92" s="12">
        <v>2027.2</v>
      </c>
      <c r="H92" s="12">
        <v>1510.1</v>
      </c>
      <c r="I92" s="12">
        <v>116.6</v>
      </c>
      <c r="J92" s="12">
        <v>1151.2</v>
      </c>
      <c r="K92" s="12">
        <v>291.8</v>
      </c>
      <c r="L92" s="12">
        <v>0</v>
      </c>
      <c r="M92" s="12">
        <v>892.4</v>
      </c>
    </row>
    <row r="93" spans="1:13" ht="15" thickBot="1" x14ac:dyDescent="0.35">
      <c r="A93" s="11" t="s">
        <v>113</v>
      </c>
      <c r="B93" s="12">
        <v>0</v>
      </c>
      <c r="C93" s="12">
        <v>25</v>
      </c>
      <c r="D93" s="12">
        <v>1860.5</v>
      </c>
      <c r="E93" s="12">
        <v>1960.6</v>
      </c>
      <c r="F93" s="12">
        <v>0</v>
      </c>
      <c r="G93" s="12">
        <v>2027.2</v>
      </c>
      <c r="H93" s="12">
        <v>1059.5999999999999</v>
      </c>
      <c r="I93" s="12">
        <v>116.6</v>
      </c>
      <c r="J93" s="12">
        <v>1151.2</v>
      </c>
      <c r="K93" s="12">
        <v>291.8</v>
      </c>
      <c r="L93" s="12">
        <v>0</v>
      </c>
      <c r="M93" s="12">
        <v>892.4</v>
      </c>
    </row>
    <row r="94" spans="1:13" ht="15" thickBot="1" x14ac:dyDescent="0.35">
      <c r="A94" s="11" t="s">
        <v>116</v>
      </c>
      <c r="B94" s="12">
        <v>0</v>
      </c>
      <c r="C94" s="12">
        <v>25</v>
      </c>
      <c r="D94" s="12">
        <v>1860.5</v>
      </c>
      <c r="E94" s="12">
        <v>1960.6</v>
      </c>
      <c r="F94" s="12">
        <v>0</v>
      </c>
      <c r="G94" s="12">
        <v>2027.2</v>
      </c>
      <c r="H94" s="12">
        <v>1059.5999999999999</v>
      </c>
      <c r="I94" s="12">
        <v>116.6</v>
      </c>
      <c r="J94" s="12">
        <v>1151.2</v>
      </c>
      <c r="K94" s="12">
        <v>291.8</v>
      </c>
      <c r="L94" s="12">
        <v>0</v>
      </c>
      <c r="M94" s="12">
        <v>892.4</v>
      </c>
    </row>
    <row r="95" spans="1:13" ht="15" thickBot="1" x14ac:dyDescent="0.35">
      <c r="A95" s="11" t="s">
        <v>118</v>
      </c>
      <c r="B95" s="12">
        <v>0</v>
      </c>
      <c r="C95" s="12">
        <v>25</v>
      </c>
      <c r="D95" s="12">
        <v>1860.5</v>
      </c>
      <c r="E95" s="12">
        <v>1960.6</v>
      </c>
      <c r="F95" s="12">
        <v>0</v>
      </c>
      <c r="G95" s="12">
        <v>2027.2</v>
      </c>
      <c r="H95" s="12">
        <v>1059.5999999999999</v>
      </c>
      <c r="I95" s="12">
        <v>116.6</v>
      </c>
      <c r="J95" s="12">
        <v>750.8</v>
      </c>
      <c r="K95" s="12">
        <v>291.8</v>
      </c>
      <c r="L95" s="12">
        <v>0</v>
      </c>
      <c r="M95" s="12">
        <v>892.4</v>
      </c>
    </row>
    <row r="96" spans="1:13" ht="15" thickBot="1" x14ac:dyDescent="0.35">
      <c r="A96" s="11" t="s">
        <v>121</v>
      </c>
      <c r="B96" s="12">
        <v>0</v>
      </c>
      <c r="C96" s="12">
        <v>25</v>
      </c>
      <c r="D96" s="12">
        <v>1860.5</v>
      </c>
      <c r="E96" s="12">
        <v>1960.6</v>
      </c>
      <c r="F96" s="12">
        <v>0</v>
      </c>
      <c r="G96" s="12">
        <v>2027.2</v>
      </c>
      <c r="H96" s="12">
        <v>1059.5999999999999</v>
      </c>
      <c r="I96" s="12">
        <v>116.6</v>
      </c>
      <c r="J96" s="12">
        <v>750.8</v>
      </c>
      <c r="K96" s="12">
        <v>291.8</v>
      </c>
      <c r="L96" s="12">
        <v>0</v>
      </c>
      <c r="M96" s="12">
        <v>867.4</v>
      </c>
    </row>
    <row r="97" spans="1:13" ht="15" thickBot="1" x14ac:dyDescent="0.35">
      <c r="A97" s="11" t="s">
        <v>123</v>
      </c>
      <c r="B97" s="12">
        <v>0</v>
      </c>
      <c r="C97" s="12">
        <v>25</v>
      </c>
      <c r="D97" s="12">
        <v>1860.5</v>
      </c>
      <c r="E97" s="12">
        <v>1960.6</v>
      </c>
      <c r="F97" s="12">
        <v>0</v>
      </c>
      <c r="G97" s="12">
        <v>1209.8</v>
      </c>
      <c r="H97" s="12">
        <v>617.20000000000005</v>
      </c>
      <c r="I97" s="12">
        <v>116.6</v>
      </c>
      <c r="J97" s="12">
        <v>750.8</v>
      </c>
      <c r="K97" s="12">
        <v>291.8</v>
      </c>
      <c r="L97" s="12">
        <v>0</v>
      </c>
      <c r="M97" s="12">
        <v>867.4</v>
      </c>
    </row>
    <row r="98" spans="1:13" ht="15" thickBot="1" x14ac:dyDescent="0.35">
      <c r="A98" s="11" t="s">
        <v>125</v>
      </c>
      <c r="B98" s="12">
        <v>0</v>
      </c>
      <c r="C98" s="12">
        <v>25</v>
      </c>
      <c r="D98" s="12">
        <v>1860.5</v>
      </c>
      <c r="E98" s="12">
        <v>1960.6</v>
      </c>
      <c r="F98" s="12">
        <v>0</v>
      </c>
      <c r="G98" s="12">
        <v>792.3</v>
      </c>
      <c r="H98" s="12">
        <v>617.20000000000005</v>
      </c>
      <c r="I98" s="12">
        <v>116.6</v>
      </c>
      <c r="J98" s="12">
        <v>750.8</v>
      </c>
      <c r="K98" s="12">
        <v>291.8</v>
      </c>
      <c r="L98" s="12">
        <v>0</v>
      </c>
      <c r="M98" s="12">
        <v>867.4</v>
      </c>
    </row>
    <row r="99" spans="1:13" ht="15" thickBot="1" x14ac:dyDescent="0.35">
      <c r="A99" s="11" t="s">
        <v>126</v>
      </c>
      <c r="B99" s="12">
        <v>0</v>
      </c>
      <c r="C99" s="12">
        <v>25</v>
      </c>
      <c r="D99" s="12">
        <v>1860.5</v>
      </c>
      <c r="E99" s="12">
        <v>1960.6</v>
      </c>
      <c r="F99" s="12">
        <v>0</v>
      </c>
      <c r="G99" s="12">
        <v>559.1</v>
      </c>
      <c r="H99" s="12">
        <v>617.20000000000005</v>
      </c>
      <c r="I99" s="12">
        <v>116.6</v>
      </c>
      <c r="J99" s="12">
        <v>750.8</v>
      </c>
      <c r="K99" s="12">
        <v>291.8</v>
      </c>
      <c r="L99" s="12">
        <v>0</v>
      </c>
      <c r="M99" s="12">
        <v>867.4</v>
      </c>
    </row>
    <row r="100" spans="1:13" ht="15" thickBot="1" x14ac:dyDescent="0.35">
      <c r="A100" s="11" t="s">
        <v>128</v>
      </c>
      <c r="B100" s="12">
        <v>0</v>
      </c>
      <c r="C100" s="12">
        <v>25</v>
      </c>
      <c r="D100" s="12">
        <v>1860.5</v>
      </c>
      <c r="E100" s="12">
        <v>1960.6</v>
      </c>
      <c r="F100" s="12">
        <v>0</v>
      </c>
      <c r="G100" s="12">
        <v>559.1</v>
      </c>
      <c r="H100" s="12">
        <v>617.20000000000005</v>
      </c>
      <c r="I100" s="12">
        <v>116.6</v>
      </c>
      <c r="J100" s="12">
        <v>750.8</v>
      </c>
      <c r="K100" s="12">
        <v>291.8</v>
      </c>
      <c r="L100" s="12">
        <v>0</v>
      </c>
      <c r="M100" s="12">
        <v>867.4</v>
      </c>
    </row>
    <row r="101" spans="1:13" ht="15" thickBot="1" x14ac:dyDescent="0.35">
      <c r="A101" s="11" t="s">
        <v>130</v>
      </c>
      <c r="B101" s="12">
        <v>0</v>
      </c>
      <c r="C101" s="12">
        <v>25</v>
      </c>
      <c r="D101" s="12">
        <v>1860.5</v>
      </c>
      <c r="E101" s="12">
        <v>1960.6</v>
      </c>
      <c r="F101" s="12">
        <v>0</v>
      </c>
      <c r="G101" s="12">
        <v>559.1</v>
      </c>
      <c r="H101" s="12">
        <v>617.20000000000005</v>
      </c>
      <c r="I101" s="12">
        <v>116.6</v>
      </c>
      <c r="J101" s="12">
        <v>750.8</v>
      </c>
      <c r="K101" s="12">
        <v>291.8</v>
      </c>
      <c r="L101" s="12">
        <v>0</v>
      </c>
      <c r="M101" s="12">
        <v>867.4</v>
      </c>
    </row>
    <row r="102" spans="1:13" ht="15" thickBot="1" x14ac:dyDescent="0.35">
      <c r="A102" s="11" t="s">
        <v>131</v>
      </c>
      <c r="B102" s="12">
        <v>0</v>
      </c>
      <c r="C102" s="12">
        <v>25</v>
      </c>
      <c r="D102" s="12">
        <v>1860.5</v>
      </c>
      <c r="E102" s="12">
        <v>1960.6</v>
      </c>
      <c r="F102" s="12">
        <v>0</v>
      </c>
      <c r="G102" s="12">
        <v>559.1</v>
      </c>
      <c r="H102" s="12">
        <v>617.20000000000005</v>
      </c>
      <c r="I102" s="12">
        <v>116.6</v>
      </c>
      <c r="J102" s="12">
        <v>650.70000000000005</v>
      </c>
      <c r="K102" s="12">
        <v>291.8</v>
      </c>
      <c r="L102" s="12">
        <v>0</v>
      </c>
      <c r="M102" s="12">
        <v>867.4</v>
      </c>
    </row>
    <row r="103" spans="1:13" ht="15" thickBot="1" x14ac:dyDescent="0.35">
      <c r="A103" s="11" t="s">
        <v>133</v>
      </c>
      <c r="B103" s="12">
        <v>0</v>
      </c>
      <c r="C103" s="12">
        <v>25</v>
      </c>
      <c r="D103" s="12">
        <v>1860.5</v>
      </c>
      <c r="E103" s="12">
        <v>1960.6</v>
      </c>
      <c r="F103" s="12">
        <v>0</v>
      </c>
      <c r="G103" s="12">
        <v>559.1</v>
      </c>
      <c r="H103" s="12">
        <v>617.20000000000005</v>
      </c>
      <c r="I103" s="12">
        <v>116.6</v>
      </c>
      <c r="J103" s="12">
        <v>0</v>
      </c>
      <c r="K103" s="12">
        <v>291.8</v>
      </c>
      <c r="L103" s="12">
        <v>0</v>
      </c>
      <c r="M103" s="12">
        <v>867.4</v>
      </c>
    </row>
    <row r="104" spans="1:13" ht="15" thickBot="1" x14ac:dyDescent="0.35">
      <c r="A104" s="11" t="s">
        <v>136</v>
      </c>
      <c r="B104" s="12">
        <v>0</v>
      </c>
      <c r="C104" s="12">
        <v>25</v>
      </c>
      <c r="D104" s="12">
        <v>1743.4</v>
      </c>
      <c r="E104" s="12">
        <v>1960.6</v>
      </c>
      <c r="F104" s="12">
        <v>0</v>
      </c>
      <c r="G104" s="12">
        <v>559.1</v>
      </c>
      <c r="H104" s="12">
        <v>617.20000000000005</v>
      </c>
      <c r="I104" s="12">
        <v>116.6</v>
      </c>
      <c r="J104" s="12">
        <v>0</v>
      </c>
      <c r="K104" s="12">
        <v>291.8</v>
      </c>
      <c r="L104" s="12">
        <v>0</v>
      </c>
      <c r="M104" s="12">
        <v>867.4</v>
      </c>
    </row>
    <row r="105" spans="1:13" ht="15" thickBot="1" x14ac:dyDescent="0.35">
      <c r="A105" s="11" t="s">
        <v>139</v>
      </c>
      <c r="B105" s="12">
        <v>0</v>
      </c>
      <c r="C105" s="12">
        <v>25</v>
      </c>
      <c r="D105" s="12">
        <v>1743.4</v>
      </c>
      <c r="E105" s="12">
        <v>1960.6</v>
      </c>
      <c r="F105" s="12">
        <v>0</v>
      </c>
      <c r="G105" s="12">
        <v>83.6</v>
      </c>
      <c r="H105" s="12">
        <v>617.20000000000005</v>
      </c>
      <c r="I105" s="12">
        <v>116.6</v>
      </c>
      <c r="J105" s="12">
        <v>0</v>
      </c>
      <c r="K105" s="12">
        <v>275.3</v>
      </c>
      <c r="L105" s="12">
        <v>0</v>
      </c>
      <c r="M105" s="12">
        <v>391.9</v>
      </c>
    </row>
    <row r="106" spans="1:13" ht="15" thickBot="1" x14ac:dyDescent="0.35">
      <c r="A106" s="11" t="s">
        <v>141</v>
      </c>
      <c r="B106" s="12">
        <v>0</v>
      </c>
      <c r="C106" s="12">
        <v>0</v>
      </c>
      <c r="D106" s="12">
        <v>1743.4</v>
      </c>
      <c r="E106" s="12">
        <v>1960.6</v>
      </c>
      <c r="F106" s="12">
        <v>0</v>
      </c>
      <c r="G106" s="12">
        <v>83.6</v>
      </c>
      <c r="H106" s="12">
        <v>617.20000000000005</v>
      </c>
      <c r="I106" s="12">
        <v>116.6</v>
      </c>
      <c r="J106" s="12">
        <v>0</v>
      </c>
      <c r="K106" s="12">
        <v>275.3</v>
      </c>
      <c r="L106" s="12">
        <v>0</v>
      </c>
      <c r="M106" s="12">
        <v>358.9</v>
      </c>
    </row>
    <row r="107" spans="1:13" ht="15" thickBot="1" x14ac:dyDescent="0.35">
      <c r="A107" s="11" t="s">
        <v>143</v>
      </c>
      <c r="B107" s="12">
        <v>0</v>
      </c>
      <c r="C107" s="12">
        <v>0</v>
      </c>
      <c r="D107" s="12">
        <v>1743.4</v>
      </c>
      <c r="E107" s="12">
        <v>1960.6</v>
      </c>
      <c r="F107" s="12">
        <v>0</v>
      </c>
      <c r="G107" s="12">
        <v>83.6</v>
      </c>
      <c r="H107" s="12">
        <v>617.20000000000005</v>
      </c>
      <c r="I107" s="12">
        <v>116.6</v>
      </c>
      <c r="J107" s="12">
        <v>0</v>
      </c>
      <c r="K107" s="12">
        <v>50.1</v>
      </c>
      <c r="L107" s="12">
        <v>0</v>
      </c>
      <c r="M107" s="12">
        <v>358.9</v>
      </c>
    </row>
    <row r="108" spans="1:13" ht="15" thickBot="1" x14ac:dyDescent="0.35">
      <c r="A108" s="11" t="s">
        <v>145</v>
      </c>
      <c r="B108" s="12">
        <v>0</v>
      </c>
      <c r="C108" s="12">
        <v>0</v>
      </c>
      <c r="D108" s="12">
        <v>1743.4</v>
      </c>
      <c r="E108" s="12">
        <v>1960.6</v>
      </c>
      <c r="F108" s="12">
        <v>0</v>
      </c>
      <c r="G108" s="12">
        <v>83.6</v>
      </c>
      <c r="H108" s="12">
        <v>617.20000000000005</v>
      </c>
      <c r="I108" s="12">
        <v>116.6</v>
      </c>
      <c r="J108" s="12">
        <v>0</v>
      </c>
      <c r="K108" s="12">
        <v>50.1</v>
      </c>
      <c r="L108" s="12">
        <v>0</v>
      </c>
      <c r="M108" s="12">
        <v>358.9</v>
      </c>
    </row>
    <row r="109" spans="1:13" ht="15" thickBot="1" x14ac:dyDescent="0.35">
      <c r="A109" s="11" t="s">
        <v>146</v>
      </c>
      <c r="B109" s="12">
        <v>0</v>
      </c>
      <c r="C109" s="12">
        <v>0</v>
      </c>
      <c r="D109" s="12">
        <v>926</v>
      </c>
      <c r="E109" s="12">
        <v>1960.6</v>
      </c>
      <c r="F109" s="12">
        <v>0</v>
      </c>
      <c r="G109" s="12">
        <v>83.6</v>
      </c>
      <c r="H109" s="12">
        <v>617.20000000000005</v>
      </c>
      <c r="I109" s="12">
        <v>116.6</v>
      </c>
      <c r="J109" s="12">
        <v>0</v>
      </c>
      <c r="K109" s="12">
        <v>50.1</v>
      </c>
      <c r="L109" s="12">
        <v>0</v>
      </c>
      <c r="M109" s="12">
        <v>358.9</v>
      </c>
    </row>
    <row r="110" spans="1:13" ht="15" thickBot="1" x14ac:dyDescent="0.35">
      <c r="A110" s="11" t="s">
        <v>148</v>
      </c>
      <c r="B110" s="12">
        <v>0</v>
      </c>
      <c r="C110" s="12">
        <v>0</v>
      </c>
      <c r="D110" s="12">
        <v>926</v>
      </c>
      <c r="E110" s="12">
        <v>1960.6</v>
      </c>
      <c r="F110" s="12">
        <v>0</v>
      </c>
      <c r="G110" s="12">
        <v>83.6</v>
      </c>
      <c r="H110" s="12">
        <v>617.20000000000005</v>
      </c>
      <c r="I110" s="12">
        <v>116.6</v>
      </c>
      <c r="J110" s="12">
        <v>0</v>
      </c>
      <c r="K110" s="12">
        <v>50.1</v>
      </c>
      <c r="L110" s="12">
        <v>0</v>
      </c>
      <c r="M110" s="12">
        <v>358.9</v>
      </c>
    </row>
    <row r="111" spans="1:13" ht="15" thickBot="1" x14ac:dyDescent="0.35">
      <c r="A111" s="11" t="s">
        <v>149</v>
      </c>
      <c r="B111" s="12">
        <v>0</v>
      </c>
      <c r="C111" s="12">
        <v>0</v>
      </c>
      <c r="D111" s="12">
        <v>926</v>
      </c>
      <c r="E111" s="12">
        <v>1960.6</v>
      </c>
      <c r="F111" s="12">
        <v>0</v>
      </c>
      <c r="G111" s="12">
        <v>83.6</v>
      </c>
      <c r="H111" s="12">
        <v>125.1</v>
      </c>
      <c r="I111" s="12">
        <v>116.6</v>
      </c>
      <c r="J111" s="12">
        <v>0</v>
      </c>
      <c r="K111" s="12">
        <v>0</v>
      </c>
      <c r="L111" s="12">
        <v>0</v>
      </c>
      <c r="M111" s="12">
        <v>358.9</v>
      </c>
    </row>
    <row r="112" spans="1:13" ht="15" thickBot="1" x14ac:dyDescent="0.35">
      <c r="A112" s="11" t="s">
        <v>151</v>
      </c>
      <c r="B112" s="12">
        <v>0</v>
      </c>
      <c r="C112" s="12">
        <v>0</v>
      </c>
      <c r="D112" s="12">
        <v>926</v>
      </c>
      <c r="E112" s="12">
        <v>1960.6</v>
      </c>
      <c r="F112" s="12">
        <v>0</v>
      </c>
      <c r="G112" s="12">
        <v>83.6</v>
      </c>
      <c r="H112" s="12">
        <v>125.1</v>
      </c>
      <c r="I112" s="12">
        <v>116.6</v>
      </c>
      <c r="J112" s="12">
        <v>0</v>
      </c>
      <c r="K112" s="12">
        <v>0</v>
      </c>
      <c r="L112" s="12">
        <v>0</v>
      </c>
      <c r="M112" s="12">
        <v>125.1</v>
      </c>
    </row>
    <row r="113" spans="1:22" ht="15" thickBot="1" x14ac:dyDescent="0.35">
      <c r="A113" s="11" t="s">
        <v>154</v>
      </c>
      <c r="B113" s="12">
        <v>0</v>
      </c>
      <c r="C113" s="12">
        <v>0</v>
      </c>
      <c r="D113" s="12">
        <v>926</v>
      </c>
      <c r="E113" s="12">
        <v>809.4</v>
      </c>
      <c r="F113" s="12">
        <v>0</v>
      </c>
      <c r="G113" s="12">
        <v>0</v>
      </c>
      <c r="H113" s="12">
        <v>125.1</v>
      </c>
      <c r="I113" s="12">
        <v>116.6</v>
      </c>
      <c r="J113" s="12">
        <v>0</v>
      </c>
      <c r="K113" s="12">
        <v>0</v>
      </c>
      <c r="L113" s="12">
        <v>0</v>
      </c>
      <c r="M113" s="12">
        <v>125.1</v>
      </c>
    </row>
    <row r="114" spans="1:22" ht="15" thickBot="1" x14ac:dyDescent="0.35">
      <c r="A114" s="11" t="s">
        <v>157</v>
      </c>
      <c r="B114" s="12">
        <v>0</v>
      </c>
      <c r="C114" s="12">
        <v>0</v>
      </c>
      <c r="D114" s="12">
        <v>926</v>
      </c>
      <c r="E114" s="12">
        <v>809.4</v>
      </c>
      <c r="F114" s="12">
        <v>0</v>
      </c>
      <c r="G114" s="12">
        <v>0</v>
      </c>
      <c r="H114" s="12">
        <v>125.1</v>
      </c>
      <c r="I114" s="12">
        <v>116.6</v>
      </c>
      <c r="J114" s="12">
        <v>0</v>
      </c>
      <c r="K114" s="12">
        <v>0</v>
      </c>
      <c r="L114" s="12">
        <v>0</v>
      </c>
      <c r="M114" s="12">
        <v>125.1</v>
      </c>
    </row>
    <row r="115" spans="1:22" ht="15" thickBot="1" x14ac:dyDescent="0.35">
      <c r="A115" s="11" t="s">
        <v>158</v>
      </c>
      <c r="B115" s="12">
        <v>0</v>
      </c>
      <c r="C115" s="12">
        <v>0</v>
      </c>
      <c r="D115" s="12">
        <v>875.9</v>
      </c>
      <c r="E115" s="12">
        <v>809.4</v>
      </c>
      <c r="F115" s="12">
        <v>0</v>
      </c>
      <c r="G115" s="12">
        <v>0</v>
      </c>
      <c r="H115" s="12">
        <v>125.1</v>
      </c>
      <c r="I115" s="12">
        <v>116.6</v>
      </c>
      <c r="J115" s="12">
        <v>0</v>
      </c>
      <c r="K115" s="12">
        <v>0</v>
      </c>
      <c r="L115" s="12">
        <v>0</v>
      </c>
      <c r="M115" s="12">
        <v>125.1</v>
      </c>
    </row>
    <row r="116" spans="1:22" ht="15" thickBot="1" x14ac:dyDescent="0.35">
      <c r="A116" s="11" t="s">
        <v>159</v>
      </c>
      <c r="B116" s="12">
        <v>0</v>
      </c>
      <c r="C116" s="12">
        <v>0</v>
      </c>
      <c r="D116" s="12">
        <v>875.9</v>
      </c>
      <c r="E116" s="12">
        <v>809.4</v>
      </c>
      <c r="F116" s="12">
        <v>0</v>
      </c>
      <c r="G116" s="12">
        <v>0</v>
      </c>
      <c r="H116" s="12">
        <v>125.1</v>
      </c>
      <c r="I116" s="12">
        <v>116.6</v>
      </c>
      <c r="J116" s="12">
        <v>0</v>
      </c>
      <c r="K116" s="12">
        <v>0</v>
      </c>
      <c r="L116" s="12">
        <v>0</v>
      </c>
      <c r="M116" s="12">
        <v>125.1</v>
      </c>
    </row>
    <row r="117" spans="1:22" ht="15" thickBot="1" x14ac:dyDescent="0.35">
      <c r="A117" s="11" t="s">
        <v>161</v>
      </c>
      <c r="B117" s="12">
        <v>0</v>
      </c>
      <c r="C117" s="12">
        <v>0</v>
      </c>
      <c r="D117" s="12">
        <v>0</v>
      </c>
      <c r="E117" s="12">
        <v>233.7</v>
      </c>
      <c r="F117" s="12">
        <v>0</v>
      </c>
      <c r="G117" s="12">
        <v>0</v>
      </c>
      <c r="H117" s="12">
        <v>125.1</v>
      </c>
      <c r="I117" s="12">
        <v>116.6</v>
      </c>
      <c r="J117" s="12">
        <v>0</v>
      </c>
      <c r="K117" s="12">
        <v>0</v>
      </c>
      <c r="L117" s="12">
        <v>0</v>
      </c>
      <c r="M117" s="12">
        <v>125.1</v>
      </c>
    </row>
    <row r="118" spans="1:22" ht="15" thickBot="1" x14ac:dyDescent="0.35">
      <c r="A118" s="11" t="s">
        <v>162</v>
      </c>
      <c r="B118" s="12">
        <v>0</v>
      </c>
      <c r="C118" s="12">
        <v>0</v>
      </c>
      <c r="D118" s="12">
        <v>0</v>
      </c>
      <c r="E118" s="12">
        <v>233.7</v>
      </c>
      <c r="F118" s="12">
        <v>0</v>
      </c>
      <c r="G118" s="12">
        <v>0</v>
      </c>
      <c r="H118" s="12">
        <v>125.1</v>
      </c>
      <c r="I118" s="12">
        <v>116.6</v>
      </c>
      <c r="J118" s="12">
        <v>0</v>
      </c>
      <c r="K118" s="12">
        <v>0</v>
      </c>
      <c r="L118" s="12">
        <v>0</v>
      </c>
      <c r="M118" s="12">
        <v>125.1</v>
      </c>
    </row>
    <row r="119" spans="1:22" ht="15" thickBot="1" x14ac:dyDescent="0.35">
      <c r="A119" s="11" t="s">
        <v>164</v>
      </c>
      <c r="B119" s="12">
        <v>0</v>
      </c>
      <c r="C119" s="12">
        <v>0</v>
      </c>
      <c r="D119" s="12">
        <v>0</v>
      </c>
      <c r="E119" s="12">
        <v>0</v>
      </c>
      <c r="F119" s="12">
        <v>0</v>
      </c>
      <c r="G119" s="12">
        <v>0</v>
      </c>
      <c r="H119" s="12">
        <v>125.1</v>
      </c>
      <c r="I119" s="12">
        <v>116.6</v>
      </c>
      <c r="J119" s="12">
        <v>0</v>
      </c>
      <c r="K119" s="12">
        <v>0</v>
      </c>
      <c r="L119" s="12">
        <v>0</v>
      </c>
      <c r="M119" s="12">
        <v>0</v>
      </c>
    </row>
    <row r="120" spans="1:22" ht="15" thickBot="1" x14ac:dyDescent="0.35">
      <c r="A120" s="11" t="s">
        <v>167</v>
      </c>
      <c r="B120" s="12">
        <v>0</v>
      </c>
      <c r="C120" s="12">
        <v>0</v>
      </c>
      <c r="D120" s="12">
        <v>0</v>
      </c>
      <c r="E120" s="12">
        <v>0</v>
      </c>
      <c r="F120" s="12">
        <v>0</v>
      </c>
      <c r="G120" s="12">
        <v>0</v>
      </c>
      <c r="H120" s="12">
        <v>100.1</v>
      </c>
      <c r="I120" s="12">
        <v>116.6</v>
      </c>
      <c r="J120" s="12">
        <v>0</v>
      </c>
      <c r="K120" s="12">
        <v>0</v>
      </c>
      <c r="L120" s="12">
        <v>0</v>
      </c>
      <c r="M120" s="12">
        <v>0</v>
      </c>
    </row>
    <row r="121" spans="1:22" ht="15" thickBot="1" x14ac:dyDescent="0.35">
      <c r="A121" s="11" t="s">
        <v>168</v>
      </c>
      <c r="B121" s="12">
        <v>0</v>
      </c>
      <c r="C121" s="12">
        <v>0</v>
      </c>
      <c r="D121" s="12">
        <v>0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</row>
    <row r="122" spans="1:22" ht="15" thickBot="1" x14ac:dyDescent="0.35">
      <c r="A122" s="11" t="s">
        <v>169</v>
      </c>
      <c r="B122" s="12">
        <v>0</v>
      </c>
      <c r="C122" s="12">
        <v>0</v>
      </c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</row>
    <row r="123" spans="1:22" ht="15" thickBot="1" x14ac:dyDescent="0.35">
      <c r="A123" s="11" t="s">
        <v>170</v>
      </c>
      <c r="B123" s="12">
        <v>0</v>
      </c>
      <c r="C123" s="12">
        <v>0</v>
      </c>
      <c r="D123" s="12">
        <v>0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</row>
    <row r="124" spans="1:22" ht="15" thickBot="1" x14ac:dyDescent="0.35">
      <c r="A124" s="11" t="s">
        <v>171</v>
      </c>
      <c r="B124" s="12">
        <v>0</v>
      </c>
      <c r="C124" s="12">
        <v>0</v>
      </c>
      <c r="D124" s="12">
        <v>0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</row>
    <row r="125" spans="1:22" ht="15" thickBot="1" x14ac:dyDescent="0.35">
      <c r="A125" s="11" t="s">
        <v>172</v>
      </c>
      <c r="B125" s="12">
        <v>0</v>
      </c>
      <c r="C125" s="12">
        <v>0</v>
      </c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</row>
    <row r="126" spans="1:22" ht="18.600000000000001" thickBot="1" x14ac:dyDescent="0.35">
      <c r="A126" s="7"/>
      <c r="O126" s="25">
        <f>CORREL(O128:O165,N128:N165)</f>
        <v>0.9662438701357835</v>
      </c>
      <c r="P126" s="38">
        <f>SUMSQ(P128:P165)/COUNT(P128:P165)</f>
        <v>96687.118684210538</v>
      </c>
      <c r="U126" s="35">
        <f>COUNT(U128:U151)/38</f>
        <v>0.63157894736842102</v>
      </c>
      <c r="V126">
        <f>SUM(U136:U141)</f>
        <v>20</v>
      </c>
    </row>
    <row r="127" spans="1:22" ht="15" thickBot="1" x14ac:dyDescent="0.35">
      <c r="A127" s="11" t="s">
        <v>174</v>
      </c>
      <c r="B127" s="11" t="s">
        <v>36</v>
      </c>
      <c r="C127" s="11" t="s">
        <v>37</v>
      </c>
      <c r="D127" s="11" t="s">
        <v>38</v>
      </c>
      <c r="E127" s="11" t="s">
        <v>39</v>
      </c>
      <c r="F127" s="11" t="s">
        <v>40</v>
      </c>
      <c r="G127" s="11" t="s">
        <v>41</v>
      </c>
      <c r="H127" s="11" t="s">
        <v>42</v>
      </c>
      <c r="I127" s="11" t="s">
        <v>43</v>
      </c>
      <c r="J127" s="11" t="s">
        <v>44</v>
      </c>
      <c r="K127" s="11" t="s">
        <v>45</v>
      </c>
      <c r="L127" s="11" t="s">
        <v>268</v>
      </c>
      <c r="M127" s="11" t="s">
        <v>269</v>
      </c>
      <c r="N127" s="11" t="s">
        <v>359</v>
      </c>
      <c r="O127" s="11" t="s">
        <v>360</v>
      </c>
      <c r="P127" s="11" t="s">
        <v>362</v>
      </c>
      <c r="Q127" s="11" t="s">
        <v>361</v>
      </c>
      <c r="R127" s="50" t="s">
        <v>443</v>
      </c>
      <c r="S127" s="50"/>
      <c r="T127" s="17" t="s">
        <v>263</v>
      </c>
      <c r="U127" t="s">
        <v>389</v>
      </c>
    </row>
    <row r="128" spans="1:22" ht="15" thickBot="1" x14ac:dyDescent="0.35">
      <c r="A128" s="11" t="s">
        <v>47</v>
      </c>
      <c r="B128" s="12">
        <v>0</v>
      </c>
      <c r="C128" s="12">
        <v>0</v>
      </c>
      <c r="D128" s="12">
        <v>0</v>
      </c>
      <c r="E128" s="12">
        <v>0</v>
      </c>
      <c r="F128" s="12">
        <v>0</v>
      </c>
      <c r="G128" s="12">
        <v>83.6</v>
      </c>
      <c r="H128" s="12">
        <v>1510.1</v>
      </c>
      <c r="I128" s="12">
        <v>116.6</v>
      </c>
      <c r="J128" s="12">
        <v>2736.4</v>
      </c>
      <c r="K128" s="12">
        <v>291.8</v>
      </c>
      <c r="L128" s="12">
        <v>0</v>
      </c>
      <c r="M128" s="12">
        <v>867.4</v>
      </c>
      <c r="N128" s="12">
        <v>5606</v>
      </c>
      <c r="O128" s="12">
        <v>5600</v>
      </c>
      <c r="P128" s="12">
        <v>-6</v>
      </c>
      <c r="Q128" s="12">
        <v>-0.11</v>
      </c>
      <c r="R128" s="46">
        <v>0</v>
      </c>
      <c r="S128" s="46"/>
      <c r="T128" s="18">
        <v>-23.7</v>
      </c>
      <c r="U128">
        <v>1</v>
      </c>
    </row>
    <row r="129" spans="1:22" ht="15" thickBot="1" x14ac:dyDescent="0.35">
      <c r="A129" s="11" t="s">
        <v>48</v>
      </c>
      <c r="B129" s="12">
        <v>0</v>
      </c>
      <c r="C129" s="12">
        <v>0</v>
      </c>
      <c r="D129" s="12">
        <v>1860.5</v>
      </c>
      <c r="E129" s="12">
        <v>1960.6</v>
      </c>
      <c r="F129" s="12">
        <v>0</v>
      </c>
      <c r="G129" s="12">
        <v>0</v>
      </c>
      <c r="H129" s="12">
        <v>100.1</v>
      </c>
      <c r="I129" s="12">
        <v>116.6</v>
      </c>
      <c r="J129" s="12">
        <v>0</v>
      </c>
      <c r="K129" s="12">
        <v>0</v>
      </c>
      <c r="L129" s="12">
        <v>0</v>
      </c>
      <c r="M129" s="12">
        <v>867.4</v>
      </c>
      <c r="N129" s="12">
        <v>4905.2</v>
      </c>
      <c r="O129" s="12">
        <v>4900</v>
      </c>
      <c r="P129" s="12">
        <v>-5.2</v>
      </c>
      <c r="Q129" s="12">
        <v>-0.11</v>
      </c>
      <c r="R129" s="46">
        <v>0</v>
      </c>
      <c r="S129" s="46"/>
      <c r="T129" s="18">
        <v>-17.190000000000001</v>
      </c>
      <c r="U129">
        <v>1</v>
      </c>
    </row>
    <row r="130" spans="1:22" ht="15" thickBot="1" x14ac:dyDescent="0.35">
      <c r="A130" s="11" t="s">
        <v>49</v>
      </c>
      <c r="B130" s="12">
        <v>0</v>
      </c>
      <c r="C130" s="12">
        <v>0</v>
      </c>
      <c r="D130" s="12">
        <v>1860.5</v>
      </c>
      <c r="E130" s="12">
        <v>1960.6</v>
      </c>
      <c r="F130" s="12">
        <v>0</v>
      </c>
      <c r="G130" s="12">
        <v>0</v>
      </c>
      <c r="H130" s="12">
        <v>0</v>
      </c>
      <c r="I130" s="12">
        <v>116.6</v>
      </c>
      <c r="J130" s="12">
        <v>0</v>
      </c>
      <c r="K130" s="12">
        <v>0</v>
      </c>
      <c r="L130" s="12">
        <v>0</v>
      </c>
      <c r="M130" s="12">
        <v>867.4</v>
      </c>
      <c r="N130" s="12">
        <v>4805.1000000000004</v>
      </c>
      <c r="O130" s="12">
        <v>4800</v>
      </c>
      <c r="P130" s="12">
        <v>-5.0999999999999996</v>
      </c>
      <c r="Q130" s="12">
        <v>-0.11</v>
      </c>
      <c r="R130" s="46">
        <v>0</v>
      </c>
      <c r="S130" s="46"/>
      <c r="T130" s="18">
        <v>-16.29</v>
      </c>
      <c r="U130">
        <v>1</v>
      </c>
    </row>
    <row r="131" spans="1:22" ht="15" thickBot="1" x14ac:dyDescent="0.35">
      <c r="A131" s="11" t="s">
        <v>50</v>
      </c>
      <c r="B131" s="12">
        <v>0</v>
      </c>
      <c r="C131" s="12">
        <v>25</v>
      </c>
      <c r="D131" s="12">
        <v>1743.4</v>
      </c>
      <c r="E131" s="12">
        <v>1960.6</v>
      </c>
      <c r="F131" s="12">
        <v>0</v>
      </c>
      <c r="G131" s="12">
        <v>83.6</v>
      </c>
      <c r="H131" s="12">
        <v>617.20000000000005</v>
      </c>
      <c r="I131" s="12">
        <v>116.6</v>
      </c>
      <c r="J131" s="12">
        <v>0</v>
      </c>
      <c r="K131" s="12">
        <v>0</v>
      </c>
      <c r="L131" s="12">
        <v>0</v>
      </c>
      <c r="M131" s="12">
        <v>358.9</v>
      </c>
      <c r="N131" s="12">
        <v>4905.2</v>
      </c>
      <c r="O131" s="12">
        <v>4900</v>
      </c>
      <c r="P131" s="12">
        <v>-5.2</v>
      </c>
      <c r="Q131" s="12">
        <v>-0.11</v>
      </c>
      <c r="R131" s="46">
        <v>0</v>
      </c>
      <c r="S131" s="46"/>
      <c r="T131" s="18">
        <v>-15.25</v>
      </c>
      <c r="U131">
        <v>1</v>
      </c>
    </row>
    <row r="132" spans="1:22" ht="15" thickBot="1" x14ac:dyDescent="0.35">
      <c r="A132" s="11" t="s">
        <v>51</v>
      </c>
      <c r="B132" s="12">
        <v>0</v>
      </c>
      <c r="C132" s="12">
        <v>25</v>
      </c>
      <c r="D132" s="12">
        <v>1860.5</v>
      </c>
      <c r="E132" s="12">
        <v>1960.6</v>
      </c>
      <c r="F132" s="12">
        <v>0</v>
      </c>
      <c r="G132" s="12">
        <v>1209.8</v>
      </c>
      <c r="H132" s="12">
        <v>125.1</v>
      </c>
      <c r="I132" s="12">
        <v>0</v>
      </c>
      <c r="J132" s="12">
        <v>0</v>
      </c>
      <c r="K132" s="12">
        <v>0</v>
      </c>
      <c r="L132" s="12">
        <v>0</v>
      </c>
      <c r="M132" s="12">
        <v>125.1</v>
      </c>
      <c r="N132" s="12">
        <v>5306.1</v>
      </c>
      <c r="O132" s="12">
        <v>5300</v>
      </c>
      <c r="P132" s="12">
        <v>-6.1</v>
      </c>
      <c r="Q132" s="12">
        <v>-0.12</v>
      </c>
      <c r="R132" s="46">
        <v>0</v>
      </c>
      <c r="S132" s="46"/>
      <c r="T132" s="18">
        <v>-4.0199999999999996</v>
      </c>
      <c r="U132">
        <v>1</v>
      </c>
    </row>
    <row r="133" spans="1:22" ht="15" thickBot="1" x14ac:dyDescent="0.35">
      <c r="A133" s="11" t="s">
        <v>52</v>
      </c>
      <c r="B133" s="12">
        <v>0</v>
      </c>
      <c r="C133" s="12">
        <v>25</v>
      </c>
      <c r="D133" s="12">
        <v>875.9</v>
      </c>
      <c r="E133" s="12">
        <v>1960.6</v>
      </c>
      <c r="F133" s="12">
        <v>0</v>
      </c>
      <c r="G133" s="12">
        <v>2027.2</v>
      </c>
      <c r="H133" s="12">
        <v>617.20000000000005</v>
      </c>
      <c r="I133" s="12">
        <v>0</v>
      </c>
      <c r="J133" s="12">
        <v>750.8</v>
      </c>
      <c r="K133" s="12">
        <v>50.1</v>
      </c>
      <c r="L133" s="12">
        <v>0</v>
      </c>
      <c r="M133" s="12">
        <v>0</v>
      </c>
      <c r="N133" s="12">
        <v>6306.7</v>
      </c>
      <c r="O133" s="12">
        <v>6300</v>
      </c>
      <c r="P133" s="12">
        <v>-6.7</v>
      </c>
      <c r="Q133" s="12">
        <v>-0.11</v>
      </c>
      <c r="R133" s="46">
        <v>0</v>
      </c>
      <c r="S133" s="46"/>
      <c r="T133" s="18">
        <v>-3.17</v>
      </c>
      <c r="U133">
        <v>1</v>
      </c>
    </row>
    <row r="134" spans="1:22" ht="15" thickBot="1" x14ac:dyDescent="0.35">
      <c r="A134" s="11" t="s">
        <v>53</v>
      </c>
      <c r="B134" s="12">
        <v>0</v>
      </c>
      <c r="C134" s="12">
        <v>25</v>
      </c>
      <c r="D134" s="12">
        <v>1860.5</v>
      </c>
      <c r="E134" s="12">
        <v>1960.6</v>
      </c>
      <c r="F134" s="12">
        <v>0</v>
      </c>
      <c r="G134" s="12">
        <v>2027.2</v>
      </c>
      <c r="H134" s="12">
        <v>125.1</v>
      </c>
      <c r="I134" s="12">
        <v>0</v>
      </c>
      <c r="J134" s="12">
        <v>0</v>
      </c>
      <c r="K134" s="12">
        <v>291.8</v>
      </c>
      <c r="L134" s="12">
        <v>0</v>
      </c>
      <c r="M134" s="12">
        <v>0</v>
      </c>
      <c r="N134" s="12">
        <v>6290.2</v>
      </c>
      <c r="O134" s="12">
        <v>6400</v>
      </c>
      <c r="P134" s="12">
        <v>109.8</v>
      </c>
      <c r="Q134" s="12">
        <v>1.72</v>
      </c>
      <c r="R134" s="46">
        <v>0</v>
      </c>
      <c r="S134" s="46"/>
      <c r="T134" s="18">
        <v>-3.15</v>
      </c>
      <c r="U134">
        <v>1</v>
      </c>
    </row>
    <row r="135" spans="1:22" ht="15" thickBot="1" x14ac:dyDescent="0.35">
      <c r="A135" s="11" t="s">
        <v>54</v>
      </c>
      <c r="B135" s="12">
        <v>0</v>
      </c>
      <c r="C135" s="12">
        <v>25</v>
      </c>
      <c r="D135" s="12">
        <v>2861.5</v>
      </c>
      <c r="E135" s="12">
        <v>2260.9</v>
      </c>
      <c r="F135" s="12">
        <v>0</v>
      </c>
      <c r="G135" s="12">
        <v>83.6</v>
      </c>
      <c r="H135" s="12">
        <v>125.1</v>
      </c>
      <c r="I135" s="12">
        <v>116.6</v>
      </c>
      <c r="J135" s="12">
        <v>0</v>
      </c>
      <c r="K135" s="12">
        <v>0</v>
      </c>
      <c r="L135" s="12">
        <v>0</v>
      </c>
      <c r="M135" s="12">
        <v>867.4</v>
      </c>
      <c r="N135" s="12">
        <v>6340.2</v>
      </c>
      <c r="O135" s="12">
        <v>6400</v>
      </c>
      <c r="P135" s="12">
        <v>59.8</v>
      </c>
      <c r="Q135" s="12">
        <v>0.93</v>
      </c>
      <c r="R135" s="46">
        <v>0</v>
      </c>
      <c r="S135" s="46"/>
      <c r="T135" s="18">
        <v>-2.5499999999999998</v>
      </c>
      <c r="U135">
        <v>1</v>
      </c>
    </row>
    <row r="136" spans="1:22" ht="15" thickBot="1" x14ac:dyDescent="0.35">
      <c r="A136" s="11" t="s">
        <v>55</v>
      </c>
      <c r="B136" s="12">
        <v>0</v>
      </c>
      <c r="C136" s="12">
        <v>0</v>
      </c>
      <c r="D136" s="12">
        <v>2861.5</v>
      </c>
      <c r="E136" s="12">
        <v>2260.9</v>
      </c>
      <c r="F136" s="12">
        <v>100.1</v>
      </c>
      <c r="G136" s="12">
        <v>0</v>
      </c>
      <c r="H136" s="12">
        <v>0</v>
      </c>
      <c r="I136" s="12">
        <v>116.6</v>
      </c>
      <c r="J136" s="12">
        <v>0</v>
      </c>
      <c r="K136" s="12">
        <v>0</v>
      </c>
      <c r="L136" s="12">
        <v>0</v>
      </c>
      <c r="M136" s="12">
        <v>867.4</v>
      </c>
      <c r="N136" s="12">
        <v>6206.6</v>
      </c>
      <c r="O136" s="12">
        <v>6200</v>
      </c>
      <c r="P136" s="12">
        <v>-6.6</v>
      </c>
      <c r="Q136" s="12">
        <v>-0.11</v>
      </c>
      <c r="R136" s="46">
        <v>0</v>
      </c>
      <c r="S136" s="46"/>
      <c r="T136" s="28">
        <v>-0.12</v>
      </c>
      <c r="U136" s="29">
        <v>2</v>
      </c>
      <c r="V136" t="s">
        <v>358</v>
      </c>
    </row>
    <row r="137" spans="1:22" ht="15" thickBot="1" x14ac:dyDescent="0.35">
      <c r="A137" s="11" t="s">
        <v>56</v>
      </c>
      <c r="B137" s="12">
        <v>0</v>
      </c>
      <c r="C137" s="12">
        <v>0</v>
      </c>
      <c r="D137" s="12">
        <v>1860.5</v>
      </c>
      <c r="E137" s="12">
        <v>1960.6</v>
      </c>
      <c r="F137" s="12">
        <v>0</v>
      </c>
      <c r="G137" s="12">
        <v>83.6</v>
      </c>
      <c r="H137" s="12">
        <v>617.20000000000005</v>
      </c>
      <c r="I137" s="12">
        <v>116.6</v>
      </c>
      <c r="J137" s="12">
        <v>0</v>
      </c>
      <c r="K137" s="12">
        <v>50.1</v>
      </c>
      <c r="L137" s="12">
        <v>0</v>
      </c>
      <c r="M137" s="12">
        <v>867.4</v>
      </c>
      <c r="N137" s="12">
        <v>5555.9</v>
      </c>
      <c r="O137" s="12">
        <v>5800</v>
      </c>
      <c r="P137" s="12">
        <v>244.1</v>
      </c>
      <c r="Q137" s="12">
        <v>4.21</v>
      </c>
      <c r="R137" s="46">
        <v>1</v>
      </c>
      <c r="S137" s="46"/>
      <c r="T137" s="28">
        <v>-0.11</v>
      </c>
      <c r="U137" s="29">
        <v>13</v>
      </c>
      <c r="V137" t="s">
        <v>358</v>
      </c>
    </row>
    <row r="138" spans="1:22" ht="15" thickBot="1" x14ac:dyDescent="0.35">
      <c r="A138" s="11" t="s">
        <v>57</v>
      </c>
      <c r="B138" s="12">
        <v>0</v>
      </c>
      <c r="C138" s="12">
        <v>25</v>
      </c>
      <c r="D138" s="12">
        <v>1860.5</v>
      </c>
      <c r="E138" s="12">
        <v>1960.6</v>
      </c>
      <c r="F138" s="12">
        <v>0</v>
      </c>
      <c r="G138" s="12">
        <v>2027.2</v>
      </c>
      <c r="H138" s="12">
        <v>617.20000000000005</v>
      </c>
      <c r="I138" s="12">
        <v>116.6</v>
      </c>
      <c r="J138" s="12">
        <v>0</v>
      </c>
      <c r="K138" s="12">
        <v>50.1</v>
      </c>
      <c r="L138" s="12">
        <v>0</v>
      </c>
      <c r="M138" s="12">
        <v>0</v>
      </c>
      <c r="N138" s="12">
        <v>6657.1</v>
      </c>
      <c r="O138" s="12">
        <v>6400</v>
      </c>
      <c r="P138" s="12">
        <v>-257.10000000000002</v>
      </c>
      <c r="Q138" s="12">
        <v>-4.0199999999999996</v>
      </c>
      <c r="R138" s="46">
        <v>1</v>
      </c>
      <c r="S138" s="46"/>
      <c r="T138" s="28">
        <v>-0.1</v>
      </c>
      <c r="U138" s="29">
        <v>1</v>
      </c>
      <c r="V138" t="s">
        <v>358</v>
      </c>
    </row>
    <row r="139" spans="1:22" ht="15" thickBot="1" x14ac:dyDescent="0.35">
      <c r="A139" s="11" t="s">
        <v>58</v>
      </c>
      <c r="B139" s="12">
        <v>0</v>
      </c>
      <c r="C139" s="12">
        <v>25</v>
      </c>
      <c r="D139" s="12">
        <v>926</v>
      </c>
      <c r="E139" s="12">
        <v>1960.6</v>
      </c>
      <c r="F139" s="12">
        <v>0</v>
      </c>
      <c r="G139" s="12">
        <v>2027.2</v>
      </c>
      <c r="H139" s="12">
        <v>617.20000000000005</v>
      </c>
      <c r="I139" s="12">
        <v>116.6</v>
      </c>
      <c r="J139" s="12">
        <v>750.8</v>
      </c>
      <c r="K139" s="12">
        <v>291.8</v>
      </c>
      <c r="L139" s="12">
        <v>0</v>
      </c>
      <c r="M139" s="12">
        <v>125.1</v>
      </c>
      <c r="N139" s="12">
        <v>6840.3</v>
      </c>
      <c r="O139" s="12">
        <v>7000</v>
      </c>
      <c r="P139" s="12">
        <v>159.69999999999999</v>
      </c>
      <c r="Q139" s="12">
        <v>2.2799999999999998</v>
      </c>
      <c r="R139" s="46">
        <v>1</v>
      </c>
      <c r="S139" s="46"/>
      <c r="T139" s="28">
        <v>-0.09</v>
      </c>
      <c r="U139" s="29">
        <v>2</v>
      </c>
      <c r="V139" t="s">
        <v>358</v>
      </c>
    </row>
    <row r="140" spans="1:22" ht="15" thickBot="1" x14ac:dyDescent="0.35">
      <c r="A140" s="11" t="s">
        <v>59</v>
      </c>
      <c r="B140" s="12">
        <v>0</v>
      </c>
      <c r="C140" s="12">
        <v>25</v>
      </c>
      <c r="D140" s="12">
        <v>926</v>
      </c>
      <c r="E140" s="12">
        <v>2260.9</v>
      </c>
      <c r="F140" s="12">
        <v>0</v>
      </c>
      <c r="G140" s="12">
        <v>83.6</v>
      </c>
      <c r="H140" s="12">
        <v>1510.1</v>
      </c>
      <c r="I140" s="12">
        <v>116.6</v>
      </c>
      <c r="J140" s="12">
        <v>750.8</v>
      </c>
      <c r="K140" s="12">
        <v>0</v>
      </c>
      <c r="L140" s="12">
        <v>0</v>
      </c>
      <c r="M140" s="12">
        <v>867.4</v>
      </c>
      <c r="N140" s="12">
        <v>6540.4</v>
      </c>
      <c r="O140" s="12">
        <v>7300</v>
      </c>
      <c r="P140" s="12">
        <v>759.6</v>
      </c>
      <c r="Q140" s="12">
        <v>10.41</v>
      </c>
      <c r="R140" s="46">
        <v>1</v>
      </c>
      <c r="S140" s="46"/>
      <c r="T140" s="28">
        <v>0.75</v>
      </c>
      <c r="U140" s="29">
        <v>1</v>
      </c>
      <c r="V140" t="s">
        <v>358</v>
      </c>
    </row>
    <row r="141" spans="1:22" ht="15" thickBot="1" x14ac:dyDescent="0.35">
      <c r="A141" s="11" t="s">
        <v>60</v>
      </c>
      <c r="B141" s="12">
        <v>0</v>
      </c>
      <c r="C141" s="12">
        <v>25</v>
      </c>
      <c r="D141" s="12">
        <v>1860.5</v>
      </c>
      <c r="E141" s="12">
        <v>1960.6</v>
      </c>
      <c r="F141" s="12">
        <v>0</v>
      </c>
      <c r="G141" s="12">
        <v>2027.2</v>
      </c>
      <c r="H141" s="12">
        <v>617.20000000000005</v>
      </c>
      <c r="I141" s="12">
        <v>116.6</v>
      </c>
      <c r="J141" s="12">
        <v>0</v>
      </c>
      <c r="K141" s="12">
        <v>275.3</v>
      </c>
      <c r="L141" s="12">
        <v>0</v>
      </c>
      <c r="M141" s="12">
        <v>125.1</v>
      </c>
      <c r="N141" s="12">
        <v>7007.4</v>
      </c>
      <c r="O141" s="12">
        <v>7500</v>
      </c>
      <c r="P141" s="12">
        <v>492.6</v>
      </c>
      <c r="Q141" s="12">
        <v>6.57</v>
      </c>
      <c r="R141" s="46">
        <v>1</v>
      </c>
      <c r="S141" s="46"/>
      <c r="T141" s="28">
        <v>0.93</v>
      </c>
      <c r="U141" s="29">
        <v>1</v>
      </c>
      <c r="V141" t="s">
        <v>358</v>
      </c>
    </row>
    <row r="142" spans="1:22" ht="15" thickBot="1" x14ac:dyDescent="0.35">
      <c r="A142" s="11" t="s">
        <v>61</v>
      </c>
      <c r="B142" s="12">
        <v>0</v>
      </c>
      <c r="C142" s="12">
        <v>0</v>
      </c>
      <c r="D142" s="12">
        <v>3362.1</v>
      </c>
      <c r="E142" s="12">
        <v>2260.9</v>
      </c>
      <c r="F142" s="12">
        <v>100.1</v>
      </c>
      <c r="G142" s="12">
        <v>0</v>
      </c>
      <c r="H142" s="12">
        <v>0</v>
      </c>
      <c r="I142" s="12">
        <v>116.6</v>
      </c>
      <c r="J142" s="12">
        <v>0</v>
      </c>
      <c r="K142" s="12">
        <v>0</v>
      </c>
      <c r="L142" s="12">
        <v>0</v>
      </c>
      <c r="M142" s="12">
        <v>867.4</v>
      </c>
      <c r="N142" s="12">
        <v>6707.1</v>
      </c>
      <c r="O142" s="12">
        <v>6700</v>
      </c>
      <c r="P142" s="12">
        <v>-7.1</v>
      </c>
      <c r="Q142" s="12">
        <v>-0.11</v>
      </c>
      <c r="R142" s="46">
        <v>1</v>
      </c>
      <c r="S142" s="46"/>
      <c r="T142" s="18">
        <v>1.69</v>
      </c>
      <c r="U142">
        <v>1</v>
      </c>
    </row>
    <row r="143" spans="1:22" ht="15" thickBot="1" x14ac:dyDescent="0.35">
      <c r="A143" s="11" t="s">
        <v>62</v>
      </c>
      <c r="B143" s="12">
        <v>0</v>
      </c>
      <c r="C143" s="12">
        <v>25</v>
      </c>
      <c r="D143" s="12">
        <v>3287</v>
      </c>
      <c r="E143" s="12">
        <v>2260.9</v>
      </c>
      <c r="F143" s="12">
        <v>0</v>
      </c>
      <c r="G143" s="12">
        <v>559.1</v>
      </c>
      <c r="H143" s="12">
        <v>0</v>
      </c>
      <c r="I143" s="12">
        <v>116.6</v>
      </c>
      <c r="J143" s="12">
        <v>0</v>
      </c>
      <c r="K143" s="12">
        <v>0</v>
      </c>
      <c r="L143" s="12">
        <v>0</v>
      </c>
      <c r="M143" s="12">
        <v>358.9</v>
      </c>
      <c r="N143" s="12">
        <v>6607.5</v>
      </c>
      <c r="O143" s="12">
        <v>6600</v>
      </c>
      <c r="P143" s="12">
        <v>-7.5</v>
      </c>
      <c r="Q143" s="12">
        <v>-0.11</v>
      </c>
      <c r="R143" s="46">
        <v>1</v>
      </c>
      <c r="S143" s="46"/>
      <c r="T143" s="18">
        <v>1.72</v>
      </c>
      <c r="U143">
        <v>1</v>
      </c>
    </row>
    <row r="144" spans="1:22" ht="15" thickBot="1" x14ac:dyDescent="0.35">
      <c r="A144" s="11" t="s">
        <v>63</v>
      </c>
      <c r="B144" s="12">
        <v>0</v>
      </c>
      <c r="C144" s="12">
        <v>25</v>
      </c>
      <c r="D144" s="12">
        <v>1743.4</v>
      </c>
      <c r="E144" s="12">
        <v>1960.6</v>
      </c>
      <c r="F144" s="12">
        <v>0</v>
      </c>
      <c r="G144" s="12">
        <v>559.1</v>
      </c>
      <c r="H144" s="12">
        <v>617.20000000000005</v>
      </c>
      <c r="I144" s="12">
        <v>116.6</v>
      </c>
      <c r="J144" s="12">
        <v>0</v>
      </c>
      <c r="K144" s="12">
        <v>291.8</v>
      </c>
      <c r="L144" s="12">
        <v>0</v>
      </c>
      <c r="M144" s="12">
        <v>358.9</v>
      </c>
      <c r="N144" s="12">
        <v>5672.5</v>
      </c>
      <c r="O144" s="12">
        <v>6200</v>
      </c>
      <c r="P144" s="12">
        <v>527.5</v>
      </c>
      <c r="Q144" s="12">
        <v>8.51</v>
      </c>
      <c r="R144" s="46">
        <v>1</v>
      </c>
      <c r="S144" s="46"/>
      <c r="T144" s="18">
        <v>2.2799999999999998</v>
      </c>
      <c r="U144">
        <v>1</v>
      </c>
    </row>
    <row r="145" spans="1:25" ht="15" thickBot="1" x14ac:dyDescent="0.35">
      <c r="A145" s="11" t="s">
        <v>64</v>
      </c>
      <c r="B145" s="12">
        <v>0</v>
      </c>
      <c r="C145" s="12">
        <v>25</v>
      </c>
      <c r="D145" s="12">
        <v>1860.5</v>
      </c>
      <c r="E145" s="12">
        <v>1960.6</v>
      </c>
      <c r="F145" s="12">
        <v>0</v>
      </c>
      <c r="G145" s="12">
        <v>2027.2</v>
      </c>
      <c r="H145" s="12">
        <v>125.1</v>
      </c>
      <c r="I145" s="12">
        <v>116.6</v>
      </c>
      <c r="J145" s="12">
        <v>0</v>
      </c>
      <c r="K145" s="12">
        <v>291.8</v>
      </c>
      <c r="L145" s="12">
        <v>0</v>
      </c>
      <c r="M145" s="12">
        <v>0</v>
      </c>
      <c r="N145" s="12">
        <v>6406.8</v>
      </c>
      <c r="O145" s="12">
        <v>6400</v>
      </c>
      <c r="P145" s="12">
        <v>-6.8</v>
      </c>
      <c r="Q145" s="12">
        <v>-0.11</v>
      </c>
      <c r="R145" s="46">
        <v>1</v>
      </c>
      <c r="S145" s="46"/>
      <c r="T145" s="18">
        <v>3.53</v>
      </c>
      <c r="U145">
        <v>1</v>
      </c>
    </row>
    <row r="146" spans="1:25" ht="15" thickBot="1" x14ac:dyDescent="0.35">
      <c r="A146" s="11" t="s">
        <v>65</v>
      </c>
      <c r="B146" s="12">
        <v>0</v>
      </c>
      <c r="C146" s="12">
        <v>25</v>
      </c>
      <c r="D146" s="12">
        <v>0</v>
      </c>
      <c r="E146" s="12">
        <v>0</v>
      </c>
      <c r="F146" s="12">
        <v>0</v>
      </c>
      <c r="G146" s="12">
        <v>2027.2</v>
      </c>
      <c r="H146" s="12">
        <v>1510.1</v>
      </c>
      <c r="I146" s="12">
        <v>116.6</v>
      </c>
      <c r="J146" s="12">
        <v>2736.4</v>
      </c>
      <c r="K146" s="12">
        <v>291.8</v>
      </c>
      <c r="L146" s="12">
        <v>0</v>
      </c>
      <c r="M146" s="12">
        <v>0</v>
      </c>
      <c r="N146" s="12">
        <v>6707.1</v>
      </c>
      <c r="O146" s="12">
        <v>6700</v>
      </c>
      <c r="P146" s="12">
        <v>-7.1</v>
      </c>
      <c r="Q146" s="12">
        <v>-0.11</v>
      </c>
      <c r="R146" s="46">
        <v>1</v>
      </c>
      <c r="S146" s="46"/>
      <c r="T146" s="18">
        <v>4.21</v>
      </c>
      <c r="U146">
        <v>1</v>
      </c>
    </row>
    <row r="147" spans="1:25" ht="15" thickBot="1" x14ac:dyDescent="0.35">
      <c r="A147" s="11" t="s">
        <v>66</v>
      </c>
      <c r="B147" s="12">
        <v>0</v>
      </c>
      <c r="C147" s="12">
        <v>0</v>
      </c>
      <c r="D147" s="12">
        <v>0</v>
      </c>
      <c r="E147" s="12">
        <v>0</v>
      </c>
      <c r="F147" s="12">
        <v>0</v>
      </c>
      <c r="G147" s="12">
        <v>0</v>
      </c>
      <c r="H147" s="12">
        <v>1510.1</v>
      </c>
      <c r="I147" s="12">
        <v>116.6</v>
      </c>
      <c r="J147" s="12">
        <v>3362.1</v>
      </c>
      <c r="K147" s="12">
        <v>525.6</v>
      </c>
      <c r="L147" s="12">
        <v>0</v>
      </c>
      <c r="M147" s="12">
        <v>892.4</v>
      </c>
      <c r="N147" s="12">
        <v>6406.8</v>
      </c>
      <c r="O147" s="12">
        <v>6400</v>
      </c>
      <c r="P147" s="12">
        <v>-6.8</v>
      </c>
      <c r="Q147" s="12">
        <v>-0.11</v>
      </c>
      <c r="R147" s="46">
        <v>1</v>
      </c>
      <c r="S147" s="46"/>
      <c r="T147" s="18">
        <v>4.5599999999999996</v>
      </c>
      <c r="U147">
        <v>1</v>
      </c>
    </row>
    <row r="148" spans="1:25" ht="15" thickBot="1" x14ac:dyDescent="0.35">
      <c r="A148" s="11" t="s">
        <v>67</v>
      </c>
      <c r="B148" s="12">
        <v>0</v>
      </c>
      <c r="C148" s="12">
        <v>0</v>
      </c>
      <c r="D148" s="12">
        <v>875.9</v>
      </c>
      <c r="E148" s="12">
        <v>1960.6</v>
      </c>
      <c r="F148" s="12">
        <v>0</v>
      </c>
      <c r="G148" s="12">
        <v>0</v>
      </c>
      <c r="H148" s="12">
        <v>617.20000000000005</v>
      </c>
      <c r="I148" s="12">
        <v>116.6</v>
      </c>
      <c r="J148" s="12">
        <v>750.8</v>
      </c>
      <c r="K148" s="12">
        <v>291.8</v>
      </c>
      <c r="L148" s="12">
        <v>0</v>
      </c>
      <c r="M148" s="12">
        <v>892.4</v>
      </c>
      <c r="N148" s="12">
        <v>5505.3</v>
      </c>
      <c r="O148" s="12">
        <v>5600</v>
      </c>
      <c r="P148" s="12">
        <v>94.7</v>
      </c>
      <c r="Q148" s="12">
        <v>1.69</v>
      </c>
      <c r="R148" s="46">
        <v>1</v>
      </c>
      <c r="S148" s="46"/>
      <c r="T148" s="18">
        <v>6.57</v>
      </c>
      <c r="U148">
        <v>1</v>
      </c>
    </row>
    <row r="149" spans="1:25" ht="15" thickBot="1" x14ac:dyDescent="0.35">
      <c r="A149" s="11" t="s">
        <v>68</v>
      </c>
      <c r="B149" s="12">
        <v>0</v>
      </c>
      <c r="C149" s="12">
        <v>25</v>
      </c>
      <c r="D149" s="12">
        <v>926</v>
      </c>
      <c r="E149" s="12">
        <v>1960.6</v>
      </c>
      <c r="F149" s="12">
        <v>0</v>
      </c>
      <c r="G149" s="12">
        <v>792.3</v>
      </c>
      <c r="H149" s="12">
        <v>617.20000000000005</v>
      </c>
      <c r="I149" s="12">
        <v>116.6</v>
      </c>
      <c r="J149" s="12">
        <v>650.70000000000005</v>
      </c>
      <c r="K149" s="12">
        <v>291.8</v>
      </c>
      <c r="L149" s="12">
        <v>0</v>
      </c>
      <c r="M149" s="12">
        <v>125.1</v>
      </c>
      <c r="N149" s="12">
        <v>5505.3</v>
      </c>
      <c r="O149" s="12">
        <v>5500</v>
      </c>
      <c r="P149" s="12">
        <v>-5.3</v>
      </c>
      <c r="Q149" s="12">
        <v>-0.1</v>
      </c>
      <c r="R149" s="46">
        <v>1</v>
      </c>
      <c r="S149" s="46"/>
      <c r="T149" s="18">
        <v>8.51</v>
      </c>
      <c r="U149">
        <v>1</v>
      </c>
    </row>
    <row r="150" spans="1:25" ht="15" thickBot="1" x14ac:dyDescent="0.35">
      <c r="A150" s="11" t="s">
        <v>69</v>
      </c>
      <c r="B150" s="12">
        <v>0</v>
      </c>
      <c r="C150" s="12">
        <v>0</v>
      </c>
      <c r="D150" s="12">
        <v>1860.5</v>
      </c>
      <c r="E150" s="12">
        <v>1960.6</v>
      </c>
      <c r="F150" s="12">
        <v>0</v>
      </c>
      <c r="G150" s="12">
        <v>0</v>
      </c>
      <c r="H150" s="12">
        <v>125.1</v>
      </c>
      <c r="I150" s="12">
        <v>116.6</v>
      </c>
      <c r="J150" s="12">
        <v>0</v>
      </c>
      <c r="K150" s="12">
        <v>50.1</v>
      </c>
      <c r="L150" s="12">
        <v>0</v>
      </c>
      <c r="M150" s="12">
        <v>892.4</v>
      </c>
      <c r="N150" s="12">
        <v>5005.3</v>
      </c>
      <c r="O150" s="12">
        <v>5000</v>
      </c>
      <c r="P150" s="12">
        <v>-5.3</v>
      </c>
      <c r="Q150" s="12">
        <v>-0.11</v>
      </c>
      <c r="R150" s="46">
        <v>1</v>
      </c>
      <c r="S150" s="46"/>
      <c r="T150" s="18">
        <v>10.41</v>
      </c>
      <c r="U150">
        <v>1</v>
      </c>
    </row>
    <row r="151" spans="1:25" ht="15" thickBot="1" x14ac:dyDescent="0.35">
      <c r="A151" s="11" t="s">
        <v>70</v>
      </c>
      <c r="B151" s="12">
        <v>0</v>
      </c>
      <c r="C151" s="12">
        <v>25</v>
      </c>
      <c r="D151" s="12">
        <v>1860.5</v>
      </c>
      <c r="E151" s="12">
        <v>1960.6</v>
      </c>
      <c r="F151" s="12">
        <v>0</v>
      </c>
      <c r="G151" s="12">
        <v>559.1</v>
      </c>
      <c r="H151" s="12">
        <v>125.1</v>
      </c>
      <c r="I151" s="12">
        <v>116.6</v>
      </c>
      <c r="J151" s="12">
        <v>0</v>
      </c>
      <c r="K151" s="12">
        <v>0</v>
      </c>
      <c r="L151" s="12">
        <v>0</v>
      </c>
      <c r="M151" s="12">
        <v>125.1</v>
      </c>
      <c r="N151" s="12">
        <v>4772.1000000000004</v>
      </c>
      <c r="O151" s="12">
        <v>5000</v>
      </c>
      <c r="P151" s="12">
        <v>227.9</v>
      </c>
      <c r="Q151" s="12">
        <v>4.5599999999999996</v>
      </c>
      <c r="R151" s="46">
        <v>1</v>
      </c>
      <c r="S151" s="46"/>
      <c r="T151" s="18">
        <v>11.81</v>
      </c>
      <c r="U151">
        <v>1</v>
      </c>
    </row>
    <row r="152" spans="1:25" ht="15" thickBot="1" x14ac:dyDescent="0.35">
      <c r="A152" s="11" t="s">
        <v>71</v>
      </c>
      <c r="B152" s="12">
        <v>0</v>
      </c>
      <c r="C152" s="12">
        <v>0</v>
      </c>
      <c r="D152" s="12">
        <v>0</v>
      </c>
      <c r="E152" s="12">
        <v>809.4</v>
      </c>
      <c r="F152" s="12">
        <v>0</v>
      </c>
      <c r="G152" s="12">
        <v>0</v>
      </c>
      <c r="H152" s="12">
        <v>1059.5999999999999</v>
      </c>
      <c r="I152" s="12">
        <v>116.6</v>
      </c>
      <c r="J152" s="12">
        <v>1151.2</v>
      </c>
      <c r="K152" s="12">
        <v>291.8</v>
      </c>
      <c r="L152" s="12">
        <v>0</v>
      </c>
      <c r="M152" s="12">
        <v>892.4</v>
      </c>
      <c r="N152" s="12">
        <v>4321.1000000000004</v>
      </c>
      <c r="O152" s="12">
        <v>4900</v>
      </c>
      <c r="P152" s="12">
        <v>578.9</v>
      </c>
      <c r="Q152" s="12">
        <v>11.81</v>
      </c>
      <c r="R152" s="46">
        <v>1</v>
      </c>
      <c r="S152" s="46"/>
      <c r="T152" s="18" t="s">
        <v>264</v>
      </c>
      <c r="U152">
        <v>38</v>
      </c>
    </row>
    <row r="153" spans="1:25" ht="15" thickBot="1" x14ac:dyDescent="0.35">
      <c r="A153" s="11" t="s">
        <v>72</v>
      </c>
      <c r="B153" s="12">
        <v>0</v>
      </c>
      <c r="C153" s="12">
        <v>0</v>
      </c>
      <c r="D153" s="12">
        <v>926</v>
      </c>
      <c r="E153" s="12">
        <v>1960.6</v>
      </c>
      <c r="F153" s="12">
        <v>0</v>
      </c>
      <c r="G153" s="12">
        <v>0</v>
      </c>
      <c r="H153" s="12">
        <v>617.20000000000005</v>
      </c>
      <c r="I153" s="12">
        <v>116.6</v>
      </c>
      <c r="J153" s="12">
        <v>0</v>
      </c>
      <c r="K153" s="12">
        <v>291.8</v>
      </c>
      <c r="L153" s="12">
        <v>0</v>
      </c>
      <c r="M153" s="12">
        <v>892.4</v>
      </c>
      <c r="N153" s="12">
        <v>4804.6000000000004</v>
      </c>
      <c r="O153" s="12">
        <v>4100</v>
      </c>
      <c r="P153" s="12">
        <v>-704.6</v>
      </c>
      <c r="Q153" s="12">
        <v>-17.190000000000001</v>
      </c>
      <c r="R153" s="46">
        <v>1</v>
      </c>
      <c r="S153" s="46"/>
    </row>
    <row r="154" spans="1:25" ht="15" thickBot="1" x14ac:dyDescent="0.35">
      <c r="A154" s="11" t="s">
        <v>73</v>
      </c>
      <c r="B154" s="12">
        <v>0</v>
      </c>
      <c r="C154" s="12">
        <v>0</v>
      </c>
      <c r="D154" s="12">
        <v>0</v>
      </c>
      <c r="E154" s="12">
        <v>809.4</v>
      </c>
      <c r="F154" s="12">
        <v>0</v>
      </c>
      <c r="G154" s="12">
        <v>83.6</v>
      </c>
      <c r="H154" s="12">
        <v>1059.5999999999999</v>
      </c>
      <c r="I154" s="12">
        <v>116.6</v>
      </c>
      <c r="J154" s="12">
        <v>1151.2</v>
      </c>
      <c r="K154" s="12">
        <v>291.8</v>
      </c>
      <c r="L154" s="12">
        <v>0</v>
      </c>
      <c r="M154" s="12">
        <v>391.9</v>
      </c>
      <c r="N154" s="12">
        <v>3904.1</v>
      </c>
      <c r="O154" s="12">
        <v>3900</v>
      </c>
      <c r="P154" s="12">
        <v>-4.0999999999999996</v>
      </c>
      <c r="Q154" s="12">
        <v>-0.11</v>
      </c>
      <c r="R154" s="46">
        <v>1</v>
      </c>
      <c r="S154" s="46"/>
    </row>
    <row r="155" spans="1:25" ht="15" thickBot="1" x14ac:dyDescent="0.35">
      <c r="A155" s="11" t="s">
        <v>74</v>
      </c>
      <c r="B155" s="12">
        <v>0</v>
      </c>
      <c r="C155" s="12">
        <v>25</v>
      </c>
      <c r="D155" s="12">
        <v>1860.5</v>
      </c>
      <c r="E155" s="12">
        <v>0</v>
      </c>
      <c r="F155" s="12">
        <v>0</v>
      </c>
      <c r="G155" s="12">
        <v>2027.2</v>
      </c>
      <c r="H155" s="12">
        <v>0</v>
      </c>
      <c r="I155" s="12">
        <v>0</v>
      </c>
      <c r="J155" s="12">
        <v>0</v>
      </c>
      <c r="K155" s="12">
        <v>291.8</v>
      </c>
      <c r="L155" s="12">
        <v>0</v>
      </c>
      <c r="M155" s="12">
        <v>0</v>
      </c>
      <c r="N155" s="12">
        <v>4204.5</v>
      </c>
      <c r="O155" s="12">
        <v>4100</v>
      </c>
      <c r="P155" s="12">
        <v>-104.5</v>
      </c>
      <c r="Q155" s="12">
        <v>-2.5499999999999998</v>
      </c>
      <c r="R155" s="46">
        <v>1</v>
      </c>
      <c r="S155" s="46"/>
    </row>
    <row r="156" spans="1:25" ht="15" thickBot="1" x14ac:dyDescent="0.35">
      <c r="A156" s="11" t="s">
        <v>75</v>
      </c>
      <c r="B156" s="12">
        <v>0</v>
      </c>
      <c r="C156" s="12">
        <v>0</v>
      </c>
      <c r="D156" s="12">
        <v>1743.4</v>
      </c>
      <c r="E156" s="12">
        <v>0</v>
      </c>
      <c r="F156" s="12">
        <v>0</v>
      </c>
      <c r="G156" s="12">
        <v>0</v>
      </c>
      <c r="H156" s="12">
        <v>125.1</v>
      </c>
      <c r="I156" s="12">
        <v>116.6</v>
      </c>
      <c r="J156" s="12">
        <v>0</v>
      </c>
      <c r="K156" s="12">
        <v>525.6</v>
      </c>
      <c r="L156" s="12">
        <v>0</v>
      </c>
      <c r="M156" s="12">
        <v>892.4</v>
      </c>
      <c r="N156" s="12">
        <v>3403.1</v>
      </c>
      <c r="O156" s="12">
        <v>3400</v>
      </c>
      <c r="P156" s="12">
        <v>-3.1</v>
      </c>
      <c r="Q156" s="12">
        <v>-0.09</v>
      </c>
      <c r="R156" s="46">
        <v>1</v>
      </c>
      <c r="S156" s="46"/>
      <c r="T156" s="17" t="s">
        <v>263</v>
      </c>
      <c r="U156" t="s">
        <v>444</v>
      </c>
      <c r="V156" t="s">
        <v>445</v>
      </c>
      <c r="W156" t="s">
        <v>448</v>
      </c>
      <c r="X156" t="s">
        <v>449</v>
      </c>
      <c r="Y156" t="s">
        <v>450</v>
      </c>
    </row>
    <row r="157" spans="1:25" ht="15" thickBot="1" x14ac:dyDescent="0.35">
      <c r="A157" s="11" t="s">
        <v>76</v>
      </c>
      <c r="B157" s="12">
        <v>0</v>
      </c>
      <c r="C157" s="12">
        <v>0</v>
      </c>
      <c r="D157" s="12">
        <v>0</v>
      </c>
      <c r="E157" s="12">
        <v>0</v>
      </c>
      <c r="F157" s="12">
        <v>0</v>
      </c>
      <c r="G157" s="12">
        <v>0</v>
      </c>
      <c r="H157" s="12">
        <v>617.20000000000005</v>
      </c>
      <c r="I157" s="12">
        <v>116.6</v>
      </c>
      <c r="J157" s="12">
        <v>1151.2</v>
      </c>
      <c r="K157" s="12">
        <v>525.6</v>
      </c>
      <c r="L157" s="12">
        <v>0</v>
      </c>
      <c r="M157" s="12">
        <v>892.4</v>
      </c>
      <c r="N157" s="12">
        <v>3303</v>
      </c>
      <c r="O157" s="12">
        <v>3300</v>
      </c>
      <c r="P157" s="12">
        <v>-3</v>
      </c>
      <c r="Q157" s="12">
        <v>-0.09</v>
      </c>
      <c r="R157" s="46">
        <v>1</v>
      </c>
      <c r="S157" s="46"/>
      <c r="T157" s="18">
        <v>0</v>
      </c>
      <c r="U157" s="1">
        <v>0.20777777777777776</v>
      </c>
      <c r="V157" s="1">
        <v>1.72</v>
      </c>
      <c r="W157" s="1">
        <v>-0.12</v>
      </c>
      <c r="X157" s="1">
        <v>0.66349034992563716</v>
      </c>
      <c r="Y157" s="1">
        <v>9</v>
      </c>
    </row>
    <row r="158" spans="1:25" ht="15" thickBot="1" x14ac:dyDescent="0.35">
      <c r="A158" s="11" t="s">
        <v>77</v>
      </c>
      <c r="B158" s="12">
        <v>0</v>
      </c>
      <c r="C158" s="12">
        <v>0</v>
      </c>
      <c r="D158" s="12">
        <v>1743.4</v>
      </c>
      <c r="E158" s="12">
        <v>809.4</v>
      </c>
      <c r="F158" s="12">
        <v>0</v>
      </c>
      <c r="G158" s="12">
        <v>0</v>
      </c>
      <c r="H158" s="12">
        <v>125.1</v>
      </c>
      <c r="I158" s="12">
        <v>116.6</v>
      </c>
      <c r="J158" s="12">
        <v>0</v>
      </c>
      <c r="K158" s="12">
        <v>291.8</v>
      </c>
      <c r="L158" s="12">
        <v>0</v>
      </c>
      <c r="M158" s="12">
        <v>867.4</v>
      </c>
      <c r="N158" s="12">
        <v>3953.7</v>
      </c>
      <c r="O158" s="12">
        <v>3400</v>
      </c>
      <c r="P158" s="12">
        <v>-553.70000000000005</v>
      </c>
      <c r="Q158" s="12">
        <v>-16.29</v>
      </c>
      <c r="R158" s="46">
        <v>1</v>
      </c>
      <c r="S158" s="46"/>
      <c r="T158" s="18">
        <v>1</v>
      </c>
      <c r="U158" s="1">
        <v>-1.1093103448275861</v>
      </c>
      <c r="V158" s="1">
        <v>11.81</v>
      </c>
      <c r="W158" s="1">
        <v>-23.7</v>
      </c>
      <c r="X158" s="1">
        <v>7.9848306767244974</v>
      </c>
      <c r="Y158" s="1">
        <v>29</v>
      </c>
    </row>
    <row r="159" spans="1:25" ht="15" thickBot="1" x14ac:dyDescent="0.35">
      <c r="A159" s="11" t="s">
        <v>78</v>
      </c>
      <c r="B159" s="12">
        <v>0</v>
      </c>
      <c r="C159" s="12">
        <v>25</v>
      </c>
      <c r="D159" s="12">
        <v>926</v>
      </c>
      <c r="E159" s="12">
        <v>1960.6</v>
      </c>
      <c r="F159" s="12">
        <v>0</v>
      </c>
      <c r="G159" s="12">
        <v>559.1</v>
      </c>
      <c r="H159" s="12">
        <v>617.20000000000005</v>
      </c>
      <c r="I159" s="12">
        <v>116.6</v>
      </c>
      <c r="J159" s="12">
        <v>0</v>
      </c>
      <c r="K159" s="12">
        <v>0</v>
      </c>
      <c r="L159" s="12">
        <v>0</v>
      </c>
      <c r="M159" s="12">
        <v>125.1</v>
      </c>
      <c r="N159" s="12">
        <v>4329.6000000000004</v>
      </c>
      <c r="O159" s="12">
        <v>3500</v>
      </c>
      <c r="P159" s="12">
        <v>-829.6</v>
      </c>
      <c r="Q159" s="12">
        <v>-23.7</v>
      </c>
      <c r="R159" s="46">
        <v>1</v>
      </c>
      <c r="S159" s="46"/>
      <c r="T159" s="18" t="s">
        <v>264</v>
      </c>
      <c r="U159" s="1">
        <v>-0.7973684210526315</v>
      </c>
      <c r="V159" s="1">
        <v>11.81</v>
      </c>
      <c r="W159" s="1">
        <v>-23.7</v>
      </c>
      <c r="X159" s="1">
        <v>6.9761120141215063</v>
      </c>
      <c r="Y159" s="1">
        <v>38</v>
      </c>
    </row>
    <row r="160" spans="1:25" ht="15" thickBot="1" x14ac:dyDescent="0.35">
      <c r="A160" s="11" t="s">
        <v>79</v>
      </c>
      <c r="B160" s="12">
        <v>0</v>
      </c>
      <c r="C160" s="12">
        <v>25</v>
      </c>
      <c r="D160" s="12">
        <v>0</v>
      </c>
      <c r="E160" s="12">
        <v>0</v>
      </c>
      <c r="F160" s="12">
        <v>0</v>
      </c>
      <c r="G160" s="12">
        <v>2027.2</v>
      </c>
      <c r="H160" s="12">
        <v>617.20000000000005</v>
      </c>
      <c r="I160" s="12">
        <v>116.6</v>
      </c>
      <c r="J160" s="12">
        <v>1151.2</v>
      </c>
      <c r="K160" s="12">
        <v>291.8</v>
      </c>
      <c r="L160" s="12">
        <v>0</v>
      </c>
      <c r="M160" s="12">
        <v>0</v>
      </c>
      <c r="N160" s="12">
        <v>4229</v>
      </c>
      <c r="O160" s="12">
        <v>4100</v>
      </c>
      <c r="P160" s="12">
        <v>-129</v>
      </c>
      <c r="Q160" s="12">
        <v>-3.15</v>
      </c>
      <c r="R160" s="46">
        <v>1</v>
      </c>
      <c r="S160" s="46"/>
    </row>
    <row r="161" spans="1:25" ht="15" thickBot="1" x14ac:dyDescent="0.35">
      <c r="A161" s="11" t="s">
        <v>80</v>
      </c>
      <c r="B161" s="12">
        <v>0</v>
      </c>
      <c r="C161" s="12">
        <v>25</v>
      </c>
      <c r="D161" s="12">
        <v>1860.5</v>
      </c>
      <c r="E161" s="12">
        <v>2260.9</v>
      </c>
      <c r="F161" s="12">
        <v>0</v>
      </c>
      <c r="G161" s="12">
        <v>559.1</v>
      </c>
      <c r="H161" s="12">
        <v>125.1</v>
      </c>
      <c r="I161" s="12">
        <v>0</v>
      </c>
      <c r="J161" s="12">
        <v>0</v>
      </c>
      <c r="K161" s="12">
        <v>0</v>
      </c>
      <c r="L161" s="12">
        <v>0</v>
      </c>
      <c r="M161" s="12">
        <v>125.1</v>
      </c>
      <c r="N161" s="12">
        <v>4955.8</v>
      </c>
      <c r="O161" s="12">
        <v>4300</v>
      </c>
      <c r="P161" s="12">
        <v>-655.8</v>
      </c>
      <c r="Q161" s="12">
        <v>-15.25</v>
      </c>
      <c r="R161" s="46">
        <v>1</v>
      </c>
      <c r="S161" s="46"/>
    </row>
    <row r="162" spans="1:25" ht="15" thickBot="1" x14ac:dyDescent="0.35">
      <c r="A162" s="11" t="s">
        <v>81</v>
      </c>
      <c r="B162" s="12">
        <v>0</v>
      </c>
      <c r="C162" s="12">
        <v>25</v>
      </c>
      <c r="D162" s="12">
        <v>0</v>
      </c>
      <c r="E162" s="12">
        <v>1960.6</v>
      </c>
      <c r="F162" s="12">
        <v>0</v>
      </c>
      <c r="G162" s="12">
        <v>83.6</v>
      </c>
      <c r="H162" s="12">
        <v>1510.1</v>
      </c>
      <c r="I162" s="12">
        <v>116.6</v>
      </c>
      <c r="J162" s="12">
        <v>750.8</v>
      </c>
      <c r="K162" s="12">
        <v>0</v>
      </c>
      <c r="L162" s="12">
        <v>0</v>
      </c>
      <c r="M162" s="12">
        <v>358.9</v>
      </c>
      <c r="N162" s="12">
        <v>4805.6000000000004</v>
      </c>
      <c r="O162" s="12">
        <v>4800</v>
      </c>
      <c r="P162" s="12">
        <v>-5.6</v>
      </c>
      <c r="Q162" s="12">
        <v>-0.12</v>
      </c>
      <c r="R162" s="46">
        <v>1</v>
      </c>
      <c r="S162" s="46"/>
      <c r="T162" s="17" t="s">
        <v>263</v>
      </c>
      <c r="U162" t="s">
        <v>458</v>
      </c>
      <c r="V162" t="s">
        <v>459</v>
      </c>
      <c r="W162" t="s">
        <v>460</v>
      </c>
      <c r="X162" t="s">
        <v>461</v>
      </c>
      <c r="Y162" t="s">
        <v>462</v>
      </c>
    </row>
    <row r="163" spans="1:25" ht="15" thickBot="1" x14ac:dyDescent="0.35">
      <c r="A163" s="11" t="s">
        <v>82</v>
      </c>
      <c r="B163" s="12">
        <v>0</v>
      </c>
      <c r="C163" s="12">
        <v>25</v>
      </c>
      <c r="D163" s="12">
        <v>1743.4</v>
      </c>
      <c r="E163" s="12">
        <v>2260.9</v>
      </c>
      <c r="F163" s="12">
        <v>100.1</v>
      </c>
      <c r="G163" s="12">
        <v>83.6</v>
      </c>
      <c r="H163" s="12">
        <v>617.20000000000005</v>
      </c>
      <c r="I163" s="12">
        <v>116.6</v>
      </c>
      <c r="J163" s="12">
        <v>0</v>
      </c>
      <c r="K163" s="12">
        <v>0</v>
      </c>
      <c r="L163" s="12">
        <v>0</v>
      </c>
      <c r="M163" s="12">
        <v>358.9</v>
      </c>
      <c r="N163" s="12">
        <v>5305.6</v>
      </c>
      <c r="O163" s="12">
        <v>5500</v>
      </c>
      <c r="P163" s="12">
        <v>194.4</v>
      </c>
      <c r="Q163" s="12">
        <v>3.53</v>
      </c>
      <c r="R163" s="46">
        <v>1</v>
      </c>
      <c r="S163" s="46"/>
      <c r="T163" s="18">
        <v>0</v>
      </c>
      <c r="U163" s="2">
        <v>14.300000000000002</v>
      </c>
      <c r="V163" s="2">
        <v>109.8</v>
      </c>
      <c r="W163" s="2">
        <v>-6.7</v>
      </c>
      <c r="X163" s="2">
        <v>41.882902239458048</v>
      </c>
      <c r="Y163" s="2">
        <v>9</v>
      </c>
    </row>
    <row r="164" spans="1:25" ht="15" thickBot="1" x14ac:dyDescent="0.35">
      <c r="A164" s="11" t="s">
        <v>83</v>
      </c>
      <c r="B164" s="12">
        <v>0</v>
      </c>
      <c r="C164" s="12">
        <v>25</v>
      </c>
      <c r="D164" s="12">
        <v>926</v>
      </c>
      <c r="E164" s="12">
        <v>1960.6</v>
      </c>
      <c r="F164" s="12">
        <v>0</v>
      </c>
      <c r="G164" s="12">
        <v>559.1</v>
      </c>
      <c r="H164" s="12">
        <v>1059.5999999999999</v>
      </c>
      <c r="I164" s="12">
        <v>116.6</v>
      </c>
      <c r="J164" s="12">
        <v>750.8</v>
      </c>
      <c r="K164" s="12">
        <v>0</v>
      </c>
      <c r="L164" s="12">
        <v>0</v>
      </c>
      <c r="M164" s="12">
        <v>358.9</v>
      </c>
      <c r="N164" s="12">
        <v>5756.6</v>
      </c>
      <c r="O164" s="12">
        <v>5800</v>
      </c>
      <c r="P164" s="12">
        <v>43.4</v>
      </c>
      <c r="Q164" s="12">
        <v>0.75</v>
      </c>
      <c r="R164" s="46">
        <v>1</v>
      </c>
      <c r="S164" s="46"/>
      <c r="T164" s="18">
        <v>1</v>
      </c>
      <c r="U164" s="2">
        <v>-4.434482758620665</v>
      </c>
      <c r="V164" s="2">
        <v>759.6</v>
      </c>
      <c r="W164" s="2">
        <v>-829.6</v>
      </c>
      <c r="X164" s="2">
        <v>361.42902906959091</v>
      </c>
      <c r="Y164" s="2">
        <v>29</v>
      </c>
    </row>
    <row r="165" spans="1:25" ht="15" thickBot="1" x14ac:dyDescent="0.35">
      <c r="A165" s="11" t="s">
        <v>84</v>
      </c>
      <c r="B165" s="12">
        <v>0</v>
      </c>
      <c r="C165" s="12">
        <v>0</v>
      </c>
      <c r="D165" s="12">
        <v>0</v>
      </c>
      <c r="E165" s="12">
        <v>1960.6</v>
      </c>
      <c r="F165" s="12">
        <v>0</v>
      </c>
      <c r="G165" s="12">
        <v>0</v>
      </c>
      <c r="H165" s="12">
        <v>1059.5999999999999</v>
      </c>
      <c r="I165" s="12">
        <v>116.6</v>
      </c>
      <c r="J165" s="12">
        <v>750.8</v>
      </c>
      <c r="K165" s="12">
        <v>275.3</v>
      </c>
      <c r="L165" s="12">
        <v>0</v>
      </c>
      <c r="M165" s="12">
        <v>892.4</v>
      </c>
      <c r="N165" s="12">
        <v>5055.3999999999996</v>
      </c>
      <c r="O165" s="12">
        <v>4900</v>
      </c>
      <c r="P165" s="12">
        <v>-155.4</v>
      </c>
      <c r="Q165" s="12">
        <v>-3.17</v>
      </c>
      <c r="R165" s="46">
        <v>1</v>
      </c>
      <c r="S165" s="46"/>
      <c r="T165" s="18" t="s">
        <v>264</v>
      </c>
      <c r="U165" s="2">
        <v>2.6315789473705152E-3</v>
      </c>
      <c r="V165" s="2">
        <v>759.6</v>
      </c>
      <c r="W165" s="2">
        <v>-829.6</v>
      </c>
      <c r="X165" s="2">
        <v>315.11947582931413</v>
      </c>
      <c r="Y165" s="2">
        <v>38</v>
      </c>
    </row>
    <row r="166" spans="1:25" ht="15" thickBot="1" x14ac:dyDescent="0.35">
      <c r="A166" s="43" t="s">
        <v>391</v>
      </c>
      <c r="B166" s="44">
        <f>SUM(B128:B165)/$B$169</f>
        <v>0</v>
      </c>
      <c r="C166" s="44">
        <f t="shared" ref="C166:O166" si="0">SUM(C128:C165)/$B$169</f>
        <v>2.6842375228099185E-3</v>
      </c>
      <c r="D166" s="44">
        <f t="shared" si="0"/>
        <v>0.24754965717406407</v>
      </c>
      <c r="E166" s="44">
        <f t="shared" si="0"/>
        <v>0.2900299121668678</v>
      </c>
      <c r="F166" s="44">
        <f t="shared" si="0"/>
        <v>1.4655936874542154E-3</v>
      </c>
      <c r="G166" s="44">
        <f t="shared" si="0"/>
        <v>0.11844954536337007</v>
      </c>
      <c r="H166" s="44">
        <f t="shared" si="0"/>
        <v>0.10568916822311773</v>
      </c>
      <c r="I166" s="44">
        <f t="shared" si="0"/>
        <v>1.8778925709578179E-2</v>
      </c>
      <c r="J166" s="44">
        <f t="shared" si="0"/>
        <v>9.4416834756873971E-2</v>
      </c>
      <c r="K166" s="44">
        <f t="shared" si="0"/>
        <v>3.1298209515963661E-2</v>
      </c>
      <c r="L166" s="44">
        <f t="shared" si="0"/>
        <v>0</v>
      </c>
      <c r="M166" s="44">
        <f t="shared" si="0"/>
        <v>8.9637915879900401E-2</v>
      </c>
      <c r="N166" s="44">
        <f t="shared" si="0"/>
        <v>1.0000000000000002</v>
      </c>
      <c r="O166" s="44">
        <f t="shared" si="0"/>
        <v>1.0000004880431861</v>
      </c>
    </row>
    <row r="167" spans="1:25" ht="15" thickBot="1" x14ac:dyDescent="0.35">
      <c r="A167" s="13" t="s">
        <v>179</v>
      </c>
      <c r="B167" s="14">
        <v>14182.1</v>
      </c>
      <c r="H167" s="45">
        <f>B166</f>
        <v>0</v>
      </c>
      <c r="I167" s="45">
        <f t="shared" ref="I167:M167" si="1">C166</f>
        <v>2.6842375228099185E-3</v>
      </c>
      <c r="J167" s="45">
        <f t="shared" si="1"/>
        <v>0.24754965717406407</v>
      </c>
      <c r="K167" s="45">
        <f t="shared" si="1"/>
        <v>0.2900299121668678</v>
      </c>
      <c r="L167" s="45">
        <f t="shared" si="1"/>
        <v>1.4655936874542154E-3</v>
      </c>
      <c r="M167" s="45">
        <f t="shared" si="1"/>
        <v>0.11844954536337007</v>
      </c>
      <c r="N167" s="45">
        <f>SUM(H166:M167)</f>
        <v>1</v>
      </c>
      <c r="T167" t="s">
        <v>362</v>
      </c>
      <c r="U167" s="2">
        <f>U157-U158</f>
        <v>1.3170881226053639</v>
      </c>
      <c r="V167" s="2">
        <f t="shared" ref="V167:X167" si="2">V157-V158</f>
        <v>-10.09</v>
      </c>
      <c r="W167" s="2">
        <f t="shared" si="2"/>
        <v>23.58</v>
      </c>
      <c r="X167" s="2">
        <f t="shared" si="2"/>
        <v>-7.3213403267988602</v>
      </c>
    </row>
    <row r="168" spans="1:25" ht="15" thickBot="1" x14ac:dyDescent="0.35">
      <c r="A168" s="13" t="s">
        <v>180</v>
      </c>
      <c r="B168" s="14">
        <v>0</v>
      </c>
      <c r="H168" s="19" t="s">
        <v>393</v>
      </c>
      <c r="I168" s="19" t="s">
        <v>393</v>
      </c>
      <c r="J168" t="s">
        <v>392</v>
      </c>
      <c r="K168" t="s">
        <v>392</v>
      </c>
      <c r="L168" s="19" t="s">
        <v>393</v>
      </c>
      <c r="M168" t="s">
        <v>392</v>
      </c>
      <c r="O168" s="31">
        <v>3</v>
      </c>
      <c r="T168" t="s">
        <v>362</v>
      </c>
      <c r="U168" s="2">
        <f>U163-U164</f>
        <v>18.734482758620668</v>
      </c>
      <c r="V168" s="2">
        <f>V163-V164</f>
        <v>-649.80000000000007</v>
      </c>
      <c r="W168" s="2">
        <f>W163-W164</f>
        <v>822.9</v>
      </c>
      <c r="X168" s="2">
        <f>X163-X164</f>
        <v>-319.54612683013283</v>
      </c>
    </row>
    <row r="169" spans="1:25" ht="15" thickBot="1" x14ac:dyDescent="0.35">
      <c r="A169" s="13" t="s">
        <v>181</v>
      </c>
      <c r="B169" s="14">
        <v>204899.9</v>
      </c>
    </row>
    <row r="170" spans="1:25" ht="15" thickBot="1" x14ac:dyDescent="0.35">
      <c r="A170" s="13" t="s">
        <v>182</v>
      </c>
      <c r="B170" s="14">
        <v>204900</v>
      </c>
    </row>
    <row r="171" spans="1:25" ht="15" thickBot="1" x14ac:dyDescent="0.35">
      <c r="A171" s="13" t="s">
        <v>183</v>
      </c>
      <c r="B171" s="39">
        <v>-0.1</v>
      </c>
    </row>
    <row r="172" spans="1:25" ht="15" thickBot="1" x14ac:dyDescent="0.35">
      <c r="A172" s="13" t="s">
        <v>184</v>
      </c>
      <c r="B172" s="14"/>
    </row>
    <row r="173" spans="1:25" ht="15" thickBot="1" x14ac:dyDescent="0.35">
      <c r="A173" s="13" t="s">
        <v>185</v>
      </c>
      <c r="B173" s="14"/>
    </row>
    <row r="174" spans="1:25" ht="15" thickBot="1" x14ac:dyDescent="0.35">
      <c r="A174" s="13" t="s">
        <v>186</v>
      </c>
      <c r="B174" s="14">
        <v>0</v>
      </c>
    </row>
    <row r="176" spans="1:25" x14ac:dyDescent="0.3">
      <c r="A176" s="15" t="s">
        <v>187</v>
      </c>
    </row>
    <row r="178" spans="1:1" x14ac:dyDescent="0.3">
      <c r="A178" s="16" t="s">
        <v>316</v>
      </c>
    </row>
    <row r="179" spans="1:1" x14ac:dyDescent="0.3">
      <c r="A179" s="16" t="s">
        <v>317</v>
      </c>
    </row>
  </sheetData>
  <hyperlinks>
    <hyperlink ref="A176" r:id="rId4" display="https://miau.my-x.hu/myx-free/coco/test/452357420250220125912.html" xr:uid="{88657912-DDA9-4C69-9B9D-0934B4DEF0F7}"/>
  </hyperlinks>
  <pageMargins left="0.7" right="0.7" top="0.75" bottom="0.75" header="0.3" footer="0.3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14</vt:i4>
      </vt:variant>
    </vt:vector>
  </HeadingPairs>
  <TitlesOfParts>
    <vt:vector size="14" baseType="lpstr">
      <vt:lpstr>task2</vt:lpstr>
      <vt:lpstr>3rows</vt:lpstr>
      <vt:lpstr>demo</vt:lpstr>
      <vt:lpstr>demo (2)</vt:lpstr>
      <vt:lpstr>model_A5</vt:lpstr>
      <vt:lpstr>model_B5</vt:lpstr>
      <vt:lpstr>model_C5</vt:lpstr>
      <vt:lpstr>model_A6</vt:lpstr>
      <vt:lpstr>model_B6</vt:lpstr>
      <vt:lpstr>model_C6</vt:lpstr>
      <vt:lpstr>OAM</vt:lpstr>
      <vt:lpstr>Y0</vt:lpstr>
      <vt:lpstr>OAM_2</vt:lpstr>
      <vt:lpstr>Y0_2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2025-02-20T05:25:51Z</dcterms:created>
  <dcterms:modified xsi:type="dcterms:W3CDTF">2025-03-07T10:17:14Z</dcterms:modified>
</cp:coreProperties>
</file>