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62" documentId="13_ncr:1_{00D89F19-9F22-462B-A443-1B1E891356DE}" xr6:coauthVersionLast="47" xr6:coauthVersionMax="47" xr10:uidLastSave="{558DAF43-8812-4D06-98B5-D91DEB18DF80}"/>
  <bookViews>
    <workbookView xWindow="-108" yWindow="-108" windowWidth="23256" windowHeight="12456" xr2:uid="{E09E2143-4A92-48A9-A3B2-91013677BB96}"/>
  </bookViews>
  <sheets>
    <sheet name="Munka1" sheetId="1" r:id="rId1"/>
  </sheets>
  <definedNames>
    <definedName name="solver_adj" localSheetId="0" hidden="1">Munka1!$D$18:$D$27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Munka1!$D$18:$D$27</definedName>
    <definedName name="solver_lhs2" localSheetId="0" hidden="1">Munka1!$D$18:$D$27</definedName>
    <definedName name="solver_lhs3" localSheetId="0" hidden="1">Munka1!$D$18:$D$27</definedName>
    <definedName name="solver_lhs4" localSheetId="0" hidden="1">Munka1!$N$28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Munka1!$J$28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2</definedName>
    <definedName name="solver_rhs1" localSheetId="0" hidden="1">Munka1!$F$18:$F$27</definedName>
    <definedName name="solver_rhs2" localSheetId="0" hidden="1">"egész"</definedName>
    <definedName name="solver_rhs3" localSheetId="0" hidden="1">Munka1!$M$18:$M$27</definedName>
    <definedName name="solver_rhs4" localSheetId="0" hidden="1">10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K26" i="1"/>
  <c r="M19" i="1"/>
  <c r="M20" i="1"/>
  <c r="M21" i="1"/>
  <c r="M22" i="1"/>
  <c r="M23" i="1"/>
  <c r="M24" i="1"/>
  <c r="M26" i="1"/>
  <c r="M27" i="1"/>
  <c r="M18" i="1"/>
  <c r="C19" i="1"/>
  <c r="C20" i="1"/>
  <c r="C21" i="1"/>
  <c r="C22" i="1"/>
  <c r="E22" i="1" s="1"/>
  <c r="H22" i="1" s="1"/>
  <c r="C23" i="1"/>
  <c r="E23" i="1" s="1"/>
  <c r="H23" i="1" s="1"/>
  <c r="C24" i="1"/>
  <c r="E24" i="1" s="1"/>
  <c r="N24" i="1" s="1"/>
  <c r="C25" i="1"/>
  <c r="E25" i="1" s="1"/>
  <c r="H25" i="1" s="1"/>
  <c r="C26" i="1"/>
  <c r="E26" i="1" s="1"/>
  <c r="H26" i="1" s="1"/>
  <c r="C27" i="1"/>
  <c r="E27" i="1" s="1"/>
  <c r="H27" i="1" s="1"/>
  <c r="C18" i="1"/>
  <c r="B19" i="1"/>
  <c r="B20" i="1"/>
  <c r="B21" i="1"/>
  <c r="B22" i="1"/>
  <c r="B23" i="1"/>
  <c r="B24" i="1"/>
  <c r="B25" i="1"/>
  <c r="B26" i="1"/>
  <c r="B27" i="1"/>
  <c r="B18" i="1"/>
  <c r="I28" i="1"/>
  <c r="F19" i="1"/>
  <c r="F20" i="1"/>
  <c r="F21" i="1"/>
  <c r="K21" i="1" s="1"/>
  <c r="F22" i="1"/>
  <c r="F23" i="1"/>
  <c r="F24" i="1"/>
  <c r="F25" i="1"/>
  <c r="K25" i="1" s="1"/>
  <c r="F26" i="1"/>
  <c r="F27" i="1"/>
  <c r="F18" i="1"/>
  <c r="K18" i="1" s="1"/>
  <c r="E19" i="1"/>
  <c r="H19" i="1" s="1"/>
  <c r="E20" i="1"/>
  <c r="H20" i="1" s="1"/>
  <c r="E21" i="1"/>
  <c r="H21" i="1" s="1"/>
  <c r="E18" i="1"/>
  <c r="H18" i="1" s="1"/>
  <c r="K23" i="1"/>
  <c r="K24" i="1"/>
  <c r="K27" i="1"/>
  <c r="K22" i="1"/>
  <c r="K20" i="1"/>
  <c r="K19" i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E5" i="1"/>
  <c r="H5" i="1" s="1"/>
  <c r="E4" i="1"/>
  <c r="H4" i="1" s="1"/>
  <c r="E3" i="1"/>
  <c r="H3" i="1" s="1"/>
  <c r="E2" i="1"/>
  <c r="H2" i="1" s="1"/>
  <c r="K11" i="1"/>
  <c r="K10" i="1"/>
  <c r="K9" i="1"/>
  <c r="K8" i="1"/>
  <c r="K7" i="1"/>
  <c r="K6" i="1"/>
  <c r="K5" i="1"/>
  <c r="K4" i="1"/>
  <c r="K3" i="1"/>
  <c r="K2" i="1"/>
  <c r="N18" i="1" l="1"/>
  <c r="N27" i="1"/>
  <c r="N26" i="1"/>
  <c r="N25" i="1"/>
  <c r="N23" i="1"/>
  <c r="N22" i="1"/>
  <c r="N21" i="1"/>
  <c r="N20" i="1"/>
  <c r="N19" i="1"/>
  <c r="H24" i="1"/>
  <c r="H28" i="1" s="1"/>
  <c r="J28" i="1" s="1"/>
  <c r="K28" i="1"/>
  <c r="K12" i="1"/>
  <c r="H12" i="1"/>
  <c r="J12" i="1" s="1"/>
  <c r="N28" i="1" l="1"/>
</calcChain>
</file>

<file path=xl/sharedStrings.xml><?xml version="1.0" encoding="utf-8"?>
<sst xmlns="http://schemas.openxmlformats.org/spreadsheetml/2006/main" count="40" uniqueCount="20">
  <si>
    <t>Termék megnevezése</t>
  </si>
  <si>
    <t>Alumínium  (PAL0)</t>
  </si>
  <si>
    <t>PXLPE0</t>
  </si>
  <si>
    <t>Feldolgozási ár</t>
  </si>
  <si>
    <t>Egységár</t>
  </si>
  <si>
    <t>Korlát (nem lehet több ennél a feldolgozási ár)</t>
  </si>
  <si>
    <t>Mennyiség
szállítási mértékegységgel
egész szám</t>
  </si>
  <si>
    <t>Össz.</t>
  </si>
  <si>
    <t>SZIG.VEZ.1ERU AL.ASC-XLPE 16 MM2 XL</t>
  </si>
  <si>
    <t>SZIG.VEZ.1ERU AL.ASC-XLPE 25MM2 XL</t>
  </si>
  <si>
    <t>SODROTT SZIG.VEZ.NFA2X 2X16 MM2</t>
  </si>
  <si>
    <t>SODROTT SZIG.VEZ.NFA2X 2X25</t>
  </si>
  <si>
    <t>SODROTT SZIG.VEZ.SSZXV 4X16 MM2</t>
  </si>
  <si>
    <t>SODROTT SZIG.VEZ.NFA2X 4X25</t>
  </si>
  <si>
    <t>SODROTT SZIG.VEZ.NFA2X 4X50</t>
  </si>
  <si>
    <t>SODROTT SZIG.VEZ.NFA2X 4X95</t>
  </si>
  <si>
    <t>SODROTT SZIG.VEZ.NFA2X 4X50+25</t>
  </si>
  <si>
    <t>SODROTT SZIG.VEZ.NFA2X 4X95+25</t>
  </si>
  <si>
    <t>Ajánlati ár összesen (nettó EUR)</t>
  </si>
  <si>
    <t>Evolutívhoz alsó korlát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</si>
</sst>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&quot; m&quot;"/>
    <numFmt numFmtId="165" formatCode="_-* #,##0.0000\ _F_t_-;\-* #,##0.0000\ _F_t_-;_-* &quot;-&quot;????\ _F_t_-;_-@_-"/>
    <numFmt numFmtId="166" formatCode="_-* #,##0.00\ _F_t_-;\-* #,##0.00\ _F_t_-;_-* &quot;-&quot;??\ _F_t_-;_-@_-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2" fillId="2" borderId="1" xfId="0" applyFont="1" applyFill="1" applyBorder="1"/>
    <xf numFmtId="165" fontId="2" fillId="3" borderId="1" xfId="0" applyNumberFormat="1" applyFont="1" applyFill="1" applyBorder="1"/>
    <xf numFmtId="166" fontId="2" fillId="2" borderId="1" xfId="0" applyNumberFormat="1" applyFont="1" applyFill="1" applyBorder="1"/>
    <xf numFmtId="164" fontId="0" fillId="0" borderId="0" xfId="0" applyNumberFormat="1"/>
    <xf numFmtId="166" fontId="0" fillId="0" borderId="0" xfId="0" applyNumberFormat="1"/>
    <xf numFmtId="43" fontId="0" fillId="0" borderId="0" xfId="1" applyFont="1"/>
    <xf numFmtId="2" fontId="3" fillId="4" borderId="2" xfId="1" applyNumberFormat="1" applyFont="1" applyFill="1" applyBorder="1" applyAlignment="1"/>
    <xf numFmtId="0" fontId="0" fillId="0" borderId="0" xfId="0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D003-7E6B-4491-B8E2-620A95CD5520}">
  <dimension ref="A1:P28"/>
  <sheetViews>
    <sheetView tabSelected="1" topLeftCell="A15" workbookViewId="0">
      <selection activeCell="J28" sqref="J28"/>
    </sheetView>
  </sheetViews>
  <sheetFormatPr defaultRowHeight="14.4" x14ac:dyDescent="0.3"/>
  <cols>
    <col min="1" max="1" width="35" bestFit="1" customWidth="1"/>
    <col min="2" max="2" width="19.5546875" customWidth="1"/>
    <col min="3" max="3" width="13" customWidth="1"/>
    <col min="4" max="4" width="15.5546875" customWidth="1"/>
    <col min="5" max="5" width="14.33203125" customWidth="1"/>
    <col min="6" max="6" width="22.88671875" customWidth="1"/>
    <col min="7" max="7" width="29.44140625" bestFit="1" customWidth="1"/>
    <col min="8" max="8" width="19.44140625" customWidth="1"/>
    <col min="9" max="9" width="18.5546875" customWidth="1"/>
    <col min="10" max="10" width="17.44140625" customWidth="1"/>
    <col min="11" max="11" width="6.33203125" customWidth="1"/>
    <col min="13" max="13" width="13.5546875" customWidth="1"/>
    <col min="14" max="14" width="11.109375" bestFit="1" customWidth="1"/>
  </cols>
  <sheetData>
    <row r="1" spans="1:16" ht="43.2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1" t="s">
        <v>5</v>
      </c>
      <c r="G1" s="3" t="s">
        <v>6</v>
      </c>
      <c r="H1" s="1" t="s">
        <v>7</v>
      </c>
      <c r="M1" s="1" t="s">
        <v>19</v>
      </c>
    </row>
    <row r="2" spans="1:16" x14ac:dyDescent="0.3">
      <c r="A2" t="s">
        <v>8</v>
      </c>
      <c r="B2" s="4">
        <v>0.1</v>
      </c>
      <c r="C2" s="4">
        <v>0.04</v>
      </c>
      <c r="D2" s="5">
        <v>0.25</v>
      </c>
      <c r="E2" s="6">
        <f t="shared" ref="E2:E11" si="0">ROUND((SUM(B2:B2))+(SUM(C2:D2)),2)</f>
        <v>0.39</v>
      </c>
      <c r="F2" s="5">
        <v>0.27229999999999999</v>
      </c>
      <c r="G2" s="7">
        <v>17810</v>
      </c>
      <c r="H2" s="8">
        <f>G2*E2</f>
        <v>6945.9000000000005</v>
      </c>
      <c r="K2">
        <f t="shared" ref="K2:K11" si="1">IF(F2&gt;D2,1,0)</f>
        <v>1</v>
      </c>
      <c r="M2">
        <v>0.15</v>
      </c>
      <c r="P2">
        <v>100</v>
      </c>
    </row>
    <row r="3" spans="1:16" x14ac:dyDescent="0.3">
      <c r="A3" t="s">
        <v>9</v>
      </c>
      <c r="B3" s="4">
        <v>0.15</v>
      </c>
      <c r="C3" s="4">
        <v>0.05</v>
      </c>
      <c r="D3" s="5">
        <v>0.34</v>
      </c>
      <c r="E3" s="6">
        <f t="shared" si="0"/>
        <v>0.54</v>
      </c>
      <c r="F3" s="5">
        <v>0.36459999999999998</v>
      </c>
      <c r="G3" s="7">
        <v>15860</v>
      </c>
      <c r="H3" s="8">
        <f t="shared" ref="H3:H11" si="2">G3*E3</f>
        <v>8564.4000000000015</v>
      </c>
      <c r="K3">
        <f t="shared" si="1"/>
        <v>1</v>
      </c>
      <c r="M3">
        <v>0.25</v>
      </c>
    </row>
    <row r="4" spans="1:16" x14ac:dyDescent="0.3">
      <c r="A4" t="s">
        <v>10</v>
      </c>
      <c r="B4" s="4">
        <v>0.19</v>
      </c>
      <c r="C4" s="4">
        <v>0.08</v>
      </c>
      <c r="D4" s="5">
        <v>0.62</v>
      </c>
      <c r="E4" s="6">
        <f t="shared" si="0"/>
        <v>0.89</v>
      </c>
      <c r="F4" s="5">
        <v>0.62829999999999997</v>
      </c>
      <c r="G4" s="7">
        <v>143000</v>
      </c>
      <c r="H4" s="8">
        <f t="shared" si="2"/>
        <v>127270</v>
      </c>
      <c r="K4">
        <f t="shared" si="1"/>
        <v>1</v>
      </c>
      <c r="M4">
        <v>0.5</v>
      </c>
    </row>
    <row r="5" spans="1:16" x14ac:dyDescent="0.3">
      <c r="A5" t="s">
        <v>11</v>
      </c>
      <c r="B5" s="4">
        <v>0.3</v>
      </c>
      <c r="C5" s="4">
        <v>0.11</v>
      </c>
      <c r="D5" s="5">
        <v>0.7</v>
      </c>
      <c r="E5" s="6">
        <f t="shared" si="0"/>
        <v>1.1100000000000001</v>
      </c>
      <c r="F5" s="5">
        <v>0.74929999999999997</v>
      </c>
      <c r="G5" s="7">
        <v>265200</v>
      </c>
      <c r="H5" s="8">
        <f t="shared" si="2"/>
        <v>294372</v>
      </c>
      <c r="K5">
        <f t="shared" si="1"/>
        <v>1</v>
      </c>
      <c r="M5">
        <v>0.55000000000000004</v>
      </c>
    </row>
    <row r="6" spans="1:16" x14ac:dyDescent="0.3">
      <c r="A6" t="s">
        <v>12</v>
      </c>
      <c r="B6" s="4">
        <v>0.38</v>
      </c>
      <c r="C6" s="4">
        <v>0.16</v>
      </c>
      <c r="D6" s="5">
        <v>0.96</v>
      </c>
      <c r="E6" s="6">
        <f t="shared" si="0"/>
        <v>1.5</v>
      </c>
      <c r="F6" s="5">
        <v>1.0408999999999999</v>
      </c>
      <c r="G6" s="7">
        <v>159640</v>
      </c>
      <c r="H6" s="8">
        <f t="shared" si="2"/>
        <v>239460</v>
      </c>
      <c r="K6">
        <f t="shared" si="1"/>
        <v>1</v>
      </c>
      <c r="M6">
        <v>0.7</v>
      </c>
    </row>
    <row r="7" spans="1:16" x14ac:dyDescent="0.3">
      <c r="A7" t="s">
        <v>13</v>
      </c>
      <c r="B7" s="4">
        <v>0.6</v>
      </c>
      <c r="C7" s="4">
        <v>0.21</v>
      </c>
      <c r="D7" s="5">
        <v>1.26</v>
      </c>
      <c r="E7" s="6">
        <f t="shared" si="0"/>
        <v>2.0699999999999998</v>
      </c>
      <c r="F7" s="5">
        <v>1.3896999999999999</v>
      </c>
      <c r="G7" s="7">
        <v>242450</v>
      </c>
      <c r="H7" s="8">
        <f t="shared" si="2"/>
        <v>501871.49999999994</v>
      </c>
      <c r="K7">
        <f t="shared" si="1"/>
        <v>1</v>
      </c>
      <c r="M7">
        <v>1</v>
      </c>
    </row>
    <row r="8" spans="1:16" x14ac:dyDescent="0.3">
      <c r="A8" t="s">
        <v>14</v>
      </c>
      <c r="B8" s="4">
        <v>1.18</v>
      </c>
      <c r="C8" s="4">
        <v>0.36</v>
      </c>
      <c r="D8" s="5">
        <v>1.94</v>
      </c>
      <c r="E8" s="6">
        <f t="shared" si="0"/>
        <v>3.48</v>
      </c>
      <c r="F8" s="5">
        <v>2.1943000000000001</v>
      </c>
      <c r="G8" s="7">
        <v>74360</v>
      </c>
      <c r="H8" s="8">
        <f t="shared" si="2"/>
        <v>258772.8</v>
      </c>
      <c r="K8">
        <f t="shared" si="1"/>
        <v>1</v>
      </c>
      <c r="M8">
        <v>1.7</v>
      </c>
    </row>
    <row r="9" spans="1:16" x14ac:dyDescent="0.3">
      <c r="A9" t="s">
        <v>15</v>
      </c>
      <c r="B9" s="4">
        <v>2.25</v>
      </c>
      <c r="C9" s="4">
        <v>0.52</v>
      </c>
      <c r="D9" s="5">
        <v>3.84</v>
      </c>
      <c r="E9" s="6">
        <f t="shared" si="0"/>
        <v>6.61</v>
      </c>
      <c r="F9" s="5">
        <v>4.2096999999999998</v>
      </c>
      <c r="G9" s="7">
        <v>174980</v>
      </c>
      <c r="H9" s="8">
        <f t="shared" si="2"/>
        <v>1156617.8</v>
      </c>
      <c r="K9">
        <f t="shared" si="1"/>
        <v>1</v>
      </c>
      <c r="M9">
        <v>3.6</v>
      </c>
    </row>
    <row r="10" spans="1:16" x14ac:dyDescent="0.3">
      <c r="A10" t="s">
        <v>16</v>
      </c>
      <c r="B10" s="4">
        <v>1.33</v>
      </c>
      <c r="C10" s="4">
        <v>0.41</v>
      </c>
      <c r="D10" s="5">
        <v>2.2599999999999998</v>
      </c>
      <c r="E10" s="6">
        <f t="shared" si="0"/>
        <v>4</v>
      </c>
      <c r="F10" s="5">
        <v>2.5217999999999998</v>
      </c>
      <c r="G10" s="7">
        <v>41470</v>
      </c>
      <c r="H10" s="8">
        <f t="shared" si="2"/>
        <v>165880</v>
      </c>
      <c r="K10">
        <f t="shared" si="1"/>
        <v>1</v>
      </c>
      <c r="M10">
        <v>2</v>
      </c>
    </row>
    <row r="11" spans="1:16" x14ac:dyDescent="0.3">
      <c r="A11" t="s">
        <v>17</v>
      </c>
      <c r="B11" s="4">
        <v>2.4</v>
      </c>
      <c r="C11" s="4">
        <v>0.55000000000000004</v>
      </c>
      <c r="D11" s="5">
        <v>4.1100000000000003</v>
      </c>
      <c r="E11" s="6">
        <f t="shared" si="0"/>
        <v>7.06</v>
      </c>
      <c r="F11" s="5">
        <v>4.5613999999999999</v>
      </c>
      <c r="G11" s="7">
        <v>170300</v>
      </c>
      <c r="H11" s="8">
        <f t="shared" si="2"/>
        <v>1202318</v>
      </c>
      <c r="K11">
        <f t="shared" si="1"/>
        <v>1</v>
      </c>
      <c r="M11">
        <v>3.7</v>
      </c>
    </row>
    <row r="12" spans="1:16" x14ac:dyDescent="0.3">
      <c r="G12" t="s">
        <v>18</v>
      </c>
      <c r="H12" s="9">
        <f>SUM(H2:H11)</f>
        <v>3962072.4000000004</v>
      </c>
      <c r="I12" s="9">
        <v>3962000</v>
      </c>
      <c r="J12" s="10">
        <f>H12-I12</f>
        <v>72.400000000372529</v>
      </c>
      <c r="K12">
        <f>SUM(K2:K11)</f>
        <v>10</v>
      </c>
    </row>
    <row r="17" spans="1:14" ht="43.2" x14ac:dyDescent="0.3">
      <c r="A17" s="1" t="s">
        <v>0</v>
      </c>
      <c r="B17" s="2" t="s">
        <v>1</v>
      </c>
      <c r="C17" s="2" t="s">
        <v>2</v>
      </c>
      <c r="D17" s="2" t="s">
        <v>3</v>
      </c>
      <c r="E17" s="1" t="s">
        <v>4</v>
      </c>
      <c r="F17" s="11" t="s">
        <v>5</v>
      </c>
      <c r="G17" s="3" t="s">
        <v>6</v>
      </c>
      <c r="H17" s="1" t="s">
        <v>7</v>
      </c>
      <c r="M17" s="1" t="s">
        <v>19</v>
      </c>
    </row>
    <row r="18" spans="1:14" x14ac:dyDescent="0.3">
      <c r="A18" t="s">
        <v>8</v>
      </c>
      <c r="B18" s="4">
        <f>B2*$P$2</f>
        <v>10</v>
      </c>
      <c r="C18" s="4">
        <f>C2*$P$2</f>
        <v>4</v>
      </c>
      <c r="D18" s="5">
        <v>22</v>
      </c>
      <c r="E18" s="6">
        <f>(SUM(B18:B18))+(SUM(C18:D18))</f>
        <v>36</v>
      </c>
      <c r="F18" s="5">
        <f>F2*$P$2</f>
        <v>27.229999999999997</v>
      </c>
      <c r="G18" s="7">
        <v>17810</v>
      </c>
      <c r="H18" s="8">
        <f>G18*E18</f>
        <v>641160</v>
      </c>
      <c r="K18">
        <f t="shared" ref="K18:K27" si="3">IF(F18&gt;D18,1,0)</f>
        <v>1</v>
      </c>
      <c r="M18">
        <f>M2*$P$2</f>
        <v>15</v>
      </c>
      <c r="N18" s="8">
        <f>MOD(E18,1)</f>
        <v>0</v>
      </c>
    </row>
    <row r="19" spans="1:14" x14ac:dyDescent="0.3">
      <c r="A19" t="s">
        <v>9</v>
      </c>
      <c r="B19" s="4">
        <f t="shared" ref="B19:C27" si="4">B3*$P$2</f>
        <v>15</v>
      </c>
      <c r="C19" s="4">
        <f t="shared" si="4"/>
        <v>5</v>
      </c>
      <c r="D19" s="5">
        <v>36</v>
      </c>
      <c r="E19" s="6">
        <f t="shared" ref="E19:E27" si="5">(SUM(B19:B19))+(SUM(C19:D19))</f>
        <v>56</v>
      </c>
      <c r="F19" s="5">
        <f t="shared" ref="F19:F27" si="6">F3*$P$2</f>
        <v>36.46</v>
      </c>
      <c r="G19" s="7">
        <v>15860</v>
      </c>
      <c r="H19" s="8">
        <f t="shared" ref="H19:H27" si="7">G19*E19</f>
        <v>888160</v>
      </c>
      <c r="K19">
        <f t="shared" si="3"/>
        <v>1</v>
      </c>
      <c r="M19">
        <f t="shared" ref="M19:M27" si="8">M3*$P$2</f>
        <v>25</v>
      </c>
      <c r="N19" s="8">
        <f t="shared" ref="N19:N27" si="9">MOD(E19,1)</f>
        <v>0</v>
      </c>
    </row>
    <row r="20" spans="1:14" x14ac:dyDescent="0.3">
      <c r="A20" t="s">
        <v>10</v>
      </c>
      <c r="B20" s="4">
        <f t="shared" si="4"/>
        <v>19</v>
      </c>
      <c r="C20" s="4">
        <f t="shared" si="4"/>
        <v>8</v>
      </c>
      <c r="D20" s="5">
        <v>56</v>
      </c>
      <c r="E20" s="6">
        <f t="shared" si="5"/>
        <v>83</v>
      </c>
      <c r="F20" s="5">
        <f t="shared" si="6"/>
        <v>62.83</v>
      </c>
      <c r="G20" s="7">
        <v>143000</v>
      </c>
      <c r="H20" s="8">
        <f t="shared" si="7"/>
        <v>11869000</v>
      </c>
      <c r="K20">
        <f t="shared" si="3"/>
        <v>1</v>
      </c>
      <c r="M20">
        <f t="shared" si="8"/>
        <v>50</v>
      </c>
      <c r="N20" s="8">
        <f t="shared" si="9"/>
        <v>0</v>
      </c>
    </row>
    <row r="21" spans="1:14" x14ac:dyDescent="0.3">
      <c r="A21" t="s">
        <v>11</v>
      </c>
      <c r="B21" s="4">
        <f t="shared" si="4"/>
        <v>30</v>
      </c>
      <c r="C21" s="4">
        <f t="shared" si="4"/>
        <v>11</v>
      </c>
      <c r="D21" s="5">
        <v>67</v>
      </c>
      <c r="E21" s="6">
        <f t="shared" si="5"/>
        <v>108</v>
      </c>
      <c r="F21" s="5">
        <f t="shared" si="6"/>
        <v>74.929999999999993</v>
      </c>
      <c r="G21" s="7">
        <v>265200</v>
      </c>
      <c r="H21" s="8">
        <f t="shared" si="7"/>
        <v>28641600</v>
      </c>
      <c r="K21">
        <f t="shared" si="3"/>
        <v>1</v>
      </c>
      <c r="M21">
        <f t="shared" si="8"/>
        <v>55.000000000000007</v>
      </c>
      <c r="N21" s="8">
        <f t="shared" si="9"/>
        <v>0</v>
      </c>
    </row>
    <row r="22" spans="1:14" x14ac:dyDescent="0.3">
      <c r="A22" t="s">
        <v>12</v>
      </c>
      <c r="B22" s="4">
        <f t="shared" si="4"/>
        <v>38</v>
      </c>
      <c r="C22" s="4">
        <f t="shared" si="4"/>
        <v>16</v>
      </c>
      <c r="D22" s="5">
        <v>80</v>
      </c>
      <c r="E22" s="6">
        <f t="shared" si="5"/>
        <v>134</v>
      </c>
      <c r="F22" s="5">
        <f t="shared" si="6"/>
        <v>104.08999999999999</v>
      </c>
      <c r="G22" s="7">
        <v>159640</v>
      </c>
      <c r="H22" s="8">
        <f t="shared" si="7"/>
        <v>21391760</v>
      </c>
      <c r="K22">
        <f t="shared" si="3"/>
        <v>1</v>
      </c>
      <c r="M22">
        <f t="shared" si="8"/>
        <v>70</v>
      </c>
      <c r="N22" s="8">
        <f t="shared" si="9"/>
        <v>0</v>
      </c>
    </row>
    <row r="23" spans="1:14" x14ac:dyDescent="0.3">
      <c r="A23" t="s">
        <v>13</v>
      </c>
      <c r="B23" s="4">
        <f t="shared" si="4"/>
        <v>60</v>
      </c>
      <c r="C23" s="4">
        <f t="shared" si="4"/>
        <v>21</v>
      </c>
      <c r="D23" s="5">
        <v>109</v>
      </c>
      <c r="E23" s="6">
        <f t="shared" si="5"/>
        <v>190</v>
      </c>
      <c r="F23" s="5">
        <f t="shared" si="6"/>
        <v>138.97</v>
      </c>
      <c r="G23" s="7">
        <v>242450</v>
      </c>
      <c r="H23" s="8">
        <f t="shared" si="7"/>
        <v>46065500</v>
      </c>
      <c r="K23">
        <f t="shared" si="3"/>
        <v>1</v>
      </c>
      <c r="M23">
        <f t="shared" si="8"/>
        <v>100</v>
      </c>
      <c r="N23" s="8">
        <f t="shared" si="9"/>
        <v>0</v>
      </c>
    </row>
    <row r="24" spans="1:14" x14ac:dyDescent="0.3">
      <c r="A24" t="s">
        <v>14</v>
      </c>
      <c r="B24" s="4">
        <f t="shared" si="4"/>
        <v>118</v>
      </c>
      <c r="C24" s="4">
        <f t="shared" si="4"/>
        <v>36</v>
      </c>
      <c r="D24" s="5">
        <v>174</v>
      </c>
      <c r="E24" s="6">
        <f t="shared" si="5"/>
        <v>328</v>
      </c>
      <c r="F24" s="5">
        <f t="shared" si="6"/>
        <v>219.43</v>
      </c>
      <c r="G24" s="7">
        <v>74360</v>
      </c>
      <c r="H24" s="8">
        <f t="shared" si="7"/>
        <v>24390080</v>
      </c>
      <c r="K24">
        <f t="shared" si="3"/>
        <v>1</v>
      </c>
      <c r="M24">
        <f t="shared" si="8"/>
        <v>170</v>
      </c>
      <c r="N24" s="8">
        <f t="shared" si="9"/>
        <v>0</v>
      </c>
    </row>
    <row r="25" spans="1:14" x14ac:dyDescent="0.3">
      <c r="A25" t="s">
        <v>15</v>
      </c>
      <c r="B25" s="4">
        <f t="shared" si="4"/>
        <v>225</v>
      </c>
      <c r="C25" s="4">
        <f t="shared" si="4"/>
        <v>52</v>
      </c>
      <c r="D25" s="5">
        <v>396.00000000000006</v>
      </c>
      <c r="E25" s="6">
        <f t="shared" si="5"/>
        <v>673</v>
      </c>
      <c r="F25" s="5">
        <f t="shared" si="6"/>
        <v>420.96999999999997</v>
      </c>
      <c r="G25" s="7">
        <v>174980</v>
      </c>
      <c r="H25" s="8">
        <f t="shared" si="7"/>
        <v>117761540</v>
      </c>
      <c r="K25">
        <f t="shared" si="3"/>
        <v>1</v>
      </c>
      <c r="M25">
        <f>M9*$P$2</f>
        <v>360</v>
      </c>
      <c r="N25" s="8">
        <f t="shared" si="9"/>
        <v>0</v>
      </c>
    </row>
    <row r="26" spans="1:14" x14ac:dyDescent="0.3">
      <c r="A26" t="s">
        <v>16</v>
      </c>
      <c r="B26" s="4">
        <f t="shared" si="4"/>
        <v>133</v>
      </c>
      <c r="C26" s="4">
        <f t="shared" si="4"/>
        <v>41</v>
      </c>
      <c r="D26" s="5">
        <v>240</v>
      </c>
      <c r="E26" s="6">
        <f t="shared" si="5"/>
        <v>414</v>
      </c>
      <c r="F26" s="5">
        <f t="shared" si="6"/>
        <v>252.17999999999998</v>
      </c>
      <c r="G26" s="7">
        <v>41470</v>
      </c>
      <c r="H26" s="8">
        <f t="shared" si="7"/>
        <v>17168580</v>
      </c>
      <c r="K26">
        <f>IF(F26&gt;D26,1,0)</f>
        <v>1</v>
      </c>
      <c r="M26">
        <f t="shared" si="8"/>
        <v>200</v>
      </c>
      <c r="N26" s="8">
        <f t="shared" si="9"/>
        <v>0</v>
      </c>
    </row>
    <row r="27" spans="1:14" x14ac:dyDescent="0.3">
      <c r="A27" t="s">
        <v>17</v>
      </c>
      <c r="B27" s="4">
        <f t="shared" si="4"/>
        <v>240</v>
      </c>
      <c r="C27" s="4">
        <f t="shared" si="4"/>
        <v>55.000000000000007</v>
      </c>
      <c r="D27" s="5">
        <v>453</v>
      </c>
      <c r="E27" s="6">
        <f t="shared" si="5"/>
        <v>748</v>
      </c>
      <c r="F27" s="5">
        <f t="shared" si="6"/>
        <v>456.14</v>
      </c>
      <c r="G27" s="7">
        <v>170300</v>
      </c>
      <c r="H27" s="8">
        <f t="shared" si="7"/>
        <v>127384400</v>
      </c>
      <c r="K27">
        <f t="shared" si="3"/>
        <v>1</v>
      </c>
      <c r="M27">
        <f t="shared" si="8"/>
        <v>370</v>
      </c>
      <c r="N27" s="8">
        <f t="shared" si="9"/>
        <v>0</v>
      </c>
    </row>
    <row r="28" spans="1:14" x14ac:dyDescent="0.3">
      <c r="G28" t="s">
        <v>18</v>
      </c>
      <c r="H28" s="9">
        <f>SUM(H18:H27)</f>
        <v>396201780</v>
      </c>
      <c r="I28" s="9">
        <f>I12*$P$2</f>
        <v>396200000</v>
      </c>
      <c r="J28" s="10">
        <f>H28-I28</f>
        <v>1780</v>
      </c>
      <c r="K28">
        <f>SUM(K18:K27)</f>
        <v>10</v>
      </c>
      <c r="N28" s="8">
        <f>SUM(N18:N27)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Krokos Tamás Márk</dc:creator>
  <cp:lastModifiedBy>Lttd</cp:lastModifiedBy>
  <dcterms:created xsi:type="dcterms:W3CDTF">2025-04-25T13:52:46Z</dcterms:created>
  <dcterms:modified xsi:type="dcterms:W3CDTF">2025-05-09T22:56:01Z</dcterms:modified>
</cp:coreProperties>
</file>