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25" documentId="13_ncr:1_{BCF4ACB9-5EBD-C14A-8ECA-CD6088F50E45}" xr6:coauthVersionLast="47" xr6:coauthVersionMax="47" xr10:uidLastSave="{A28BEB4B-956D-4FB4-9BDD-3843C61F1243}"/>
  <bookViews>
    <workbookView xWindow="-108" yWindow="-108" windowWidth="23256" windowHeight="12456" xr2:uid="{00000000-000D-0000-FFFF-FFFF00000000}"/>
  </bookViews>
  <sheets>
    <sheet name="Összesített" sheetId="1" r:id="rId1"/>
    <sheet name="Kiadások" sheetId="2" r:id="rId2"/>
    <sheet name="Bevételek" sheetId="3" r:id="rId3"/>
  </sheets>
  <definedNames>
    <definedName name="solver_adj" localSheetId="0" hidden="1">Összesített!$D$17:$M$17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Összesített!$D$17</definedName>
    <definedName name="solver_lhs2" localSheetId="0" hidden="1">Összesített!$E$17</definedName>
    <definedName name="solver_lhs3" localSheetId="0" hidden="1">Összesített!$F$17</definedName>
    <definedName name="solver_lhs4" localSheetId="0" hidden="1">Összesített!$H$17</definedName>
    <definedName name="solver_lhs5" localSheetId="0" hidden="1">Összesített!$J$17</definedName>
    <definedName name="solver_lhs6" localSheetId="0" hidden="1">Összesített!$J$17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opt" localSheetId="0" hidden="1">Összesített!$C$17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0</definedName>
    <definedName name="solver_rhs2" localSheetId="0" hidden="1">Összesített!$E$15</definedName>
    <definedName name="solver_rhs3" localSheetId="0" hidden="1">Összesített!$F$15</definedName>
    <definedName name="solver_rhs4" localSheetId="0" hidden="1">Összesített!$H$15</definedName>
    <definedName name="solver_rhs5" localSheetId="0" hidden="1">Összesített!$J$15</definedName>
    <definedName name="solver_rhs6" localSheetId="0" hidden="1">Összesített!$J$15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D12" i="1"/>
  <c r="N12" i="1"/>
  <c r="N11" i="1"/>
  <c r="M12" i="1"/>
  <c r="L12" i="1"/>
  <c r="K12" i="1"/>
  <c r="J12" i="1"/>
  <c r="I12" i="1"/>
  <c r="H12" i="1"/>
  <c r="G12" i="1"/>
  <c r="F12" i="1"/>
  <c r="E12" i="1"/>
  <c r="C12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C17" i="1"/>
  <c r="N17" i="1" s="1"/>
  <c r="O17" i="1" s="1"/>
  <c r="A19" i="1" l="1"/>
  <c r="A29" i="1"/>
  <c r="A30" i="1"/>
  <c r="A2" i="2"/>
  <c r="M7" i="1"/>
  <c r="M6" i="1"/>
  <c r="M5" i="1"/>
  <c r="M4" i="1"/>
  <c r="M3" i="1"/>
  <c r="L7" i="1"/>
  <c r="L6" i="1"/>
  <c r="L5" i="1"/>
  <c r="L4" i="1"/>
  <c r="L3" i="1"/>
  <c r="K7" i="1"/>
  <c r="K6" i="1"/>
  <c r="K5" i="1"/>
  <c r="K4" i="1"/>
  <c r="K3" i="1"/>
  <c r="J7" i="1"/>
  <c r="J6" i="1"/>
  <c r="J5" i="1"/>
  <c r="J4" i="1"/>
  <c r="J3" i="1"/>
  <c r="I7" i="1"/>
  <c r="I6" i="1"/>
  <c r="I5" i="1"/>
  <c r="I4" i="1"/>
  <c r="I3" i="1"/>
  <c r="H7" i="1"/>
  <c r="H6" i="1"/>
  <c r="H5" i="1"/>
  <c r="H4" i="1"/>
  <c r="H3" i="1"/>
  <c r="G7" i="1"/>
  <c r="G6" i="1"/>
  <c r="G5" i="1"/>
  <c r="G4" i="1"/>
  <c r="G3" i="1"/>
  <c r="F7" i="1"/>
  <c r="F6" i="1"/>
  <c r="F5" i="1"/>
  <c r="F4" i="1"/>
  <c r="F3" i="1"/>
  <c r="E7" i="1"/>
  <c r="E6" i="1"/>
  <c r="E5" i="1"/>
  <c r="E4" i="1"/>
  <c r="E3" i="1"/>
  <c r="M2" i="1"/>
  <c r="L2" i="1"/>
  <c r="K2" i="1"/>
  <c r="J2" i="1"/>
  <c r="I2" i="1"/>
  <c r="H2" i="1"/>
  <c r="G2" i="1"/>
  <c r="F2" i="1"/>
  <c r="E2" i="1"/>
  <c r="D7" i="1"/>
  <c r="C7" i="1"/>
  <c r="D6" i="1"/>
  <c r="C6" i="1"/>
  <c r="D5" i="1"/>
  <c r="C5" i="1"/>
  <c r="D4" i="1"/>
  <c r="C4" i="1"/>
  <c r="D3" i="1"/>
  <c r="C3" i="1"/>
  <c r="C2" i="1"/>
  <c r="A64" i="2"/>
  <c r="D2" i="1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3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2" i="3"/>
  <c r="B13" i="1"/>
  <c r="B12" i="1"/>
  <c r="B11" i="1"/>
  <c r="B10" i="1"/>
  <c r="B9" i="1"/>
  <c r="B8" i="1"/>
  <c r="B7" i="1"/>
  <c r="B6" i="1"/>
  <c r="B5" i="1"/>
  <c r="B4" i="1"/>
  <c r="B2" i="1"/>
  <c r="B3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3" i="1"/>
  <c r="A3" i="1"/>
  <c r="A4" i="1"/>
  <c r="A5" i="1"/>
  <c r="A6" i="1"/>
  <c r="A7" i="1"/>
  <c r="A8" i="1"/>
  <c r="A9" i="1"/>
  <c r="A10" i="1"/>
  <c r="A11" i="1"/>
  <c r="A12" i="1"/>
  <c r="A2" i="1"/>
  <c r="M15" i="1" l="1"/>
  <c r="E15" i="1"/>
  <c r="G14" i="1"/>
  <c r="N3" i="1"/>
  <c r="A21" i="1"/>
  <c r="A20" i="1"/>
  <c r="I14" i="1"/>
  <c r="F15" i="1"/>
  <c r="H14" i="1"/>
  <c r="J15" i="1"/>
  <c r="K15" i="1"/>
  <c r="D15" i="1"/>
  <c r="L15" i="1"/>
  <c r="J14" i="1"/>
  <c r="G15" i="1"/>
  <c r="K14" i="1"/>
  <c r="H15" i="1"/>
  <c r="D14" i="1"/>
  <c r="L14" i="1"/>
  <c r="I15" i="1"/>
  <c r="E14" i="1"/>
  <c r="M14" i="1"/>
  <c r="F14" i="1"/>
  <c r="N7" i="1"/>
  <c r="N2" i="1"/>
  <c r="N6" i="1"/>
  <c r="C15" i="1"/>
  <c r="N5" i="1"/>
  <c r="C14" i="1"/>
  <c r="B15" i="1"/>
  <c r="B17" i="1" s="1"/>
  <c r="N4" i="1"/>
  <c r="B14" i="1"/>
  <c r="N15" i="1" l="1"/>
  <c r="A24" i="1"/>
  <c r="A23" i="1"/>
  <c r="A22" i="1"/>
  <c r="N14" i="1"/>
  <c r="A27" i="1" l="1"/>
  <c r="A25" i="1"/>
  <c r="A28" i="1"/>
  <c r="A26" i="1"/>
</calcChain>
</file>

<file path=xl/sharedStrings.xml><?xml version="1.0" encoding="utf-8"?>
<sst xmlns="http://schemas.openxmlformats.org/spreadsheetml/2006/main" count="116" uniqueCount="35">
  <si>
    <t>ID</t>
  </si>
  <si>
    <t>Bevétel</t>
  </si>
  <si>
    <t>JANUÁR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</si>
  <si>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</si>
  <si>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</si>
  <si>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</si>
  <si>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</si>
  <si>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</si>
  <si>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</si>
  <si>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</si>
  <si>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</si>
  <si>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</si>
  <si>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</si>
  <si>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FEBRUÁR</t>
  </si>
  <si>
    <t>HÓNAP</t>
  </si>
  <si>
    <t>Kiadás</t>
  </si>
  <si>
    <t>Megtakaritás</t>
  </si>
  <si>
    <t>Összegyűjteni kívánt összeg</t>
  </si>
  <si>
    <t>SOR ID</t>
  </si>
  <si>
    <t>Összesen:</t>
  </si>
  <si>
    <t>TÍPUS</t>
  </si>
  <si>
    <t>Számla</t>
  </si>
  <si>
    <t>Bevásárlás</t>
  </si>
  <si>
    <t>Kajarendelés</t>
  </si>
  <si>
    <t>Tömegközlekedés</t>
  </si>
  <si>
    <t>Egyéb/Elhagyható(Dohányzás)</t>
  </si>
  <si>
    <t>Étterem</t>
  </si>
  <si>
    <t>Tankolás</t>
  </si>
  <si>
    <t>Készpénz kivétel</t>
  </si>
  <si>
    <t>Fodrász</t>
  </si>
  <si>
    <t>Szórakozás</t>
  </si>
  <si>
    <t>Átlag:</t>
  </si>
  <si>
    <t>SOLVER</t>
  </si>
  <si>
    <t>Eredmény</t>
  </si>
  <si>
    <t>Cél idő(év)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</si>
</sst>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/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2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0" fillId="0" borderId="5" xfId="0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/>
    <xf numFmtId="0" fontId="0" fillId="0" borderId="5" xfId="0" applyBorder="1"/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/>
    <xf numFmtId="164" fontId="0" fillId="0" borderId="3" xfId="0" applyNumberFormat="1" applyBorder="1"/>
    <xf numFmtId="165" fontId="0" fillId="2" borderId="1" xfId="0" applyNumberFormat="1" applyFill="1" applyBorder="1"/>
    <xf numFmtId="0" fontId="0" fillId="2" borderId="1" xfId="0" applyFill="1" applyBorder="1"/>
    <xf numFmtId="165" fontId="5" fillId="2" borderId="1" xfId="0" applyNumberFormat="1" applyFont="1" applyFill="1" applyBorder="1"/>
    <xf numFmtId="2" fontId="0" fillId="5" borderId="2" xfId="0" applyNumberFormat="1" applyFill="1" applyBorder="1"/>
    <xf numFmtId="0" fontId="3" fillId="2" borderId="1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576"/>
  <sheetViews>
    <sheetView tabSelected="1" zoomScale="75" workbookViewId="0">
      <selection activeCell="C17" sqref="C17"/>
    </sheetView>
  </sheetViews>
  <sheetFormatPr defaultColWidth="8.77734375" defaultRowHeight="14.4" x14ac:dyDescent="0.3"/>
  <cols>
    <col min="1" max="1" width="8.88671875" bestFit="1" customWidth="1"/>
    <col min="2" max="3" width="11.88671875" bestFit="1" customWidth="1"/>
    <col min="4" max="4" width="31.21875" bestFit="1" customWidth="1"/>
    <col min="5" max="5" width="11.21875" bestFit="1" customWidth="1"/>
    <col min="6" max="6" width="11.5546875" bestFit="1" customWidth="1"/>
    <col min="7" max="7" width="13.77734375" bestFit="1" customWidth="1"/>
    <col min="8" max="8" width="18.77734375" bestFit="1" customWidth="1"/>
    <col min="9" max="9" width="9.77734375" bestFit="1" customWidth="1"/>
    <col min="10" max="10" width="9.88671875" bestFit="1" customWidth="1"/>
    <col min="11" max="11" width="9.77734375" customWidth="1"/>
    <col min="12" max="12" width="17.44140625" bestFit="1" customWidth="1"/>
    <col min="13" max="13" width="11.88671875" bestFit="1" customWidth="1"/>
    <col min="14" max="14" width="14.109375" bestFit="1" customWidth="1"/>
    <col min="15" max="15" width="15.44140625" bestFit="1" customWidth="1"/>
    <col min="16" max="16" width="28.5546875" bestFit="1" customWidth="1"/>
    <col min="17" max="17" width="20.44140625" bestFit="1" customWidth="1"/>
    <col min="18" max="18" width="19.33203125" bestFit="1" customWidth="1"/>
  </cols>
  <sheetData>
    <row r="1" spans="1:18" s="7" customFormat="1" ht="18" x14ac:dyDescent="0.35">
      <c r="A1" s="6" t="s">
        <v>14</v>
      </c>
      <c r="B1" s="6" t="s">
        <v>1</v>
      </c>
      <c r="C1" s="6" t="s">
        <v>15</v>
      </c>
      <c r="D1" s="6" t="s">
        <v>25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26</v>
      </c>
      <c r="J1" s="6" t="s">
        <v>27</v>
      </c>
      <c r="K1" s="6" t="s">
        <v>29</v>
      </c>
      <c r="L1" s="6" t="s">
        <v>28</v>
      </c>
      <c r="M1" s="6" t="s">
        <v>30</v>
      </c>
      <c r="N1" s="6" t="s">
        <v>16</v>
      </c>
      <c r="O1" s="6" t="s">
        <v>34</v>
      </c>
      <c r="P1" s="6" t="s">
        <v>17</v>
      </c>
    </row>
    <row r="2" spans="1:18" x14ac:dyDescent="0.3">
      <c r="A2" s="8">
        <f>ROW()-1</f>
        <v>1</v>
      </c>
      <c r="B2" s="10">
        <f>SUM(Bevételek!B2:B8)</f>
        <v>554365</v>
      </c>
      <c r="C2" s="10">
        <f>SUM(Kiadások!C2:C70)</f>
        <v>550612</v>
      </c>
      <c r="D2" s="10">
        <f>SUMIF(Kiadások!B:B,"Egyéb/Elhagyható(Dohányzás)",Kiadások!C:C)</f>
        <v>40067</v>
      </c>
      <c r="E2" s="9">
        <f>SUMIF(Kiadások!B:B,"Számla",Kiadások!C:C)</f>
        <v>290975</v>
      </c>
      <c r="F2" s="9">
        <f>SUMIF(Kiadások!B:B,"Bevásárlás",Kiadások!C:C)</f>
        <v>111573</v>
      </c>
      <c r="G2" s="9">
        <f>SUMIF(Kiadások!B:B,"Kajarendelés",Kiadások!C:C)</f>
        <v>46791</v>
      </c>
      <c r="H2" s="9">
        <f>SUMIF(Kiadások!B:B,"Tömegközlekedés",Kiadások!C:C)</f>
        <v>4649</v>
      </c>
      <c r="I2" s="9">
        <f>SUMIF(Kiadások!B:B,"Étterem",Kiadások!C:C)</f>
        <v>20594</v>
      </c>
      <c r="J2" s="9">
        <f>SUMIF(Kiadások!B:B,"Tankolás",Kiadások!C:C)</f>
        <v>26013</v>
      </c>
      <c r="K2" s="9">
        <f>SUMIF(Kiadások!B:B,"Fodrász",Kiadások!C:C)</f>
        <v>4950</v>
      </c>
      <c r="L2" s="9">
        <f>SUMIF(Kiadások!B:B,"Készpénz kivétel",Kiadások!C:C)</f>
        <v>5000</v>
      </c>
      <c r="M2" s="9">
        <f>SUMIF(Kiadások!B:B,"Szórakozás",Kiadások!C:C)</f>
        <v>0</v>
      </c>
      <c r="N2" s="10">
        <f t="shared" ref="N2:N13" si="0">B2-C2</f>
        <v>3753</v>
      </c>
      <c r="O2" s="28"/>
      <c r="P2" s="33">
        <v>20000000</v>
      </c>
      <c r="Q2" s="1"/>
      <c r="R2" s="1"/>
    </row>
    <row r="3" spans="1:18" x14ac:dyDescent="0.3">
      <c r="A3" s="8">
        <f t="shared" ref="A3:A12" si="1">ROW()-1</f>
        <v>2</v>
      </c>
      <c r="B3" s="10">
        <f>SUM(Bevételek!C2:C8)</f>
        <v>565483</v>
      </c>
      <c r="C3" s="10">
        <f>SUM(Kiadások!D2:D70)</f>
        <v>556376</v>
      </c>
      <c r="D3" s="10">
        <f>SUMIF(Kiadások!B:B,"Egyéb/Elhagyható(Dohányzás)",Kiadások!D:D)</f>
        <v>80309</v>
      </c>
      <c r="E3" s="9">
        <f>SUMIF(Kiadások!B:B,"Számla",Kiadások!D:D)</f>
        <v>250849</v>
      </c>
      <c r="F3" s="9">
        <f>SUMIF(Kiadások!B:B,"Bevásárlás",Kiadások!D:D)</f>
        <v>122456</v>
      </c>
      <c r="G3" s="9">
        <f>SUMIF(Kiadások!B:B,"Kajarendelés",Kiadások!D:D)</f>
        <v>33209</v>
      </c>
      <c r="H3" s="9">
        <f>SUMIF(Kiadások!B:B,"Tömegközlekedés",Kiadások!D:D)</f>
        <v>1449</v>
      </c>
      <c r="I3" s="9">
        <f>SUMIF(Kiadások!B:B,"Étterem",Kiadások!D:D)</f>
        <v>5190</v>
      </c>
      <c r="J3" s="9">
        <f>SUMIF(Kiadások!B:B,"Tankolás",Kiadások!D:D)</f>
        <v>45289</v>
      </c>
      <c r="K3" s="9">
        <f>SUMIF(Kiadások!B:B,"Fodrász",Kiadások!D:D)</f>
        <v>4950</v>
      </c>
      <c r="L3" s="9">
        <f>SUMIF(Kiadások!B:B,"Készpénz kivétel",Kiadások!D:D)</f>
        <v>10000</v>
      </c>
      <c r="M3" s="9">
        <f>SUMIF(Kiadások!B:B,"Szórakozás",Kiadások!D:D)</f>
        <v>2675</v>
      </c>
      <c r="N3" s="10">
        <f t="shared" si="0"/>
        <v>9107</v>
      </c>
      <c r="O3" s="28"/>
      <c r="P3" s="34"/>
    </row>
    <row r="4" spans="1:18" x14ac:dyDescent="0.3">
      <c r="A4" s="8">
        <f t="shared" si="1"/>
        <v>3</v>
      </c>
      <c r="B4" s="10">
        <f>SUM(Bevételek!D2:D8)</f>
        <v>659487</v>
      </c>
      <c r="C4" s="10">
        <f>SUM(Kiadások!E2:E70)</f>
        <v>678826</v>
      </c>
      <c r="D4" s="10">
        <f>SUMIF(Kiadások!B:B,"Egyéb/Elhagyható(Dohányzás)",Kiadások!E:E)</f>
        <v>92117</v>
      </c>
      <c r="E4" s="9">
        <f>SUMIF(Kiadások!B:B,"Számla",Kiadások!E:E)</f>
        <v>254708</v>
      </c>
      <c r="F4" s="9">
        <f>SUMIF(Kiadások!B:B,"Bevásárlás",Kiadások!E:E)</f>
        <v>251535</v>
      </c>
      <c r="G4" s="9">
        <f>SUMIF(Kiadások!B:B,"Kajarendelés",Kiadások!E:E)</f>
        <v>28500</v>
      </c>
      <c r="H4" s="9">
        <f>SUMIF(Kiadások!B:B,"Tömegközlekedés",Kiadások!E:E)</f>
        <v>3620</v>
      </c>
      <c r="I4" s="9">
        <f>SUMIF(Kiadások!B:B,"Étterem",Kiadások!E:E)</f>
        <v>3550</v>
      </c>
      <c r="J4" s="9">
        <f>SUMIF(Kiadások!B:B,"Tankolás",Kiadások!E:E)</f>
        <v>19296</v>
      </c>
      <c r="K4" s="9">
        <f>SUMIF(Kiadások!B:B,"Fodrász",Kiadások!E:E)</f>
        <v>0</v>
      </c>
      <c r="L4" s="9">
        <f>SUMIF(Kiadások!B:B,"Készpénz kivétel",Kiadások!E:E)</f>
        <v>20000</v>
      </c>
      <c r="M4" s="9">
        <f>SUMIF(Kiadások!B:B,"Szórakozás",Kiadások!E:E)</f>
        <v>5500</v>
      </c>
      <c r="N4" s="11">
        <f t="shared" si="0"/>
        <v>-19339</v>
      </c>
      <c r="O4" s="28"/>
      <c r="P4" s="34"/>
    </row>
    <row r="5" spans="1:18" x14ac:dyDescent="0.3">
      <c r="A5" s="8">
        <f t="shared" si="1"/>
        <v>4</v>
      </c>
      <c r="B5" s="10">
        <f>SUM(Bevételek!E2:E8)</f>
        <v>603098</v>
      </c>
      <c r="C5" s="10">
        <f>SUM(Kiadások!F2:F70)</f>
        <v>576844</v>
      </c>
      <c r="D5" s="10">
        <f>SUMIF(Kiadások!B:B,"Egyéb/Elhagyható(Dohányzás)",Kiadások!F:F)</f>
        <v>72710</v>
      </c>
      <c r="E5" s="9">
        <f>SUMIF(Kiadások!B:B,"Számla",Kiadások!F:F)</f>
        <v>302699</v>
      </c>
      <c r="F5" s="9">
        <f>SUMIF(Kiadások!B:B,"Bevásárlás",Kiadások!F:F)</f>
        <v>81254</v>
      </c>
      <c r="G5" s="9">
        <f>SUMIF(Kiadások!B:B,"Kajarendelés",Kiadások!F:F)</f>
        <v>47662</v>
      </c>
      <c r="H5" s="9">
        <f>SUMIF(Kiadások!B:B,"Tömegközlekedés",Kiadások!F:F)</f>
        <v>5790</v>
      </c>
      <c r="I5" s="9">
        <f>SUMIF(Kiadások!B:B,"Étterem",Kiadások!F:F)</f>
        <v>6980</v>
      </c>
      <c r="J5" s="9">
        <f>SUMIF(Kiadások!B:B,"Tankolás",Kiadások!F:F)</f>
        <v>28999</v>
      </c>
      <c r="K5" s="9">
        <f>SUMIF(Kiadások!B:B,"Fodrász",Kiadások!F:F)</f>
        <v>4950</v>
      </c>
      <c r="L5" s="9">
        <f>SUMIF(Kiadások!B:B,"Készpénz kivétel",Kiadások!F:F)</f>
        <v>20000</v>
      </c>
      <c r="M5" s="9">
        <f>SUMIF(Kiadások!B:B,"Szórakozás",Kiadások!F:F)</f>
        <v>5800</v>
      </c>
      <c r="N5" s="11">
        <f t="shared" si="0"/>
        <v>26254</v>
      </c>
      <c r="O5" s="28"/>
      <c r="P5" s="34"/>
    </row>
    <row r="6" spans="1:18" x14ac:dyDescent="0.3">
      <c r="A6" s="8">
        <f t="shared" si="1"/>
        <v>5</v>
      </c>
      <c r="B6" s="10">
        <f>SUM(Bevételek!F2:F8)</f>
        <v>615968</v>
      </c>
      <c r="C6" s="10">
        <f>SUM(Kiadások!G2:G70)</f>
        <v>593916</v>
      </c>
      <c r="D6" s="10">
        <f>SUMIF(Kiadások!B:B,"Egyéb/Elhagyható(Dohányzás)",Kiadások!G:G)</f>
        <v>60225</v>
      </c>
      <c r="E6" s="9">
        <f>SUMIF(Kiadások!B:B,"Számla",Kiadások!G:G)</f>
        <v>261688</v>
      </c>
      <c r="F6" s="9">
        <f>SUMIF(Kiadások!B:B,"Bevásárlás",Kiadások!G:G)</f>
        <v>139679</v>
      </c>
      <c r="G6" s="9">
        <f>SUMIF(Kiadások!B:B,"Kajarendelés",Kiadások!G:G)</f>
        <v>22459</v>
      </c>
      <c r="H6" s="9">
        <f>SUMIF(Kiadások!B:B,"Tömegközlekedés",Kiadások!G:G)</f>
        <v>7556</v>
      </c>
      <c r="I6" s="9">
        <f>SUMIF(Kiadások!B:B,"Étterem",Kiadások!G:G)</f>
        <v>27517</v>
      </c>
      <c r="J6" s="9">
        <f>SUMIF(Kiadások!B:B,"Tankolás",Kiadások!G:G)</f>
        <v>47492</v>
      </c>
      <c r="K6" s="9">
        <f>SUMIF(Kiadások!B:B,"Fodrász",Kiadások!G:G)</f>
        <v>0</v>
      </c>
      <c r="L6" s="9">
        <f>SUMIF(Kiadások!B:B,"Készpénz kivétel",Kiadások!G:G)</f>
        <v>20000</v>
      </c>
      <c r="M6" s="9">
        <f>SUMIF(Kiadások!B:B,"Szórakozás",Kiadások!G:G)</f>
        <v>7300</v>
      </c>
      <c r="N6" s="11">
        <f t="shared" si="0"/>
        <v>22052</v>
      </c>
      <c r="O6" s="28"/>
      <c r="P6" s="34"/>
    </row>
    <row r="7" spans="1:18" x14ac:dyDescent="0.3">
      <c r="A7" s="8">
        <f t="shared" si="1"/>
        <v>6</v>
      </c>
      <c r="B7" s="10">
        <f>SUM(Bevételek!G2:G8)</f>
        <v>537808</v>
      </c>
      <c r="C7" s="10">
        <f>SUM(Kiadások!H2:H70)</f>
        <v>610991</v>
      </c>
      <c r="D7" s="10">
        <f>SUMIF(Kiadások!B:B,"Egyéb/Elhagyható(Dohányzás)",Kiadások!H:H)</f>
        <v>55813</v>
      </c>
      <c r="E7" s="9">
        <f>SUMIF(Kiadások!B:B,"Számla",Kiadások!H:H)</f>
        <v>210390</v>
      </c>
      <c r="F7" s="9">
        <f>SUMIF(Kiadások!B:B,"Bevásárlás",Kiadások!H:H)</f>
        <v>161150</v>
      </c>
      <c r="G7" s="9">
        <f>SUMIF(Kiadások!B:B,"Kajarendelés",Kiadások!H:H)</f>
        <v>34514</v>
      </c>
      <c r="H7" s="9">
        <f>SUMIF(Kiadások!B:B,"Tömegközlekedés",Kiadások!H:H)</f>
        <v>22689</v>
      </c>
      <c r="I7" s="9">
        <f>SUMIF(Kiadások!B:B,"Étterem",Kiadások!H:H)</f>
        <v>6420</v>
      </c>
      <c r="J7" s="9">
        <f>SUMIF(Kiadások!B:B,"Tankolás",Kiadások!H:H)</f>
        <v>49616</v>
      </c>
      <c r="K7" s="9">
        <f>SUMIF(Kiadások!B:B,"Fodrász",Kiadások!H:H)</f>
        <v>0</v>
      </c>
      <c r="L7" s="9">
        <f>SUMIF(Kiadások!B:B,"Készpénz kivétel",Kiadások!H:H)</f>
        <v>60000</v>
      </c>
      <c r="M7" s="9">
        <f>SUMIF(Kiadások!B:B,"Szórakozás",Kiadások!H:H)</f>
        <v>10399</v>
      </c>
      <c r="N7" s="11">
        <f t="shared" si="0"/>
        <v>-73183</v>
      </c>
      <c r="O7" s="28"/>
      <c r="P7" s="34"/>
    </row>
    <row r="8" spans="1:18" x14ac:dyDescent="0.3">
      <c r="A8" s="8">
        <f t="shared" si="1"/>
        <v>7</v>
      </c>
      <c r="B8" s="10">
        <f>SUM(Bevételek!H2:H8)</f>
        <v>523208</v>
      </c>
      <c r="C8" s="10">
        <f>SUM(Kiadások!I2:I70)</f>
        <v>573548</v>
      </c>
      <c r="D8" s="10">
        <f>SUMIF(Kiadások!B:B,"Egyéb/Elhagyható(Dohányzás)",Kiadások!I:I)</f>
        <v>60195</v>
      </c>
      <c r="E8" s="9">
        <f>SUMIF(Kiadások!B:B,"Számla",Kiadások!I:I)</f>
        <v>289212</v>
      </c>
      <c r="F8" s="9">
        <f>SUMIF(Kiadások!B:B,"Bevásárlás",Kiadások!I:I)</f>
        <v>102995</v>
      </c>
      <c r="G8" s="9">
        <f>SUMIF(Kiadások!B:B,"Kajarendelés",Kiadások!I:I)</f>
        <v>28686</v>
      </c>
      <c r="H8" s="9">
        <f>SUMIF(Kiadások!B:B,"Tömegközlekedés",Kiadások!I:I)</f>
        <v>21581</v>
      </c>
      <c r="I8" s="9">
        <f>SUMIF(Kiadások!B:B,"Étterem",Kiadások!I:I)</f>
        <v>4820</v>
      </c>
      <c r="J8" s="9">
        <f>SUMIF(Kiadások!B:B,"Tankolás",Kiadások!I:I)</f>
        <v>44138</v>
      </c>
      <c r="K8" s="9">
        <f>SUMIF(Kiadások!B:B,"Fodrász",Kiadások!I:I)</f>
        <v>4950</v>
      </c>
      <c r="L8" s="9">
        <f>SUMIF(Kiadások!B:B,"Készpénz kivétel",Kiadások!I:I)</f>
        <v>5000</v>
      </c>
      <c r="M8" s="9">
        <f>SUMIF(Kiadások!B:B,"Szórakozás",Kiadások!I:I)</f>
        <v>11971</v>
      </c>
      <c r="N8" s="11">
        <f t="shared" si="0"/>
        <v>-50340</v>
      </c>
      <c r="O8" s="28"/>
      <c r="P8" s="34"/>
    </row>
    <row r="9" spans="1:18" x14ac:dyDescent="0.3">
      <c r="A9" s="8">
        <f t="shared" si="1"/>
        <v>8</v>
      </c>
      <c r="B9" s="10">
        <f>SUM(Bevételek!I2:I8)</f>
        <v>516608</v>
      </c>
      <c r="C9" s="10">
        <f>SUM(Kiadások!J2:J70)</f>
        <v>560113</v>
      </c>
      <c r="D9" s="10">
        <f>SUMIF(Kiadások!B:B,"Egyéb/Elhagyható(Dohányzás)",Kiadások!J:J)</f>
        <v>46101</v>
      </c>
      <c r="E9" s="9">
        <f>SUMIF(Kiadások!B:B,"Számla",Kiadások!J:J)</f>
        <v>329312</v>
      </c>
      <c r="F9" s="9">
        <f>SUMIF(Kiadások!B:B,"Bevásárlás",Kiadások!J:J)</f>
        <v>118276</v>
      </c>
      <c r="G9" s="9">
        <f>SUMIF(Kiadások!B:B,"Kajarendelés",Kiadások!J:J)</f>
        <v>20610</v>
      </c>
      <c r="H9" s="9">
        <f>SUMIF(Kiadások!B:B,"Tömegközlekedés",Kiadások!J:J)</f>
        <v>1436</v>
      </c>
      <c r="I9" s="9">
        <f>SUMIF(Kiadások!B:B,"Étterem",Kiadások!J:J)</f>
        <v>4851</v>
      </c>
      <c r="J9" s="9">
        <f>SUMIF(Kiadások!B:B,"Tankolás",Kiadások!J:J)</f>
        <v>24577</v>
      </c>
      <c r="K9" s="9">
        <f>SUMIF(Kiadások!B:B,"Fodrász",Kiadások!J:J)</f>
        <v>4950</v>
      </c>
      <c r="L9" s="9">
        <f>SUMIF(Kiadások!B:B,"Készpénz kivétel",Kiadások!J:J)</f>
        <v>10000</v>
      </c>
      <c r="M9" s="9">
        <f>SUMIF(Kiadások!B:B,"Szórakozás",Kiadások!J:J)</f>
        <v>0</v>
      </c>
      <c r="N9" s="11">
        <f t="shared" si="0"/>
        <v>-43505</v>
      </c>
      <c r="O9" s="28"/>
      <c r="P9" s="34"/>
    </row>
    <row r="10" spans="1:18" x14ac:dyDescent="0.3">
      <c r="A10" s="8">
        <f t="shared" si="1"/>
        <v>9</v>
      </c>
      <c r="B10" s="10">
        <f>SUM(Bevételek!J2:J8)</f>
        <v>519198</v>
      </c>
      <c r="C10" s="10">
        <f>SUM(Kiadások!K2:K70)</f>
        <v>527709</v>
      </c>
      <c r="D10" s="10">
        <f>SUMIF(Kiadások!B:B,"Egyéb/Elhagyható(Dohányzás)",Kiadások!K:K)</f>
        <v>34621</v>
      </c>
      <c r="E10" s="9">
        <f>SUMIF(Kiadások!B:B,"Számla",Kiadások!K:K)</f>
        <v>311195</v>
      </c>
      <c r="F10" s="9">
        <f>SUMIF(Kiadások!B:B,"Bevásárlás",Kiadások!K:K)</f>
        <v>120590</v>
      </c>
      <c r="G10" s="9">
        <f>SUMIF(Kiadások!B:B,"Kajarendelés",Kiadások!K:K)</f>
        <v>14760</v>
      </c>
      <c r="H10" s="9">
        <f>SUMIF(Kiadások!B:B,"Tömegközlekedés",Kiadások!K:K)</f>
        <v>2997</v>
      </c>
      <c r="I10" s="9">
        <f>SUMIF(Kiadások!B:B,"Étterem",Kiadások!K:K)</f>
        <v>6270</v>
      </c>
      <c r="J10" s="9">
        <f>SUMIF(Kiadások!B:B,"Tankolás",Kiadások!K:K)</f>
        <v>21156</v>
      </c>
      <c r="K10" s="9">
        <f>SUMIF(Kiadások!B:B,"Fodrász",Kiadások!K:K)</f>
        <v>4950</v>
      </c>
      <c r="L10" s="9">
        <f>SUMIF(Kiadások!B:B,"Készpénz kivétel",Kiadások!K:K)</f>
        <v>5000</v>
      </c>
      <c r="M10" s="9">
        <f>SUMIF(Kiadások!B:B,"Szórakozás",Kiadások!K:K)</f>
        <v>6170</v>
      </c>
      <c r="N10" s="11">
        <f t="shared" si="0"/>
        <v>-8511</v>
      </c>
      <c r="O10" s="28"/>
      <c r="P10" s="34"/>
    </row>
    <row r="11" spans="1:18" x14ac:dyDescent="0.3">
      <c r="A11" s="8">
        <f t="shared" si="1"/>
        <v>10</v>
      </c>
      <c r="B11" s="10">
        <f>SUM(Bevételek!K2:K8)</f>
        <v>521523</v>
      </c>
      <c r="C11" s="10">
        <f>SUM(Kiadások!L2:L70)</f>
        <v>664101</v>
      </c>
      <c r="D11" s="10">
        <f>SUMIF(Kiadások!B:B,"Egyéb/Elhagyható(Dohányzás)",Kiadások!L:L)</f>
        <v>59641</v>
      </c>
      <c r="E11" s="9">
        <f>SUMIF(Kiadások!B:B,"Számla",Kiadások!L:L)</f>
        <v>387514</v>
      </c>
      <c r="F11" s="9">
        <f>SUMIF(Kiadások!B:B,"Bevásárlás",Kiadások!L:L)</f>
        <v>82815</v>
      </c>
      <c r="G11" s="9">
        <f>SUMIF(Kiadások!B:B,"Kajarendelés",Kiadások!L:L)</f>
        <v>52625</v>
      </c>
      <c r="H11" s="9">
        <f>SUMIF(Kiadások!B:B,"Tömegközlekedés",Kiadások!L:L)</f>
        <v>6222</v>
      </c>
      <c r="I11" s="9">
        <f>SUMIF(Kiadások!B:B,"Étterem",Kiadások!L:L)</f>
        <v>12590</v>
      </c>
      <c r="J11" s="9">
        <f>SUMIF(Kiadások!B:B,"Tankolás",Kiadások!L:L)</f>
        <v>27943</v>
      </c>
      <c r="K11" s="9">
        <f>SUMIF(Kiadások!B:B,"Fodrász",Kiadások!L:L)</f>
        <v>5430</v>
      </c>
      <c r="L11" s="9">
        <f>SUMIF(Kiadások!B:B,"Készpénz kivétel",Kiadások!L:L)</f>
        <v>0</v>
      </c>
      <c r="M11" s="9">
        <f>SUMIF(Kiadások!B:B,"Szórakozás",Kiadások!L:L)</f>
        <v>29321</v>
      </c>
      <c r="N11" s="11">
        <f t="shared" si="0"/>
        <v>-142578</v>
      </c>
      <c r="O11" s="28"/>
      <c r="P11" s="34"/>
    </row>
    <row r="12" spans="1:18" x14ac:dyDescent="0.3">
      <c r="A12" s="8">
        <f t="shared" si="1"/>
        <v>11</v>
      </c>
      <c r="B12" s="10">
        <f>SUM(Bevételek!L2:L8)</f>
        <v>526118</v>
      </c>
      <c r="C12" s="10">
        <f>SUM(Kiadások!M2:M70)</f>
        <v>580024</v>
      </c>
      <c r="D12" s="10">
        <f>SUMIF(Kiadások!B:B,"Egyéb/Elhagyható(Dohányzás)",Kiadások!M:M)</f>
        <v>51959</v>
      </c>
      <c r="E12" s="9">
        <f>SUMIF(Kiadások!B:B,"Számla",Kiadások!M:M)</f>
        <v>323872</v>
      </c>
      <c r="F12" s="9">
        <f>SUMIF(Kiadások!B:B,"Bevásárlás",Kiadások!M:M)</f>
        <v>148479</v>
      </c>
      <c r="G12" s="9">
        <f>SUMIF(Kiadások!B:B,"Kajarendelés",Kiadások!M:M)</f>
        <v>10649</v>
      </c>
      <c r="H12" s="9">
        <f>SUMIF(Kiadások!B:B,"Tömegközlekedés",Kiadások!M:M)</f>
        <v>6342</v>
      </c>
      <c r="I12" s="9">
        <f>SUMIF(Kiadások!B:B,"Étterem",Kiadások!M:M)</f>
        <v>0</v>
      </c>
      <c r="J12" s="9">
        <f>SUMIF(Kiadások!B:B,"Tankolás",Kiadások!M:M)</f>
        <v>25973</v>
      </c>
      <c r="K12" s="9">
        <f>SUMIF(Kiadások!B:B,"Fodrász",Kiadások!M:M)</f>
        <v>4950</v>
      </c>
      <c r="L12" s="9">
        <f>SUMIF(Kiadások!B:B,"Készpénz kivétel",Kiadások!M:M)</f>
        <v>0</v>
      </c>
      <c r="M12" s="9">
        <f>SUMIF(Kiadások!B:B,"Szórakozás",Kiadások!M:M)</f>
        <v>7800</v>
      </c>
      <c r="N12" s="11">
        <f t="shared" si="0"/>
        <v>-53906</v>
      </c>
      <c r="O12" s="28"/>
      <c r="P12" s="34"/>
    </row>
    <row r="13" spans="1:18" x14ac:dyDescent="0.3">
      <c r="A13" s="8">
        <f>ROW()-1</f>
        <v>12</v>
      </c>
      <c r="B13" s="10">
        <f>SUM(Bevételek!M2:M8)</f>
        <v>893208</v>
      </c>
      <c r="C13" s="10">
        <f>SUM(Kiadások!N2:N70)</f>
        <v>625549</v>
      </c>
      <c r="D13" s="10">
        <f>SUMIF(Kiadások!B:B,"Egyéb/Elhagyható(Dohányzás)",Kiadások!N:N)</f>
        <v>74417</v>
      </c>
      <c r="E13" s="9">
        <f>SUMIF(Kiadások!B:B,"Számla",Kiadások!N:N)</f>
        <v>165721</v>
      </c>
      <c r="F13" s="9">
        <f>SUMIF(Kiadások!B:B,"Bevásárlás",Kiadások!N:N)</f>
        <v>274439</v>
      </c>
      <c r="G13" s="9">
        <f>SUMIF(Kiadások!B:B,"Kajarendelés",Kiadások!N:N)</f>
        <v>28768</v>
      </c>
      <c r="H13" s="9">
        <f>SUMIF(Kiadások!B:B,"Tömegközlekedés",Kiadások!N:N)</f>
        <v>6165</v>
      </c>
      <c r="I13" s="9">
        <f>SUMIF(Kiadások!B:B,"Étterem",Kiadások!N:N)</f>
        <v>16400</v>
      </c>
      <c r="J13" s="9">
        <f>SUMIF(Kiadások!B:B,"Tankolás",Kiadások!N:N)</f>
        <v>38789</v>
      </c>
      <c r="K13" s="9">
        <f>SUMIF(Kiadások!B:B,"Fodrász",Kiadások!N:N)</f>
        <v>4950</v>
      </c>
      <c r="L13" s="9">
        <f>SUMIF(Kiadások!B:B,"Készpénz kivétel",Kiadások!N:N)</f>
        <v>5000</v>
      </c>
      <c r="M13" s="9">
        <f>SUMIF(Kiadások!B:B,"Szórakozás",Kiadások!N:N)</f>
        <v>10900</v>
      </c>
      <c r="N13" s="11">
        <f t="shared" si="0"/>
        <v>267659</v>
      </c>
      <c r="O13" s="29"/>
      <c r="P13" s="34"/>
    </row>
    <row r="14" spans="1:18" x14ac:dyDescent="0.3">
      <c r="A14" s="24" t="s">
        <v>19</v>
      </c>
      <c r="B14" s="25">
        <f t="shared" ref="B14:N14" si="2">SUM(B2:B13)</f>
        <v>7036072</v>
      </c>
      <c r="C14" s="26">
        <f t="shared" si="2"/>
        <v>7098609</v>
      </c>
      <c r="D14" s="26">
        <f t="shared" si="2"/>
        <v>728175</v>
      </c>
      <c r="E14" s="26">
        <f t="shared" si="2"/>
        <v>3378135</v>
      </c>
      <c r="F14" s="26">
        <f t="shared" si="2"/>
        <v>1715241</v>
      </c>
      <c r="G14" s="26">
        <f t="shared" si="2"/>
        <v>369233</v>
      </c>
      <c r="H14" s="26">
        <f t="shared" si="2"/>
        <v>90496</v>
      </c>
      <c r="I14" s="26">
        <f t="shared" si="2"/>
        <v>115182</v>
      </c>
      <c r="J14" s="26">
        <f t="shared" si="2"/>
        <v>399281</v>
      </c>
      <c r="K14" s="26">
        <f t="shared" si="2"/>
        <v>45030</v>
      </c>
      <c r="L14" s="26">
        <f t="shared" si="2"/>
        <v>160000</v>
      </c>
      <c r="M14" s="26">
        <f t="shared" si="2"/>
        <v>97836</v>
      </c>
      <c r="N14" s="26">
        <f t="shared" si="2"/>
        <v>-62537</v>
      </c>
      <c r="O14" s="30"/>
      <c r="P14" s="34"/>
    </row>
    <row r="15" spans="1:18" x14ac:dyDescent="0.3">
      <c r="A15" s="12" t="s">
        <v>31</v>
      </c>
      <c r="B15" s="13">
        <f t="shared" ref="B15:N15" si="3">AVERAGE(B2:B13)</f>
        <v>586339.33333333337</v>
      </c>
      <c r="C15" s="14">
        <f t="shared" si="3"/>
        <v>591550.75</v>
      </c>
      <c r="D15" s="14">
        <f t="shared" si="3"/>
        <v>60681.25</v>
      </c>
      <c r="E15" s="14">
        <f t="shared" si="3"/>
        <v>281511.25</v>
      </c>
      <c r="F15" s="14">
        <f t="shared" si="3"/>
        <v>142936.75</v>
      </c>
      <c r="G15" s="14">
        <f t="shared" si="3"/>
        <v>30769.416666666668</v>
      </c>
      <c r="H15" s="14">
        <f t="shared" si="3"/>
        <v>7541.333333333333</v>
      </c>
      <c r="I15" s="14">
        <f t="shared" si="3"/>
        <v>9598.5</v>
      </c>
      <c r="J15" s="14">
        <f t="shared" si="3"/>
        <v>33273.416666666664</v>
      </c>
      <c r="K15" s="14">
        <f t="shared" si="3"/>
        <v>3752.5</v>
      </c>
      <c r="L15" s="14">
        <f t="shared" si="3"/>
        <v>13333.333333333334</v>
      </c>
      <c r="M15" s="14">
        <f t="shared" si="3"/>
        <v>8153</v>
      </c>
      <c r="N15" s="14">
        <f t="shared" si="3"/>
        <v>-5211.416666666667</v>
      </c>
      <c r="O15" s="28"/>
      <c r="P15" s="35"/>
    </row>
    <row r="16" spans="1:18" ht="18" x14ac:dyDescent="0.3">
      <c r="A16" s="32" t="s">
        <v>32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x14ac:dyDescent="0.3">
      <c r="A17" s="15" t="s">
        <v>33</v>
      </c>
      <c r="B17" s="16">
        <f>B15</f>
        <v>586339.33333333337</v>
      </c>
      <c r="C17" s="16">
        <f>SUM(D17:M17)</f>
        <v>465262.75</v>
      </c>
      <c r="D17" s="17">
        <v>0</v>
      </c>
      <c r="E17" s="17">
        <v>281511.25</v>
      </c>
      <c r="F17" s="17">
        <v>142936.75</v>
      </c>
      <c r="G17" s="17">
        <v>0</v>
      </c>
      <c r="H17" s="17">
        <v>7541.333333333333</v>
      </c>
      <c r="I17" s="17">
        <v>0</v>
      </c>
      <c r="J17" s="17">
        <v>33273.416666666664</v>
      </c>
      <c r="K17" s="17">
        <v>0</v>
      </c>
      <c r="L17" s="17">
        <v>0</v>
      </c>
      <c r="M17" s="17">
        <v>0</v>
      </c>
      <c r="N17" s="17">
        <f>B17-C17</f>
        <v>121076.58333333337</v>
      </c>
      <c r="O17" s="31">
        <f>(P2/N17)/12</f>
        <v>13.765392289590812</v>
      </c>
      <c r="P17" s="17"/>
    </row>
    <row r="18" spans="1:16" x14ac:dyDescent="0.3">
      <c r="A18" s="20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3"/>
    </row>
    <row r="19" spans="1:16" x14ac:dyDescent="0.3">
      <c r="A19" s="1" t="str">
        <f t="shared" ref="A19:A30" si="4">IF(COUNTA(B19:O19)&gt;0,ROW()-16,"")</f>
        <v/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6" x14ac:dyDescent="0.3">
      <c r="A20" s="1" t="str">
        <f t="shared" si="4"/>
        <v/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6" x14ac:dyDescent="0.3">
      <c r="A21" s="1" t="str">
        <f t="shared" si="4"/>
        <v/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6" x14ac:dyDescent="0.3">
      <c r="A22" s="1" t="str">
        <f t="shared" si="4"/>
        <v/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6" x14ac:dyDescent="0.3">
      <c r="A23" s="1" t="str">
        <f t="shared" si="4"/>
        <v/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6" x14ac:dyDescent="0.3">
      <c r="A24" s="1" t="str">
        <f t="shared" si="4"/>
        <v/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6" x14ac:dyDescent="0.3">
      <c r="A25" s="1" t="str">
        <f t="shared" si="4"/>
        <v/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6" x14ac:dyDescent="0.3">
      <c r="A26" s="1" t="str">
        <f t="shared" si="4"/>
        <v/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6" x14ac:dyDescent="0.3">
      <c r="A27" s="1" t="str">
        <f t="shared" si="4"/>
        <v/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6" x14ac:dyDescent="0.3">
      <c r="A28" s="1" t="str">
        <f t="shared" si="4"/>
        <v/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6" x14ac:dyDescent="0.3">
      <c r="A29" s="1" t="str">
        <f t="shared" si="4"/>
        <v/>
      </c>
    </row>
    <row r="30" spans="1:16" x14ac:dyDescent="0.3">
      <c r="A30" s="1" t="str">
        <f t="shared" si="4"/>
        <v/>
      </c>
    </row>
    <row r="1048576" spans="8:8" x14ac:dyDescent="0.3">
      <c r="H1048576" s="9"/>
    </row>
  </sheetData>
  <mergeCells count="2">
    <mergeCell ref="A16:P16"/>
    <mergeCell ref="P2:P1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9699-9F29-5C47-B3A2-AE8BF9ECA7AC}">
  <dimension ref="A1:N100"/>
  <sheetViews>
    <sheetView workbookViewId="0">
      <selection activeCell="O68" sqref="O68"/>
    </sheetView>
  </sheetViews>
  <sheetFormatPr defaultColWidth="11.5546875" defaultRowHeight="14.4" x14ac:dyDescent="0.3"/>
  <cols>
    <col min="2" max="2" width="24.109375" bestFit="1" customWidth="1"/>
    <col min="3" max="9" width="11.77734375" bestFit="1" customWidth="1"/>
    <col min="10" max="10" width="13.109375" bestFit="1" customWidth="1"/>
    <col min="11" max="11" width="14" bestFit="1" customWidth="1"/>
    <col min="12" max="12" width="11.77734375" bestFit="1" customWidth="1"/>
    <col min="13" max="13" width="12.44140625" bestFit="1" customWidth="1"/>
    <col min="14" max="14" width="12" bestFit="1" customWidth="1"/>
  </cols>
  <sheetData>
    <row r="1" spans="1:14" s="7" customFormat="1" ht="18" x14ac:dyDescent="0.35">
      <c r="A1" s="6" t="s">
        <v>0</v>
      </c>
      <c r="B1" s="6" t="s">
        <v>20</v>
      </c>
      <c r="C1" s="6" t="s">
        <v>2</v>
      </c>
      <c r="D1" s="6" t="s">
        <v>13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</row>
    <row r="2" spans="1:14" x14ac:dyDescent="0.3">
      <c r="A2" s="2">
        <f>IF(COUNTA(C2:M2)&gt;0,ROW()-1,"")</f>
        <v>1</v>
      </c>
      <c r="B2" s="4" t="s">
        <v>21</v>
      </c>
      <c r="C2" s="3">
        <v>137981</v>
      </c>
      <c r="D2" s="3">
        <v>394</v>
      </c>
      <c r="E2" s="3">
        <v>394</v>
      </c>
      <c r="F2" s="3">
        <v>137981</v>
      </c>
      <c r="G2" s="3">
        <v>433</v>
      </c>
      <c r="H2" s="3">
        <v>433</v>
      </c>
      <c r="I2" s="3">
        <v>137981</v>
      </c>
      <c r="J2" s="3">
        <v>433</v>
      </c>
      <c r="K2" s="3">
        <v>433</v>
      </c>
      <c r="L2" s="3">
        <v>433</v>
      </c>
      <c r="M2" s="3">
        <v>433</v>
      </c>
      <c r="N2" s="3">
        <v>9560</v>
      </c>
    </row>
    <row r="3" spans="1:14" x14ac:dyDescent="0.3">
      <c r="A3" s="2">
        <f t="shared" ref="A3:A66" si="0">IF(COUNTA(C3:M3)&gt;0,ROW()-1,"")</f>
        <v>2</v>
      </c>
      <c r="B3" s="5" t="s">
        <v>22</v>
      </c>
      <c r="C3" s="3">
        <v>17224</v>
      </c>
      <c r="D3" s="3">
        <v>20575</v>
      </c>
      <c r="E3" s="3">
        <v>6000</v>
      </c>
      <c r="F3" s="3">
        <v>9750</v>
      </c>
      <c r="G3" s="3">
        <v>11285</v>
      </c>
      <c r="H3" s="3">
        <v>8149</v>
      </c>
      <c r="I3" s="3">
        <v>750</v>
      </c>
      <c r="J3" s="3">
        <v>7800</v>
      </c>
      <c r="K3" s="3">
        <v>4989</v>
      </c>
      <c r="L3" s="3">
        <v>2615</v>
      </c>
      <c r="M3" s="3">
        <v>10685</v>
      </c>
      <c r="N3" s="3">
        <v>22998</v>
      </c>
    </row>
    <row r="4" spans="1:14" x14ac:dyDescent="0.3">
      <c r="A4" s="2">
        <f t="shared" si="0"/>
        <v>3</v>
      </c>
      <c r="B4" s="5" t="s">
        <v>23</v>
      </c>
      <c r="C4" s="3">
        <v>4160</v>
      </c>
      <c r="D4" s="3">
        <v>1710</v>
      </c>
      <c r="E4" s="3">
        <v>870</v>
      </c>
      <c r="F4" s="3">
        <v>15710</v>
      </c>
      <c r="G4" s="3">
        <v>820</v>
      </c>
      <c r="H4" s="3">
        <v>3570</v>
      </c>
      <c r="I4" s="3">
        <v>1500</v>
      </c>
      <c r="J4" s="27">
        <v>3960</v>
      </c>
      <c r="K4" s="3">
        <v>1490</v>
      </c>
      <c r="L4" s="3">
        <v>2110</v>
      </c>
      <c r="M4" s="3">
        <v>1350</v>
      </c>
      <c r="N4" s="3">
        <v>4980</v>
      </c>
    </row>
    <row r="5" spans="1:14" x14ac:dyDescent="0.3">
      <c r="A5" s="2">
        <f t="shared" si="0"/>
        <v>4</v>
      </c>
      <c r="B5" s="5" t="s">
        <v>24</v>
      </c>
      <c r="C5" s="3">
        <v>750</v>
      </c>
      <c r="D5" s="3">
        <v>1449</v>
      </c>
      <c r="E5" s="3">
        <v>750</v>
      </c>
      <c r="F5" s="3">
        <v>839</v>
      </c>
      <c r="G5" s="3">
        <v>5429</v>
      </c>
      <c r="H5" s="3">
        <v>6749</v>
      </c>
      <c r="I5" s="3">
        <v>214</v>
      </c>
      <c r="J5" s="3">
        <v>437</v>
      </c>
      <c r="K5" s="3">
        <v>1449</v>
      </c>
      <c r="L5" s="3">
        <v>1449</v>
      </c>
      <c r="M5" s="3">
        <v>1500</v>
      </c>
      <c r="N5" s="3">
        <v>324</v>
      </c>
    </row>
    <row r="6" spans="1:14" x14ac:dyDescent="0.3">
      <c r="A6" s="2">
        <f t="shared" si="0"/>
        <v>5</v>
      </c>
      <c r="B6" s="5" t="s">
        <v>21</v>
      </c>
      <c r="C6" s="3">
        <v>49543</v>
      </c>
      <c r="D6" s="3">
        <v>137981</v>
      </c>
      <c r="E6" s="3">
        <v>137981</v>
      </c>
      <c r="F6" s="3">
        <v>49580</v>
      </c>
      <c r="G6" s="3">
        <v>137981</v>
      </c>
      <c r="H6" s="3">
        <v>103361</v>
      </c>
      <c r="I6" s="3">
        <v>15710</v>
      </c>
      <c r="J6" s="3">
        <v>137981</v>
      </c>
      <c r="K6" s="3">
        <v>137981</v>
      </c>
      <c r="L6" s="3">
        <v>137821</v>
      </c>
      <c r="M6" s="3">
        <v>217</v>
      </c>
      <c r="N6" s="3">
        <v>29650</v>
      </c>
    </row>
    <row r="7" spans="1:14" x14ac:dyDescent="0.3">
      <c r="A7" s="2">
        <f t="shared" si="0"/>
        <v>6</v>
      </c>
      <c r="B7" s="5" t="s">
        <v>26</v>
      </c>
      <c r="C7" s="3">
        <v>9000</v>
      </c>
      <c r="D7" s="3">
        <v>2590</v>
      </c>
      <c r="E7" s="3">
        <v>2350</v>
      </c>
      <c r="F7" s="3">
        <v>4140</v>
      </c>
      <c r="G7" s="3">
        <v>11900</v>
      </c>
      <c r="H7" s="3">
        <v>3210</v>
      </c>
      <c r="I7" s="3">
        <v>4820</v>
      </c>
      <c r="J7" s="3">
        <v>4851</v>
      </c>
      <c r="K7" s="3">
        <v>6270</v>
      </c>
      <c r="L7" s="3">
        <v>6900</v>
      </c>
      <c r="M7" s="3"/>
      <c r="N7" s="3">
        <v>16400</v>
      </c>
    </row>
    <row r="8" spans="1:14" x14ac:dyDescent="0.3">
      <c r="A8" s="2">
        <f t="shared" si="0"/>
        <v>7</v>
      </c>
      <c r="B8" s="5" t="s">
        <v>25</v>
      </c>
      <c r="C8" s="3">
        <v>3800</v>
      </c>
      <c r="D8" s="3">
        <v>8050</v>
      </c>
      <c r="E8" s="3">
        <v>7600</v>
      </c>
      <c r="F8" s="3">
        <v>8220</v>
      </c>
      <c r="G8" s="3">
        <v>2270</v>
      </c>
      <c r="H8" s="3">
        <v>4199</v>
      </c>
      <c r="I8" s="3">
        <v>2340</v>
      </c>
      <c r="J8" s="3">
        <v>9848</v>
      </c>
      <c r="K8" s="3">
        <v>20642</v>
      </c>
      <c r="L8" s="3">
        <v>27960</v>
      </c>
      <c r="M8" s="3">
        <v>2670</v>
      </c>
      <c r="N8" s="3">
        <v>3900</v>
      </c>
    </row>
    <row r="9" spans="1:14" x14ac:dyDescent="0.3">
      <c r="A9" s="2">
        <f t="shared" si="0"/>
        <v>8</v>
      </c>
      <c r="B9" s="5" t="s">
        <v>23</v>
      </c>
      <c r="C9" s="3">
        <v>2880</v>
      </c>
      <c r="D9" s="3">
        <v>6820</v>
      </c>
      <c r="E9" s="3">
        <v>2450</v>
      </c>
      <c r="F9" s="3">
        <v>1000</v>
      </c>
      <c r="G9" s="3">
        <v>1350</v>
      </c>
      <c r="H9" s="3">
        <v>980</v>
      </c>
      <c r="I9" s="3">
        <v>880</v>
      </c>
      <c r="J9" s="3">
        <v>1150</v>
      </c>
      <c r="K9" s="3">
        <v>1490</v>
      </c>
      <c r="L9" s="3">
        <v>2000</v>
      </c>
      <c r="M9" s="3">
        <v>400</v>
      </c>
      <c r="N9" s="3">
        <v>3880</v>
      </c>
    </row>
    <row r="10" spans="1:14" x14ac:dyDescent="0.3">
      <c r="A10" s="2">
        <f t="shared" si="0"/>
        <v>9</v>
      </c>
      <c r="B10" s="5" t="s">
        <v>21</v>
      </c>
      <c r="C10" s="3">
        <v>8289</v>
      </c>
      <c r="D10" s="3">
        <v>15681</v>
      </c>
      <c r="E10" s="3">
        <v>26750</v>
      </c>
      <c r="F10" s="3">
        <v>29650</v>
      </c>
      <c r="G10" s="3">
        <v>29650</v>
      </c>
      <c r="H10" s="3">
        <v>15710</v>
      </c>
      <c r="I10" s="3">
        <v>49580</v>
      </c>
      <c r="J10" s="3">
        <v>15710</v>
      </c>
      <c r="K10" s="3">
        <v>29650</v>
      </c>
      <c r="L10" s="3">
        <v>49580</v>
      </c>
      <c r="M10" s="3">
        <v>137981</v>
      </c>
      <c r="N10" s="3">
        <v>69071</v>
      </c>
    </row>
    <row r="11" spans="1:14" x14ac:dyDescent="0.3">
      <c r="A11" s="2">
        <f t="shared" si="0"/>
        <v>10</v>
      </c>
      <c r="B11" s="5" t="s">
        <v>24</v>
      </c>
      <c r="C11" s="3">
        <v>1412</v>
      </c>
      <c r="D11" s="3"/>
      <c r="E11" s="3">
        <v>750</v>
      </c>
      <c r="F11" s="3">
        <v>1449</v>
      </c>
      <c r="G11" s="3">
        <v>1359</v>
      </c>
      <c r="H11" s="3">
        <v>750</v>
      </c>
      <c r="I11" s="3">
        <v>1044</v>
      </c>
      <c r="J11" s="3">
        <v>999</v>
      </c>
      <c r="K11" s="3">
        <v>324</v>
      </c>
      <c r="L11" s="3">
        <v>750</v>
      </c>
      <c r="M11" s="3">
        <v>1500</v>
      </c>
      <c r="N11" s="3">
        <v>1994</v>
      </c>
    </row>
    <row r="12" spans="1:14" x14ac:dyDescent="0.3">
      <c r="A12" s="2">
        <f t="shared" si="0"/>
        <v>11</v>
      </c>
      <c r="B12" s="5" t="s">
        <v>21</v>
      </c>
      <c r="C12" s="3">
        <v>18237</v>
      </c>
      <c r="D12" s="3">
        <v>8289</v>
      </c>
      <c r="E12" s="3">
        <v>8289</v>
      </c>
      <c r="F12" s="3">
        <v>10655</v>
      </c>
      <c r="G12" s="3">
        <v>9560</v>
      </c>
      <c r="H12" s="3">
        <v>29650</v>
      </c>
      <c r="I12" s="3">
        <v>29650</v>
      </c>
      <c r="J12" s="3">
        <v>29650</v>
      </c>
      <c r="K12" s="3">
        <v>9560</v>
      </c>
      <c r="L12" s="3">
        <v>29650</v>
      </c>
      <c r="M12" s="3">
        <v>29650</v>
      </c>
      <c r="N12" s="3">
        <v>3090</v>
      </c>
    </row>
    <row r="13" spans="1:14" x14ac:dyDescent="0.3">
      <c r="A13" s="2">
        <f t="shared" si="0"/>
        <v>12</v>
      </c>
      <c r="B13" s="5" t="s">
        <v>21</v>
      </c>
      <c r="C13" s="3">
        <v>36744</v>
      </c>
      <c r="D13" s="3">
        <v>26750</v>
      </c>
      <c r="E13" s="3">
        <v>15700</v>
      </c>
      <c r="F13" s="3">
        <v>217</v>
      </c>
      <c r="G13" s="3">
        <v>15710</v>
      </c>
      <c r="H13" s="3">
        <v>9560</v>
      </c>
      <c r="I13" s="3">
        <v>9560</v>
      </c>
      <c r="J13" s="3">
        <v>9560</v>
      </c>
      <c r="K13" s="3">
        <v>87821</v>
      </c>
      <c r="L13" s="3">
        <v>9560</v>
      </c>
      <c r="M13" s="3">
        <v>9560</v>
      </c>
      <c r="N13" s="3">
        <v>8990</v>
      </c>
    </row>
    <row r="14" spans="1:14" x14ac:dyDescent="0.3">
      <c r="A14" s="2">
        <f t="shared" si="0"/>
        <v>13</v>
      </c>
      <c r="B14" s="5" t="s">
        <v>24</v>
      </c>
      <c r="C14" s="3">
        <v>935</v>
      </c>
      <c r="D14" s="3"/>
      <c r="E14" s="3">
        <v>300</v>
      </c>
      <c r="F14" s="3">
        <v>614</v>
      </c>
      <c r="G14" s="3">
        <v>444</v>
      </c>
      <c r="H14" s="3">
        <v>750</v>
      </c>
      <c r="I14" s="3">
        <v>1400</v>
      </c>
      <c r="J14" s="3"/>
      <c r="K14" s="3">
        <v>324</v>
      </c>
      <c r="L14" s="3">
        <v>750</v>
      </c>
      <c r="M14" s="3">
        <v>1104</v>
      </c>
      <c r="N14" s="3">
        <v>1449</v>
      </c>
    </row>
    <row r="15" spans="1:14" x14ac:dyDescent="0.3">
      <c r="A15" s="2">
        <f t="shared" si="0"/>
        <v>14</v>
      </c>
      <c r="B15" s="5" t="s">
        <v>23</v>
      </c>
      <c r="C15" s="3">
        <v>3171</v>
      </c>
      <c r="D15" s="3">
        <v>2239</v>
      </c>
      <c r="E15" s="3">
        <v>1490</v>
      </c>
      <c r="F15" s="3">
        <v>1710</v>
      </c>
      <c r="G15" s="3">
        <v>10129</v>
      </c>
      <c r="H15" s="3">
        <v>2400</v>
      </c>
      <c r="I15" s="3">
        <v>1780</v>
      </c>
      <c r="J15" s="3">
        <v>2060</v>
      </c>
      <c r="K15" s="3">
        <v>1680</v>
      </c>
      <c r="L15" s="3">
        <v>650</v>
      </c>
      <c r="M15" s="3">
        <v>370</v>
      </c>
      <c r="N15" s="3">
        <v>740</v>
      </c>
    </row>
    <row r="16" spans="1:14" x14ac:dyDescent="0.3">
      <c r="A16" s="2">
        <f t="shared" si="0"/>
        <v>15</v>
      </c>
      <c r="B16" s="5" t="s">
        <v>21</v>
      </c>
      <c r="C16" s="3">
        <v>15681</v>
      </c>
      <c r="D16" s="3">
        <v>197</v>
      </c>
      <c r="E16" s="3">
        <v>197</v>
      </c>
      <c r="F16" s="3">
        <v>8021</v>
      </c>
      <c r="G16" s="3">
        <v>217</v>
      </c>
      <c r="H16" s="3">
        <v>2390</v>
      </c>
      <c r="I16" s="3">
        <v>217</v>
      </c>
      <c r="J16" s="3">
        <v>217</v>
      </c>
      <c r="K16" s="3">
        <v>2607</v>
      </c>
      <c r="L16" s="3">
        <v>8990</v>
      </c>
      <c r="M16" s="3">
        <v>3090</v>
      </c>
      <c r="N16" s="3">
        <v>1850</v>
      </c>
    </row>
    <row r="17" spans="1:14" x14ac:dyDescent="0.3">
      <c r="A17" s="2">
        <f t="shared" si="0"/>
        <v>16</v>
      </c>
      <c r="B17" s="5" t="s">
        <v>22</v>
      </c>
      <c r="C17" s="3">
        <v>7840</v>
      </c>
      <c r="D17" s="3">
        <v>3100</v>
      </c>
      <c r="E17" s="3">
        <v>20497</v>
      </c>
      <c r="F17" s="3">
        <v>4961</v>
      </c>
      <c r="G17" s="3">
        <v>1950</v>
      </c>
      <c r="H17" s="3">
        <v>10688</v>
      </c>
      <c r="I17" s="3">
        <v>8432</v>
      </c>
      <c r="J17" s="3">
        <v>4531</v>
      </c>
      <c r="K17" s="3">
        <v>17166</v>
      </c>
      <c r="L17" s="3">
        <v>1205</v>
      </c>
      <c r="M17" s="3">
        <v>8406</v>
      </c>
      <c r="N17" s="3">
        <v>4450</v>
      </c>
    </row>
    <row r="18" spans="1:14" x14ac:dyDescent="0.3">
      <c r="A18" s="2">
        <f t="shared" si="0"/>
        <v>17</v>
      </c>
      <c r="B18" s="5" t="s">
        <v>22</v>
      </c>
      <c r="C18" s="3">
        <v>1566</v>
      </c>
      <c r="D18" s="3">
        <v>2680</v>
      </c>
      <c r="E18" s="3">
        <v>7949</v>
      </c>
      <c r="F18" s="3">
        <v>5387</v>
      </c>
      <c r="G18" s="3">
        <v>419</v>
      </c>
      <c r="H18" s="3">
        <v>17684</v>
      </c>
      <c r="I18" s="3">
        <v>7800</v>
      </c>
      <c r="J18" s="3">
        <v>2530</v>
      </c>
      <c r="K18" s="3">
        <v>6675</v>
      </c>
      <c r="L18" s="3">
        <v>5535</v>
      </c>
      <c r="M18" s="3">
        <v>2880</v>
      </c>
      <c r="N18" s="3">
        <v>19990</v>
      </c>
    </row>
    <row r="19" spans="1:14" x14ac:dyDescent="0.3">
      <c r="A19" s="2">
        <f t="shared" si="0"/>
        <v>18</v>
      </c>
      <c r="B19" s="5" t="s">
        <v>25</v>
      </c>
      <c r="C19" s="3">
        <v>7600</v>
      </c>
      <c r="D19" s="3">
        <v>3800</v>
      </c>
      <c r="E19" s="3">
        <v>9852</v>
      </c>
      <c r="F19" s="3">
        <v>9972</v>
      </c>
      <c r="G19" s="3">
        <v>4190</v>
      </c>
      <c r="H19" s="3">
        <v>7800</v>
      </c>
      <c r="I19" s="3">
        <v>4240</v>
      </c>
      <c r="J19" s="3">
        <v>4270</v>
      </c>
      <c r="K19" s="3">
        <v>10016</v>
      </c>
      <c r="L19" s="3">
        <v>10034</v>
      </c>
      <c r="M19" s="3">
        <v>7800</v>
      </c>
      <c r="N19" s="3">
        <v>3900</v>
      </c>
    </row>
    <row r="20" spans="1:14" x14ac:dyDescent="0.3">
      <c r="A20" s="2">
        <f t="shared" si="0"/>
        <v>19</v>
      </c>
      <c r="B20" s="5" t="s">
        <v>21</v>
      </c>
      <c r="C20" s="3">
        <v>197</v>
      </c>
      <c r="D20" s="3">
        <v>47003</v>
      </c>
      <c r="E20" s="3">
        <v>2390</v>
      </c>
      <c r="F20" s="3">
        <v>2390</v>
      </c>
      <c r="G20" s="3">
        <v>2390</v>
      </c>
      <c r="H20" s="3">
        <v>217</v>
      </c>
      <c r="I20" s="3">
        <v>2390</v>
      </c>
      <c r="J20" s="3">
        <v>2390</v>
      </c>
      <c r="K20" s="3">
        <v>1850</v>
      </c>
      <c r="L20" s="3">
        <v>1290</v>
      </c>
      <c r="M20" s="3">
        <v>10321</v>
      </c>
      <c r="N20" s="3">
        <v>4590</v>
      </c>
    </row>
    <row r="21" spans="1:14" x14ac:dyDescent="0.3">
      <c r="A21" s="2">
        <f t="shared" si="0"/>
        <v>20</v>
      </c>
      <c r="B21" s="5" t="s">
        <v>22</v>
      </c>
      <c r="C21" s="3">
        <v>2930</v>
      </c>
      <c r="D21" s="3">
        <v>9823</v>
      </c>
      <c r="E21" s="3">
        <v>1490</v>
      </c>
      <c r="F21" s="3">
        <v>2799</v>
      </c>
      <c r="G21" s="3">
        <v>5810</v>
      </c>
      <c r="H21" s="3">
        <v>8249</v>
      </c>
      <c r="I21" s="3">
        <v>3374</v>
      </c>
      <c r="J21" s="3">
        <v>3348</v>
      </c>
      <c r="K21" s="3">
        <v>13989</v>
      </c>
      <c r="L21" s="3">
        <v>7720</v>
      </c>
      <c r="M21" s="3">
        <v>3900</v>
      </c>
      <c r="N21" s="3">
        <v>6549</v>
      </c>
    </row>
    <row r="22" spans="1:14" x14ac:dyDescent="0.3">
      <c r="A22" s="2">
        <f t="shared" si="0"/>
        <v>21</v>
      </c>
      <c r="B22" s="5" t="s">
        <v>23</v>
      </c>
      <c r="C22" s="3">
        <v>23205</v>
      </c>
      <c r="D22" s="3">
        <v>2340</v>
      </c>
      <c r="E22" s="3">
        <v>8520</v>
      </c>
      <c r="F22" s="3">
        <v>2200</v>
      </c>
      <c r="G22" s="3">
        <v>3330</v>
      </c>
      <c r="H22" s="3">
        <v>3750</v>
      </c>
      <c r="I22" s="3">
        <v>6280</v>
      </c>
      <c r="J22" s="3">
        <v>1000</v>
      </c>
      <c r="K22" s="3">
        <v>3220</v>
      </c>
      <c r="L22" s="3">
        <v>5840</v>
      </c>
      <c r="M22" s="3"/>
      <c r="N22" s="3">
        <v>2478</v>
      </c>
    </row>
    <row r="23" spans="1:14" x14ac:dyDescent="0.3">
      <c r="A23" s="2">
        <f t="shared" si="0"/>
        <v>22</v>
      </c>
      <c r="B23" s="5" t="s">
        <v>22</v>
      </c>
      <c r="C23" s="3">
        <v>17549</v>
      </c>
      <c r="D23" s="3">
        <v>14610</v>
      </c>
      <c r="E23" s="3">
        <v>54314</v>
      </c>
      <c r="F23" s="3">
        <v>7800</v>
      </c>
      <c r="G23" s="3">
        <v>7800</v>
      </c>
      <c r="H23" s="3">
        <v>9197</v>
      </c>
      <c r="I23" s="3">
        <v>10541</v>
      </c>
      <c r="J23" s="3">
        <v>8199</v>
      </c>
      <c r="K23" s="3">
        <v>12651</v>
      </c>
      <c r="L23" s="3">
        <v>8594</v>
      </c>
      <c r="M23" s="3">
        <v>16620</v>
      </c>
      <c r="N23" s="3">
        <v>10480</v>
      </c>
    </row>
    <row r="24" spans="1:14" x14ac:dyDescent="0.3">
      <c r="A24" s="2">
        <f t="shared" si="0"/>
        <v>23</v>
      </c>
      <c r="B24" s="5" t="s">
        <v>23</v>
      </c>
      <c r="C24" s="3">
        <v>1650</v>
      </c>
      <c r="D24" s="3">
        <v>550</v>
      </c>
      <c r="E24" s="3">
        <v>1850</v>
      </c>
      <c r="F24" s="3">
        <v>2280</v>
      </c>
      <c r="G24" s="3">
        <v>1500</v>
      </c>
      <c r="H24" s="3">
        <v>299</v>
      </c>
      <c r="I24" s="3">
        <v>1880</v>
      </c>
      <c r="J24" s="3">
        <v>3260</v>
      </c>
      <c r="K24" s="3">
        <v>4060</v>
      </c>
      <c r="L24" s="3">
        <v>1152</v>
      </c>
      <c r="M24" s="3"/>
      <c r="N24" s="3">
        <v>10070</v>
      </c>
    </row>
    <row r="25" spans="1:14" x14ac:dyDescent="0.3">
      <c r="A25" s="2">
        <f t="shared" si="0"/>
        <v>24</v>
      </c>
      <c r="B25" s="5" t="s">
        <v>24</v>
      </c>
      <c r="C25" s="3">
        <v>287</v>
      </c>
      <c r="D25" s="3"/>
      <c r="E25" s="3">
        <v>549</v>
      </c>
      <c r="F25" s="3">
        <v>750</v>
      </c>
      <c r="G25" s="3">
        <v>324</v>
      </c>
      <c r="H25" s="3">
        <v>3150</v>
      </c>
      <c r="I25" s="3">
        <v>2250</v>
      </c>
      <c r="J25" s="3"/>
      <c r="K25" s="3">
        <v>450</v>
      </c>
      <c r="L25" s="3">
        <v>1449</v>
      </c>
      <c r="M25" s="3">
        <v>489</v>
      </c>
      <c r="N25" s="3">
        <v>549</v>
      </c>
    </row>
    <row r="26" spans="1:14" x14ac:dyDescent="0.3">
      <c r="A26" s="2">
        <f t="shared" si="0"/>
        <v>25</v>
      </c>
      <c r="B26" s="5" t="s">
        <v>25</v>
      </c>
      <c r="C26" s="3">
        <v>7600</v>
      </c>
      <c r="D26" s="3">
        <v>3800</v>
      </c>
      <c r="E26" s="3">
        <v>9852</v>
      </c>
      <c r="F26" s="3">
        <v>9975</v>
      </c>
      <c r="G26" s="3">
        <v>8250</v>
      </c>
      <c r="H26" s="3">
        <v>8090</v>
      </c>
      <c r="I26" s="3">
        <v>2770</v>
      </c>
      <c r="J26" s="3">
        <v>3900</v>
      </c>
      <c r="K26" s="3">
        <v>1989</v>
      </c>
      <c r="L26" s="3">
        <v>9906</v>
      </c>
      <c r="M26" s="3">
        <v>8170</v>
      </c>
      <c r="N26" s="3">
        <v>5997</v>
      </c>
    </row>
    <row r="27" spans="1:14" x14ac:dyDescent="0.3">
      <c r="A27" s="2">
        <f t="shared" si="0"/>
        <v>26</v>
      </c>
      <c r="B27" s="5" t="s">
        <v>24</v>
      </c>
      <c r="C27" s="3">
        <v>489</v>
      </c>
      <c r="D27" s="3"/>
      <c r="E27" s="3">
        <v>300</v>
      </c>
      <c r="F27" s="3">
        <v>750</v>
      </c>
      <c r="G27" s="3"/>
      <c r="H27" s="3">
        <v>750</v>
      </c>
      <c r="I27" s="3">
        <v>324</v>
      </c>
      <c r="J27" s="3"/>
      <c r="K27" s="3">
        <v>450</v>
      </c>
      <c r="L27" s="3">
        <v>750</v>
      </c>
      <c r="M27" s="3">
        <v>1749</v>
      </c>
      <c r="N27" s="3">
        <v>349</v>
      </c>
    </row>
    <row r="28" spans="1:14" x14ac:dyDescent="0.3">
      <c r="A28" s="2">
        <f t="shared" si="0"/>
        <v>27</v>
      </c>
      <c r="B28" s="5" t="s">
        <v>27</v>
      </c>
      <c r="C28" s="3">
        <v>3052</v>
      </c>
      <c r="D28" s="3">
        <v>22860</v>
      </c>
      <c r="E28" s="3">
        <v>19296</v>
      </c>
      <c r="F28" s="3">
        <v>22304</v>
      </c>
      <c r="G28" s="3">
        <v>3315</v>
      </c>
      <c r="H28" s="3">
        <v>12385</v>
      </c>
      <c r="I28" s="3">
        <v>19439</v>
      </c>
      <c r="J28" s="3">
        <v>21249</v>
      </c>
      <c r="K28" s="3">
        <v>21156</v>
      </c>
      <c r="L28" s="3">
        <v>6156</v>
      </c>
      <c r="M28" s="3">
        <v>19184</v>
      </c>
      <c r="N28" s="3">
        <v>22269</v>
      </c>
    </row>
    <row r="29" spans="1:14" x14ac:dyDescent="0.3">
      <c r="A29" s="2">
        <f t="shared" si="0"/>
        <v>28</v>
      </c>
      <c r="B29" s="5" t="s">
        <v>21</v>
      </c>
      <c r="C29" s="3">
        <v>1590</v>
      </c>
      <c r="D29" s="3">
        <v>1792</v>
      </c>
      <c r="E29" s="3">
        <v>1590</v>
      </c>
      <c r="F29" s="3">
        <v>1590</v>
      </c>
      <c r="G29" s="3">
        <v>1590</v>
      </c>
      <c r="H29" s="3">
        <v>299</v>
      </c>
      <c r="I29" s="3">
        <v>1590</v>
      </c>
      <c r="J29" s="3">
        <v>1850</v>
      </c>
      <c r="K29" s="3">
        <v>4590</v>
      </c>
      <c r="L29" s="3">
        <v>37561</v>
      </c>
      <c r="M29" s="3">
        <v>2499</v>
      </c>
      <c r="N29" s="3"/>
    </row>
    <row r="30" spans="1:14" x14ac:dyDescent="0.3">
      <c r="A30" s="2">
        <f t="shared" si="0"/>
        <v>29</v>
      </c>
      <c r="B30" s="5" t="s">
        <v>25</v>
      </c>
      <c r="C30" s="3">
        <v>3491</v>
      </c>
      <c r="D30" s="3">
        <v>7600</v>
      </c>
      <c r="E30" s="3">
        <v>7600</v>
      </c>
      <c r="F30" s="3">
        <v>9975</v>
      </c>
      <c r="G30" s="3">
        <v>9845</v>
      </c>
      <c r="H30" s="3">
        <v>10060</v>
      </c>
      <c r="I30" s="3">
        <v>4290</v>
      </c>
      <c r="J30" s="3">
        <v>9933</v>
      </c>
      <c r="K30" s="3">
        <v>1974</v>
      </c>
      <c r="L30" s="3">
        <v>1950</v>
      </c>
      <c r="M30" s="3">
        <v>8299</v>
      </c>
      <c r="N30" s="3">
        <v>2389</v>
      </c>
    </row>
    <row r="31" spans="1:14" x14ac:dyDescent="0.3">
      <c r="A31" s="2">
        <f t="shared" si="0"/>
        <v>30</v>
      </c>
      <c r="B31" s="5" t="s">
        <v>22</v>
      </c>
      <c r="C31" s="3">
        <v>922</v>
      </c>
      <c r="D31" s="3">
        <v>6911</v>
      </c>
      <c r="E31" s="3">
        <v>48447</v>
      </c>
      <c r="F31" s="3">
        <v>6200</v>
      </c>
      <c r="G31" s="3">
        <v>19081</v>
      </c>
      <c r="H31" s="3">
        <v>6275</v>
      </c>
      <c r="I31" s="3">
        <v>12881</v>
      </c>
      <c r="J31" s="3">
        <v>10290</v>
      </c>
      <c r="K31" s="3">
        <v>2837</v>
      </c>
      <c r="L31" s="3">
        <v>10386</v>
      </c>
      <c r="M31" s="3">
        <v>3369</v>
      </c>
      <c r="N31" s="3">
        <v>13000</v>
      </c>
    </row>
    <row r="32" spans="1:14" x14ac:dyDescent="0.3">
      <c r="A32" s="2">
        <f t="shared" si="0"/>
        <v>31</v>
      </c>
      <c r="B32" s="5" t="s">
        <v>21</v>
      </c>
      <c r="C32" s="3">
        <v>4634</v>
      </c>
      <c r="D32" s="3">
        <v>5292</v>
      </c>
      <c r="E32" s="3">
        <v>39493</v>
      </c>
      <c r="F32" s="3">
        <v>43187</v>
      </c>
      <c r="G32" s="3">
        <v>36035</v>
      </c>
      <c r="H32" s="3">
        <v>36577</v>
      </c>
      <c r="I32" s="3">
        <v>30602</v>
      </c>
      <c r="J32" s="3">
        <v>5321</v>
      </c>
      <c r="K32" s="3">
        <v>32102</v>
      </c>
      <c r="L32" s="3">
        <v>3090</v>
      </c>
      <c r="M32" s="3">
        <v>1850</v>
      </c>
      <c r="N32" s="3">
        <v>2499</v>
      </c>
    </row>
    <row r="33" spans="1:14" x14ac:dyDescent="0.3">
      <c r="A33" s="2">
        <f t="shared" si="0"/>
        <v>32</v>
      </c>
      <c r="B33" s="5" t="s">
        <v>21</v>
      </c>
      <c r="C33" s="3">
        <v>5170</v>
      </c>
      <c r="D33" s="3">
        <v>4590</v>
      </c>
      <c r="E33" s="3">
        <v>4590</v>
      </c>
      <c r="F33" s="3">
        <v>4590</v>
      </c>
      <c r="G33" s="3">
        <v>3921</v>
      </c>
      <c r="H33" s="3">
        <v>1590</v>
      </c>
      <c r="I33" s="3">
        <v>799</v>
      </c>
      <c r="J33" s="3">
        <v>4590</v>
      </c>
      <c r="K33" s="3">
        <v>4601</v>
      </c>
      <c r="L33" s="3">
        <v>87821</v>
      </c>
      <c r="M33" s="3">
        <v>87821</v>
      </c>
      <c r="N33" s="3">
        <v>32432</v>
      </c>
    </row>
    <row r="34" spans="1:14" x14ac:dyDescent="0.3">
      <c r="A34" s="2">
        <f t="shared" si="0"/>
        <v>33</v>
      </c>
      <c r="B34" s="5" t="s">
        <v>21</v>
      </c>
      <c r="C34" s="3">
        <v>4590</v>
      </c>
      <c r="D34" s="3">
        <v>1590</v>
      </c>
      <c r="E34" s="3">
        <v>12321</v>
      </c>
      <c r="F34" s="3">
        <v>6381</v>
      </c>
      <c r="G34" s="3">
        <v>4590</v>
      </c>
      <c r="H34" s="3">
        <v>4590</v>
      </c>
      <c r="I34" s="3">
        <v>2132</v>
      </c>
      <c r="J34" s="3">
        <v>87821</v>
      </c>
      <c r="K34" s="3"/>
      <c r="L34" s="3">
        <v>2499</v>
      </c>
      <c r="M34" s="3">
        <v>5023</v>
      </c>
      <c r="N34" s="3">
        <v>2699</v>
      </c>
    </row>
    <row r="35" spans="1:14" x14ac:dyDescent="0.3">
      <c r="A35" s="2">
        <f t="shared" si="0"/>
        <v>34</v>
      </c>
      <c r="B35" s="5" t="s">
        <v>22</v>
      </c>
      <c r="C35" s="3">
        <v>4565</v>
      </c>
      <c r="D35" s="3">
        <v>588</v>
      </c>
      <c r="E35" s="3">
        <v>3768</v>
      </c>
      <c r="F35" s="3">
        <v>6708</v>
      </c>
      <c r="G35" s="3">
        <v>14411</v>
      </c>
      <c r="H35" s="3">
        <v>1880</v>
      </c>
      <c r="I35" s="3">
        <v>1666</v>
      </c>
      <c r="J35" s="3">
        <v>3900</v>
      </c>
      <c r="K35" s="3">
        <v>10922</v>
      </c>
      <c r="L35" s="3">
        <v>3323</v>
      </c>
      <c r="M35" s="3">
        <v>2483</v>
      </c>
      <c r="N35" s="3">
        <v>19131</v>
      </c>
    </row>
    <row r="36" spans="1:14" x14ac:dyDescent="0.3">
      <c r="A36" s="2">
        <f t="shared" si="0"/>
        <v>35</v>
      </c>
      <c r="B36" s="5" t="s">
        <v>23</v>
      </c>
      <c r="C36" s="3">
        <v>550</v>
      </c>
      <c r="D36" s="3">
        <v>3500</v>
      </c>
      <c r="E36" s="3">
        <v>250</v>
      </c>
      <c r="F36" s="3">
        <v>790</v>
      </c>
      <c r="G36" s="3">
        <v>1490</v>
      </c>
      <c r="H36" s="3">
        <v>5995</v>
      </c>
      <c r="I36" s="3">
        <v>3775</v>
      </c>
      <c r="J36" s="3">
        <v>1250</v>
      </c>
      <c r="K36" s="3">
        <v>2820</v>
      </c>
      <c r="L36" s="3">
        <v>1010</v>
      </c>
      <c r="M36" s="3">
        <v>449</v>
      </c>
      <c r="N36" s="3">
        <v>2740</v>
      </c>
    </row>
    <row r="37" spans="1:14" x14ac:dyDescent="0.3">
      <c r="A37" s="2">
        <f t="shared" si="0"/>
        <v>36</v>
      </c>
      <c r="B37" s="5" t="s">
        <v>23</v>
      </c>
      <c r="C37" s="3">
        <v>5919</v>
      </c>
      <c r="D37" s="3">
        <v>8330</v>
      </c>
      <c r="E37" s="3">
        <v>2050</v>
      </c>
      <c r="F37" s="3">
        <v>2176</v>
      </c>
      <c r="G37" s="3">
        <v>3840</v>
      </c>
      <c r="H37" s="3">
        <v>250</v>
      </c>
      <c r="I37" s="3">
        <v>930</v>
      </c>
      <c r="J37" s="3">
        <v>2790</v>
      </c>
      <c r="K37" s="3"/>
      <c r="L37" s="3">
        <v>7500</v>
      </c>
      <c r="M37" s="3"/>
      <c r="N37" s="3"/>
    </row>
    <row r="38" spans="1:14" x14ac:dyDescent="0.3">
      <c r="A38" s="2">
        <f t="shared" si="0"/>
        <v>37</v>
      </c>
      <c r="B38" s="5" t="s">
        <v>22</v>
      </c>
      <c r="C38" s="3">
        <v>7498</v>
      </c>
      <c r="D38" s="3">
        <v>4731</v>
      </c>
      <c r="E38" s="3">
        <v>9903</v>
      </c>
      <c r="F38" s="3">
        <v>9975</v>
      </c>
      <c r="G38" s="3">
        <v>3900</v>
      </c>
      <c r="H38" s="3">
        <v>4517</v>
      </c>
      <c r="I38" s="3">
        <v>3782</v>
      </c>
      <c r="J38" s="3">
        <v>2369</v>
      </c>
      <c r="K38" s="3">
        <v>12146</v>
      </c>
      <c r="L38" s="3">
        <v>1230</v>
      </c>
      <c r="M38" s="3">
        <v>4961</v>
      </c>
      <c r="N38" s="3">
        <v>1978</v>
      </c>
    </row>
    <row r="39" spans="1:14" x14ac:dyDescent="0.3">
      <c r="A39" s="2">
        <f t="shared" si="0"/>
        <v>38</v>
      </c>
      <c r="B39" s="5" t="s">
        <v>23</v>
      </c>
      <c r="C39" s="3">
        <v>1050</v>
      </c>
      <c r="D39" s="3">
        <v>570</v>
      </c>
      <c r="E39" s="3">
        <v>600</v>
      </c>
      <c r="F39" s="3">
        <v>2450</v>
      </c>
      <c r="G39" s="3"/>
      <c r="H39" s="3">
        <v>4820</v>
      </c>
      <c r="I39" s="3">
        <v>3340</v>
      </c>
      <c r="J39" s="3">
        <v>670</v>
      </c>
      <c r="K39" s="3"/>
      <c r="L39" s="3">
        <v>2820</v>
      </c>
      <c r="M39" s="3">
        <v>1350</v>
      </c>
      <c r="N39" s="3"/>
    </row>
    <row r="40" spans="1:14" x14ac:dyDescent="0.3">
      <c r="A40" s="2">
        <f t="shared" si="0"/>
        <v>39</v>
      </c>
      <c r="B40" s="5" t="s">
        <v>27</v>
      </c>
      <c r="C40" s="3">
        <v>21908</v>
      </c>
      <c r="D40" s="3">
        <v>2747</v>
      </c>
      <c r="E40" s="3"/>
      <c r="F40" s="3">
        <v>3896</v>
      </c>
      <c r="G40" s="3">
        <v>20873</v>
      </c>
      <c r="H40" s="3">
        <v>18900</v>
      </c>
      <c r="I40" s="3">
        <v>7122</v>
      </c>
      <c r="J40" s="3">
        <v>3328</v>
      </c>
      <c r="K40" s="3"/>
      <c r="L40" s="3">
        <v>12165</v>
      </c>
      <c r="M40" s="3"/>
      <c r="N40" s="3"/>
    </row>
    <row r="41" spans="1:14" x14ac:dyDescent="0.3">
      <c r="A41" s="2">
        <f t="shared" si="0"/>
        <v>40</v>
      </c>
      <c r="B41" s="5" t="s">
        <v>22</v>
      </c>
      <c r="C41" s="3">
        <v>6050</v>
      </c>
      <c r="D41" s="3">
        <v>7600</v>
      </c>
      <c r="E41" s="3">
        <v>12069</v>
      </c>
      <c r="F41" s="3">
        <v>2833</v>
      </c>
      <c r="G41" s="3">
        <v>9856</v>
      </c>
      <c r="H41" s="3">
        <v>28145</v>
      </c>
      <c r="I41" s="3">
        <v>6225</v>
      </c>
      <c r="J41" s="3">
        <v>1996</v>
      </c>
      <c r="K41" s="3">
        <v>6097</v>
      </c>
      <c r="L41" s="3">
        <v>2914</v>
      </c>
      <c r="M41" s="3">
        <v>2802</v>
      </c>
      <c r="N41" s="3">
        <v>1584</v>
      </c>
    </row>
    <row r="42" spans="1:14" x14ac:dyDescent="0.3">
      <c r="A42" s="2">
        <f t="shared" si="0"/>
        <v>41</v>
      </c>
      <c r="B42" s="5" t="s">
        <v>22</v>
      </c>
      <c r="C42" s="3">
        <v>2800</v>
      </c>
      <c r="D42" s="3">
        <v>2290</v>
      </c>
      <c r="E42" s="3">
        <v>3490</v>
      </c>
      <c r="F42" s="3">
        <v>7800</v>
      </c>
      <c r="G42" s="3">
        <v>3798</v>
      </c>
      <c r="H42" s="3">
        <v>28990</v>
      </c>
      <c r="I42" s="3">
        <v>3913</v>
      </c>
      <c r="J42" s="3">
        <v>6276</v>
      </c>
      <c r="K42" s="3">
        <v>3069</v>
      </c>
      <c r="L42" s="3">
        <v>6215</v>
      </c>
      <c r="M42" s="3">
        <v>18017</v>
      </c>
      <c r="N42" s="3">
        <v>7580</v>
      </c>
    </row>
    <row r="43" spans="1:14" x14ac:dyDescent="0.3">
      <c r="A43" s="2">
        <f t="shared" si="0"/>
        <v>42</v>
      </c>
      <c r="B43" s="5" t="s">
        <v>22</v>
      </c>
      <c r="C43" s="3">
        <v>4820</v>
      </c>
      <c r="D43" s="3">
        <v>5040</v>
      </c>
      <c r="E43" s="3">
        <v>9391</v>
      </c>
      <c r="F43" s="3">
        <v>4299</v>
      </c>
      <c r="G43" s="3">
        <v>18060</v>
      </c>
      <c r="H43" s="3">
        <v>4130</v>
      </c>
      <c r="I43" s="3">
        <v>7980</v>
      </c>
      <c r="J43" s="3">
        <v>8896</v>
      </c>
      <c r="K43" s="3">
        <v>18870</v>
      </c>
      <c r="L43" s="3">
        <v>5985</v>
      </c>
      <c r="M43" s="3">
        <v>11010</v>
      </c>
      <c r="N43" s="3">
        <v>6832</v>
      </c>
    </row>
    <row r="44" spans="1:14" x14ac:dyDescent="0.3">
      <c r="A44" s="2">
        <f t="shared" si="0"/>
        <v>43</v>
      </c>
      <c r="B44" s="5" t="s">
        <v>25</v>
      </c>
      <c r="C44" s="3">
        <v>9976</v>
      </c>
      <c r="D44" s="3">
        <v>1981</v>
      </c>
      <c r="E44" s="3">
        <v>8020</v>
      </c>
      <c r="F44" s="3">
        <v>9928</v>
      </c>
      <c r="G44" s="3">
        <v>25600</v>
      </c>
      <c r="H44" s="3">
        <v>4720</v>
      </c>
      <c r="I44" s="3">
        <v>8250</v>
      </c>
      <c r="J44" s="3">
        <v>3900</v>
      </c>
      <c r="K44" s="3"/>
      <c r="L44" s="3"/>
      <c r="M44" s="3">
        <v>4290</v>
      </c>
      <c r="N44" s="3">
        <v>2449</v>
      </c>
    </row>
    <row r="45" spans="1:14" x14ac:dyDescent="0.3">
      <c r="A45" s="2">
        <f t="shared" si="0"/>
        <v>44</v>
      </c>
      <c r="B45" s="5" t="s">
        <v>22</v>
      </c>
      <c r="C45" s="3">
        <v>3123</v>
      </c>
      <c r="D45" s="3">
        <v>5300</v>
      </c>
      <c r="E45" s="3">
        <v>40847</v>
      </c>
      <c r="F45" s="3">
        <v>240</v>
      </c>
      <c r="G45" s="3">
        <v>4249</v>
      </c>
      <c r="H45" s="3">
        <v>1647</v>
      </c>
      <c r="I45" s="3">
        <v>9071</v>
      </c>
      <c r="J45" s="3">
        <v>8149</v>
      </c>
      <c r="K45" s="3">
        <v>11179</v>
      </c>
      <c r="L45" s="3">
        <v>1697</v>
      </c>
      <c r="M45" s="3">
        <v>9400</v>
      </c>
      <c r="N45" s="3">
        <v>2968</v>
      </c>
    </row>
    <row r="46" spans="1:14" x14ac:dyDescent="0.3">
      <c r="A46" s="2">
        <f t="shared" si="0"/>
        <v>45</v>
      </c>
      <c r="B46" s="5" t="s">
        <v>22</v>
      </c>
      <c r="C46" s="3">
        <v>14200</v>
      </c>
      <c r="D46" s="3">
        <v>10937</v>
      </c>
      <c r="E46" s="3">
        <v>9017</v>
      </c>
      <c r="F46" s="3">
        <v>1568</v>
      </c>
      <c r="G46" s="3">
        <v>8796</v>
      </c>
      <c r="H46" s="3">
        <v>10502</v>
      </c>
      <c r="I46" s="3">
        <v>3937</v>
      </c>
      <c r="J46" s="3">
        <v>4610</v>
      </c>
      <c r="K46" s="3"/>
      <c r="L46" s="3">
        <v>4342</v>
      </c>
      <c r="M46" s="3">
        <v>4419</v>
      </c>
      <c r="N46" s="3">
        <v>4500</v>
      </c>
    </row>
    <row r="47" spans="1:14" x14ac:dyDescent="0.3">
      <c r="A47" s="2">
        <f t="shared" si="0"/>
        <v>46</v>
      </c>
      <c r="B47" s="5" t="s">
        <v>23</v>
      </c>
      <c r="C47" s="3">
        <v>1050</v>
      </c>
      <c r="D47" s="3">
        <v>550</v>
      </c>
      <c r="E47" s="3">
        <v>1800</v>
      </c>
      <c r="F47" s="3">
        <v>250</v>
      </c>
      <c r="G47" s="3"/>
      <c r="H47" s="3">
        <v>3170</v>
      </c>
      <c r="I47" s="3">
        <v>4581</v>
      </c>
      <c r="J47" s="3">
        <v>2980</v>
      </c>
      <c r="K47" s="3"/>
      <c r="L47" s="3">
        <v>8820</v>
      </c>
      <c r="M47" s="3"/>
      <c r="N47" s="3">
        <v>1480</v>
      </c>
    </row>
    <row r="48" spans="1:14" x14ac:dyDescent="0.3">
      <c r="A48" s="2">
        <f t="shared" si="0"/>
        <v>47</v>
      </c>
      <c r="B48" s="5" t="s">
        <v>23</v>
      </c>
      <c r="C48" s="3">
        <v>550</v>
      </c>
      <c r="D48" s="3">
        <v>770</v>
      </c>
      <c r="E48" s="3">
        <v>850</v>
      </c>
      <c r="F48" s="3">
        <v>5610</v>
      </c>
      <c r="G48" s="3"/>
      <c r="H48" s="3">
        <v>6340</v>
      </c>
      <c r="I48" s="3">
        <v>1500</v>
      </c>
      <c r="J48" s="3">
        <v>1490</v>
      </c>
      <c r="K48" s="3"/>
      <c r="L48" s="3">
        <v>3824</v>
      </c>
      <c r="M48" s="3"/>
      <c r="N48" s="3"/>
    </row>
    <row r="49" spans="1:14" x14ac:dyDescent="0.3">
      <c r="A49" s="2">
        <f t="shared" si="0"/>
        <v>48</v>
      </c>
      <c r="B49" s="5" t="s">
        <v>23</v>
      </c>
      <c r="C49" s="3">
        <v>1050</v>
      </c>
      <c r="D49" s="3">
        <v>3430</v>
      </c>
      <c r="E49" s="3">
        <v>2450</v>
      </c>
      <c r="F49" s="3">
        <v>3296</v>
      </c>
      <c r="G49" s="3"/>
      <c r="H49" s="3">
        <v>2060</v>
      </c>
      <c r="I49" s="3">
        <v>2240</v>
      </c>
      <c r="J49" s="3"/>
      <c r="K49" s="3"/>
      <c r="L49" s="3">
        <v>780</v>
      </c>
      <c r="M49" s="3"/>
      <c r="N49" s="3"/>
    </row>
    <row r="50" spans="1:14" x14ac:dyDescent="0.3">
      <c r="A50" s="2">
        <f t="shared" si="0"/>
        <v>49</v>
      </c>
      <c r="B50" s="5" t="s">
        <v>27</v>
      </c>
      <c r="C50" s="3">
        <v>1053</v>
      </c>
      <c r="D50" s="3">
        <v>19682</v>
      </c>
      <c r="E50" s="3"/>
      <c r="F50" s="3">
        <v>2799</v>
      </c>
      <c r="G50" s="3">
        <v>23304</v>
      </c>
      <c r="H50" s="3">
        <v>18331</v>
      </c>
      <c r="I50" s="3">
        <v>17577</v>
      </c>
      <c r="J50" s="3"/>
      <c r="K50" s="3"/>
      <c r="L50" s="3">
        <v>9622</v>
      </c>
      <c r="M50" s="3">
        <v>6789</v>
      </c>
      <c r="N50" s="3">
        <v>16520</v>
      </c>
    </row>
    <row r="51" spans="1:14" x14ac:dyDescent="0.3">
      <c r="A51" s="2">
        <f t="shared" si="0"/>
        <v>50</v>
      </c>
      <c r="B51" s="5" t="s">
        <v>26</v>
      </c>
      <c r="C51" s="3">
        <v>11594</v>
      </c>
      <c r="D51" s="3">
        <v>2600</v>
      </c>
      <c r="E51" s="3">
        <v>1200</v>
      </c>
      <c r="F51" s="3">
        <v>2840</v>
      </c>
      <c r="G51" s="3">
        <v>15617</v>
      </c>
      <c r="H51" s="3">
        <v>3210</v>
      </c>
      <c r="I51" s="3"/>
      <c r="J51" s="3"/>
      <c r="K51" s="3"/>
      <c r="L51" s="3">
        <v>5690</v>
      </c>
      <c r="M51" s="3"/>
      <c r="N51" s="3"/>
    </row>
    <row r="52" spans="1:14" x14ac:dyDescent="0.3">
      <c r="A52" s="2">
        <f t="shared" si="0"/>
        <v>51</v>
      </c>
      <c r="B52" s="5" t="s">
        <v>24</v>
      </c>
      <c r="C52" s="3">
        <v>249</v>
      </c>
      <c r="D52" s="3"/>
      <c r="E52" s="3">
        <v>422</v>
      </c>
      <c r="F52" s="3">
        <v>949</v>
      </c>
      <c r="G52" s="3"/>
      <c r="H52" s="3">
        <v>7771</v>
      </c>
      <c r="I52" s="3">
        <v>6749</v>
      </c>
      <c r="J52" s="3"/>
      <c r="K52" s="3"/>
      <c r="L52" s="3">
        <v>750</v>
      </c>
      <c r="M52" s="3"/>
      <c r="N52" s="3">
        <v>1200</v>
      </c>
    </row>
    <row r="53" spans="1:14" x14ac:dyDescent="0.3">
      <c r="A53" s="2">
        <f t="shared" si="0"/>
        <v>52</v>
      </c>
      <c r="B53" s="5" t="s">
        <v>23</v>
      </c>
      <c r="C53" s="3">
        <v>1556</v>
      </c>
      <c r="D53" s="3">
        <v>1850</v>
      </c>
      <c r="E53" s="3">
        <v>4220</v>
      </c>
      <c r="F53" s="3">
        <v>4200</v>
      </c>
      <c r="G53" s="3"/>
      <c r="H53" s="3">
        <v>880</v>
      </c>
      <c r="I53" s="3"/>
      <c r="J53" s="3"/>
      <c r="K53" s="3"/>
      <c r="L53" s="3">
        <v>3940</v>
      </c>
      <c r="M53" s="3">
        <v>370</v>
      </c>
      <c r="N53" s="3">
        <v>2400</v>
      </c>
    </row>
    <row r="54" spans="1:14" x14ac:dyDescent="0.3">
      <c r="A54" s="2">
        <f t="shared" si="0"/>
        <v>53</v>
      </c>
      <c r="B54" s="5" t="s">
        <v>22</v>
      </c>
      <c r="C54" s="3">
        <v>7500</v>
      </c>
      <c r="D54" s="3">
        <v>4798</v>
      </c>
      <c r="E54" s="3">
        <v>5382</v>
      </c>
      <c r="F54" s="3">
        <v>1029</v>
      </c>
      <c r="G54" s="3">
        <v>8149</v>
      </c>
      <c r="H54" s="3">
        <v>10949</v>
      </c>
      <c r="I54" s="3">
        <v>2972</v>
      </c>
      <c r="J54" s="3">
        <v>26367</v>
      </c>
      <c r="K54" s="3"/>
      <c r="L54" s="3">
        <v>2330</v>
      </c>
      <c r="M54" s="3">
        <v>17937</v>
      </c>
      <c r="N54" s="3">
        <v>30000</v>
      </c>
    </row>
    <row r="55" spans="1:14" x14ac:dyDescent="0.3">
      <c r="A55" s="2">
        <f t="shared" si="0"/>
        <v>54</v>
      </c>
      <c r="B55" s="5" t="s">
        <v>21</v>
      </c>
      <c r="C55" s="3">
        <v>1290</v>
      </c>
      <c r="D55" s="3">
        <v>1290</v>
      </c>
      <c r="E55" s="3">
        <v>3290</v>
      </c>
      <c r="F55" s="3">
        <v>7167</v>
      </c>
      <c r="G55" s="3">
        <v>18321</v>
      </c>
      <c r="H55" s="3">
        <v>1723</v>
      </c>
      <c r="I55" s="3">
        <v>4411</v>
      </c>
      <c r="J55" s="3">
        <v>32066</v>
      </c>
      <c r="K55" s="3"/>
      <c r="L55" s="3">
        <v>12779</v>
      </c>
      <c r="M55" s="3">
        <v>34137</v>
      </c>
      <c r="N55" s="3"/>
    </row>
    <row r="56" spans="1:14" x14ac:dyDescent="0.3">
      <c r="A56" s="2">
        <f t="shared" si="0"/>
        <v>55</v>
      </c>
      <c r="B56" s="5" t="s">
        <v>22</v>
      </c>
      <c r="C56" s="3">
        <v>7860</v>
      </c>
      <c r="D56" s="3">
        <v>14908</v>
      </c>
      <c r="E56" s="3">
        <v>3285</v>
      </c>
      <c r="F56" s="3">
        <v>2346</v>
      </c>
      <c r="G56" s="3">
        <v>4907</v>
      </c>
      <c r="H56" s="3">
        <v>1736</v>
      </c>
      <c r="I56" s="3">
        <v>3133</v>
      </c>
      <c r="J56" s="3">
        <v>8334</v>
      </c>
      <c r="K56" s="3"/>
      <c r="L56" s="3">
        <v>4920</v>
      </c>
      <c r="M56" s="3">
        <v>16760</v>
      </c>
      <c r="N56" s="3">
        <v>1984</v>
      </c>
    </row>
    <row r="57" spans="1:14" x14ac:dyDescent="0.3">
      <c r="A57" s="2">
        <f t="shared" si="0"/>
        <v>56</v>
      </c>
      <c r="B57" s="5" t="s">
        <v>22</v>
      </c>
      <c r="C57" s="3">
        <v>2799</v>
      </c>
      <c r="D57" s="3">
        <v>2568</v>
      </c>
      <c r="E57" s="3">
        <v>7800</v>
      </c>
      <c r="F57" s="3">
        <v>3327</v>
      </c>
      <c r="G57" s="3">
        <v>13915</v>
      </c>
      <c r="H57" s="3">
        <v>1640</v>
      </c>
      <c r="I57" s="3">
        <v>6990</v>
      </c>
      <c r="J57" s="3">
        <v>3900</v>
      </c>
      <c r="K57" s="3"/>
      <c r="L57" s="3">
        <v>5100</v>
      </c>
      <c r="M57" s="3">
        <v>8980</v>
      </c>
      <c r="N57" s="3">
        <v>42600</v>
      </c>
    </row>
    <row r="58" spans="1:14" x14ac:dyDescent="0.3">
      <c r="A58" s="2">
        <f t="shared" si="0"/>
        <v>57</v>
      </c>
      <c r="B58" s="5" t="s">
        <v>22</v>
      </c>
      <c r="C58" s="3">
        <v>2327</v>
      </c>
      <c r="D58" s="3">
        <v>5997</v>
      </c>
      <c r="E58" s="3">
        <v>7886</v>
      </c>
      <c r="F58" s="3">
        <v>4232</v>
      </c>
      <c r="G58" s="3">
        <v>3293</v>
      </c>
      <c r="H58" s="3">
        <v>6772</v>
      </c>
      <c r="I58" s="3">
        <v>9548</v>
      </c>
      <c r="J58" s="3">
        <v>6781</v>
      </c>
      <c r="K58" s="3"/>
      <c r="L58" s="3">
        <v>8704</v>
      </c>
      <c r="M58" s="3">
        <v>5850</v>
      </c>
      <c r="N58" s="3">
        <v>77815</v>
      </c>
    </row>
    <row r="59" spans="1:14" x14ac:dyDescent="0.3">
      <c r="A59" s="2">
        <f t="shared" si="0"/>
        <v>58</v>
      </c>
      <c r="B59" s="5" t="s">
        <v>28</v>
      </c>
      <c r="C59" s="3">
        <v>5000</v>
      </c>
      <c r="D59" s="3">
        <v>10000</v>
      </c>
      <c r="E59" s="3">
        <v>20000</v>
      </c>
      <c r="F59" s="3">
        <v>20000</v>
      </c>
      <c r="G59" s="3">
        <v>20000</v>
      </c>
      <c r="H59" s="3">
        <v>60000</v>
      </c>
      <c r="I59" s="3">
        <v>5000</v>
      </c>
      <c r="J59" s="3">
        <v>10000</v>
      </c>
      <c r="K59" s="3">
        <v>5000</v>
      </c>
      <c r="L59" s="3"/>
      <c r="M59" s="3"/>
      <c r="N59" s="3">
        <v>5000</v>
      </c>
    </row>
    <row r="60" spans="1:14" x14ac:dyDescent="0.3">
      <c r="A60" s="2">
        <f t="shared" si="0"/>
        <v>59</v>
      </c>
      <c r="B60" s="5" t="s">
        <v>29</v>
      </c>
      <c r="C60" s="3">
        <v>4950</v>
      </c>
      <c r="D60" s="3">
        <v>4950</v>
      </c>
      <c r="E60" s="3"/>
      <c r="F60" s="3">
        <v>4950</v>
      </c>
      <c r="G60" s="3"/>
      <c r="H60" s="3"/>
      <c r="I60" s="3">
        <v>4950</v>
      </c>
      <c r="J60" s="3">
        <v>4950</v>
      </c>
      <c r="K60" s="3">
        <v>4950</v>
      </c>
      <c r="L60" s="3">
        <v>5430</v>
      </c>
      <c r="M60" s="3">
        <v>4950</v>
      </c>
      <c r="N60" s="3">
        <v>4950</v>
      </c>
    </row>
    <row r="61" spans="1:14" x14ac:dyDescent="0.3">
      <c r="A61" s="2">
        <f t="shared" si="0"/>
        <v>60</v>
      </c>
      <c r="B61" s="5" t="s">
        <v>25</v>
      </c>
      <c r="C61" s="3">
        <v>7600</v>
      </c>
      <c r="D61" s="3">
        <v>9955</v>
      </c>
      <c r="E61" s="3">
        <v>22490</v>
      </c>
      <c r="F61" s="3">
        <v>9951</v>
      </c>
      <c r="G61" s="3">
        <v>8120</v>
      </c>
      <c r="H61" s="3">
        <v>8219</v>
      </c>
      <c r="I61" s="3">
        <v>9845</v>
      </c>
      <c r="J61" s="3">
        <v>4360</v>
      </c>
      <c r="K61" s="3"/>
      <c r="L61" s="3"/>
      <c r="M61" s="3">
        <v>2340</v>
      </c>
      <c r="N61" s="3">
        <v>3998</v>
      </c>
    </row>
    <row r="62" spans="1:14" x14ac:dyDescent="0.3">
      <c r="A62" s="2">
        <f t="shared" si="0"/>
        <v>61</v>
      </c>
      <c r="B62" s="5" t="s">
        <v>24</v>
      </c>
      <c r="C62" s="3">
        <v>527</v>
      </c>
      <c r="D62" s="3"/>
      <c r="E62" s="3">
        <v>549</v>
      </c>
      <c r="F62" s="3">
        <v>439</v>
      </c>
      <c r="G62" s="3"/>
      <c r="H62" s="3">
        <v>2769</v>
      </c>
      <c r="I62" s="3">
        <v>9600</v>
      </c>
      <c r="J62" s="3"/>
      <c r="K62" s="3"/>
      <c r="L62" s="3">
        <v>324</v>
      </c>
      <c r="M62" s="3"/>
      <c r="N62" s="3">
        <v>300</v>
      </c>
    </row>
    <row r="63" spans="1:14" x14ac:dyDescent="0.3">
      <c r="A63" s="2">
        <f t="shared" si="0"/>
        <v>62</v>
      </c>
      <c r="B63" s="5" t="s">
        <v>21</v>
      </c>
      <c r="C63" s="3">
        <v>7029</v>
      </c>
      <c r="D63" s="3"/>
      <c r="E63" s="3">
        <v>1723</v>
      </c>
      <c r="F63" s="3">
        <v>1290</v>
      </c>
      <c r="G63" s="3">
        <v>1290</v>
      </c>
      <c r="H63" s="3">
        <v>4290</v>
      </c>
      <c r="I63" s="3">
        <v>4590</v>
      </c>
      <c r="J63" s="3">
        <v>1723</v>
      </c>
      <c r="K63" s="3"/>
      <c r="L63" s="3">
        <v>6440</v>
      </c>
      <c r="M63" s="3">
        <v>1290</v>
      </c>
      <c r="N63" s="3">
        <v>1290</v>
      </c>
    </row>
    <row r="64" spans="1:14" x14ac:dyDescent="0.3">
      <c r="A64" s="2">
        <f t="shared" si="0"/>
        <v>63</v>
      </c>
      <c r="B64" s="5" t="s">
        <v>30</v>
      </c>
      <c r="C64" s="3"/>
      <c r="D64" s="3">
        <v>2675</v>
      </c>
      <c r="E64" s="3">
        <v>5500</v>
      </c>
      <c r="F64" s="3">
        <v>5800</v>
      </c>
      <c r="G64" s="3">
        <v>7300</v>
      </c>
      <c r="H64" s="3">
        <v>10399</v>
      </c>
      <c r="I64" s="3">
        <v>11971</v>
      </c>
      <c r="J64" s="3"/>
      <c r="K64" s="3">
        <v>6170</v>
      </c>
      <c r="L64" s="3">
        <v>29321</v>
      </c>
      <c r="M64" s="3">
        <v>7800</v>
      </c>
      <c r="N64" s="3">
        <v>10900</v>
      </c>
    </row>
    <row r="65" spans="1:14" x14ac:dyDescent="0.3">
      <c r="A65" s="2">
        <f t="shared" si="0"/>
        <v>64</v>
      </c>
      <c r="B65" s="5" t="s">
        <v>25</v>
      </c>
      <c r="C65" s="3"/>
      <c r="D65" s="3">
        <v>9955</v>
      </c>
      <c r="E65" s="3">
        <v>9864</v>
      </c>
      <c r="F65" s="3">
        <v>8199</v>
      </c>
      <c r="G65" s="3">
        <v>1950</v>
      </c>
      <c r="H65" s="3">
        <v>7800</v>
      </c>
      <c r="I65" s="3">
        <v>7800</v>
      </c>
      <c r="J65" s="3">
        <v>9890</v>
      </c>
      <c r="K65" s="3"/>
      <c r="L65" s="3">
        <v>7071</v>
      </c>
      <c r="M65" s="3">
        <v>5850</v>
      </c>
      <c r="N65" s="3">
        <v>3998</v>
      </c>
    </row>
    <row r="66" spans="1:14" x14ac:dyDescent="0.3">
      <c r="A66" s="2">
        <f t="shared" si="0"/>
        <v>65</v>
      </c>
      <c r="B66" s="5" t="s">
        <v>25</v>
      </c>
      <c r="C66" s="3"/>
      <c r="D66" s="3">
        <v>9961</v>
      </c>
      <c r="E66" s="3">
        <v>8540</v>
      </c>
      <c r="F66" s="3">
        <v>4540</v>
      </c>
      <c r="G66" s="3"/>
      <c r="H66" s="3">
        <v>4925</v>
      </c>
      <c r="I66" s="3">
        <v>8120</v>
      </c>
      <c r="J66" s="3"/>
      <c r="K66" s="3"/>
      <c r="L66" s="3">
        <v>2720</v>
      </c>
      <c r="M66" s="3">
        <v>4350</v>
      </c>
      <c r="N66" s="3">
        <v>3998</v>
      </c>
    </row>
    <row r="67" spans="1:14" x14ac:dyDescent="0.3">
      <c r="A67" s="2">
        <f t="shared" ref="A67:A100" si="1">IF(COUNTA(C67:M67)&gt;0,ROW()-1,"")</f>
        <v>66</v>
      </c>
      <c r="B67" s="5" t="s">
        <v>25</v>
      </c>
      <c r="C67" s="3"/>
      <c r="D67" s="3">
        <v>7600</v>
      </c>
      <c r="E67" s="3">
        <v>8299</v>
      </c>
      <c r="F67" s="3">
        <v>1950</v>
      </c>
      <c r="G67" s="3"/>
      <c r="H67" s="3"/>
      <c r="I67" s="3">
        <v>8250</v>
      </c>
      <c r="J67" s="3"/>
      <c r="K67" s="3"/>
      <c r="L67" s="3"/>
      <c r="M67" s="3">
        <v>3900</v>
      </c>
      <c r="N67" s="3">
        <v>3998</v>
      </c>
    </row>
    <row r="68" spans="1:14" x14ac:dyDescent="0.3">
      <c r="A68" s="2">
        <f t="shared" si="1"/>
        <v>67</v>
      </c>
      <c r="B68" s="5" t="s">
        <v>23</v>
      </c>
      <c r="C68" s="3"/>
      <c r="D68" s="3">
        <v>550</v>
      </c>
      <c r="E68" s="3">
        <v>1100</v>
      </c>
      <c r="F68" s="3">
        <v>5990</v>
      </c>
      <c r="G68" s="3"/>
      <c r="H68" s="3"/>
      <c r="I68" s="3"/>
      <c r="J68" s="3"/>
      <c r="K68" s="3"/>
      <c r="L68" s="3">
        <v>12179</v>
      </c>
      <c r="M68" s="3">
        <v>6360</v>
      </c>
      <c r="N68" s="3"/>
    </row>
    <row r="69" spans="1:14" x14ac:dyDescent="0.3">
      <c r="A69" s="2">
        <f t="shared" si="1"/>
        <v>68</v>
      </c>
      <c r="B69" s="5" t="s">
        <v>25</v>
      </c>
      <c r="C69" s="3"/>
      <c r="D69" s="3">
        <v>10007</v>
      </c>
      <c r="E69" s="3"/>
      <c r="F69" s="3"/>
      <c r="G69" s="3"/>
      <c r="H69" s="3"/>
      <c r="I69" s="3">
        <v>4290</v>
      </c>
      <c r="J69" s="3"/>
      <c r="K69" s="3"/>
      <c r="L69" s="3"/>
      <c r="M69" s="3">
        <v>1950</v>
      </c>
      <c r="N69" s="3">
        <v>24990</v>
      </c>
    </row>
    <row r="70" spans="1:14" x14ac:dyDescent="0.3">
      <c r="A70" s="2">
        <f t="shared" si="1"/>
        <v>69</v>
      </c>
      <c r="B70" s="5" t="s">
        <v>25</v>
      </c>
      <c r="C70" s="3"/>
      <c r="D70" s="3">
        <v>7600</v>
      </c>
      <c r="E70" s="3"/>
      <c r="F70" s="3"/>
      <c r="G70" s="3"/>
      <c r="H70" s="3"/>
      <c r="I70" s="3"/>
      <c r="J70" s="3"/>
      <c r="K70" s="3"/>
      <c r="L70" s="3"/>
      <c r="M70" s="3">
        <v>2340</v>
      </c>
      <c r="N70" s="3">
        <v>14800</v>
      </c>
    </row>
    <row r="71" spans="1:14" x14ac:dyDescent="0.3">
      <c r="A71" t="str">
        <f t="shared" si="1"/>
        <v/>
      </c>
    </row>
    <row r="72" spans="1:14" x14ac:dyDescent="0.3">
      <c r="A72" t="str">
        <f t="shared" si="1"/>
        <v/>
      </c>
    </row>
    <row r="73" spans="1:14" x14ac:dyDescent="0.3">
      <c r="A73" t="str">
        <f t="shared" si="1"/>
        <v/>
      </c>
    </row>
    <row r="74" spans="1:14" x14ac:dyDescent="0.3">
      <c r="A74" t="str">
        <f t="shared" si="1"/>
        <v/>
      </c>
    </row>
    <row r="75" spans="1:14" x14ac:dyDescent="0.3">
      <c r="A75" t="str">
        <f t="shared" si="1"/>
        <v/>
      </c>
    </row>
    <row r="76" spans="1:14" x14ac:dyDescent="0.3">
      <c r="A76" t="str">
        <f t="shared" si="1"/>
        <v/>
      </c>
    </row>
    <row r="77" spans="1:14" x14ac:dyDescent="0.3">
      <c r="A77" t="str">
        <f t="shared" si="1"/>
        <v/>
      </c>
    </row>
    <row r="78" spans="1:14" x14ac:dyDescent="0.3">
      <c r="A78" t="str">
        <f t="shared" si="1"/>
        <v/>
      </c>
    </row>
    <row r="79" spans="1:14" x14ac:dyDescent="0.3">
      <c r="A79" t="str">
        <f t="shared" si="1"/>
        <v/>
      </c>
    </row>
    <row r="80" spans="1:14" x14ac:dyDescent="0.3">
      <c r="A80" t="str">
        <f t="shared" si="1"/>
        <v/>
      </c>
    </row>
    <row r="81" spans="1:1" x14ac:dyDescent="0.3">
      <c r="A81" t="str">
        <f t="shared" si="1"/>
        <v/>
      </c>
    </row>
    <row r="82" spans="1:1" x14ac:dyDescent="0.3">
      <c r="A82" t="str">
        <f t="shared" si="1"/>
        <v/>
      </c>
    </row>
    <row r="83" spans="1:1" x14ac:dyDescent="0.3">
      <c r="A83" t="str">
        <f t="shared" si="1"/>
        <v/>
      </c>
    </row>
    <row r="84" spans="1:1" x14ac:dyDescent="0.3">
      <c r="A84" t="str">
        <f t="shared" si="1"/>
        <v/>
      </c>
    </row>
    <row r="85" spans="1:1" x14ac:dyDescent="0.3">
      <c r="A85" t="str">
        <f t="shared" si="1"/>
        <v/>
      </c>
    </row>
    <row r="86" spans="1:1" x14ac:dyDescent="0.3">
      <c r="A86" t="str">
        <f t="shared" si="1"/>
        <v/>
      </c>
    </row>
    <row r="87" spans="1:1" x14ac:dyDescent="0.3">
      <c r="A87" t="str">
        <f t="shared" si="1"/>
        <v/>
      </c>
    </row>
    <row r="88" spans="1:1" x14ac:dyDescent="0.3">
      <c r="A88" t="str">
        <f t="shared" si="1"/>
        <v/>
      </c>
    </row>
    <row r="89" spans="1:1" x14ac:dyDescent="0.3">
      <c r="A89" t="str">
        <f t="shared" si="1"/>
        <v/>
      </c>
    </row>
    <row r="90" spans="1:1" x14ac:dyDescent="0.3">
      <c r="A90" t="str">
        <f t="shared" si="1"/>
        <v/>
      </c>
    </row>
    <row r="91" spans="1:1" x14ac:dyDescent="0.3">
      <c r="A91" t="str">
        <f t="shared" si="1"/>
        <v/>
      </c>
    </row>
    <row r="92" spans="1:1" x14ac:dyDescent="0.3">
      <c r="A92" t="str">
        <f t="shared" si="1"/>
        <v/>
      </c>
    </row>
    <row r="93" spans="1:1" x14ac:dyDescent="0.3">
      <c r="A93" t="str">
        <f t="shared" si="1"/>
        <v/>
      </c>
    </row>
    <row r="94" spans="1:1" x14ac:dyDescent="0.3">
      <c r="A94" t="str">
        <f t="shared" si="1"/>
        <v/>
      </c>
    </row>
    <row r="95" spans="1:1" x14ac:dyDescent="0.3">
      <c r="A95" t="str">
        <f t="shared" si="1"/>
        <v/>
      </c>
    </row>
    <row r="96" spans="1:1" x14ac:dyDescent="0.3">
      <c r="A96" t="str">
        <f t="shared" si="1"/>
        <v/>
      </c>
    </row>
    <row r="97" spans="1:1" x14ac:dyDescent="0.3">
      <c r="A97" t="str">
        <f t="shared" si="1"/>
        <v/>
      </c>
    </row>
    <row r="98" spans="1:1" x14ac:dyDescent="0.3">
      <c r="A98" t="str">
        <f t="shared" si="1"/>
        <v/>
      </c>
    </row>
    <row r="99" spans="1:1" x14ac:dyDescent="0.3">
      <c r="A99" t="str">
        <f t="shared" si="1"/>
        <v/>
      </c>
    </row>
    <row r="100" spans="1:1" x14ac:dyDescent="0.3">
      <c r="A100" t="str">
        <f t="shared" si="1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EE86-C625-0349-873A-5D4375D9B076}">
  <dimension ref="A1:M30"/>
  <sheetViews>
    <sheetView workbookViewId="0">
      <selection activeCell="E17" sqref="E17"/>
    </sheetView>
  </sheetViews>
  <sheetFormatPr defaultColWidth="11.5546875" defaultRowHeight="14.4" x14ac:dyDescent="0.3"/>
  <cols>
    <col min="2" max="13" width="12.77734375" bestFit="1" customWidth="1"/>
  </cols>
  <sheetData>
    <row r="1" spans="1:13" s="7" customFormat="1" ht="18" x14ac:dyDescent="0.35">
      <c r="A1" s="6" t="s">
        <v>18</v>
      </c>
      <c r="B1" s="6" t="s">
        <v>2</v>
      </c>
      <c r="C1" s="6" t="s">
        <v>13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3">
      <c r="A2" s="2">
        <f t="shared" ref="A2:A30" si="0">IF(COUNTA(B2:M2)&gt;0,ROW()-1,"")</f>
        <v>1</v>
      </c>
      <c r="B2" s="3">
        <v>445405</v>
      </c>
      <c r="C2" s="3">
        <v>454543</v>
      </c>
      <c r="D2" s="3">
        <v>547557</v>
      </c>
      <c r="E2" s="3">
        <v>498098</v>
      </c>
      <c r="F2" s="3">
        <v>498098</v>
      </c>
      <c r="G2" s="3">
        <v>12500</v>
      </c>
      <c r="H2" s="3">
        <v>411608</v>
      </c>
      <c r="I2" s="3">
        <v>411608</v>
      </c>
      <c r="J2" s="3">
        <v>411608</v>
      </c>
      <c r="K2" s="3">
        <v>411608</v>
      </c>
      <c r="L2" s="3">
        <v>411608</v>
      </c>
      <c r="M2" s="3">
        <v>411608</v>
      </c>
    </row>
    <row r="3" spans="1:13" x14ac:dyDescent="0.3">
      <c r="A3" s="2">
        <f t="shared" si="0"/>
        <v>2</v>
      </c>
      <c r="B3" s="3">
        <v>15000</v>
      </c>
      <c r="C3" s="3">
        <v>90000</v>
      </c>
      <c r="D3" s="3">
        <v>15000</v>
      </c>
      <c r="E3" s="3">
        <v>15000</v>
      </c>
      <c r="F3" s="3">
        <v>5940</v>
      </c>
      <c r="G3" s="3">
        <v>411068</v>
      </c>
      <c r="H3" s="3">
        <v>90000</v>
      </c>
      <c r="I3" s="3">
        <v>15000</v>
      </c>
      <c r="J3" s="3">
        <v>7590</v>
      </c>
      <c r="K3" s="3">
        <v>14000</v>
      </c>
      <c r="L3" s="3">
        <v>6250</v>
      </c>
      <c r="M3" s="3">
        <v>90000</v>
      </c>
    </row>
    <row r="4" spans="1:13" x14ac:dyDescent="0.3">
      <c r="A4" s="2">
        <f t="shared" si="0"/>
        <v>3</v>
      </c>
      <c r="B4" s="3">
        <v>90000</v>
      </c>
      <c r="C4" s="3">
        <v>15000</v>
      </c>
      <c r="D4" s="3">
        <v>90000</v>
      </c>
      <c r="E4" s="3">
        <v>90000</v>
      </c>
      <c r="F4" s="3">
        <v>90000</v>
      </c>
      <c r="G4" s="3">
        <v>15000</v>
      </c>
      <c r="H4" s="3">
        <v>15000</v>
      </c>
      <c r="I4" s="3">
        <v>90000</v>
      </c>
      <c r="J4" s="3">
        <v>10000</v>
      </c>
      <c r="K4" s="3">
        <v>2615</v>
      </c>
      <c r="L4" s="3">
        <v>90000</v>
      </c>
      <c r="M4" s="3">
        <v>266000</v>
      </c>
    </row>
    <row r="5" spans="1:13" x14ac:dyDescent="0.3">
      <c r="A5" s="2">
        <f t="shared" si="0"/>
        <v>4</v>
      </c>
      <c r="B5" s="3">
        <v>3960</v>
      </c>
      <c r="C5" s="3">
        <v>5940</v>
      </c>
      <c r="D5" s="3">
        <v>6930</v>
      </c>
      <c r="E5" s="3"/>
      <c r="F5" s="3">
        <v>15000</v>
      </c>
      <c r="G5" s="3">
        <v>90000</v>
      </c>
      <c r="H5" s="3">
        <v>6600</v>
      </c>
      <c r="I5" s="3"/>
      <c r="J5" s="3">
        <v>90000</v>
      </c>
      <c r="K5" s="3">
        <v>90000</v>
      </c>
      <c r="L5" s="3">
        <v>7000</v>
      </c>
      <c r="M5" s="3">
        <v>100000</v>
      </c>
    </row>
    <row r="6" spans="1:13" x14ac:dyDescent="0.3">
      <c r="A6" s="2">
        <f t="shared" si="0"/>
        <v>5</v>
      </c>
      <c r="B6" s="3"/>
      <c r="C6" s="3"/>
      <c r="D6" s="3"/>
      <c r="E6" s="3"/>
      <c r="F6" s="3">
        <v>6930</v>
      </c>
      <c r="G6" s="3">
        <v>4950</v>
      </c>
      <c r="H6" s="3"/>
      <c r="I6" s="3"/>
      <c r="J6" s="3"/>
      <c r="K6" s="3">
        <v>3300</v>
      </c>
      <c r="L6" s="3">
        <v>4000</v>
      </c>
      <c r="M6" s="3">
        <v>6600</v>
      </c>
    </row>
    <row r="7" spans="1:13" x14ac:dyDescent="0.3">
      <c r="A7" s="2">
        <f t="shared" si="0"/>
        <v>6</v>
      </c>
      <c r="B7" s="3"/>
      <c r="C7" s="3"/>
      <c r="D7" s="3"/>
      <c r="E7" s="3"/>
      <c r="F7" s="3"/>
      <c r="G7" s="3">
        <v>4290</v>
      </c>
      <c r="H7" s="3"/>
      <c r="I7" s="3"/>
      <c r="J7" s="3"/>
      <c r="K7" s="3"/>
      <c r="L7" s="3">
        <v>7260</v>
      </c>
      <c r="M7" s="3">
        <v>7000</v>
      </c>
    </row>
    <row r="8" spans="1:13" x14ac:dyDescent="0.3">
      <c r="A8" s="2">
        <f t="shared" si="0"/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12000</v>
      </c>
    </row>
    <row r="9" spans="1:13" x14ac:dyDescent="0.3">
      <c r="A9" t="str">
        <f t="shared" si="0"/>
        <v/>
      </c>
    </row>
    <row r="10" spans="1:13" x14ac:dyDescent="0.3">
      <c r="A10" t="str">
        <f t="shared" si="0"/>
        <v/>
      </c>
    </row>
    <row r="11" spans="1:13" x14ac:dyDescent="0.3">
      <c r="A11" t="str">
        <f t="shared" si="0"/>
        <v/>
      </c>
    </row>
    <row r="12" spans="1:13" x14ac:dyDescent="0.3">
      <c r="A12" t="str">
        <f t="shared" si="0"/>
        <v/>
      </c>
    </row>
    <row r="13" spans="1:13" x14ac:dyDescent="0.3">
      <c r="A13" t="str">
        <f t="shared" si="0"/>
        <v/>
      </c>
    </row>
    <row r="14" spans="1:13" x14ac:dyDescent="0.3">
      <c r="A14" t="str">
        <f t="shared" si="0"/>
        <v/>
      </c>
    </row>
    <row r="15" spans="1:13" x14ac:dyDescent="0.3">
      <c r="A15" t="str">
        <f t="shared" si="0"/>
        <v/>
      </c>
    </row>
    <row r="16" spans="1:13" x14ac:dyDescent="0.3">
      <c r="A16" t="str">
        <f t="shared" si="0"/>
        <v/>
      </c>
    </row>
    <row r="17" spans="1:1" x14ac:dyDescent="0.3">
      <c r="A17" t="str">
        <f t="shared" si="0"/>
        <v/>
      </c>
    </row>
    <row r="18" spans="1:1" x14ac:dyDescent="0.3">
      <c r="A18" t="str">
        <f t="shared" si="0"/>
        <v/>
      </c>
    </row>
    <row r="19" spans="1:1" x14ac:dyDescent="0.3">
      <c r="A19" t="str">
        <f t="shared" si="0"/>
        <v/>
      </c>
    </row>
    <row r="20" spans="1:1" x14ac:dyDescent="0.3">
      <c r="A20" t="str">
        <f t="shared" si="0"/>
        <v/>
      </c>
    </row>
    <row r="21" spans="1:1" x14ac:dyDescent="0.3">
      <c r="A21" t="str">
        <f t="shared" si="0"/>
        <v/>
      </c>
    </row>
    <row r="22" spans="1:1" x14ac:dyDescent="0.3">
      <c r="A22" t="str">
        <f t="shared" si="0"/>
        <v/>
      </c>
    </row>
    <row r="23" spans="1:1" x14ac:dyDescent="0.3">
      <c r="A23" t="str">
        <f t="shared" si="0"/>
        <v/>
      </c>
    </row>
    <row r="24" spans="1:1" x14ac:dyDescent="0.3">
      <c r="A24" t="str">
        <f t="shared" si="0"/>
        <v/>
      </c>
    </row>
    <row r="25" spans="1:1" x14ac:dyDescent="0.3">
      <c r="A25" t="str">
        <f t="shared" si="0"/>
        <v/>
      </c>
    </row>
    <row r="26" spans="1:1" x14ac:dyDescent="0.3">
      <c r="A26" t="str">
        <f t="shared" si="0"/>
        <v/>
      </c>
    </row>
    <row r="27" spans="1:1" x14ac:dyDescent="0.3">
      <c r="A27" t="str">
        <f t="shared" si="0"/>
        <v/>
      </c>
    </row>
    <row r="28" spans="1:1" x14ac:dyDescent="0.3">
      <c r="A28" t="str">
        <f t="shared" si="0"/>
        <v/>
      </c>
    </row>
    <row r="29" spans="1:1" x14ac:dyDescent="0.3">
      <c r="A29" t="str">
        <f t="shared" si="0"/>
        <v/>
      </c>
    </row>
    <row r="30" spans="1:1" x14ac:dyDescent="0.3">
      <c r="A30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Összesített</vt:lpstr>
      <vt:lpstr>Kiadások</vt:lpstr>
      <vt:lpstr>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2025-05-06T18:13:51Z</dcterms:created>
  <dcterms:modified xsi:type="dcterms:W3CDTF">2025-05-14T21:10:56Z</dcterms:modified>
</cp:coreProperties>
</file>