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https://kodolanyi-my.sharepoint.com/personal/pitlik_laszlo_kodolanyi_hu/Documents/Beolvasottak/Downloads/"/>
    </mc:Choice>
  </mc:AlternateContent>
  <xr:revisionPtr revIDLastSave="342" documentId="8_{EBD1FB38-FB7F-4F9B-B634-3FECE51BEED0}" xr6:coauthVersionLast="47" xr6:coauthVersionMax="47" xr10:uidLastSave="{E5B1CF87-F78C-4C9D-A4E5-CD99A3FF7A65}"/>
  <bookViews>
    <workbookView xWindow="-108" yWindow="-108" windowWidth="23256" windowHeight="12456" activeTab="5" xr2:uid="{00000000-000D-0000-FFFF-FFFF00000000}"/>
  </bookViews>
  <sheets>
    <sheet name="Feladat" sheetId="8" r:id="rId1"/>
    <sheet name="Raktár" sheetId="3" r:id="rId2"/>
    <sheet name="Gyártás" sheetId="4" r:id="rId3"/>
    <sheet name="Megrendelés" sheetId="5" r:id="rId4"/>
    <sheet name="Gépidő" sheetId="6" r:id="rId5"/>
    <sheet name="Optimalizáció" sheetId="7" r:id="rId6"/>
  </sheets>
  <definedNames>
    <definedName name="solver_adj" localSheetId="5" hidden="1">Optimalizáció!$C$3:$C$17</definedName>
    <definedName name="solver_cvg" localSheetId="5" hidden="1">0.0001</definedName>
    <definedName name="solver_drv" localSheetId="5" hidden="1">1</definedName>
    <definedName name="solver_eng" localSheetId="5" hidden="1">1</definedName>
    <definedName name="solver_est" localSheetId="5" hidden="1">1</definedName>
    <definedName name="solver_itr" localSheetId="5" hidden="1">2147483647</definedName>
    <definedName name="solver_lhs1" localSheetId="5" hidden="1">Optimalizáció!$C$3:$C$17</definedName>
    <definedName name="solver_lhs2" localSheetId="5" hidden="1">Optimalizáció!$C$3:$C$17</definedName>
    <definedName name="solver_lhs3" localSheetId="5" hidden="1">Optimalizáció!$C$3:$C$17</definedName>
    <definedName name="solver_lhs4" localSheetId="5" hidden="1">Optimalizáció!$H$19</definedName>
    <definedName name="solver_lhs5" localSheetId="5" hidden="1">Optimalizáció!$I$19</definedName>
    <definedName name="solver_lhs6" localSheetId="5" hidden="1">Optimalizáció!$C$4</definedName>
    <definedName name="solver_mip" localSheetId="5" hidden="1">2147483647</definedName>
    <definedName name="solver_mni" localSheetId="5" hidden="1">30</definedName>
    <definedName name="solver_mrt" localSheetId="5" hidden="1">0.075</definedName>
    <definedName name="solver_msl" localSheetId="5" hidden="1">2</definedName>
    <definedName name="solver_neg" localSheetId="5" hidden="1">1</definedName>
    <definedName name="solver_nod" localSheetId="5" hidden="1">2147483647</definedName>
    <definedName name="solver_num" localSheetId="5" hidden="1">5</definedName>
    <definedName name="solver_nwt" localSheetId="5" hidden="1">1</definedName>
    <definedName name="solver_opt" localSheetId="5" hidden="1">Optimalizáció!$G$19</definedName>
    <definedName name="solver_pre" localSheetId="5" hidden="1">0.000001</definedName>
    <definedName name="solver_rbv" localSheetId="5" hidden="1">1</definedName>
    <definedName name="solver_rel1" localSheetId="5" hidden="1">1</definedName>
    <definedName name="solver_rel2" localSheetId="5" hidden="1">1</definedName>
    <definedName name="solver_rel3" localSheetId="5" hidden="1">4</definedName>
    <definedName name="solver_rel4" localSheetId="5" hidden="1">1</definedName>
    <definedName name="solver_rel5" localSheetId="5" hidden="1">1</definedName>
    <definedName name="solver_rel6" localSheetId="5" hidden="1">1</definedName>
    <definedName name="solver_rhs1" localSheetId="5" hidden="1">Optimalizáció!$C$3:$C$17</definedName>
    <definedName name="solver_rhs2" localSheetId="5" hidden="1">Optimalizáció!$C$3:$C$17</definedName>
    <definedName name="solver_rhs3" localSheetId="5" hidden="1">"egész"</definedName>
    <definedName name="solver_rhs4" localSheetId="5" hidden="1">Optimalizáció!$C$3</definedName>
    <definedName name="solver_rhs5" localSheetId="5" hidden="1">Optimalizáció!$C$4</definedName>
    <definedName name="solver_rhs6" localSheetId="5" hidden="1">Optimalizáció!$C$4</definedName>
    <definedName name="solver_rlx" localSheetId="5" hidden="1">2</definedName>
    <definedName name="solver_rsd" localSheetId="5" hidden="1">0</definedName>
    <definedName name="solver_scl" localSheetId="5" hidden="1">1</definedName>
    <definedName name="solver_sho" localSheetId="5" hidden="1">2</definedName>
    <definedName name="solver_ssz" localSheetId="5" hidden="1">100</definedName>
    <definedName name="solver_tim" localSheetId="5" hidden="1">2147483647</definedName>
    <definedName name="solver_tol" localSheetId="5" hidden="1">0.01</definedName>
    <definedName name="solver_typ" localSheetId="5" hidden="1">1</definedName>
    <definedName name="solver_val" localSheetId="5" hidden="1">0</definedName>
    <definedName name="solver_ver" localSheetId="5" hidden="1">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" i="7" l="1"/>
  <c r="I5" i="7"/>
  <c r="I6" i="7"/>
  <c r="I7" i="7"/>
  <c r="I8" i="7"/>
  <c r="I9" i="7"/>
  <c r="I10" i="7"/>
  <c r="I11" i="7"/>
  <c r="I12" i="7"/>
  <c r="I13" i="7"/>
  <c r="I14" i="7"/>
  <c r="I15" i="7"/>
  <c r="I16" i="7"/>
  <c r="I17" i="7"/>
  <c r="I3" i="7"/>
  <c r="H4" i="7"/>
  <c r="H5" i="7"/>
  <c r="H6" i="7"/>
  <c r="H7" i="7"/>
  <c r="H8" i="7"/>
  <c r="H9" i="7"/>
  <c r="H10" i="7"/>
  <c r="H11" i="7"/>
  <c r="H12" i="7"/>
  <c r="H13" i="7"/>
  <c r="H14" i="7"/>
  <c r="H15" i="7"/>
  <c r="H16" i="7"/>
  <c r="H17" i="7"/>
  <c r="H3" i="7"/>
  <c r="H19" i="7" l="1"/>
  <c r="I19" i="7"/>
  <c r="F8" i="7"/>
  <c r="F9" i="7"/>
  <c r="F10" i="7"/>
  <c r="F11" i="7"/>
  <c r="F12" i="7"/>
  <c r="F13" i="7"/>
  <c r="F14" i="7"/>
  <c r="F15" i="7"/>
  <c r="F16" i="7"/>
  <c r="F17" i="7"/>
  <c r="D8" i="7"/>
  <c r="E8" i="7" s="1"/>
  <c r="D9" i="7"/>
  <c r="E9" i="7" s="1"/>
  <c r="D10" i="7"/>
  <c r="E10" i="7" s="1"/>
  <c r="D11" i="7"/>
  <c r="E11" i="7" s="1"/>
  <c r="D12" i="7"/>
  <c r="E12" i="7" s="1"/>
  <c r="D13" i="7"/>
  <c r="E13" i="7" s="1"/>
  <c r="D14" i="7"/>
  <c r="E14" i="7" s="1"/>
  <c r="D15" i="7"/>
  <c r="E15" i="7" s="1"/>
  <c r="D16" i="7"/>
  <c r="E16" i="7" s="1"/>
  <c r="D17" i="7"/>
  <c r="E17" i="7" s="1"/>
  <c r="D3" i="7"/>
  <c r="F3" i="7"/>
  <c r="D4" i="7"/>
  <c r="E4" i="7"/>
  <c r="F4" i="7"/>
  <c r="D5" i="7"/>
  <c r="E5" i="7" s="1"/>
  <c r="F5" i="7"/>
  <c r="D6" i="7"/>
  <c r="E6" i="7" s="1"/>
  <c r="F6" i="7"/>
  <c r="D7" i="7"/>
  <c r="E7" i="7" s="1"/>
  <c r="F7" i="7"/>
  <c r="E3" i="7" l="1"/>
  <c r="G3" i="7" s="1"/>
  <c r="D19" i="7"/>
  <c r="G5" i="7"/>
  <c r="G16" i="7"/>
  <c r="G6" i="7"/>
  <c r="G17" i="7"/>
  <c r="G15" i="7"/>
  <c r="G8" i="7"/>
  <c r="G4" i="7"/>
  <c r="G13" i="7"/>
  <c r="F19" i="7"/>
  <c r="G14" i="7"/>
  <c r="G9" i="7"/>
  <c r="G12" i="7"/>
  <c r="G11" i="7"/>
  <c r="G10" i="7"/>
  <c r="G7" i="7"/>
  <c r="E19" i="7" l="1"/>
  <c r="G19" i="7"/>
</calcChain>
</file>

<file path=xl/sharedStrings.xml><?xml version="1.0" encoding="utf-8"?>
<sst xmlns="http://schemas.openxmlformats.org/spreadsheetml/2006/main" count="106" uniqueCount="43">
  <si>
    <t>Termék</t>
  </si>
  <si>
    <t>Elérhető készlet (db)</t>
  </si>
  <si>
    <t>Egységköltség (Ft)</t>
  </si>
  <si>
    <t>G1</t>
  </si>
  <si>
    <t>G2</t>
  </si>
  <si>
    <t>Igényelt mennyiség (db)</t>
  </si>
  <si>
    <t>Gép</t>
  </si>
  <si>
    <t>Napi elérhető idő (perc)</t>
  </si>
  <si>
    <t>Gyártandó mennyiség (db)</t>
  </si>
  <si>
    <t>Eladási bevétel (Ft)</t>
  </si>
  <si>
    <t>Anyagköltség (Ft)</t>
  </si>
  <si>
    <t>Profit (Ft)</t>
  </si>
  <si>
    <t>T1</t>
  </si>
  <si>
    <t>T2</t>
  </si>
  <si>
    <t>T3</t>
  </si>
  <si>
    <t>T15</t>
  </si>
  <si>
    <t>T4</t>
  </si>
  <si>
    <t>T5</t>
  </si>
  <si>
    <t>T6</t>
  </si>
  <si>
    <t>T7</t>
  </si>
  <si>
    <t>T8</t>
  </si>
  <si>
    <t>T9</t>
  </si>
  <si>
    <t>T10</t>
  </si>
  <si>
    <t>T11</t>
  </si>
  <si>
    <t>T12</t>
  </si>
  <si>
    <t>T13</t>
  </si>
  <si>
    <t>T14</t>
  </si>
  <si>
    <t>Művelet1 idő (perc/db)</t>
  </si>
  <si>
    <t>Művelet2 idő (perc/db)</t>
  </si>
  <si>
    <t>Géptípus</t>
  </si>
  <si>
    <t>Eladási egységár (Ft)</t>
  </si>
  <si>
    <t>Eladási ár (Ft)</t>
  </si>
  <si>
    <t>G1 gépidő összes</t>
  </si>
  <si>
    <t>G2 gépidő összes</t>
  </si>
  <si>
    <t>Feladat:</t>
  </si>
  <si>
    <t>A vállalat 15 különböző terméket gyárt, amelyek előállítása eltérő mennyiségű alapanyagot (raktárkészlet), eltérő gyártási időt, valamint különböző géptípust igényel. Minden termékhez adott a maximálisan elérhető raktárkészlet, az egységköltség, a kétféle gyártási művelet időszükséglete, a géptípus (G1 vagy G2), az eladási egységár, valamint a megrendelés szerinti igényelt mennyiség.
A cél, hogy a teljes vállalati profit maximális legyen, miközben az alábbi korlátokat minden esetben be kell tartani:</t>
  </si>
  <si>
    <t>Cél:</t>
  </si>
  <si>
    <t>Eredmény:</t>
  </si>
  <si>
    <t>A teljes vállalati profit maximális legyen, miközben az alábbi korlátokat minden esetben be kell tartani:
- Egy termékből sem lehet többet gyártani, mint amennyi a raktárkészlet vagy a megrendelés alapján megengedett.
- Egy termék gyártásához szükséges műveleti idők összegét minden géptípuson külön-külön összesíteni kell, és ez az érték nem haladhatja meg az adott géptípushoz tartozó napi maximális gépidőt (percben).
- Minden gyártandó mennyiségnek egész számnak kell lennie.</t>
  </si>
  <si>
    <t>Cím:
Szerző:</t>
  </si>
  <si>
    <t>Rendszermodellezési beadandó - Kettesért Küzdök kkv. Gyártásoptimalizációja
Babinszki Ádám - YS8A30</t>
  </si>
  <si>
    <t>Összes:</t>
  </si>
  <si>
    <r>
      <t>Az elkészített Excel-fájl tartalmazza:
Raktár: termékenként az elérhető készlet és egységköltség.
Gyártás: termékenként a műveleti idők, géptípus, eladási ár.
Megrendelés: termékenként az igényelt mennyiség.
Gépidő: gépenként a napi maximális időkeret (perc).
Optimalizáció: minden termékre gyártandó mennyiség, eladási bevétel, anyagköltség, profit, gépidő-felhasználás, összes profit – és a</t>
    </r>
    <r>
      <rPr>
        <b/>
        <sz val="11"/>
        <color theme="1"/>
        <rFont val="Calibri"/>
        <family val="2"/>
        <charset val="238"/>
        <scheme val="minor"/>
      </rPr>
      <t xml:space="preserve"> Solverrel </t>
    </r>
    <r>
      <rPr>
        <sz val="11"/>
        <color theme="1"/>
        <rFont val="Calibri"/>
        <family val="2"/>
        <scheme val="minor"/>
      </rPr>
      <t>számított optimális eredmény.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</si>
</sst>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3.5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2" fillId="0" borderId="0" xfId="0" applyFont="1"/>
    <xf numFmtId="0" fontId="3" fillId="0" borderId="2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13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2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 vertical="center" wrapText="1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3" fillId="0" borderId="15" xfId="0" applyFont="1" applyBorder="1" applyAlignment="1">
      <alignment horizontal="center" vertical="center" wrapText="1"/>
    </xf>
    <xf numFmtId="0" fontId="0" fillId="0" borderId="18" xfId="0" applyBorder="1" applyAlignment="1">
      <alignment horizontal="center"/>
    </xf>
    <xf numFmtId="0" fontId="5" fillId="0" borderId="21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/>
    </xf>
    <xf numFmtId="0" fontId="1" fillId="0" borderId="17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1" xfId="0" applyBorder="1" applyAlignment="1">
      <alignment horizontal="center"/>
    </xf>
    <xf numFmtId="0" fontId="2" fillId="0" borderId="9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1</xdr:row>
      <xdr:rowOff>38100</xdr:rowOff>
    </xdr:from>
    <xdr:to>
      <xdr:col>15</xdr:col>
      <xdr:colOff>304800</xdr:colOff>
      <xdr:row>3</xdr:row>
      <xdr:rowOff>533400</xdr:rowOff>
    </xdr:to>
    <xdr:pic>
      <xdr:nvPicPr>
        <xdr:cNvPr id="5" name="Kép 4">
          <a:extLst>
            <a:ext uri="{FF2B5EF4-FFF2-40B4-BE49-F238E27FC236}">
              <a16:creationId xmlns:a16="http://schemas.microsoft.com/office/drawing/2014/main" id="{668D4C12-848A-963E-9584-F56D274CC2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39200" y="238125"/>
          <a:ext cx="1314450" cy="876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93588E-8DD3-4020-B295-415AA62A4961}">
  <dimension ref="B1:P30"/>
  <sheetViews>
    <sheetView zoomScale="65" workbookViewId="0"/>
  </sheetViews>
  <sheetFormatPr defaultRowHeight="14.4" x14ac:dyDescent="0.3"/>
  <cols>
    <col min="1" max="1" width="4" customWidth="1"/>
    <col min="2" max="2" width="10.5546875" style="3" bestFit="1" customWidth="1"/>
    <col min="3" max="3" width="18.33203125" customWidth="1"/>
    <col min="4" max="4" width="19.6640625" bestFit="1" customWidth="1"/>
    <col min="13" max="13" width="6.88671875" customWidth="1"/>
    <col min="14" max="14" width="6.109375" customWidth="1"/>
    <col min="15" max="15" width="9" customWidth="1"/>
    <col min="16" max="16" width="5.33203125" customWidth="1"/>
  </cols>
  <sheetData>
    <row r="1" spans="2:16" ht="15" thickBot="1" x14ac:dyDescent="0.35"/>
    <row r="2" spans="2:16" x14ac:dyDescent="0.3">
      <c r="B2" s="33" t="s">
        <v>39</v>
      </c>
      <c r="C2" s="35" t="s">
        <v>40</v>
      </c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7"/>
    </row>
    <row r="3" spans="2:16" x14ac:dyDescent="0.3">
      <c r="B3" s="34"/>
      <c r="C3" s="38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40"/>
    </row>
    <row r="4" spans="2:16" ht="47.25" customHeight="1" thickBot="1" x14ac:dyDescent="0.35">
      <c r="B4" s="31"/>
      <c r="C4" s="41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3"/>
    </row>
    <row r="5" spans="2:16" ht="15" thickBot="1" x14ac:dyDescent="0.35"/>
    <row r="6" spans="2:16" ht="15" customHeight="1" x14ac:dyDescent="0.3">
      <c r="B6" s="29" t="s">
        <v>34</v>
      </c>
      <c r="C6" s="44" t="s">
        <v>35</v>
      </c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6"/>
    </row>
    <row r="7" spans="2:16" x14ac:dyDescent="0.3">
      <c r="B7" s="30"/>
      <c r="C7" s="47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9"/>
    </row>
    <row r="8" spans="2:16" x14ac:dyDescent="0.3">
      <c r="B8" s="30"/>
      <c r="C8" s="47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9"/>
    </row>
    <row r="9" spans="2:16" ht="15" thickBot="1" x14ac:dyDescent="0.35">
      <c r="B9" s="31"/>
      <c r="C9" s="50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2"/>
    </row>
    <row r="10" spans="2:16" ht="15" thickBot="1" x14ac:dyDescent="0.35"/>
    <row r="11" spans="2:16" x14ac:dyDescent="0.3">
      <c r="B11" s="29" t="s">
        <v>36</v>
      </c>
      <c r="C11" s="53" t="s">
        <v>38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5"/>
    </row>
    <row r="12" spans="2:16" x14ac:dyDescent="0.3">
      <c r="B12" s="30"/>
      <c r="C12" s="56"/>
      <c r="D12" s="57"/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8"/>
    </row>
    <row r="13" spans="2:16" x14ac:dyDescent="0.3">
      <c r="B13" s="30"/>
      <c r="C13" s="56"/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8"/>
    </row>
    <row r="14" spans="2:16" x14ac:dyDescent="0.3">
      <c r="B14" s="30"/>
      <c r="C14" s="56"/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8"/>
    </row>
    <row r="15" spans="2:16" x14ac:dyDescent="0.3">
      <c r="B15" s="30"/>
      <c r="C15" s="56"/>
      <c r="D15" s="57"/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57"/>
      <c r="P15" s="58"/>
    </row>
    <row r="16" spans="2:16" x14ac:dyDescent="0.3">
      <c r="B16" s="30"/>
      <c r="C16" s="56"/>
      <c r="D16" s="57"/>
      <c r="E16" s="57"/>
      <c r="F16" s="57"/>
      <c r="G16" s="57"/>
      <c r="H16" s="57"/>
      <c r="I16" s="57"/>
      <c r="J16" s="57"/>
      <c r="K16" s="57"/>
      <c r="L16" s="57"/>
      <c r="M16" s="57"/>
      <c r="N16" s="57"/>
      <c r="O16" s="57"/>
      <c r="P16" s="58"/>
    </row>
    <row r="17" spans="2:16" x14ac:dyDescent="0.3">
      <c r="B17" s="30"/>
      <c r="C17" s="56"/>
      <c r="D17" s="57"/>
      <c r="E17" s="57"/>
      <c r="F17" s="57"/>
      <c r="G17" s="57"/>
      <c r="H17" s="57"/>
      <c r="I17" s="57"/>
      <c r="J17" s="57"/>
      <c r="K17" s="57"/>
      <c r="L17" s="57"/>
      <c r="M17" s="57"/>
      <c r="N17" s="57"/>
      <c r="O17" s="57"/>
      <c r="P17" s="58"/>
    </row>
    <row r="18" spans="2:16" x14ac:dyDescent="0.3">
      <c r="B18" s="30"/>
      <c r="C18" s="56"/>
      <c r="D18" s="57"/>
      <c r="E18" s="57"/>
      <c r="F18" s="57"/>
      <c r="G18" s="57"/>
      <c r="H18" s="57"/>
      <c r="I18" s="57"/>
      <c r="J18" s="57"/>
      <c r="K18" s="57"/>
      <c r="L18" s="57"/>
      <c r="M18" s="57"/>
      <c r="N18" s="57"/>
      <c r="O18" s="57"/>
      <c r="P18" s="58"/>
    </row>
    <row r="19" spans="2:16" ht="15" thickBot="1" x14ac:dyDescent="0.35">
      <c r="B19" s="62"/>
      <c r="C19" s="59"/>
      <c r="D19" s="60"/>
      <c r="E19" s="60"/>
      <c r="F19" s="60"/>
      <c r="G19" s="60"/>
      <c r="H19" s="60"/>
      <c r="I19" s="60"/>
      <c r="J19" s="60"/>
      <c r="K19" s="60"/>
      <c r="L19" s="60"/>
      <c r="M19" s="60"/>
      <c r="N19" s="60"/>
      <c r="O19" s="60"/>
      <c r="P19" s="61"/>
    </row>
    <row r="20" spans="2:16" ht="15" thickBot="1" x14ac:dyDescent="0.35"/>
    <row r="21" spans="2:16" x14ac:dyDescent="0.3">
      <c r="B21" s="29" t="s">
        <v>37</v>
      </c>
      <c r="C21" s="53" t="s">
        <v>42</v>
      </c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5"/>
    </row>
    <row r="22" spans="2:16" x14ac:dyDescent="0.3">
      <c r="B22" s="30"/>
      <c r="C22" s="56"/>
      <c r="D22" s="57"/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8"/>
    </row>
    <row r="23" spans="2:16" x14ac:dyDescent="0.3">
      <c r="B23" s="30"/>
      <c r="C23" s="56"/>
      <c r="D23" s="57"/>
      <c r="E23" s="57"/>
      <c r="F23" s="57"/>
      <c r="G23" s="57"/>
      <c r="H23" s="57"/>
      <c r="I23" s="57"/>
      <c r="J23" s="57"/>
      <c r="K23" s="57"/>
      <c r="L23" s="57"/>
      <c r="M23" s="57"/>
      <c r="N23" s="57"/>
      <c r="O23" s="57"/>
      <c r="P23" s="58"/>
    </row>
    <row r="24" spans="2:16" x14ac:dyDescent="0.3">
      <c r="B24" s="30"/>
      <c r="C24" s="56"/>
      <c r="D24" s="57"/>
      <c r="E24" s="57"/>
      <c r="F24" s="57"/>
      <c r="G24" s="57"/>
      <c r="H24" s="57"/>
      <c r="I24" s="57"/>
      <c r="J24" s="57"/>
      <c r="K24" s="57"/>
      <c r="L24" s="57"/>
      <c r="M24" s="57"/>
      <c r="N24" s="57"/>
      <c r="O24" s="57"/>
      <c r="P24" s="58"/>
    </row>
    <row r="25" spans="2:16" x14ac:dyDescent="0.3">
      <c r="B25" s="30"/>
      <c r="C25" s="56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8"/>
    </row>
    <row r="26" spans="2:16" x14ac:dyDescent="0.3">
      <c r="B26" s="30"/>
      <c r="C26" s="56"/>
      <c r="D26" s="57"/>
      <c r="E26" s="57"/>
      <c r="F26" s="57"/>
      <c r="G26" s="57"/>
      <c r="H26" s="57"/>
      <c r="I26" s="57"/>
      <c r="J26" s="57"/>
      <c r="K26" s="57"/>
      <c r="L26" s="57"/>
      <c r="M26" s="57"/>
      <c r="N26" s="57"/>
      <c r="O26" s="57"/>
      <c r="P26" s="58"/>
    </row>
    <row r="27" spans="2:16" x14ac:dyDescent="0.3">
      <c r="B27" s="30"/>
      <c r="C27" s="56"/>
      <c r="D27" s="57"/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8"/>
    </row>
    <row r="28" spans="2:16" x14ac:dyDescent="0.3">
      <c r="B28" s="30"/>
      <c r="C28" s="56"/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P28" s="58"/>
    </row>
    <row r="29" spans="2:16" x14ac:dyDescent="0.3">
      <c r="B29" s="30"/>
      <c r="C29" s="56"/>
      <c r="D29" s="57"/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7"/>
      <c r="P29" s="58"/>
    </row>
    <row r="30" spans="2:16" ht="62.25" customHeight="1" thickBot="1" x14ac:dyDescent="0.35">
      <c r="B30" s="32"/>
      <c r="C30" s="59"/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0"/>
      <c r="P30" s="61"/>
    </row>
  </sheetData>
  <mergeCells count="8">
    <mergeCell ref="B6:B9"/>
    <mergeCell ref="B21:B30"/>
    <mergeCell ref="B2:B4"/>
    <mergeCell ref="C2:P4"/>
    <mergeCell ref="C6:P9"/>
    <mergeCell ref="C11:P19"/>
    <mergeCell ref="C21:P30"/>
    <mergeCell ref="B11:B19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46380A-395C-4281-925C-D134ED23B876}">
  <dimension ref="B1:D17"/>
  <sheetViews>
    <sheetView workbookViewId="0"/>
  </sheetViews>
  <sheetFormatPr defaultRowHeight="14.4" x14ac:dyDescent="0.3"/>
  <cols>
    <col min="1" max="1" width="3.109375" customWidth="1"/>
    <col min="2" max="2" width="9.109375" style="1"/>
    <col min="3" max="3" width="18.5546875" style="1" customWidth="1"/>
    <col min="4" max="4" width="13.88671875" style="1" customWidth="1"/>
  </cols>
  <sheetData>
    <row r="1" spans="2:4" ht="15" thickBot="1" x14ac:dyDescent="0.35"/>
    <row r="2" spans="2:4" ht="29.4" thickBot="1" x14ac:dyDescent="0.35">
      <c r="B2" s="4" t="s">
        <v>0</v>
      </c>
      <c r="C2" s="5" t="s">
        <v>1</v>
      </c>
      <c r="D2" s="6" t="s">
        <v>2</v>
      </c>
    </row>
    <row r="3" spans="2:4" x14ac:dyDescent="0.3">
      <c r="B3" s="7" t="s">
        <v>12</v>
      </c>
      <c r="C3" s="8">
        <v>100</v>
      </c>
      <c r="D3" s="28">
        <v>500</v>
      </c>
    </row>
    <row r="4" spans="2:4" x14ac:dyDescent="0.3">
      <c r="B4" s="11" t="s">
        <v>13</v>
      </c>
      <c r="C4" s="12">
        <v>80</v>
      </c>
      <c r="D4" s="27">
        <v>600</v>
      </c>
    </row>
    <row r="5" spans="2:4" x14ac:dyDescent="0.3">
      <c r="B5" s="11" t="s">
        <v>14</v>
      </c>
      <c r="C5" s="12">
        <v>120</v>
      </c>
      <c r="D5" s="27">
        <v>550</v>
      </c>
    </row>
    <row r="6" spans="2:4" x14ac:dyDescent="0.3">
      <c r="B6" s="15" t="s">
        <v>16</v>
      </c>
      <c r="C6" s="13">
        <v>90</v>
      </c>
      <c r="D6" s="14">
        <v>450</v>
      </c>
    </row>
    <row r="7" spans="2:4" x14ac:dyDescent="0.3">
      <c r="B7" s="15" t="s">
        <v>17</v>
      </c>
      <c r="C7" s="13">
        <v>70</v>
      </c>
      <c r="D7" s="14">
        <v>700</v>
      </c>
    </row>
    <row r="8" spans="2:4" x14ac:dyDescent="0.3">
      <c r="B8" s="15" t="s">
        <v>18</v>
      </c>
      <c r="C8" s="13">
        <v>60</v>
      </c>
      <c r="D8" s="14">
        <v>400</v>
      </c>
    </row>
    <row r="9" spans="2:4" x14ac:dyDescent="0.3">
      <c r="B9" s="15" t="s">
        <v>19</v>
      </c>
      <c r="C9" s="13">
        <v>110</v>
      </c>
      <c r="D9" s="14">
        <v>620</v>
      </c>
    </row>
    <row r="10" spans="2:4" x14ac:dyDescent="0.3">
      <c r="B10" s="15" t="s">
        <v>20</v>
      </c>
      <c r="C10" s="13">
        <v>85</v>
      </c>
      <c r="D10" s="14">
        <v>480</v>
      </c>
    </row>
    <row r="11" spans="2:4" x14ac:dyDescent="0.3">
      <c r="B11" s="15" t="s">
        <v>21</v>
      </c>
      <c r="C11" s="13">
        <v>95</v>
      </c>
      <c r="D11" s="14">
        <v>530</v>
      </c>
    </row>
    <row r="12" spans="2:4" x14ac:dyDescent="0.3">
      <c r="B12" s="15" t="s">
        <v>22</v>
      </c>
      <c r="C12" s="13">
        <v>125</v>
      </c>
      <c r="D12" s="14">
        <v>680</v>
      </c>
    </row>
    <row r="13" spans="2:4" x14ac:dyDescent="0.3">
      <c r="B13" s="15" t="s">
        <v>23</v>
      </c>
      <c r="C13" s="13">
        <v>100</v>
      </c>
      <c r="D13" s="14">
        <v>510</v>
      </c>
    </row>
    <row r="14" spans="2:4" x14ac:dyDescent="0.3">
      <c r="B14" s="15" t="s">
        <v>24</v>
      </c>
      <c r="C14" s="13">
        <v>80</v>
      </c>
      <c r="D14" s="14">
        <v>570</v>
      </c>
    </row>
    <row r="15" spans="2:4" x14ac:dyDescent="0.3">
      <c r="B15" s="15" t="s">
        <v>25</v>
      </c>
      <c r="C15" s="13">
        <v>105</v>
      </c>
      <c r="D15" s="14">
        <v>590</v>
      </c>
    </row>
    <row r="16" spans="2:4" x14ac:dyDescent="0.3">
      <c r="B16" s="15" t="s">
        <v>26</v>
      </c>
      <c r="C16" s="13">
        <v>90</v>
      </c>
      <c r="D16" s="14">
        <v>650</v>
      </c>
    </row>
    <row r="17" spans="2:4" ht="15" thickBot="1" x14ac:dyDescent="0.35">
      <c r="B17" s="16" t="s">
        <v>15</v>
      </c>
      <c r="C17" s="18">
        <v>120</v>
      </c>
      <c r="D17" s="19">
        <v>700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6658A2-3D44-47EE-B3F7-F4E351FE7607}">
  <dimension ref="B1:F17"/>
  <sheetViews>
    <sheetView workbookViewId="0"/>
  </sheetViews>
  <sheetFormatPr defaultRowHeight="14.4" x14ac:dyDescent="0.3"/>
  <cols>
    <col min="1" max="1" width="3.109375" customWidth="1"/>
    <col min="2" max="2" width="9.109375" style="1"/>
    <col min="3" max="3" width="14.44140625" style="1" customWidth="1"/>
    <col min="4" max="4" width="15.44140625" style="1" customWidth="1"/>
    <col min="5" max="5" width="9.109375" style="1"/>
    <col min="6" max="6" width="14.88671875" style="1" customWidth="1"/>
  </cols>
  <sheetData>
    <row r="1" spans="2:6" ht="15" thickBot="1" x14ac:dyDescent="0.35"/>
    <row r="2" spans="2:6" ht="29.4" thickBot="1" x14ac:dyDescent="0.35">
      <c r="B2" s="4" t="s">
        <v>0</v>
      </c>
      <c r="C2" s="5" t="s">
        <v>27</v>
      </c>
      <c r="D2" s="5" t="s">
        <v>28</v>
      </c>
      <c r="E2" s="5" t="s">
        <v>29</v>
      </c>
      <c r="F2" s="6" t="s">
        <v>30</v>
      </c>
    </row>
    <row r="3" spans="2:6" x14ac:dyDescent="0.3">
      <c r="B3" s="7" t="s">
        <v>12</v>
      </c>
      <c r="C3" s="8">
        <v>8</v>
      </c>
      <c r="D3" s="8">
        <v>6</v>
      </c>
      <c r="E3" s="8" t="s">
        <v>3</v>
      </c>
      <c r="F3" s="28">
        <v>900</v>
      </c>
    </row>
    <row r="4" spans="2:6" x14ac:dyDescent="0.3">
      <c r="B4" s="11" t="s">
        <v>13</v>
      </c>
      <c r="C4" s="12">
        <v>9</v>
      </c>
      <c r="D4" s="12">
        <v>5</v>
      </c>
      <c r="E4" s="12" t="s">
        <v>4</v>
      </c>
      <c r="F4" s="27">
        <v>1050</v>
      </c>
    </row>
    <row r="5" spans="2:6" x14ac:dyDescent="0.3">
      <c r="B5" s="11" t="s">
        <v>14</v>
      </c>
      <c r="C5" s="12">
        <v>7</v>
      </c>
      <c r="D5" s="12">
        <v>7</v>
      </c>
      <c r="E5" s="12" t="s">
        <v>3</v>
      </c>
      <c r="F5" s="27">
        <v>980</v>
      </c>
    </row>
    <row r="6" spans="2:6" x14ac:dyDescent="0.3">
      <c r="B6" s="15" t="s">
        <v>16</v>
      </c>
      <c r="C6" s="13">
        <v>6</v>
      </c>
      <c r="D6" s="13">
        <v>8</v>
      </c>
      <c r="E6" s="13" t="s">
        <v>4</v>
      </c>
      <c r="F6" s="14">
        <v>1120</v>
      </c>
    </row>
    <row r="7" spans="2:6" x14ac:dyDescent="0.3">
      <c r="B7" s="15" t="s">
        <v>17</v>
      </c>
      <c r="C7" s="13">
        <v>10</v>
      </c>
      <c r="D7" s="13">
        <v>5</v>
      </c>
      <c r="E7" s="13" t="s">
        <v>3</v>
      </c>
      <c r="F7" s="14">
        <v>1150</v>
      </c>
    </row>
    <row r="8" spans="2:6" x14ac:dyDescent="0.3">
      <c r="B8" s="15" t="s">
        <v>18</v>
      </c>
      <c r="C8" s="13">
        <v>5</v>
      </c>
      <c r="D8" s="13">
        <v>9</v>
      </c>
      <c r="E8" s="13" t="s">
        <v>4</v>
      </c>
      <c r="F8" s="14">
        <v>1080</v>
      </c>
    </row>
    <row r="9" spans="2:6" x14ac:dyDescent="0.3">
      <c r="B9" s="15" t="s">
        <v>19</v>
      </c>
      <c r="C9" s="13">
        <v>8</v>
      </c>
      <c r="D9" s="13">
        <v>8</v>
      </c>
      <c r="E9" s="13" t="s">
        <v>3</v>
      </c>
      <c r="F9" s="14">
        <v>990</v>
      </c>
    </row>
    <row r="10" spans="2:6" x14ac:dyDescent="0.3">
      <c r="B10" s="15" t="s">
        <v>20</v>
      </c>
      <c r="C10" s="13">
        <v>9</v>
      </c>
      <c r="D10" s="13">
        <v>7</v>
      </c>
      <c r="E10" s="13" t="s">
        <v>4</v>
      </c>
      <c r="F10" s="14">
        <v>1070</v>
      </c>
    </row>
    <row r="11" spans="2:6" x14ac:dyDescent="0.3">
      <c r="B11" s="15" t="s">
        <v>21</v>
      </c>
      <c r="C11" s="13">
        <v>7</v>
      </c>
      <c r="D11" s="13">
        <v>6</v>
      </c>
      <c r="E11" s="13" t="s">
        <v>3</v>
      </c>
      <c r="F11" s="14">
        <v>970</v>
      </c>
    </row>
    <row r="12" spans="2:6" x14ac:dyDescent="0.3">
      <c r="B12" s="15" t="s">
        <v>22</v>
      </c>
      <c r="C12" s="13">
        <v>6</v>
      </c>
      <c r="D12" s="13">
        <v>8</v>
      </c>
      <c r="E12" s="13" t="s">
        <v>4</v>
      </c>
      <c r="F12" s="14">
        <v>1200</v>
      </c>
    </row>
    <row r="13" spans="2:6" x14ac:dyDescent="0.3">
      <c r="B13" s="15" t="s">
        <v>23</v>
      </c>
      <c r="C13" s="13">
        <v>9</v>
      </c>
      <c r="D13" s="13">
        <v>5</v>
      </c>
      <c r="E13" s="13" t="s">
        <v>3</v>
      </c>
      <c r="F13" s="14">
        <v>950</v>
      </c>
    </row>
    <row r="14" spans="2:6" x14ac:dyDescent="0.3">
      <c r="B14" s="15" t="s">
        <v>24</v>
      </c>
      <c r="C14" s="13">
        <v>8</v>
      </c>
      <c r="D14" s="13">
        <v>7</v>
      </c>
      <c r="E14" s="13" t="s">
        <v>4</v>
      </c>
      <c r="F14" s="14">
        <v>1100</v>
      </c>
    </row>
    <row r="15" spans="2:6" x14ac:dyDescent="0.3">
      <c r="B15" s="15" t="s">
        <v>25</v>
      </c>
      <c r="C15" s="13">
        <v>5</v>
      </c>
      <c r="D15" s="13">
        <v>9</v>
      </c>
      <c r="E15" s="13" t="s">
        <v>3</v>
      </c>
      <c r="F15" s="14">
        <v>1040</v>
      </c>
    </row>
    <row r="16" spans="2:6" x14ac:dyDescent="0.3">
      <c r="B16" s="15" t="s">
        <v>26</v>
      </c>
      <c r="C16" s="13">
        <v>10</v>
      </c>
      <c r="D16" s="13">
        <v>6</v>
      </c>
      <c r="E16" s="13" t="s">
        <v>4</v>
      </c>
      <c r="F16" s="14">
        <v>990</v>
      </c>
    </row>
    <row r="17" spans="2:6" ht="15" thickBot="1" x14ac:dyDescent="0.35">
      <c r="B17" s="16" t="s">
        <v>15</v>
      </c>
      <c r="C17" s="18">
        <v>7</v>
      </c>
      <c r="D17" s="18">
        <v>8</v>
      </c>
      <c r="E17" s="18" t="s">
        <v>3</v>
      </c>
      <c r="F17" s="19">
        <v>1180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B83F36-414E-4698-8BF2-81DE93251F25}">
  <dimension ref="B1:C17"/>
  <sheetViews>
    <sheetView workbookViewId="0"/>
  </sheetViews>
  <sheetFormatPr defaultRowHeight="14.4" x14ac:dyDescent="0.3"/>
  <cols>
    <col min="1" max="1" width="3" customWidth="1"/>
    <col min="2" max="2" width="9.109375" style="1"/>
    <col min="3" max="3" width="12.5546875" style="1" customWidth="1"/>
  </cols>
  <sheetData>
    <row r="1" spans="2:3" ht="15" thickBot="1" x14ac:dyDescent="0.35"/>
    <row r="2" spans="2:3" ht="43.8" thickBot="1" x14ac:dyDescent="0.35">
      <c r="B2" s="4" t="s">
        <v>0</v>
      </c>
      <c r="C2" s="6" t="s">
        <v>5</v>
      </c>
    </row>
    <row r="3" spans="2:3" x14ac:dyDescent="0.3">
      <c r="B3" s="7" t="s">
        <v>12</v>
      </c>
      <c r="C3" s="28">
        <v>60</v>
      </c>
    </row>
    <row r="4" spans="2:3" x14ac:dyDescent="0.3">
      <c r="B4" s="11" t="s">
        <v>13</v>
      </c>
      <c r="C4" s="27">
        <v>55</v>
      </c>
    </row>
    <row r="5" spans="2:3" x14ac:dyDescent="0.3">
      <c r="B5" s="11" t="s">
        <v>14</v>
      </c>
      <c r="C5" s="27">
        <v>90</v>
      </c>
    </row>
    <row r="6" spans="2:3" x14ac:dyDescent="0.3">
      <c r="B6" s="15" t="s">
        <v>16</v>
      </c>
      <c r="C6" s="14">
        <v>70</v>
      </c>
    </row>
    <row r="7" spans="2:3" x14ac:dyDescent="0.3">
      <c r="B7" s="15" t="s">
        <v>17</v>
      </c>
      <c r="C7" s="14">
        <v>80</v>
      </c>
    </row>
    <row r="8" spans="2:3" x14ac:dyDescent="0.3">
      <c r="B8" s="15" t="s">
        <v>18</v>
      </c>
      <c r="C8" s="14">
        <v>50</v>
      </c>
    </row>
    <row r="9" spans="2:3" x14ac:dyDescent="0.3">
      <c r="B9" s="15" t="s">
        <v>19</v>
      </c>
      <c r="C9" s="14">
        <v>100</v>
      </c>
    </row>
    <row r="10" spans="2:3" x14ac:dyDescent="0.3">
      <c r="B10" s="15" t="s">
        <v>20</v>
      </c>
      <c r="C10" s="14">
        <v>60</v>
      </c>
    </row>
    <row r="11" spans="2:3" x14ac:dyDescent="0.3">
      <c r="B11" s="15" t="s">
        <v>21</v>
      </c>
      <c r="C11" s="14">
        <v>65</v>
      </c>
    </row>
    <row r="12" spans="2:3" x14ac:dyDescent="0.3">
      <c r="B12" s="15" t="s">
        <v>22</v>
      </c>
      <c r="C12" s="14">
        <v>75</v>
      </c>
    </row>
    <row r="13" spans="2:3" x14ac:dyDescent="0.3">
      <c r="B13" s="15" t="s">
        <v>23</v>
      </c>
      <c r="C13" s="14">
        <v>85</v>
      </c>
    </row>
    <row r="14" spans="2:3" x14ac:dyDescent="0.3">
      <c r="B14" s="15" t="s">
        <v>24</v>
      </c>
      <c r="C14" s="14">
        <v>95</v>
      </c>
    </row>
    <row r="15" spans="2:3" x14ac:dyDescent="0.3">
      <c r="B15" s="15" t="s">
        <v>25</v>
      </c>
      <c r="C15" s="14">
        <v>40</v>
      </c>
    </row>
    <row r="16" spans="2:3" x14ac:dyDescent="0.3">
      <c r="B16" s="15" t="s">
        <v>26</v>
      </c>
      <c r="C16" s="14">
        <v>70</v>
      </c>
    </row>
    <row r="17" spans="2:3" ht="15" thickBot="1" x14ac:dyDescent="0.35">
      <c r="B17" s="16" t="s">
        <v>15</v>
      </c>
      <c r="C17" s="19">
        <v>110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195A34-2941-44C9-9BA5-11E50454407B}">
  <dimension ref="B1:C6"/>
  <sheetViews>
    <sheetView workbookViewId="0"/>
  </sheetViews>
  <sheetFormatPr defaultRowHeight="14.4" x14ac:dyDescent="0.3"/>
  <cols>
    <col min="1" max="1" width="3.44140625" customWidth="1"/>
    <col min="2" max="2" width="27" style="1" bestFit="1" customWidth="1"/>
    <col min="3" max="3" width="22.88671875" style="1" customWidth="1"/>
  </cols>
  <sheetData>
    <row r="1" spans="2:3" ht="15" thickBot="1" x14ac:dyDescent="0.35"/>
    <row r="2" spans="2:3" ht="18.600000000000001" thickBot="1" x14ac:dyDescent="0.35">
      <c r="B2" s="24" t="s">
        <v>6</v>
      </c>
      <c r="C2" s="25" t="s">
        <v>7</v>
      </c>
    </row>
    <row r="3" spans="2:3" x14ac:dyDescent="0.3">
      <c r="B3" s="23" t="s">
        <v>3</v>
      </c>
      <c r="C3" s="10">
        <v>1200</v>
      </c>
    </row>
    <row r="4" spans="2:3" ht="15" thickBot="1" x14ac:dyDescent="0.35">
      <c r="B4" s="22" t="s">
        <v>4</v>
      </c>
      <c r="C4" s="26">
        <v>1000</v>
      </c>
    </row>
    <row r="5" spans="2:3" x14ac:dyDescent="0.3">
      <c r="B5" s="2"/>
      <c r="C5" s="2"/>
    </row>
    <row r="6" spans="2:3" x14ac:dyDescent="0.3">
      <c r="B6" s="2"/>
      <c r="C6" s="2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A5AD03-53C4-4BAB-9A64-6CE58EDE7371}">
  <dimension ref="B1:I19"/>
  <sheetViews>
    <sheetView tabSelected="1" workbookViewId="0"/>
  </sheetViews>
  <sheetFormatPr defaultRowHeight="14.4" x14ac:dyDescent="0.3"/>
  <cols>
    <col min="1" max="1" width="2.6640625" customWidth="1"/>
    <col min="3" max="3" width="11.88671875" customWidth="1"/>
  </cols>
  <sheetData>
    <row r="1" spans="2:9" ht="15" thickBot="1" x14ac:dyDescent="0.35"/>
    <row r="2" spans="2:9" ht="43.8" thickBot="1" x14ac:dyDescent="0.35">
      <c r="B2" s="4" t="s">
        <v>0</v>
      </c>
      <c r="C2" s="5" t="s">
        <v>8</v>
      </c>
      <c r="D2" s="5" t="s">
        <v>31</v>
      </c>
      <c r="E2" s="5" t="s">
        <v>9</v>
      </c>
      <c r="F2" s="5" t="s">
        <v>10</v>
      </c>
      <c r="G2" s="5" t="s">
        <v>11</v>
      </c>
      <c r="H2" s="5" t="s">
        <v>32</v>
      </c>
      <c r="I2" s="6" t="s">
        <v>33</v>
      </c>
    </row>
    <row r="3" spans="2:9" x14ac:dyDescent="0.3">
      <c r="B3" s="7" t="s">
        <v>12</v>
      </c>
      <c r="C3" s="8">
        <v>0</v>
      </c>
      <c r="D3" s="8">
        <f>Gyártás!F3</f>
        <v>900</v>
      </c>
      <c r="E3" s="8">
        <f>C3*D3</f>
        <v>0</v>
      </c>
      <c r="F3" s="8">
        <f>C3*Raktár!D3</f>
        <v>0</v>
      </c>
      <c r="G3" s="8">
        <f>E3-F3</f>
        <v>0</v>
      </c>
      <c r="H3" s="9">
        <f>IF(Gyártás!E3="G1", C3*Gyártás!C3, 0)</f>
        <v>0</v>
      </c>
      <c r="I3" s="10">
        <f>IF(Gyártás!E3="G2", C3*Gyártás!C3, 0)</f>
        <v>0</v>
      </c>
    </row>
    <row r="4" spans="2:9" x14ac:dyDescent="0.3">
      <c r="B4" s="11" t="s">
        <v>13</v>
      </c>
      <c r="C4" s="12">
        <v>0</v>
      </c>
      <c r="D4" s="12">
        <f>Gyártás!F4</f>
        <v>1050</v>
      </c>
      <c r="E4" s="12">
        <f>C4*D4</f>
        <v>0</v>
      </c>
      <c r="F4" s="12">
        <f>C4*Raktár!D4</f>
        <v>0</v>
      </c>
      <c r="G4" s="12">
        <f>E4-F4</f>
        <v>0</v>
      </c>
      <c r="H4" s="13">
        <f>IF(Gyártás!E4="G1", C4*Gyártás!C4, 0)</f>
        <v>0</v>
      </c>
      <c r="I4" s="14">
        <f>IF(Gyártás!E4="G2", C4*Gyártás!C4, 0)</f>
        <v>0</v>
      </c>
    </row>
    <row r="5" spans="2:9" x14ac:dyDescent="0.3">
      <c r="B5" s="11" t="s">
        <v>14</v>
      </c>
      <c r="C5" s="12">
        <v>0</v>
      </c>
      <c r="D5" s="12">
        <f>Gyártás!F5</f>
        <v>980</v>
      </c>
      <c r="E5" s="12">
        <f>C5*D5</f>
        <v>0</v>
      </c>
      <c r="F5" s="12">
        <f>C5*Raktár!D5</f>
        <v>0</v>
      </c>
      <c r="G5" s="12">
        <f>E5-F5</f>
        <v>0</v>
      </c>
      <c r="H5" s="13">
        <f>IF(Gyártás!E5="G1", C5*Gyártás!C5, 0)</f>
        <v>0</v>
      </c>
      <c r="I5" s="14">
        <f>IF(Gyártás!E5="G2", C5*Gyártás!C5, 0)</f>
        <v>0</v>
      </c>
    </row>
    <row r="6" spans="2:9" x14ac:dyDescent="0.3">
      <c r="B6" s="15" t="s">
        <v>16</v>
      </c>
      <c r="C6" s="13">
        <v>70</v>
      </c>
      <c r="D6" s="13">
        <f>Gyártás!F6</f>
        <v>1120</v>
      </c>
      <c r="E6" s="13">
        <f>C6*D6</f>
        <v>78400</v>
      </c>
      <c r="F6" s="13">
        <f>C6*Raktár!D6</f>
        <v>31500</v>
      </c>
      <c r="G6" s="13">
        <f>E6-F6</f>
        <v>46900</v>
      </c>
      <c r="H6" s="13">
        <f>IF(Gyártás!E6="G1", C6*Gyártás!C6, 0)</f>
        <v>0</v>
      </c>
      <c r="I6" s="14">
        <f>IF(Gyártás!E6="G2", C6*Gyártás!C6, 0)</f>
        <v>420</v>
      </c>
    </row>
    <row r="7" spans="2:9" x14ac:dyDescent="0.3">
      <c r="B7" s="15" t="s">
        <v>17</v>
      </c>
      <c r="C7" s="12">
        <v>0</v>
      </c>
      <c r="D7" s="13">
        <f>Gyártás!F7</f>
        <v>1150</v>
      </c>
      <c r="E7" s="13">
        <f>C7*D7</f>
        <v>0</v>
      </c>
      <c r="F7" s="13">
        <f>C7*Raktár!D7</f>
        <v>0</v>
      </c>
      <c r="G7" s="13">
        <f>E7-F7</f>
        <v>0</v>
      </c>
      <c r="H7" s="13">
        <f>IF(Gyártás!E7="G1", C7*Gyártás!C7, 0)</f>
        <v>0</v>
      </c>
      <c r="I7" s="14">
        <f>IF(Gyártás!E7="G2", C7*Gyártás!C7, 0)</f>
        <v>0</v>
      </c>
    </row>
    <row r="8" spans="2:9" x14ac:dyDescent="0.3">
      <c r="B8" s="15" t="s">
        <v>18</v>
      </c>
      <c r="C8" s="12">
        <v>50</v>
      </c>
      <c r="D8" s="12">
        <f>Gyártás!F8</f>
        <v>1080</v>
      </c>
      <c r="E8" s="12">
        <f t="shared" ref="E8:E17" si="0">C8*D8</f>
        <v>54000</v>
      </c>
      <c r="F8" s="12">
        <f>C8*Raktár!D8</f>
        <v>20000</v>
      </c>
      <c r="G8" s="12">
        <f t="shared" ref="G8:G17" si="1">E8-F8</f>
        <v>34000</v>
      </c>
      <c r="H8" s="13">
        <f>IF(Gyártás!E8="G1", C8*Gyártás!C8, 0)</f>
        <v>0</v>
      </c>
      <c r="I8" s="14">
        <f>IF(Gyártás!E8="G2", C8*Gyártás!C8, 0)</f>
        <v>250</v>
      </c>
    </row>
    <row r="9" spans="2:9" x14ac:dyDescent="0.3">
      <c r="B9" s="15" t="s">
        <v>19</v>
      </c>
      <c r="C9" s="12">
        <v>0</v>
      </c>
      <c r="D9" s="13">
        <f>Gyártás!F9</f>
        <v>990</v>
      </c>
      <c r="E9" s="12">
        <f t="shared" si="0"/>
        <v>0</v>
      </c>
      <c r="F9" s="12">
        <f>C9*Raktár!D9</f>
        <v>0</v>
      </c>
      <c r="G9" s="12">
        <f t="shared" si="1"/>
        <v>0</v>
      </c>
      <c r="H9" s="13">
        <f>IF(Gyártás!E9="G1", C9*Gyártás!C9, 0)</f>
        <v>0</v>
      </c>
      <c r="I9" s="14">
        <f>IF(Gyártás!E9="G2", C9*Gyártás!C9, 0)</f>
        <v>0</v>
      </c>
    </row>
    <row r="10" spans="2:9" x14ac:dyDescent="0.3">
      <c r="B10" s="15" t="s">
        <v>20</v>
      </c>
      <c r="C10" s="13">
        <v>0</v>
      </c>
      <c r="D10" s="13">
        <f>Gyártás!F10</f>
        <v>1070</v>
      </c>
      <c r="E10" s="12">
        <f t="shared" si="0"/>
        <v>0</v>
      </c>
      <c r="F10" s="12">
        <f>C10*Raktár!D10</f>
        <v>0</v>
      </c>
      <c r="G10" s="12">
        <f t="shared" si="1"/>
        <v>0</v>
      </c>
      <c r="H10" s="13">
        <f>IF(Gyártás!E10="G1", C10*Gyártás!C10, 0)</f>
        <v>0</v>
      </c>
      <c r="I10" s="14">
        <f>IF(Gyártás!E10="G2", C10*Gyártás!C10, 0)</f>
        <v>0</v>
      </c>
    </row>
    <row r="11" spans="2:9" x14ac:dyDescent="0.3">
      <c r="B11" s="15" t="s">
        <v>21</v>
      </c>
      <c r="C11" s="12">
        <v>32</v>
      </c>
      <c r="D11" s="12">
        <f>Gyártás!F11</f>
        <v>970</v>
      </c>
      <c r="E11" s="13">
        <f t="shared" si="0"/>
        <v>31040</v>
      </c>
      <c r="F11" s="13">
        <f>C11*Raktár!D11</f>
        <v>16960</v>
      </c>
      <c r="G11" s="13">
        <f t="shared" si="1"/>
        <v>14080</v>
      </c>
      <c r="H11" s="13">
        <f>IF(Gyártás!E11="G1", C11*Gyártás!C11, 0)</f>
        <v>224</v>
      </c>
      <c r="I11" s="14">
        <f>IF(Gyártás!E11="G2", C11*Gyártás!C11, 0)</f>
        <v>0</v>
      </c>
    </row>
    <row r="12" spans="2:9" x14ac:dyDescent="0.3">
      <c r="B12" s="15" t="s">
        <v>22</v>
      </c>
      <c r="C12" s="12">
        <v>55</v>
      </c>
      <c r="D12" s="13">
        <f>Gyártás!F12</f>
        <v>1200</v>
      </c>
      <c r="E12" s="13">
        <f t="shared" si="0"/>
        <v>66000</v>
      </c>
      <c r="F12" s="13">
        <f>C12*Raktár!D12</f>
        <v>37400</v>
      </c>
      <c r="G12" s="13">
        <f t="shared" si="1"/>
        <v>28600</v>
      </c>
      <c r="H12" s="13">
        <f>IF(Gyártás!E12="G1", C12*Gyártás!C12, 0)</f>
        <v>0</v>
      </c>
      <c r="I12" s="14">
        <f>IF(Gyártás!E12="G2", C12*Gyártás!C12, 0)</f>
        <v>330</v>
      </c>
    </row>
    <row r="13" spans="2:9" x14ac:dyDescent="0.3">
      <c r="B13" s="15" t="s">
        <v>23</v>
      </c>
      <c r="C13" s="12">
        <v>0</v>
      </c>
      <c r="D13" s="13">
        <f>Gyártás!F13</f>
        <v>950</v>
      </c>
      <c r="E13" s="12">
        <f t="shared" si="0"/>
        <v>0</v>
      </c>
      <c r="F13" s="12">
        <f>C13*Raktár!D13</f>
        <v>0</v>
      </c>
      <c r="G13" s="12">
        <f t="shared" si="1"/>
        <v>0</v>
      </c>
      <c r="H13" s="13">
        <f>IF(Gyártás!E13="G1", C13*Gyártás!C13, 0)</f>
        <v>0</v>
      </c>
      <c r="I13" s="14">
        <f>IF(Gyártás!E13="G2", C13*Gyártás!C13, 0)</f>
        <v>0</v>
      </c>
    </row>
    <row r="14" spans="2:9" x14ac:dyDescent="0.3">
      <c r="B14" s="15" t="s">
        <v>24</v>
      </c>
      <c r="C14" s="13">
        <v>0</v>
      </c>
      <c r="D14" s="12">
        <f>Gyártás!F14</f>
        <v>1100</v>
      </c>
      <c r="E14" s="12">
        <f t="shared" si="0"/>
        <v>0</v>
      </c>
      <c r="F14" s="12">
        <f>C14*Raktár!D14</f>
        <v>0</v>
      </c>
      <c r="G14" s="12">
        <f t="shared" si="1"/>
        <v>0</v>
      </c>
      <c r="H14" s="13">
        <f>IF(Gyártás!E14="G1", C14*Gyártás!C14, 0)</f>
        <v>0</v>
      </c>
      <c r="I14" s="14">
        <f>IF(Gyártás!E14="G2", C14*Gyártás!C14, 0)</f>
        <v>0</v>
      </c>
    </row>
    <row r="15" spans="2:9" x14ac:dyDescent="0.3">
      <c r="B15" s="15" t="s">
        <v>25</v>
      </c>
      <c r="C15" s="12">
        <v>40</v>
      </c>
      <c r="D15" s="13">
        <f>Gyártás!F15</f>
        <v>1040</v>
      </c>
      <c r="E15" s="12">
        <f t="shared" si="0"/>
        <v>41600</v>
      </c>
      <c r="F15" s="12">
        <f>C15*Raktár!D15</f>
        <v>23600</v>
      </c>
      <c r="G15" s="12">
        <f t="shared" si="1"/>
        <v>18000</v>
      </c>
      <c r="H15" s="13">
        <f>IF(Gyártás!E15="G1", C15*Gyártás!C15, 0)</f>
        <v>200</v>
      </c>
      <c r="I15" s="14">
        <f>IF(Gyártás!E15="G2", C15*Gyártás!C15, 0)</f>
        <v>0</v>
      </c>
    </row>
    <row r="16" spans="2:9" x14ac:dyDescent="0.3">
      <c r="B16" s="15" t="s">
        <v>26</v>
      </c>
      <c r="C16" s="12">
        <v>0</v>
      </c>
      <c r="D16" s="13">
        <f>Gyártás!F16</f>
        <v>990</v>
      </c>
      <c r="E16" s="13">
        <f t="shared" si="0"/>
        <v>0</v>
      </c>
      <c r="F16" s="13">
        <f>C16*Raktár!D16</f>
        <v>0</v>
      </c>
      <c r="G16" s="13">
        <f t="shared" si="1"/>
        <v>0</v>
      </c>
      <c r="H16" s="13">
        <f>IF(Gyártás!E16="G1", C16*Gyártás!C16, 0)</f>
        <v>0</v>
      </c>
      <c r="I16" s="14">
        <f>IF(Gyártás!E16="G2", C16*Gyártás!C16, 0)</f>
        <v>0</v>
      </c>
    </row>
    <row r="17" spans="2:9" ht="15" thickBot="1" x14ac:dyDescent="0.35">
      <c r="B17" s="16" t="s">
        <v>15</v>
      </c>
      <c r="C17" s="17">
        <v>110</v>
      </c>
      <c r="D17" s="17">
        <f>Gyártás!F17</f>
        <v>1180</v>
      </c>
      <c r="E17" s="18">
        <f t="shared" si="0"/>
        <v>129800</v>
      </c>
      <c r="F17" s="18">
        <f>C17*Raktár!D17</f>
        <v>77000</v>
      </c>
      <c r="G17" s="18">
        <f t="shared" si="1"/>
        <v>52800</v>
      </c>
      <c r="H17" s="18">
        <f>IF(Gyártás!E17="G1", C17*Gyártás!C17, 0)</f>
        <v>770</v>
      </c>
      <c r="I17" s="19">
        <f>IF(Gyártás!E17="G2", C17*Gyártás!C17, 0)</f>
        <v>0</v>
      </c>
    </row>
    <row r="18" spans="2:9" ht="15" thickBot="1" x14ac:dyDescent="0.35">
      <c r="B18" s="1"/>
      <c r="C18" s="1"/>
      <c r="D18" s="1"/>
      <c r="E18" s="1"/>
      <c r="F18" s="1"/>
      <c r="G18" s="1"/>
      <c r="H18" s="1"/>
      <c r="I18" s="1"/>
    </row>
    <row r="19" spans="2:9" ht="15" thickBot="1" x14ac:dyDescent="0.35">
      <c r="B19" s="63" t="s">
        <v>41</v>
      </c>
      <c r="C19" s="64"/>
      <c r="D19" s="20">
        <f t="shared" ref="D19:F19" si="2">SUM(D3:D17)</f>
        <v>15770</v>
      </c>
      <c r="E19" s="20">
        <f t="shared" si="2"/>
        <v>400840</v>
      </c>
      <c r="F19" s="20">
        <f t="shared" si="2"/>
        <v>206460</v>
      </c>
      <c r="G19" s="20">
        <f>SUM(G3:G17)</f>
        <v>194380</v>
      </c>
      <c r="H19" s="20">
        <f>SUM(H3:H17)</f>
        <v>1194</v>
      </c>
      <c r="I19" s="21">
        <f>SUM(I3:I17)</f>
        <v>1000</v>
      </c>
    </row>
  </sheetData>
  <mergeCells count="1">
    <mergeCell ref="B19:C19"/>
  </mergeCells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6</vt:i4>
      </vt:variant>
    </vt:vector>
  </HeadingPairs>
  <TitlesOfParts>
    <vt:vector size="6" baseType="lpstr">
      <vt:lpstr>Feladat</vt:lpstr>
      <vt:lpstr>Raktár</vt:lpstr>
      <vt:lpstr>Gyártás</vt:lpstr>
      <vt:lpstr>Megrendelés</vt:lpstr>
      <vt:lpstr>Gépidő</vt:lpstr>
      <vt:lpstr>Optimalizáció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Babinszki Ádám</dc:creator>
  <cp:lastModifiedBy>Lttd</cp:lastModifiedBy>
  <dcterms:created xsi:type="dcterms:W3CDTF">2015-06-05T18:17:20Z</dcterms:created>
  <dcterms:modified xsi:type="dcterms:W3CDTF">2025-05-30T08:23:38Z</dcterms:modified>
</cp:coreProperties>
</file>