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37" documentId="11_608D9E5693826F404957198C3C4DB88DA8622A20" xr6:coauthVersionLast="47" xr6:coauthVersionMax="47" xr10:uidLastSave="{4789444E-6892-45B5-B443-A3453FB7E405}"/>
  <bookViews>
    <workbookView xWindow="-108" yWindow="-108" windowWidth="23256" windowHeight="12456" activeTab="1" xr2:uid="{00000000-000D-0000-FFFF-FFFF00000000}"/>
  </bookViews>
  <sheets>
    <sheet name="Abbreviations" sheetId="5" r:id="rId1"/>
    <sheet name="SOLVER Problems" sheetId="4" r:id="rId2"/>
  </sheets>
  <definedNames>
    <definedName name="solver_adj" localSheetId="1" hidden="1">'SOLVER Problems'!$J$2:$J$30</definedName>
    <definedName name="solver_cvg" localSheetId="1" hidden="1">0.0001</definedName>
    <definedName name="solver_drv" localSheetId="1" hidden="1">2</definedName>
    <definedName name="solver_eng" localSheetId="1" hidden="1">3</definedName>
    <definedName name="solver_est" localSheetId="1" hidden="1">1</definedName>
    <definedName name="solver_itr" localSheetId="1" hidden="1">2147483647</definedName>
    <definedName name="solver_lhs1" localSheetId="1" hidden="1">'SOLVER Problems'!$E$39</definedName>
    <definedName name="solver_lhs2" localSheetId="1" hidden="1">'SOLVER Problems'!$E$40</definedName>
    <definedName name="solver_lhs3" localSheetId="1" hidden="1">'SOLVER Problems'!$E$41</definedName>
    <definedName name="solver_lhs4" localSheetId="1" hidden="1">'SOLVER Problems'!$E$42</definedName>
    <definedName name="solver_lhs5" localSheetId="1" hidden="1">'SOLVER Problems'!$E$43</definedName>
    <definedName name="solver_lhs6" localSheetId="1" hidden="1">'SOLVER Problems'!$E$44</definedName>
    <definedName name="solver_lhs7" localSheetId="1" hidden="1">'SOLVER Problems'!$E$45</definedName>
    <definedName name="solver_lhs8" localSheetId="1" hidden="1">'SOLVER Problems'!$E$46</definedName>
    <definedName name="solver_lhs9" localSheetId="1" hidden="1">'SOLVER Problems'!$J$2:$J$30</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9</definedName>
    <definedName name="solver_nwt" localSheetId="1" hidden="1">1</definedName>
    <definedName name="solver_opt" localSheetId="1" hidden="1">'SOLVER Problems'!$E$36</definedName>
    <definedName name="solver_pre" localSheetId="1" hidden="1">0.000001</definedName>
    <definedName name="solver_rbv" localSheetId="1" hidden="1">2</definedName>
    <definedName name="solver_rel1" localSheetId="1" hidden="1">3</definedName>
    <definedName name="solver_rel2" localSheetId="1" hidden="1">3</definedName>
    <definedName name="solver_rel3" localSheetId="1" hidden="1">3</definedName>
    <definedName name="solver_rel4" localSheetId="1" hidden="1">3</definedName>
    <definedName name="solver_rel5" localSheetId="1" hidden="1">3</definedName>
    <definedName name="solver_rel6" localSheetId="1" hidden="1">3</definedName>
    <definedName name="solver_rel7" localSheetId="1" hidden="1">3</definedName>
    <definedName name="solver_rel8" localSheetId="1" hidden="1">3</definedName>
    <definedName name="solver_rel9" localSheetId="1" hidden="1">5</definedName>
    <definedName name="solver_rhs1" localSheetId="1" hidden="1">1</definedName>
    <definedName name="solver_rhs2" localSheetId="1" hidden="1">1</definedName>
    <definedName name="solver_rhs3" localSheetId="1" hidden="1">1</definedName>
    <definedName name="solver_rhs4" localSheetId="1" hidden="1">1</definedName>
    <definedName name="solver_rhs5" localSheetId="1" hidden="1">1</definedName>
    <definedName name="solver_rhs6" localSheetId="1" hidden="1">1</definedName>
    <definedName name="solver_rhs7" localSheetId="1" hidden="1">1</definedName>
    <definedName name="solver_rhs8" localSheetId="1" hidden="1">1</definedName>
    <definedName name="solver_rhs9" localSheetId="1" hidden="1">"bináris"</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5" i="4"/>
  <c r="E44" i="4"/>
  <c r="E43" i="4"/>
  <c r="E42" i="4"/>
  <c r="E41" i="4"/>
  <c r="E40" i="4"/>
  <c r="E39" i="4"/>
  <c r="H14" i="4"/>
  <c r="H30" i="4"/>
  <c r="E37" i="4"/>
  <c r="H8" i="4" l="1"/>
  <c r="H9" i="4"/>
  <c r="H10" i="4"/>
  <c r="H11" i="4"/>
  <c r="H12" i="4"/>
  <c r="H13" i="4"/>
  <c r="H15" i="4"/>
  <c r="H16" i="4"/>
  <c r="H17" i="4"/>
  <c r="H18" i="4"/>
  <c r="H19" i="4"/>
  <c r="H20" i="4"/>
  <c r="H21" i="4"/>
  <c r="H22" i="4"/>
  <c r="H23" i="4"/>
  <c r="H24" i="4"/>
  <c r="H25" i="4"/>
  <c r="H26" i="4"/>
  <c r="H27" i="4"/>
  <c r="H28" i="4"/>
  <c r="H29" i="4"/>
  <c r="H3" i="4"/>
  <c r="H4" i="4"/>
  <c r="H5" i="4"/>
  <c r="H6" i="4"/>
  <c r="H7" i="4"/>
  <c r="H2" i="4"/>
  <c r="E36" i="4" l="1"/>
</calcChain>
</file>

<file path=xl/sharedStrings.xml><?xml version="1.0" encoding="utf-8"?>
<sst xmlns="http://schemas.openxmlformats.org/spreadsheetml/2006/main" count="173" uniqueCount="119">
  <si>
    <t>Google</t>
  </si>
  <si>
    <t>TryHackMe</t>
  </si>
  <si>
    <t>CompTIA</t>
  </si>
  <si>
    <t>Cisco</t>
  </si>
  <si>
    <t>ISC2</t>
  </si>
  <si>
    <t>Security Blue Team</t>
  </si>
  <si>
    <t>INE Security</t>
  </si>
  <si>
    <t>A+</t>
  </si>
  <si>
    <t>CDSA</t>
  </si>
  <si>
    <t>PJPT</t>
  </si>
  <si>
    <t>PNPT</t>
  </si>
  <si>
    <t>Forrás: https://www.youtube.com/watch?v=kniqKffY7yw&amp;t=52s</t>
  </si>
  <si>
    <t>Abbreviations</t>
  </si>
  <si>
    <t>Offsec</t>
  </si>
  <si>
    <t>HTB</t>
  </si>
  <si>
    <t>CPTS</t>
  </si>
  <si>
    <t>CBBH</t>
  </si>
  <si>
    <t>CWEE</t>
  </si>
  <si>
    <t>CAPE</t>
  </si>
  <si>
    <t>CCNA</t>
  </si>
  <si>
    <t>CCNP</t>
  </si>
  <si>
    <t>NET+</t>
  </si>
  <si>
    <t>SEC+</t>
  </si>
  <si>
    <t>CYSA+</t>
  </si>
  <si>
    <t>PENTEST+</t>
  </si>
  <si>
    <t>Cisco Certified Network Associate</t>
  </si>
  <si>
    <t>Cisco Certified Network Professional</t>
  </si>
  <si>
    <t>Practical Junior Penetration Tester</t>
  </si>
  <si>
    <t>Professional Network Penetration Tester</t>
  </si>
  <si>
    <t>Certified Penetration Tester Specialist</t>
  </si>
  <si>
    <t>Certified Bug Bounty Hunter</t>
  </si>
  <si>
    <t>Certified Defensive Security Analyst</t>
  </si>
  <si>
    <t>Certified Active Directory Penetration Tester</t>
  </si>
  <si>
    <t>Certified Web Exploitation Expert</t>
  </si>
  <si>
    <t>Hack The Boksz</t>
  </si>
  <si>
    <t>Offensive Security</t>
  </si>
  <si>
    <t>Study Material Length (in hrs)</t>
  </si>
  <si>
    <t>Exam Length (in hrs)</t>
  </si>
  <si>
    <t>P</t>
  </si>
  <si>
    <t>M</t>
  </si>
  <si>
    <t>GCSP</t>
  </si>
  <si>
    <t>GITH</t>
  </si>
  <si>
    <t>Google Cybersecurity Professional</t>
  </si>
  <si>
    <t>Google IT Helpdesk</t>
  </si>
  <si>
    <t>Tier</t>
  </si>
  <si>
    <t>OSCP+</t>
  </si>
  <si>
    <t>OSEP</t>
  </si>
  <si>
    <t>OSWA</t>
  </si>
  <si>
    <t>OSWE</t>
  </si>
  <si>
    <t>OSED</t>
  </si>
  <si>
    <t>OSMR</t>
  </si>
  <si>
    <t>Penetration Testing with Kali Linux</t>
  </si>
  <si>
    <t>Advanced Evasion Techniques and Breaching Defenses</t>
  </si>
  <si>
    <t>Foundational Web Application Assessment with Kali Linux</t>
  </si>
  <si>
    <t>Advanced Web Attacks and Exploitation</t>
  </si>
  <si>
    <t>Wndows User Mode Exploit Development</t>
  </si>
  <si>
    <t>PHDA</t>
  </si>
  <si>
    <t>Practical Helpdesk Associate</t>
  </si>
  <si>
    <t>PSAA</t>
  </si>
  <si>
    <t>Practical SOC Analyst Associate</t>
  </si>
  <si>
    <t>PMRP</t>
  </si>
  <si>
    <t>Practical Malware Reasearch Professional</t>
  </si>
  <si>
    <t>PWPA</t>
  </si>
  <si>
    <t>PWPP</t>
  </si>
  <si>
    <t>Practical Web Pentest Associate</t>
  </si>
  <si>
    <t>Practical Web Pentest Professional</t>
  </si>
  <si>
    <t>OSEE</t>
  </si>
  <si>
    <t>OSDA</t>
  </si>
  <si>
    <t>CC</t>
  </si>
  <si>
    <t>SSCP</t>
  </si>
  <si>
    <t>CISSP</t>
  </si>
  <si>
    <t>BTL1</t>
  </si>
  <si>
    <t>BTL2</t>
  </si>
  <si>
    <t>eJPT</t>
  </si>
  <si>
    <t>eCPPT</t>
  </si>
  <si>
    <t>eWPT</t>
  </si>
  <si>
    <t>eWPTX</t>
  </si>
  <si>
    <t>eEDA</t>
  </si>
  <si>
    <t>eCIR</t>
  </si>
  <si>
    <t>eCHTP</t>
  </si>
  <si>
    <t>eCDFP</t>
  </si>
  <si>
    <t>Total Price (in US dollar)</t>
  </si>
  <si>
    <t>Practical (P) or Multichoice (M) exam</t>
  </si>
  <si>
    <t>Id</t>
  </si>
  <si>
    <t>Total Time (in hrs)</t>
  </si>
  <si>
    <t>Binary (Selection)</t>
  </si>
  <si>
    <t>Total time (Selected)</t>
  </si>
  <si>
    <t>Total cost (Selected)</t>
  </si>
  <si>
    <t>Tier 1 selected</t>
  </si>
  <si>
    <t>Tier 2 selected</t>
  </si>
  <si>
    <t>Tier 3 selected</t>
  </si>
  <si>
    <t>Tier 4 selected</t>
  </si>
  <si>
    <t>Tier 5 selected</t>
  </si>
  <si>
    <t>Tier 6 selected</t>
  </si>
  <si>
    <t>Tier 7 selected</t>
  </si>
  <si>
    <t>Tier 8 selected</t>
  </si>
  <si>
    <t>Time Efficiency/Cost efficiency</t>
  </si>
  <si>
    <t xml:space="preserve">Persze ez a megoldás feltételezi, hogy mindenkinek elég egyszer végigmenni a tananyagon és minden azonnali reflexértékű tudássá válik, valamint minden vizsgán elsőre átmegy így többlet költség és többlet idő ráfordítás onnan sem keletkezik. Ez egy drága és időrabló hobbi, de nem tervezek tágítani :) . </t>
  </si>
  <si>
    <t>Network +</t>
  </si>
  <si>
    <t>Security +</t>
  </si>
  <si>
    <t>Cyber Security Analyst +</t>
  </si>
  <si>
    <t>Pentester +</t>
  </si>
  <si>
    <t>macOS Researcher</t>
  </si>
  <si>
    <t>Provider</t>
  </si>
  <si>
    <t>Courses</t>
  </si>
  <si>
    <t>TCM Security</t>
  </si>
  <si>
    <t>Blue Team Level 2</t>
  </si>
  <si>
    <t>Blue Team Level 1</t>
  </si>
  <si>
    <t>Junior Penetration Tester</t>
  </si>
  <si>
    <t>Certified Professional Penetration Tester</t>
  </si>
  <si>
    <t>Web Application Penetration Tester</t>
  </si>
  <si>
    <t>Web Application Penetration Tester eXtreme</t>
  </si>
  <si>
    <t>Enterprise Defense Administrator</t>
  </si>
  <si>
    <t>Certified Incident Responder</t>
  </si>
  <si>
    <t>Certified Threat Hunting Professional</t>
  </si>
  <si>
    <t>Certified Digital Forensics Professional</t>
  </si>
  <si>
    <t>Certified in Cybersecurity</t>
  </si>
  <si>
    <t>System Security Certified Practitioner</t>
  </si>
  <si>
    <t>Certified Information Systems Security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</si>
</sst>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0" fillId="0" borderId="0" xfId="0" applyAlignment="1">
      <alignment horizontal="center"/>
    </xf>
    <xf numFmtId="0" fontId="0" fillId="0" borderId="9" xfId="0" applyBorder="1"/>
    <xf numFmtId="0" fontId="0" fillId="0" borderId="10" xfId="0" applyBorder="1"/>
    <xf numFmtId="0" fontId="0" fillId="0" borderId="11" xfId="0" applyBorder="1"/>
    <xf numFmtId="0" fontId="0" fillId="0" borderId="0" xfId="0" applyAlignment="1">
      <alignment horizontal="right"/>
    </xf>
    <xf numFmtId="0" fontId="0" fillId="2" borderId="2" xfId="0" applyFill="1" applyBorder="1" applyAlignment="1">
      <alignment horizontal="center"/>
    </xf>
    <xf numFmtId="0" fontId="0" fillId="0" borderId="0" xfId="0" applyAlignment="1">
      <alignment horizontal="center" vertical="center"/>
    </xf>
    <xf numFmtId="0" fontId="0" fillId="3" borderId="4"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right"/>
    </xf>
    <xf numFmtId="0" fontId="0" fillId="2" borderId="2" xfId="0" applyFill="1" applyBorder="1" applyAlignment="1">
      <alignment horizontal="right"/>
    </xf>
    <xf numFmtId="0" fontId="0" fillId="4" borderId="13" xfId="0" applyFill="1" applyBorder="1"/>
    <xf numFmtId="0" fontId="0" fillId="2" borderId="13" xfId="0" applyFill="1" applyBorder="1"/>
    <xf numFmtId="0" fontId="0" fillId="4" borderId="3" xfId="0" applyFill="1" applyBorder="1" applyAlignment="1">
      <alignment horizontal="right"/>
    </xf>
    <xf numFmtId="0" fontId="0" fillId="4" borderId="12" xfId="0" applyFill="1" applyBorder="1"/>
    <xf numFmtId="0" fontId="0" fillId="3" borderId="4" xfId="0" applyFill="1" applyBorder="1" applyAlignment="1">
      <alignment horizontal="right"/>
    </xf>
    <xf numFmtId="0" fontId="0" fillId="3" borderId="5" xfId="0" applyFill="1" applyBorder="1" applyAlignment="1">
      <alignment horizontal="center"/>
    </xf>
    <xf numFmtId="0" fontId="0" fillId="0" borderId="18" xfId="0" applyBorder="1"/>
    <xf numFmtId="0" fontId="0" fillId="0" borderId="19" xfId="0" applyBorder="1"/>
    <xf numFmtId="0" fontId="0" fillId="0" borderId="20" xfId="0" applyBorder="1"/>
    <xf numFmtId="0" fontId="0" fillId="2" borderId="21" xfId="0" applyFill="1" applyBorder="1"/>
    <xf numFmtId="0" fontId="0" fillId="2" borderId="11" xfId="0" applyFill="1" applyBorder="1"/>
    <xf numFmtId="0" fontId="0" fillId="5" borderId="17" xfId="0" applyFill="1" applyBorder="1"/>
    <xf numFmtId="0" fontId="0" fillId="5" borderId="18" xfId="0" applyFill="1" applyBorder="1"/>
    <xf numFmtId="0" fontId="0" fillId="0" borderId="15" xfId="0" applyBorder="1" applyAlignment="1">
      <alignment horizontal="center"/>
    </xf>
    <xf numFmtId="0" fontId="0" fillId="0" borderId="15" xfId="0" applyBorder="1" applyAlignment="1">
      <alignment horizontal="right"/>
    </xf>
    <xf numFmtId="0" fontId="0" fillId="4" borderId="16" xfId="0" applyFill="1" applyBorder="1"/>
    <xf numFmtId="0" fontId="0" fillId="3" borderId="6" xfId="0" applyFill="1" applyBorder="1"/>
    <xf numFmtId="0" fontId="0" fillId="4" borderId="7" xfId="0" applyFill="1" applyBorder="1"/>
    <xf numFmtId="0" fontId="0" fillId="2" borderId="8" xfId="0" applyFill="1" applyBorder="1"/>
    <xf numFmtId="0" fontId="0" fillId="4" borderId="8" xfId="0" applyFill="1" applyBorder="1"/>
    <xf numFmtId="0" fontId="0" fillId="4" borderId="14" xfId="0" applyFill="1" applyBorder="1"/>
    <xf numFmtId="0" fontId="0" fillId="3" borderId="1"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4" borderId="10" xfId="0" applyFill="1" applyBorder="1" applyAlignment="1">
      <alignment horizontal="center" vertical="center"/>
    </xf>
    <xf numFmtId="0" fontId="0" fillId="0" borderId="11" xfId="0" applyBorder="1" applyAlignment="1">
      <alignment horizontal="center" vertical="center"/>
    </xf>
    <xf numFmtId="0" fontId="0" fillId="3" borderId="1" xfId="0" applyFill="1" applyBorder="1" applyAlignment="1">
      <alignment horizontal="center"/>
    </xf>
    <xf numFmtId="0" fontId="0" fillId="4" borderId="1" xfId="0" applyFill="1" applyBorder="1"/>
    <xf numFmtId="0" fontId="0" fillId="4" borderId="9" xfId="0" applyFill="1" applyBorder="1"/>
    <xf numFmtId="0" fontId="0" fillId="4" borderId="10" xfId="0" applyFill="1" applyBorder="1"/>
    <xf numFmtId="0" fontId="0" fillId="4" borderId="11" xfId="0" applyFill="1" applyBorder="1"/>
    <xf numFmtId="0" fontId="0" fillId="6" borderId="8" xfId="0" applyFill="1" applyBorder="1"/>
    <xf numFmtId="0" fontId="0" fillId="6" borderId="2" xfId="0" applyFill="1" applyBorder="1"/>
    <xf numFmtId="0" fontId="0" fillId="6" borderId="13" xfId="0" applyFill="1" applyBorder="1"/>
    <xf numFmtId="0" fontId="0" fillId="6" borderId="14" xfId="0" applyFill="1" applyBorder="1"/>
    <xf numFmtId="0" fontId="0" fillId="6" borderId="15" xfId="0" applyFill="1" applyBorder="1"/>
    <xf numFmtId="0" fontId="0" fillId="6" borderId="16" xfId="0" applyFill="1" applyBorder="1"/>
    <xf numFmtId="0" fontId="0" fillId="7" borderId="7" xfId="0" applyFill="1" applyBorder="1"/>
    <xf numFmtId="0" fontId="0" fillId="7" borderId="3" xfId="0" applyFill="1" applyBorder="1"/>
    <xf numFmtId="0" fontId="0" fillId="7" borderId="12" xfId="0" applyFill="1" applyBorder="1"/>
    <xf numFmtId="0" fontId="0" fillId="7" borderId="8" xfId="0" applyFill="1" applyBorder="1"/>
    <xf numFmtId="0" fontId="0" fillId="7" borderId="2" xfId="0" applyFill="1" applyBorder="1"/>
    <xf numFmtId="0" fontId="0" fillId="7" borderId="13" xfId="0" applyFill="1" applyBorder="1"/>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0" borderId="0" xfId="0" applyAlignment="1">
      <alignment horizontal="center"/>
    </xf>
    <xf numFmtId="0" fontId="0" fillId="0" borderId="22" xfId="0" applyBorder="1" applyAlignment="1">
      <alignment horizontal="center" vertical="center" wrapText="1"/>
    </xf>
    <xf numFmtId="0" fontId="0" fillId="0" borderId="0" xfId="0"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zoomScale="73" workbookViewId="0"/>
  </sheetViews>
  <sheetFormatPr defaultRowHeight="14.4" x14ac:dyDescent="0.3"/>
  <cols>
    <col min="1" max="1" width="18.33203125" bestFit="1" customWidth="1"/>
    <col min="2" max="2" width="35.5546875" bestFit="1" customWidth="1"/>
    <col min="3" max="3" width="50.44140625" bestFit="1" customWidth="1"/>
    <col min="4" max="4" width="53.5546875" bestFit="1" customWidth="1"/>
    <col min="5" max="5" width="41.88671875" bestFit="1" customWidth="1"/>
    <col min="6" max="6" width="41.44140625" bestFit="1" customWidth="1"/>
    <col min="7" max="7" width="29.88671875" bestFit="1" customWidth="1"/>
    <col min="8" max="8" width="34.6640625" bestFit="1" customWidth="1"/>
    <col min="9" max="9" width="36" bestFit="1" customWidth="1"/>
  </cols>
  <sheetData>
    <row r="1" spans="1:9" ht="15" thickBot="1" x14ac:dyDescent="0.35">
      <c r="A1" t="s">
        <v>12</v>
      </c>
    </row>
    <row r="2" spans="1:9" ht="15" thickBot="1" x14ac:dyDescent="0.35">
      <c r="A2" s="40" t="s">
        <v>103</v>
      </c>
      <c r="B2" s="56" t="s">
        <v>104</v>
      </c>
      <c r="C2" s="57"/>
      <c r="D2" s="57"/>
      <c r="E2" s="57"/>
      <c r="F2" s="57"/>
      <c r="G2" s="57"/>
      <c r="H2" s="57"/>
      <c r="I2" s="58"/>
    </row>
    <row r="3" spans="1:9" x14ac:dyDescent="0.3">
      <c r="A3" s="41" t="s">
        <v>3</v>
      </c>
      <c r="B3" s="50" t="s">
        <v>19</v>
      </c>
      <c r="C3" s="51" t="s">
        <v>20</v>
      </c>
      <c r="D3" s="51"/>
      <c r="E3" s="51"/>
      <c r="F3" s="51"/>
      <c r="G3" s="51"/>
      <c r="H3" s="51"/>
      <c r="I3" s="52"/>
    </row>
    <row r="4" spans="1:9" x14ac:dyDescent="0.3">
      <c r="A4" s="42"/>
      <c r="B4" s="44" t="s">
        <v>25</v>
      </c>
      <c r="C4" s="45" t="s">
        <v>26</v>
      </c>
      <c r="D4" s="45"/>
      <c r="E4" s="45"/>
      <c r="F4" s="45"/>
      <c r="G4" s="45"/>
      <c r="H4" s="45"/>
      <c r="I4" s="46"/>
    </row>
    <row r="5" spans="1:9" x14ac:dyDescent="0.3">
      <c r="A5" s="42"/>
      <c r="B5" s="44"/>
      <c r="C5" s="45"/>
      <c r="D5" s="45"/>
      <c r="E5" s="45"/>
      <c r="F5" s="45"/>
      <c r="G5" s="45"/>
      <c r="H5" s="45"/>
      <c r="I5" s="46"/>
    </row>
    <row r="6" spans="1:9" x14ac:dyDescent="0.3">
      <c r="A6" s="42" t="s">
        <v>105</v>
      </c>
      <c r="B6" s="53" t="s">
        <v>9</v>
      </c>
      <c r="C6" s="54" t="s">
        <v>10</v>
      </c>
      <c r="D6" s="54" t="s">
        <v>56</v>
      </c>
      <c r="E6" s="54" t="s">
        <v>58</v>
      </c>
      <c r="F6" s="54" t="s">
        <v>60</v>
      </c>
      <c r="G6" s="54" t="s">
        <v>62</v>
      </c>
      <c r="H6" s="54" t="s">
        <v>63</v>
      </c>
      <c r="I6" s="55"/>
    </row>
    <row r="7" spans="1:9" x14ac:dyDescent="0.3">
      <c r="A7" s="42"/>
      <c r="B7" s="44" t="s">
        <v>27</v>
      </c>
      <c r="C7" s="45" t="s">
        <v>28</v>
      </c>
      <c r="D7" s="45" t="s">
        <v>57</v>
      </c>
      <c r="E7" s="45" t="s">
        <v>59</v>
      </c>
      <c r="F7" s="45" t="s">
        <v>61</v>
      </c>
      <c r="G7" s="45" t="s">
        <v>64</v>
      </c>
      <c r="H7" s="45" t="s">
        <v>65</v>
      </c>
      <c r="I7" s="46"/>
    </row>
    <row r="8" spans="1:9" x14ac:dyDescent="0.3">
      <c r="A8" s="42"/>
      <c r="B8" s="44"/>
      <c r="C8" s="45"/>
      <c r="D8" s="45"/>
      <c r="E8" s="45"/>
      <c r="F8" s="45"/>
      <c r="G8" s="45"/>
      <c r="H8" s="45"/>
      <c r="I8" s="46"/>
    </row>
    <row r="9" spans="1:9" x14ac:dyDescent="0.3">
      <c r="A9" s="42" t="s">
        <v>13</v>
      </c>
      <c r="B9" s="53" t="s">
        <v>45</v>
      </c>
      <c r="C9" s="54" t="s">
        <v>46</v>
      </c>
      <c r="D9" s="54" t="s">
        <v>47</v>
      </c>
      <c r="E9" s="54" t="s">
        <v>48</v>
      </c>
      <c r="F9" s="54" t="s">
        <v>49</v>
      </c>
      <c r="G9" s="54" t="s">
        <v>50</v>
      </c>
      <c r="H9" s="54"/>
      <c r="I9" s="55"/>
    </row>
    <row r="10" spans="1:9" x14ac:dyDescent="0.3">
      <c r="A10" s="42" t="s">
        <v>35</v>
      </c>
      <c r="B10" s="44" t="s">
        <v>51</v>
      </c>
      <c r="C10" s="45" t="s">
        <v>52</v>
      </c>
      <c r="D10" s="45" t="s">
        <v>53</v>
      </c>
      <c r="E10" s="45" t="s">
        <v>54</v>
      </c>
      <c r="F10" s="45" t="s">
        <v>55</v>
      </c>
      <c r="G10" s="45" t="s">
        <v>102</v>
      </c>
      <c r="H10" s="45"/>
      <c r="I10" s="46"/>
    </row>
    <row r="11" spans="1:9" x14ac:dyDescent="0.3">
      <c r="A11" s="42"/>
      <c r="B11" s="44"/>
      <c r="C11" s="45"/>
      <c r="D11" s="45"/>
      <c r="E11" s="45"/>
      <c r="F11" s="45"/>
      <c r="G11" s="45"/>
      <c r="H11" s="45"/>
      <c r="I11" s="46"/>
    </row>
    <row r="12" spans="1:9" x14ac:dyDescent="0.3">
      <c r="A12" s="42" t="s">
        <v>14</v>
      </c>
      <c r="B12" s="53" t="s">
        <v>15</v>
      </c>
      <c r="C12" s="54" t="s">
        <v>16</v>
      </c>
      <c r="D12" s="54" t="s">
        <v>8</v>
      </c>
      <c r="E12" s="54" t="s">
        <v>17</v>
      </c>
      <c r="F12" s="54" t="s">
        <v>18</v>
      </c>
      <c r="G12" s="54"/>
      <c r="H12" s="54"/>
      <c r="I12" s="55"/>
    </row>
    <row r="13" spans="1:9" x14ac:dyDescent="0.3">
      <c r="A13" s="42" t="s">
        <v>34</v>
      </c>
      <c r="B13" s="44" t="s">
        <v>29</v>
      </c>
      <c r="C13" s="45" t="s">
        <v>30</v>
      </c>
      <c r="D13" s="45" t="s">
        <v>31</v>
      </c>
      <c r="E13" s="45" t="s">
        <v>33</v>
      </c>
      <c r="F13" s="45" t="s">
        <v>32</v>
      </c>
      <c r="G13" s="45"/>
      <c r="H13" s="45"/>
      <c r="I13" s="46"/>
    </row>
    <row r="14" spans="1:9" x14ac:dyDescent="0.3">
      <c r="A14" s="42"/>
      <c r="B14" s="44"/>
      <c r="C14" s="45"/>
      <c r="D14" s="45"/>
      <c r="E14" s="45"/>
      <c r="F14" s="45"/>
      <c r="G14" s="45"/>
      <c r="H14" s="45"/>
      <c r="I14" s="46"/>
    </row>
    <row r="15" spans="1:9" x14ac:dyDescent="0.3">
      <c r="A15" s="42" t="s">
        <v>1</v>
      </c>
      <c r="B15" s="44"/>
      <c r="C15" s="45"/>
      <c r="D15" s="45"/>
      <c r="E15" s="45"/>
      <c r="F15" s="45"/>
      <c r="G15" s="45"/>
      <c r="H15" s="45"/>
      <c r="I15" s="46"/>
    </row>
    <row r="16" spans="1:9" x14ac:dyDescent="0.3">
      <c r="A16" s="42"/>
      <c r="B16" s="44"/>
      <c r="C16" s="45"/>
      <c r="D16" s="45"/>
      <c r="E16" s="45"/>
      <c r="F16" s="45"/>
      <c r="G16" s="45"/>
      <c r="H16" s="45"/>
      <c r="I16" s="46"/>
    </row>
    <row r="17" spans="1:9" x14ac:dyDescent="0.3">
      <c r="A17" s="42"/>
      <c r="B17" s="44"/>
      <c r="C17" s="45"/>
      <c r="D17" s="45"/>
      <c r="E17" s="45"/>
      <c r="F17" s="45"/>
      <c r="G17" s="45"/>
      <c r="H17" s="45"/>
      <c r="I17" s="46"/>
    </row>
    <row r="18" spans="1:9" x14ac:dyDescent="0.3">
      <c r="A18" s="42" t="s">
        <v>2</v>
      </c>
      <c r="B18" s="53" t="s">
        <v>7</v>
      </c>
      <c r="C18" s="54" t="s">
        <v>21</v>
      </c>
      <c r="D18" s="54" t="s">
        <v>22</v>
      </c>
      <c r="E18" s="54" t="s">
        <v>23</v>
      </c>
      <c r="F18" s="54" t="s">
        <v>24</v>
      </c>
      <c r="G18" s="54"/>
      <c r="H18" s="54"/>
      <c r="I18" s="55"/>
    </row>
    <row r="19" spans="1:9" x14ac:dyDescent="0.3">
      <c r="A19" s="42"/>
      <c r="B19" s="44"/>
      <c r="C19" s="45" t="s">
        <v>98</v>
      </c>
      <c r="D19" s="45" t="s">
        <v>99</v>
      </c>
      <c r="E19" s="45" t="s">
        <v>100</v>
      </c>
      <c r="F19" s="45" t="s">
        <v>101</v>
      </c>
      <c r="G19" s="45"/>
      <c r="H19" s="45"/>
      <c r="I19" s="46"/>
    </row>
    <row r="20" spans="1:9" x14ac:dyDescent="0.3">
      <c r="A20" s="42"/>
      <c r="B20" s="44"/>
      <c r="C20" s="45"/>
      <c r="D20" s="45"/>
      <c r="E20" s="45"/>
      <c r="F20" s="45"/>
      <c r="G20" s="45"/>
      <c r="H20" s="45"/>
      <c r="I20" s="46"/>
    </row>
    <row r="21" spans="1:9" x14ac:dyDescent="0.3">
      <c r="A21" s="42" t="s">
        <v>4</v>
      </c>
      <c r="B21" s="53" t="s">
        <v>68</v>
      </c>
      <c r="C21" s="54" t="s">
        <v>69</v>
      </c>
      <c r="D21" s="54" t="s">
        <v>70</v>
      </c>
      <c r="E21" s="54"/>
      <c r="F21" s="54"/>
      <c r="G21" s="54"/>
      <c r="H21" s="54"/>
      <c r="I21" s="55"/>
    </row>
    <row r="22" spans="1:9" x14ac:dyDescent="0.3">
      <c r="A22" s="42"/>
      <c r="B22" s="44" t="s">
        <v>116</v>
      </c>
      <c r="C22" s="45" t="s">
        <v>117</v>
      </c>
      <c r="D22" s="45" t="s">
        <v>118</v>
      </c>
      <c r="E22" s="45"/>
      <c r="F22" s="45"/>
      <c r="G22" s="45"/>
      <c r="H22" s="45"/>
      <c r="I22" s="46"/>
    </row>
    <row r="23" spans="1:9" x14ac:dyDescent="0.3">
      <c r="A23" s="42"/>
      <c r="B23" s="44"/>
      <c r="C23" s="45"/>
      <c r="D23" s="45"/>
      <c r="E23" s="45"/>
      <c r="F23" s="45"/>
      <c r="G23" s="45"/>
      <c r="H23" s="45"/>
      <c r="I23" s="46"/>
    </row>
    <row r="24" spans="1:9" x14ac:dyDescent="0.3">
      <c r="A24" s="42" t="s">
        <v>5</v>
      </c>
      <c r="B24" s="53" t="s">
        <v>71</v>
      </c>
      <c r="C24" s="54" t="s">
        <v>72</v>
      </c>
      <c r="D24" s="54"/>
      <c r="E24" s="54"/>
      <c r="F24" s="54"/>
      <c r="G24" s="54"/>
      <c r="H24" s="54"/>
      <c r="I24" s="55"/>
    </row>
    <row r="25" spans="1:9" x14ac:dyDescent="0.3">
      <c r="A25" s="42"/>
      <c r="B25" s="44" t="s">
        <v>107</v>
      </c>
      <c r="C25" s="45" t="s">
        <v>106</v>
      </c>
      <c r="D25" s="45"/>
      <c r="E25" s="45"/>
      <c r="F25" s="45"/>
      <c r="G25" s="45"/>
      <c r="H25" s="45"/>
      <c r="I25" s="46"/>
    </row>
    <row r="26" spans="1:9" x14ac:dyDescent="0.3">
      <c r="A26" s="42"/>
      <c r="B26" s="44"/>
      <c r="C26" s="45"/>
      <c r="D26" s="45"/>
      <c r="E26" s="45"/>
      <c r="F26" s="45"/>
      <c r="G26" s="45"/>
      <c r="H26" s="45"/>
      <c r="I26" s="46"/>
    </row>
    <row r="27" spans="1:9" x14ac:dyDescent="0.3">
      <c r="A27" s="42" t="s">
        <v>6</v>
      </c>
      <c r="B27" s="53" t="s">
        <v>73</v>
      </c>
      <c r="C27" s="54" t="s">
        <v>74</v>
      </c>
      <c r="D27" s="54" t="s">
        <v>75</v>
      </c>
      <c r="E27" s="54" t="s">
        <v>76</v>
      </c>
      <c r="F27" s="54" t="s">
        <v>77</v>
      </c>
      <c r="G27" s="54" t="s">
        <v>78</v>
      </c>
      <c r="H27" s="54" t="s">
        <v>79</v>
      </c>
      <c r="I27" s="55" t="s">
        <v>80</v>
      </c>
    </row>
    <row r="28" spans="1:9" x14ac:dyDescent="0.3">
      <c r="A28" s="42"/>
      <c r="B28" s="44" t="s">
        <v>108</v>
      </c>
      <c r="C28" s="45" t="s">
        <v>109</v>
      </c>
      <c r="D28" s="45" t="s">
        <v>110</v>
      </c>
      <c r="E28" s="45" t="s">
        <v>111</v>
      </c>
      <c r="F28" s="45" t="s">
        <v>112</v>
      </c>
      <c r="G28" s="45" t="s">
        <v>113</v>
      </c>
      <c r="H28" s="45" t="s">
        <v>114</v>
      </c>
      <c r="I28" s="46" t="s">
        <v>115</v>
      </c>
    </row>
    <row r="29" spans="1:9" x14ac:dyDescent="0.3">
      <c r="A29" s="42"/>
      <c r="B29" s="53" t="s">
        <v>40</v>
      </c>
      <c r="C29" s="54" t="s">
        <v>41</v>
      </c>
      <c r="D29" s="54"/>
      <c r="E29" s="54"/>
      <c r="F29" s="54"/>
      <c r="G29" s="54"/>
      <c r="H29" s="54"/>
      <c r="I29" s="55"/>
    </row>
    <row r="30" spans="1:9" ht="15" thickBot="1" x14ac:dyDescent="0.35">
      <c r="A30" s="43" t="s">
        <v>0</v>
      </c>
      <c r="B30" s="47" t="s">
        <v>42</v>
      </c>
      <c r="C30" s="48" t="s">
        <v>43</v>
      </c>
      <c r="D30" s="48"/>
      <c r="E30" s="48"/>
      <c r="F30" s="48"/>
      <c r="G30" s="48"/>
      <c r="H30" s="48"/>
      <c r="I30" s="49"/>
    </row>
    <row r="34" spans="1:4" x14ac:dyDescent="0.3">
      <c r="A34" s="59" t="s">
        <v>11</v>
      </c>
      <c r="B34" s="59"/>
      <c r="C34" s="59"/>
      <c r="D34" s="59"/>
    </row>
  </sheetData>
  <mergeCells count="2">
    <mergeCell ref="B2:I2"/>
    <mergeCell ref="A34:D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tabSelected="1" zoomScale="50" workbookViewId="0">
      <pane ySplit="1" topLeftCell="A2" activePane="bottomLeft" state="frozen"/>
      <selection pane="bottomLeft" activeCell="F37" sqref="F37:M41"/>
    </sheetView>
  </sheetViews>
  <sheetFormatPr defaultRowHeight="14.4" x14ac:dyDescent="0.3"/>
  <cols>
    <col min="1" max="1" width="9.109375" style="7"/>
    <col min="3" max="3" width="9.109375" style="1"/>
    <col min="4" max="4" width="29.109375" style="1" customWidth="1"/>
    <col min="5" max="5" width="19.109375" style="1" bestFit="1" customWidth="1"/>
    <col min="6" max="6" width="34.33203125" style="1" bestFit="1" customWidth="1"/>
    <col min="7" max="7" width="22.5546875" style="5" bestFit="1" customWidth="1"/>
    <col min="8" max="8" width="17" bestFit="1" customWidth="1"/>
    <col min="9" max="9" width="20.33203125" customWidth="1"/>
    <col min="10" max="10" width="16.33203125" customWidth="1"/>
    <col min="11" max="11" width="18.33203125" bestFit="1" customWidth="1"/>
    <col min="12" max="12" width="17.44140625" bestFit="1" customWidth="1"/>
    <col min="19" max="19" width="11" bestFit="1" customWidth="1"/>
    <col min="20" max="20" width="11.5546875" bestFit="1" customWidth="1"/>
  </cols>
  <sheetData>
    <row r="1" spans="1:10" ht="15" thickBot="1" x14ac:dyDescent="0.35">
      <c r="A1" s="34" t="s">
        <v>83</v>
      </c>
      <c r="B1" s="29"/>
      <c r="C1" s="8" t="s">
        <v>44</v>
      </c>
      <c r="D1" s="8" t="s">
        <v>36</v>
      </c>
      <c r="E1" s="8" t="s">
        <v>37</v>
      </c>
      <c r="F1" s="8" t="s">
        <v>82</v>
      </c>
      <c r="G1" s="17" t="s">
        <v>81</v>
      </c>
      <c r="H1" s="18" t="s">
        <v>84</v>
      </c>
      <c r="J1" s="39" t="s">
        <v>85</v>
      </c>
    </row>
    <row r="2" spans="1:10" x14ac:dyDescent="0.3">
      <c r="A2" s="35">
        <v>1</v>
      </c>
      <c r="B2" s="30" t="s">
        <v>8</v>
      </c>
      <c r="C2" s="9">
        <v>4</v>
      </c>
      <c r="D2" s="9">
        <v>120</v>
      </c>
      <c r="E2" s="9">
        <v>168</v>
      </c>
      <c r="F2" s="9" t="s">
        <v>38</v>
      </c>
      <c r="G2" s="15">
        <v>700</v>
      </c>
      <c r="H2" s="16">
        <f>SUM(D2,E2)</f>
        <v>288</v>
      </c>
      <c r="J2" s="2">
        <v>0</v>
      </c>
    </row>
    <row r="3" spans="1:10" x14ac:dyDescent="0.3">
      <c r="A3" s="36">
        <v>2</v>
      </c>
      <c r="B3" s="31" t="s">
        <v>15</v>
      </c>
      <c r="C3" s="6">
        <v>6</v>
      </c>
      <c r="D3" s="6">
        <v>280</v>
      </c>
      <c r="E3" s="6">
        <v>240</v>
      </c>
      <c r="F3" s="6" t="s">
        <v>38</v>
      </c>
      <c r="G3" s="12">
        <v>700</v>
      </c>
      <c r="H3" s="14">
        <f t="shared" ref="H3:H30" si="0">SUM(D3,E3)</f>
        <v>520</v>
      </c>
      <c r="J3" s="3">
        <v>0</v>
      </c>
    </row>
    <row r="4" spans="1:10" x14ac:dyDescent="0.3">
      <c r="A4" s="37">
        <v>3</v>
      </c>
      <c r="B4" s="32" t="s">
        <v>16</v>
      </c>
      <c r="C4" s="10">
        <v>6</v>
      </c>
      <c r="D4" s="10">
        <v>120</v>
      </c>
      <c r="E4" s="10">
        <v>168</v>
      </c>
      <c r="F4" s="10" t="s">
        <v>38</v>
      </c>
      <c r="G4" s="11">
        <v>700</v>
      </c>
      <c r="H4" s="13">
        <f t="shared" si="0"/>
        <v>288</v>
      </c>
      <c r="J4" s="3">
        <v>0</v>
      </c>
    </row>
    <row r="5" spans="1:10" x14ac:dyDescent="0.3">
      <c r="A5" s="36">
        <v>4</v>
      </c>
      <c r="B5" s="31" t="s">
        <v>17</v>
      </c>
      <c r="C5" s="6">
        <v>7</v>
      </c>
      <c r="D5" s="6">
        <v>250</v>
      </c>
      <c r="E5" s="6">
        <v>240</v>
      </c>
      <c r="F5" s="6" t="s">
        <v>38</v>
      </c>
      <c r="G5" s="12">
        <v>945</v>
      </c>
      <c r="H5" s="14">
        <f t="shared" si="0"/>
        <v>490</v>
      </c>
      <c r="J5" s="3">
        <v>0</v>
      </c>
    </row>
    <row r="6" spans="1:10" x14ac:dyDescent="0.3">
      <c r="A6" s="37">
        <v>5</v>
      </c>
      <c r="B6" s="32" t="s">
        <v>18</v>
      </c>
      <c r="C6" s="10">
        <v>8</v>
      </c>
      <c r="D6" s="10">
        <v>180</v>
      </c>
      <c r="E6" s="10">
        <v>240</v>
      </c>
      <c r="F6" s="10" t="s">
        <v>38</v>
      </c>
      <c r="G6" s="11">
        <v>1260</v>
      </c>
      <c r="H6" s="13">
        <f t="shared" si="0"/>
        <v>420</v>
      </c>
      <c r="J6" s="3">
        <v>1</v>
      </c>
    </row>
    <row r="7" spans="1:10" x14ac:dyDescent="0.3">
      <c r="A7" s="36">
        <v>6</v>
      </c>
      <c r="B7" s="31" t="s">
        <v>7</v>
      </c>
      <c r="C7" s="6">
        <v>1</v>
      </c>
      <c r="D7" s="6">
        <v>150</v>
      </c>
      <c r="E7" s="6">
        <v>3</v>
      </c>
      <c r="F7" s="6" t="s">
        <v>39</v>
      </c>
      <c r="G7" s="12">
        <v>530</v>
      </c>
      <c r="H7" s="14">
        <f t="shared" si="0"/>
        <v>153</v>
      </c>
      <c r="J7" s="3">
        <v>0</v>
      </c>
    </row>
    <row r="8" spans="1:10" x14ac:dyDescent="0.3">
      <c r="A8" s="37">
        <v>7</v>
      </c>
      <c r="B8" s="32" t="s">
        <v>21</v>
      </c>
      <c r="C8" s="10">
        <v>2</v>
      </c>
      <c r="D8" s="10">
        <v>120</v>
      </c>
      <c r="E8" s="10">
        <v>1.5</v>
      </c>
      <c r="F8" s="10" t="s">
        <v>39</v>
      </c>
      <c r="G8" s="11">
        <v>369</v>
      </c>
      <c r="H8" s="13">
        <f>SUM(D8,E8)</f>
        <v>121.5</v>
      </c>
      <c r="J8" s="3">
        <v>0</v>
      </c>
    </row>
    <row r="9" spans="1:10" x14ac:dyDescent="0.3">
      <c r="A9" s="36">
        <v>8</v>
      </c>
      <c r="B9" s="31" t="s">
        <v>49</v>
      </c>
      <c r="C9" s="6">
        <v>7</v>
      </c>
      <c r="D9" s="6">
        <v>500</v>
      </c>
      <c r="E9" s="6">
        <v>48</v>
      </c>
      <c r="F9" s="6" t="s">
        <v>38</v>
      </c>
      <c r="G9" s="12">
        <v>1749</v>
      </c>
      <c r="H9" s="14">
        <f t="shared" si="0"/>
        <v>548</v>
      </c>
      <c r="J9" s="3">
        <v>0</v>
      </c>
    </row>
    <row r="10" spans="1:10" x14ac:dyDescent="0.3">
      <c r="A10" s="37">
        <v>9</v>
      </c>
      <c r="B10" s="32" t="s">
        <v>50</v>
      </c>
      <c r="C10" s="10">
        <v>7</v>
      </c>
      <c r="D10" s="10">
        <v>550</v>
      </c>
      <c r="E10" s="10">
        <v>48</v>
      </c>
      <c r="F10" s="10" t="s">
        <v>38</v>
      </c>
      <c r="G10" s="11">
        <v>1749</v>
      </c>
      <c r="H10" s="13">
        <f t="shared" si="0"/>
        <v>598</v>
      </c>
      <c r="J10" s="3">
        <v>0</v>
      </c>
    </row>
    <row r="11" spans="1:10" x14ac:dyDescent="0.3">
      <c r="A11" s="36">
        <v>10</v>
      </c>
      <c r="B11" s="31" t="s">
        <v>66</v>
      </c>
      <c r="C11" s="6">
        <v>8</v>
      </c>
      <c r="D11" s="6">
        <v>800</v>
      </c>
      <c r="E11" s="6">
        <v>72</v>
      </c>
      <c r="F11" s="6" t="s">
        <v>38</v>
      </c>
      <c r="G11" s="12">
        <v>1749</v>
      </c>
      <c r="H11" s="14">
        <f t="shared" si="0"/>
        <v>872</v>
      </c>
      <c r="J11" s="3">
        <v>0</v>
      </c>
    </row>
    <row r="12" spans="1:10" x14ac:dyDescent="0.3">
      <c r="A12" s="37">
        <v>11</v>
      </c>
      <c r="B12" s="32" t="s">
        <v>67</v>
      </c>
      <c r="C12" s="10">
        <v>4</v>
      </c>
      <c r="D12" s="10">
        <v>180</v>
      </c>
      <c r="E12" s="10">
        <v>24</v>
      </c>
      <c r="F12" s="10" t="s">
        <v>38</v>
      </c>
      <c r="G12" s="11">
        <v>1749</v>
      </c>
      <c r="H12" s="13">
        <f t="shared" si="0"/>
        <v>204</v>
      </c>
      <c r="J12" s="3">
        <v>0</v>
      </c>
    </row>
    <row r="13" spans="1:10" x14ac:dyDescent="0.3">
      <c r="A13" s="36">
        <v>12</v>
      </c>
      <c r="B13" s="31" t="s">
        <v>41</v>
      </c>
      <c r="C13" s="6">
        <v>1</v>
      </c>
      <c r="D13" s="6">
        <v>150</v>
      </c>
      <c r="E13" s="6">
        <v>0</v>
      </c>
      <c r="F13" s="6" t="s">
        <v>39</v>
      </c>
      <c r="G13" s="12">
        <v>294</v>
      </c>
      <c r="H13" s="14">
        <f t="shared" si="0"/>
        <v>150</v>
      </c>
      <c r="J13" s="3">
        <v>1</v>
      </c>
    </row>
    <row r="14" spans="1:10" x14ac:dyDescent="0.3">
      <c r="A14" s="37">
        <v>13</v>
      </c>
      <c r="B14" s="32" t="s">
        <v>40</v>
      </c>
      <c r="C14" s="10">
        <v>3</v>
      </c>
      <c r="D14" s="10">
        <v>170</v>
      </c>
      <c r="E14" s="10">
        <v>0</v>
      </c>
      <c r="F14" s="10" t="s">
        <v>39</v>
      </c>
      <c r="G14" s="11">
        <v>294</v>
      </c>
      <c r="H14" s="13">
        <f>SUM(D14,E14)</f>
        <v>170</v>
      </c>
      <c r="J14" s="3">
        <v>0</v>
      </c>
    </row>
    <row r="15" spans="1:10" x14ac:dyDescent="0.3">
      <c r="A15" s="36">
        <v>14</v>
      </c>
      <c r="B15" s="31" t="s">
        <v>19</v>
      </c>
      <c r="C15" s="6">
        <v>2</v>
      </c>
      <c r="D15" s="6">
        <v>200</v>
      </c>
      <c r="E15" s="6">
        <v>2</v>
      </c>
      <c r="F15" s="6" t="s">
        <v>39</v>
      </c>
      <c r="G15" s="12">
        <v>300</v>
      </c>
      <c r="H15" s="14">
        <f t="shared" si="0"/>
        <v>202</v>
      </c>
      <c r="J15" s="3">
        <v>0</v>
      </c>
    </row>
    <row r="16" spans="1:10" x14ac:dyDescent="0.3">
      <c r="A16" s="37">
        <v>15</v>
      </c>
      <c r="B16" s="32" t="s">
        <v>20</v>
      </c>
      <c r="C16" s="10">
        <v>2</v>
      </c>
      <c r="D16" s="10">
        <v>300</v>
      </c>
      <c r="E16" s="10">
        <v>2</v>
      </c>
      <c r="F16" s="10" t="s">
        <v>38</v>
      </c>
      <c r="G16" s="11">
        <v>700</v>
      </c>
      <c r="H16" s="13">
        <f t="shared" si="0"/>
        <v>302</v>
      </c>
      <c r="J16" s="3">
        <v>0</v>
      </c>
    </row>
    <row r="17" spans="1:10" x14ac:dyDescent="0.3">
      <c r="A17" s="36">
        <v>16</v>
      </c>
      <c r="B17" s="31" t="s">
        <v>68</v>
      </c>
      <c r="C17" s="6">
        <v>2</v>
      </c>
      <c r="D17" s="6">
        <v>40</v>
      </c>
      <c r="E17" s="6">
        <v>2</v>
      </c>
      <c r="F17" s="6" t="s">
        <v>39</v>
      </c>
      <c r="G17" s="12">
        <v>0</v>
      </c>
      <c r="H17" s="14">
        <f t="shared" si="0"/>
        <v>42</v>
      </c>
      <c r="J17" s="3">
        <v>1</v>
      </c>
    </row>
    <row r="18" spans="1:10" x14ac:dyDescent="0.3">
      <c r="A18" s="37">
        <v>17</v>
      </c>
      <c r="B18" s="32" t="s">
        <v>69</v>
      </c>
      <c r="C18" s="10">
        <v>2</v>
      </c>
      <c r="D18" s="10">
        <v>120</v>
      </c>
      <c r="E18" s="10">
        <v>3</v>
      </c>
      <c r="F18" s="10" t="s">
        <v>39</v>
      </c>
      <c r="G18" s="11">
        <v>249</v>
      </c>
      <c r="H18" s="13">
        <f t="shared" si="0"/>
        <v>123</v>
      </c>
      <c r="J18" s="3">
        <v>0</v>
      </c>
    </row>
    <row r="19" spans="1:10" x14ac:dyDescent="0.3">
      <c r="A19" s="36">
        <v>18</v>
      </c>
      <c r="B19" s="31" t="s">
        <v>70</v>
      </c>
      <c r="C19" s="6">
        <v>2</v>
      </c>
      <c r="D19" s="6">
        <v>200</v>
      </c>
      <c r="E19" s="6">
        <v>3</v>
      </c>
      <c r="F19" s="6" t="s">
        <v>39</v>
      </c>
      <c r="G19" s="12">
        <v>749</v>
      </c>
      <c r="H19" s="14">
        <f t="shared" si="0"/>
        <v>203</v>
      </c>
      <c r="J19" s="3">
        <v>0</v>
      </c>
    </row>
    <row r="20" spans="1:10" x14ac:dyDescent="0.3">
      <c r="A20" s="37">
        <v>19</v>
      </c>
      <c r="B20" s="32" t="s">
        <v>71</v>
      </c>
      <c r="C20" s="10">
        <v>4</v>
      </c>
      <c r="D20" s="10">
        <v>30</v>
      </c>
      <c r="E20" s="10">
        <v>24</v>
      </c>
      <c r="F20" s="10" t="s">
        <v>38</v>
      </c>
      <c r="G20" s="11">
        <v>500</v>
      </c>
      <c r="H20" s="13">
        <f t="shared" si="0"/>
        <v>54</v>
      </c>
      <c r="J20" s="3">
        <v>1</v>
      </c>
    </row>
    <row r="21" spans="1:10" x14ac:dyDescent="0.3">
      <c r="A21" s="36">
        <v>20</v>
      </c>
      <c r="B21" s="31" t="s">
        <v>72</v>
      </c>
      <c r="C21" s="6">
        <v>5</v>
      </c>
      <c r="D21" s="6">
        <v>50</v>
      </c>
      <c r="E21" s="6">
        <v>168</v>
      </c>
      <c r="F21" s="6" t="s">
        <v>38</v>
      </c>
      <c r="G21" s="12">
        <v>2500</v>
      </c>
      <c r="H21" s="14">
        <f t="shared" si="0"/>
        <v>218</v>
      </c>
      <c r="J21" s="3">
        <v>1</v>
      </c>
    </row>
    <row r="22" spans="1:10" x14ac:dyDescent="0.3">
      <c r="A22" s="37">
        <v>21</v>
      </c>
      <c r="B22" s="32" t="s">
        <v>73</v>
      </c>
      <c r="C22" s="10">
        <v>6</v>
      </c>
      <c r="D22" s="10">
        <v>149</v>
      </c>
      <c r="E22" s="10">
        <v>48</v>
      </c>
      <c r="F22" s="10" t="s">
        <v>38</v>
      </c>
      <c r="G22" s="11">
        <v>249</v>
      </c>
      <c r="H22" s="13">
        <f t="shared" si="0"/>
        <v>197</v>
      </c>
      <c r="J22" s="3">
        <v>1</v>
      </c>
    </row>
    <row r="23" spans="1:10" x14ac:dyDescent="0.3">
      <c r="A23" s="36">
        <v>22</v>
      </c>
      <c r="B23" s="31" t="s">
        <v>74</v>
      </c>
      <c r="C23" s="6">
        <v>7</v>
      </c>
      <c r="D23" s="6">
        <v>66</v>
      </c>
      <c r="E23" s="6">
        <v>336</v>
      </c>
      <c r="F23" s="6" t="s">
        <v>38</v>
      </c>
      <c r="G23" s="12">
        <v>400</v>
      </c>
      <c r="H23" s="14">
        <f t="shared" si="0"/>
        <v>402</v>
      </c>
      <c r="J23" s="3">
        <v>1</v>
      </c>
    </row>
    <row r="24" spans="1:10" x14ac:dyDescent="0.3">
      <c r="A24" s="37">
        <v>23</v>
      </c>
      <c r="B24" s="32" t="s">
        <v>75</v>
      </c>
      <c r="C24" s="10">
        <v>6</v>
      </c>
      <c r="D24" s="10">
        <v>106</v>
      </c>
      <c r="E24" s="10">
        <v>336</v>
      </c>
      <c r="F24" s="10" t="s">
        <v>38</v>
      </c>
      <c r="G24" s="11">
        <v>599</v>
      </c>
      <c r="H24" s="13">
        <f t="shared" si="0"/>
        <v>442</v>
      </c>
      <c r="J24" s="3">
        <v>0</v>
      </c>
    </row>
    <row r="25" spans="1:10" x14ac:dyDescent="0.3">
      <c r="A25" s="36">
        <v>24</v>
      </c>
      <c r="B25" s="31" t="s">
        <v>76</v>
      </c>
      <c r="C25" s="6">
        <v>7</v>
      </c>
      <c r="D25" s="6">
        <v>120</v>
      </c>
      <c r="E25" s="6">
        <v>336</v>
      </c>
      <c r="F25" s="6" t="s">
        <v>38</v>
      </c>
      <c r="G25" s="12">
        <v>599</v>
      </c>
      <c r="H25" s="14">
        <f t="shared" si="0"/>
        <v>456</v>
      </c>
      <c r="J25" s="3">
        <v>0</v>
      </c>
    </row>
    <row r="26" spans="1:10" x14ac:dyDescent="0.3">
      <c r="A26" s="37">
        <v>25</v>
      </c>
      <c r="B26" s="32" t="s">
        <v>77</v>
      </c>
      <c r="C26" s="10">
        <v>4</v>
      </c>
      <c r="D26" s="10">
        <v>100</v>
      </c>
      <c r="E26" s="10">
        <v>336</v>
      </c>
      <c r="F26" s="10" t="s">
        <v>38</v>
      </c>
      <c r="G26" s="11">
        <v>599</v>
      </c>
      <c r="H26" s="13">
        <f t="shared" si="0"/>
        <v>436</v>
      </c>
      <c r="J26" s="3">
        <v>0</v>
      </c>
    </row>
    <row r="27" spans="1:10" x14ac:dyDescent="0.3">
      <c r="A27" s="36">
        <v>26</v>
      </c>
      <c r="B27" s="31" t="s">
        <v>78</v>
      </c>
      <c r="C27" s="6">
        <v>5</v>
      </c>
      <c r="D27" s="6">
        <v>80</v>
      </c>
      <c r="E27" s="6">
        <v>336</v>
      </c>
      <c r="F27" s="6" t="s">
        <v>38</v>
      </c>
      <c r="G27" s="12">
        <v>599</v>
      </c>
      <c r="H27" s="14">
        <f t="shared" si="0"/>
        <v>416</v>
      </c>
      <c r="J27" s="3">
        <v>0</v>
      </c>
    </row>
    <row r="28" spans="1:10" x14ac:dyDescent="0.3">
      <c r="A28" s="37">
        <v>27</v>
      </c>
      <c r="B28" s="32" t="s">
        <v>79</v>
      </c>
      <c r="C28" s="10">
        <v>5</v>
      </c>
      <c r="D28" s="10">
        <v>120</v>
      </c>
      <c r="E28" s="10">
        <v>336</v>
      </c>
      <c r="F28" s="10" t="s">
        <v>38</v>
      </c>
      <c r="G28" s="11">
        <v>599</v>
      </c>
      <c r="H28" s="13">
        <f t="shared" si="0"/>
        <v>456</v>
      </c>
      <c r="J28" s="3">
        <v>0</v>
      </c>
    </row>
    <row r="29" spans="1:10" x14ac:dyDescent="0.3">
      <c r="A29" s="36">
        <v>28</v>
      </c>
      <c r="B29" s="31" t="s">
        <v>80</v>
      </c>
      <c r="C29" s="6">
        <v>5</v>
      </c>
      <c r="D29" s="6">
        <v>100</v>
      </c>
      <c r="E29" s="6">
        <v>336</v>
      </c>
      <c r="F29" s="6" t="s">
        <v>38</v>
      </c>
      <c r="G29" s="12">
        <v>599</v>
      </c>
      <c r="H29" s="14">
        <f t="shared" si="0"/>
        <v>436</v>
      </c>
      <c r="J29" s="3">
        <v>0</v>
      </c>
    </row>
    <row r="30" spans="1:10" ht="15" thickBot="1" x14ac:dyDescent="0.35">
      <c r="A30" s="38">
        <v>29</v>
      </c>
      <c r="B30" s="33" t="s">
        <v>22</v>
      </c>
      <c r="C30" s="26">
        <v>3</v>
      </c>
      <c r="D30" s="26">
        <v>100</v>
      </c>
      <c r="E30" s="26">
        <v>2</v>
      </c>
      <c r="F30" s="26" t="s">
        <v>39</v>
      </c>
      <c r="G30" s="27">
        <v>380</v>
      </c>
      <c r="H30" s="28">
        <f t="shared" si="0"/>
        <v>102</v>
      </c>
      <c r="J30" s="4">
        <v>1</v>
      </c>
    </row>
    <row r="33" spans="4:13" x14ac:dyDescent="0.3">
      <c r="D33" s="1" t="s">
        <v>96</v>
      </c>
    </row>
    <row r="35" spans="4:13" ht="15" thickBot="1" x14ac:dyDescent="0.35"/>
    <row r="36" spans="4:13" x14ac:dyDescent="0.3">
      <c r="D36" s="22" t="s">
        <v>86</v>
      </c>
      <c r="E36" s="24">
        <f>SUMIF(J2:J30,1,H2:H30)</f>
        <v>1585</v>
      </c>
    </row>
    <row r="37" spans="4:13" ht="15" thickBot="1" x14ac:dyDescent="0.35">
      <c r="D37" s="23" t="s">
        <v>87</v>
      </c>
      <c r="E37" s="25">
        <f>SUMIF(J2:J29,1,G2:G29)</f>
        <v>5203</v>
      </c>
      <c r="F37" s="60" t="s">
        <v>97</v>
      </c>
      <c r="G37" s="61"/>
      <c r="H37" s="61"/>
      <c r="I37" s="61"/>
      <c r="J37" s="61"/>
      <c r="K37" s="61"/>
      <c r="L37" s="61"/>
      <c r="M37" s="61"/>
    </row>
    <row r="38" spans="4:13" x14ac:dyDescent="0.3">
      <c r="D38" s="2"/>
      <c r="E38" s="20"/>
      <c r="F38" s="60"/>
      <c r="G38" s="61"/>
      <c r="H38" s="61"/>
      <c r="I38" s="61"/>
      <c r="J38" s="61"/>
      <c r="K38" s="61"/>
      <c r="L38" s="61"/>
      <c r="M38" s="61"/>
    </row>
    <row r="39" spans="4:13" x14ac:dyDescent="0.3">
      <c r="D39" s="3" t="s">
        <v>88</v>
      </c>
      <c r="E39" s="21">
        <f>SUMIFS(J2:J30,C2:C30,1,J2:J30,1)</f>
        <v>1</v>
      </c>
      <c r="F39" s="60"/>
      <c r="G39" s="61"/>
      <c r="H39" s="61"/>
      <c r="I39" s="61"/>
      <c r="J39" s="61"/>
      <c r="K39" s="61"/>
      <c r="L39" s="61"/>
      <c r="M39" s="61"/>
    </row>
    <row r="40" spans="4:13" x14ac:dyDescent="0.3">
      <c r="D40" s="3" t="s">
        <v>89</v>
      </c>
      <c r="E40" s="21">
        <f>SUMIFS(J2:J30,C2:C30,2,J2:J30,1)</f>
        <v>1</v>
      </c>
      <c r="F40" s="60"/>
      <c r="G40" s="61"/>
      <c r="H40" s="61"/>
      <c r="I40" s="61"/>
      <c r="J40" s="61"/>
      <c r="K40" s="61"/>
      <c r="L40" s="61"/>
      <c r="M40" s="61"/>
    </row>
    <row r="41" spans="4:13" x14ac:dyDescent="0.3">
      <c r="D41" s="3" t="s">
        <v>90</v>
      </c>
      <c r="E41" s="21">
        <f>SUMIFS(J2:J30,C2:C30,3,J2:J30,1)</f>
        <v>1</v>
      </c>
      <c r="F41" s="60"/>
      <c r="G41" s="61"/>
      <c r="H41" s="61"/>
      <c r="I41" s="61"/>
      <c r="J41" s="61"/>
      <c r="K41" s="61"/>
      <c r="L41" s="61"/>
      <c r="M41" s="61"/>
    </row>
    <row r="42" spans="4:13" x14ac:dyDescent="0.3">
      <c r="D42" s="3" t="s">
        <v>91</v>
      </c>
      <c r="E42" s="21">
        <f>SUMIFS(J2:J30,C2:C30,4,J2:J30,1)</f>
        <v>1</v>
      </c>
    </row>
    <row r="43" spans="4:13" x14ac:dyDescent="0.3">
      <c r="D43" s="3" t="s">
        <v>92</v>
      </c>
      <c r="E43" s="21">
        <f>SUMIFS(J2:J30,C2:C30,5,J2:J30,1)</f>
        <v>1</v>
      </c>
    </row>
    <row r="44" spans="4:13" x14ac:dyDescent="0.3">
      <c r="D44" s="3" t="s">
        <v>93</v>
      </c>
      <c r="E44" s="21">
        <f>SUMIFS(J2:J30,C2:C30,6,J2:J30,1)</f>
        <v>1</v>
      </c>
    </row>
    <row r="45" spans="4:13" x14ac:dyDescent="0.3">
      <c r="D45" s="3" t="s">
        <v>94</v>
      </c>
      <c r="E45" s="21">
        <f>SUMIFS(J2:J30,C2:C30,7,J2:J30,1)</f>
        <v>1</v>
      </c>
    </row>
    <row r="46" spans="4:13" ht="15" thickBot="1" x14ac:dyDescent="0.35">
      <c r="D46" s="4" t="s">
        <v>95</v>
      </c>
      <c r="E46" s="19">
        <f>SUMIFS(J2:J30,C2:C30,8,J2:J30,1)</f>
        <v>1</v>
      </c>
    </row>
  </sheetData>
  <mergeCells count="1">
    <mergeCell ref="F37:M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Abbreviations</vt:lpstr>
      <vt:lpstr>SOLVER Problems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2025-05-30T09:23:24Z</dcterms:modified>
</cp:coreProperties>
</file>