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37" documentId="13_ncr:1_{7B6FA9C8-BC81-F34A-A624-99DEF7A86857}" xr6:coauthVersionLast="47" xr6:coauthVersionMax="47" xr10:uidLastSave="{720621BF-8811-44BA-829D-AE141A4DCAA9}"/>
  <bookViews>
    <workbookView xWindow="-108" yWindow="-108" windowWidth="23256" windowHeight="12456" activeTab="1" xr2:uid="{06AC5E0A-6A9E-D84A-ADFE-1FFA863FACA6}"/>
  </bookViews>
  <sheets>
    <sheet name="szállítással kapcsolatos fel. " sheetId="2" r:id="rId1"/>
    <sheet name="Portfólió optimalizálás" sheetId="3" r:id="rId2"/>
  </sheets>
  <definedNames>
    <definedName name="solver_adj" localSheetId="1" hidden="1">'Portfólió optimalizálás'!$D$12:$D$15</definedName>
    <definedName name="solver_adj" localSheetId="0" hidden="1">'szállítással kapcsolatos fel. '!$B$13:$D$14</definedName>
    <definedName name="solver_cvg" localSheetId="1" hidden="1">0.0001</definedName>
    <definedName name="solver_cvg" localSheetId="0" hidden="1">0.0001</definedName>
    <definedName name="solver_drv" localSheetId="1" hidden="1">1</definedName>
    <definedName name="solver_drv" localSheetId="0" hidden="1">1</definedName>
    <definedName name="solver_eng" localSheetId="1" hidden="1">1</definedName>
    <definedName name="solver_eng" localSheetId="0" hidden="1">2</definedName>
    <definedName name="solver_itr" localSheetId="1" hidden="1">2147483647</definedName>
    <definedName name="solver_itr" localSheetId="0" hidden="1">2147483647</definedName>
    <definedName name="solver_lhs1" localSheetId="1" hidden="1">'Portfólió optimalizálás'!$B$21</definedName>
    <definedName name="solver_lhs1" localSheetId="0" hidden="1">'szállítással kapcsolatos fel. '!$B$13:$D$14</definedName>
    <definedName name="solver_lhs2" localSheetId="1" hidden="1">'Portfólió optimalizálás'!$D$12:$D$15</definedName>
    <definedName name="solver_lhs2" localSheetId="0" hidden="1">'szállítással kapcsolatos fel. '!$B$15:$D$15</definedName>
    <definedName name="solver_lhs3" localSheetId="1" hidden="1">'Portfólió optimalizálás'!$D$16</definedName>
    <definedName name="solver_lhs3" localSheetId="0" hidden="1">'szállítással kapcsolatos fel. '!$E$8:$E$9</definedName>
    <definedName name="solver_lhs4" localSheetId="0" hidden="1">'szállítással kapcsolatos fel. '!$E$8</definedName>
    <definedName name="solver_lhs5" localSheetId="0" hidden="1">'szállítással kapcsolatos fel. '!$E$9</definedName>
    <definedName name="solver_lhs6" localSheetId="0" hidden="1">'szállítással kapcsolatos fel. '!$F$3</definedName>
    <definedName name="solver_lin" localSheetId="1" hidden="1">2</definedName>
    <definedName name="solver_lin" localSheetId="0" hidden="1">1</definedName>
    <definedName name="solver_mip" localSheetId="1" hidden="1">2147483647</definedName>
    <definedName name="solver_mip" localSheetId="0" hidden="1">2147483647</definedName>
    <definedName name="solver_mni" localSheetId="1" hidden="1">30</definedName>
    <definedName name="solver_mni" localSheetId="0" hidden="1">30</definedName>
    <definedName name="solver_mrt" localSheetId="1" hidden="1">0.075</definedName>
    <definedName name="solver_mrt" localSheetId="0" hidden="1">0.075</definedName>
    <definedName name="solver_msl" localSheetId="1" hidden="1">2</definedName>
    <definedName name="solver_msl" localSheetId="0" hidden="1">2</definedName>
    <definedName name="solver_neg" localSheetId="1" hidden="1">1</definedName>
    <definedName name="solver_neg" localSheetId="0" hidden="1">1</definedName>
    <definedName name="solver_nod" localSheetId="1" hidden="1">2147483647</definedName>
    <definedName name="solver_nod" localSheetId="0" hidden="1">2147483647</definedName>
    <definedName name="solver_num" localSheetId="1" hidden="1">3</definedName>
    <definedName name="solver_num" localSheetId="0" hidden="1">3</definedName>
    <definedName name="solver_opt" localSheetId="1" hidden="1">'Portfólió optimalizálás'!$B$19</definedName>
    <definedName name="solver_opt" localSheetId="0" hidden="1">'szállítással kapcsolatos fel. '!$H$12</definedName>
    <definedName name="solver_pre" localSheetId="1" hidden="1">0.000001</definedName>
    <definedName name="solver_pre" localSheetId="0" hidden="1">0.000001</definedName>
    <definedName name="solver_rbv" localSheetId="1" hidden="1">1</definedName>
    <definedName name="solver_rbv" localSheetId="0" hidden="1">1</definedName>
    <definedName name="solver_rel1" localSheetId="1" hidden="1">1</definedName>
    <definedName name="solver_rel1" localSheetId="0" hidden="1">4</definedName>
    <definedName name="solver_rel2" localSheetId="1" hidden="1">3</definedName>
    <definedName name="solver_rel2" localSheetId="0" hidden="1">2</definedName>
    <definedName name="solver_rel3" localSheetId="1" hidden="1">2</definedName>
    <definedName name="solver_rel3" localSheetId="0" hidden="1">2</definedName>
    <definedName name="solver_rel4" localSheetId="0" hidden="1">2</definedName>
    <definedName name="solver_rel5" localSheetId="0" hidden="1">2</definedName>
    <definedName name="solver_rel6" localSheetId="0" hidden="1">1</definedName>
    <definedName name="solver_rhs1" localSheetId="1" hidden="1">20</definedName>
    <definedName name="solver_rhs1" localSheetId="0" hidden="1">"egész"</definedName>
    <definedName name="solver_rhs2" localSheetId="1" hidden="1">0</definedName>
    <definedName name="solver_rhs2" localSheetId="0" hidden="1">'szállítással kapcsolatos fel. '!$B$10:$D$10</definedName>
    <definedName name="solver_rhs3" localSheetId="1" hidden="1">1</definedName>
    <definedName name="solver_rhs3" localSheetId="0" hidden="1">'szállítással kapcsolatos fel. '!$E$13:$E$14</definedName>
    <definedName name="solver_rhs4" localSheetId="0" hidden="1">'szállítással kapcsolatos fel. '!$I$2</definedName>
    <definedName name="solver_rhs5" localSheetId="0" hidden="1">'szállítással kapcsolatos fel. '!$I$3</definedName>
    <definedName name="solver_rhs6" localSheetId="0" hidden="1">'szállítással kapcsolatos fel. '!$F$3</definedName>
    <definedName name="solver_rlx" localSheetId="1" hidden="1">2</definedName>
    <definedName name="solver_rlx" localSheetId="0" hidden="1">2</definedName>
    <definedName name="solver_rsd" localSheetId="1" hidden="1">0</definedName>
    <definedName name="solver_rsd" localSheetId="0" hidden="1">0</definedName>
    <definedName name="solver_scl" localSheetId="1" hidden="1">1</definedName>
    <definedName name="solver_scl" localSheetId="0" hidden="1">1</definedName>
    <definedName name="solver_sho" localSheetId="1" hidden="1">2</definedName>
    <definedName name="solver_sho" localSheetId="0" hidden="1">2</definedName>
    <definedName name="solver_ssz" localSheetId="1" hidden="1">100</definedName>
    <definedName name="solver_ssz" localSheetId="0" hidden="1">100</definedName>
    <definedName name="solver_tim" localSheetId="1" hidden="1">2147483647</definedName>
    <definedName name="solver_tim" localSheetId="0" hidden="1">2147483647</definedName>
    <definedName name="solver_tol" localSheetId="1" hidden="1">0.01</definedName>
    <definedName name="solver_tol" localSheetId="0" hidden="1">0.01</definedName>
    <definedName name="solver_typ" localSheetId="1" hidden="1">1</definedName>
    <definedName name="solver_typ" localSheetId="0" hidden="1">2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3" l="1"/>
  <c r="B20" i="3" a="1"/>
  <c r="B20" i="3" s="1"/>
  <c r="B21" i="3" s="1"/>
  <c r="F13" i="3"/>
  <c r="F14" i="3"/>
  <c r="F15" i="3"/>
  <c r="F12" i="3"/>
  <c r="P6" i="3"/>
  <c r="O6" i="3"/>
  <c r="N6" i="3"/>
  <c r="M6" i="3"/>
  <c r="P5" i="3"/>
  <c r="O5" i="3"/>
  <c r="N5" i="3"/>
  <c r="M5" i="3"/>
  <c r="P4" i="3"/>
  <c r="O4" i="3"/>
  <c r="P3" i="3"/>
  <c r="O3" i="3"/>
  <c r="M4" i="3"/>
  <c r="N3" i="3"/>
  <c r="N4" i="3"/>
  <c r="M3" i="3"/>
  <c r="H12" i="2"/>
  <c r="E10" i="2"/>
  <c r="C15" i="2"/>
  <c r="D15" i="2"/>
  <c r="B15" i="2"/>
  <c r="E14" i="2"/>
  <c r="E13" i="2"/>
  <c r="C10" i="2"/>
  <c r="D10" i="2"/>
  <c r="B10" i="2"/>
  <c r="B19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<sst xmlns="http://schemas.openxmlformats.org/spreadsheetml/2006/main" count="67" uniqueCount="37">
  <si>
    <t>R1</t>
  </si>
  <si>
    <t>Raktár</t>
  </si>
  <si>
    <t>Bolt</t>
  </si>
  <si>
    <t>B1,B2</t>
  </si>
  <si>
    <t>Szállíási módok</t>
  </si>
  <si>
    <t>Közüt</t>
  </si>
  <si>
    <t>Vasút</t>
  </si>
  <si>
    <t>Légi</t>
  </si>
  <si>
    <t>K</t>
  </si>
  <si>
    <t>V</t>
  </si>
  <si>
    <t>L</t>
  </si>
  <si>
    <t>R1-B1</t>
  </si>
  <si>
    <t>R1-B2</t>
  </si>
  <si>
    <t>Teljes költség:</t>
  </si>
  <si>
    <t>Boltok igényei összesen</t>
  </si>
  <si>
    <t>Változó</t>
  </si>
  <si>
    <t xml:space="preserve">szállított termék </t>
  </si>
  <si>
    <t>Mód szerint szállítva</t>
  </si>
  <si>
    <t>Költségek (eur/db)</t>
  </si>
  <si>
    <t>Módonként összesen (készlet)</t>
  </si>
  <si>
    <t>Részvény</t>
  </si>
  <si>
    <t>Várható hozam (%)</t>
  </si>
  <si>
    <t>Szórás (%)</t>
  </si>
  <si>
    <t>AAPL</t>
  </si>
  <si>
    <t>BA</t>
  </si>
  <si>
    <t>NFLX</t>
  </si>
  <si>
    <t>TSLA</t>
  </si>
  <si>
    <t>Korrelációs mátrx</t>
  </si>
  <si>
    <t>Kovarancia mátrix</t>
  </si>
  <si>
    <t xml:space="preserve">Számítások </t>
  </si>
  <si>
    <t>Hozam*Arány</t>
  </si>
  <si>
    <t>Hozam (%)</t>
  </si>
  <si>
    <t>Arány (változó)</t>
  </si>
  <si>
    <t>Portfólió hozam:</t>
  </si>
  <si>
    <t>Portfólió variancia:</t>
  </si>
  <si>
    <t>Szórás:</t>
  </si>
  <si>
    <t>Összes Arány: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</si>
</sst>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Aptos Narrow"/>
      <family val="2"/>
      <charset val="238"/>
      <scheme val="minor"/>
    </font>
    <font>
      <b/>
      <sz val="12"/>
      <color rgb="FF000000"/>
      <name val="Aptos Narrow"/>
      <family val="2"/>
      <charset val="238"/>
      <scheme val="minor"/>
    </font>
    <font>
      <sz val="12"/>
      <color rgb="FF000000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1" fontId="0" fillId="0" borderId="0" xfId="0" quotePrefix="1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781050</xdr:colOff>
      <xdr:row>22</xdr:row>
      <xdr:rowOff>120650</xdr:rowOff>
    </xdr:from>
    <xdr:ext cx="65" cy="172227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A8F3DE21-1358-D921-3DB2-E538235581D1}"/>
            </a:ext>
          </a:extLst>
        </xdr:cNvPr>
        <xdr:cNvSpPr txBox="1"/>
      </xdr:nvSpPr>
      <xdr:spPr>
        <a:xfrm>
          <a:off x="10255250" y="459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20819-F7AF-3944-982E-433B6240B912}">
  <dimension ref="A1:H15"/>
  <sheetViews>
    <sheetView workbookViewId="0"/>
  </sheetViews>
  <sheetFormatPr defaultColWidth="11.19921875" defaultRowHeight="15.6" x14ac:dyDescent="0.3"/>
  <cols>
    <col min="1" max="1" width="25.5" bestFit="1" customWidth="1"/>
    <col min="4" max="4" width="13.69921875" bestFit="1" customWidth="1"/>
    <col min="5" max="5" width="20.19921875" bestFit="1" customWidth="1"/>
    <col min="7" max="7" width="12.5" bestFit="1" customWidth="1"/>
  </cols>
  <sheetData>
    <row r="1" spans="1:8" x14ac:dyDescent="0.3">
      <c r="A1" t="s">
        <v>1</v>
      </c>
      <c r="B1" t="s">
        <v>0</v>
      </c>
      <c r="D1" t="s">
        <v>4</v>
      </c>
    </row>
    <row r="2" spans="1:8" x14ac:dyDescent="0.3">
      <c r="A2" t="s">
        <v>2</v>
      </c>
      <c r="B2" t="s">
        <v>3</v>
      </c>
      <c r="D2" t="s">
        <v>5</v>
      </c>
      <c r="E2" t="s">
        <v>8</v>
      </c>
    </row>
    <row r="3" spans="1:8" x14ac:dyDescent="0.3">
      <c r="D3" t="s">
        <v>6</v>
      </c>
      <c r="E3" t="s">
        <v>9</v>
      </c>
    </row>
    <row r="4" spans="1:8" x14ac:dyDescent="0.3">
      <c r="D4" t="s">
        <v>7</v>
      </c>
      <c r="E4" t="s">
        <v>10</v>
      </c>
    </row>
    <row r="7" spans="1:8" x14ac:dyDescent="0.3">
      <c r="A7" s="3" t="s">
        <v>18</v>
      </c>
      <c r="B7" s="3" t="s">
        <v>8</v>
      </c>
      <c r="C7" s="3" t="s">
        <v>9</v>
      </c>
      <c r="D7" s="3" t="s">
        <v>10</v>
      </c>
      <c r="E7" s="3" t="s">
        <v>14</v>
      </c>
    </row>
    <row r="8" spans="1:8" x14ac:dyDescent="0.3">
      <c r="A8" s="1" t="s">
        <v>11</v>
      </c>
      <c r="B8" s="2">
        <v>100</v>
      </c>
      <c r="C8" s="2">
        <v>90</v>
      </c>
      <c r="D8" s="2">
        <v>20</v>
      </c>
      <c r="E8" s="1">
        <v>210</v>
      </c>
    </row>
    <row r="9" spans="1:8" x14ac:dyDescent="0.3">
      <c r="A9" s="1" t="s">
        <v>12</v>
      </c>
      <c r="B9" s="2">
        <v>50</v>
      </c>
      <c r="C9" s="2">
        <v>50</v>
      </c>
      <c r="D9" s="2">
        <v>40</v>
      </c>
      <c r="E9" s="1">
        <v>140</v>
      </c>
    </row>
    <row r="10" spans="1:8" x14ac:dyDescent="0.3">
      <c r="A10" s="1" t="s">
        <v>19</v>
      </c>
      <c r="B10" s="1">
        <f>SUM(B8:B9)</f>
        <v>150</v>
      </c>
      <c r="C10" s="1">
        <f t="shared" ref="C10:D10" si="0">SUM(C8:C9)</f>
        <v>140</v>
      </c>
      <c r="D10" s="1">
        <f t="shared" si="0"/>
        <v>60</v>
      </c>
      <c r="E10" s="1">
        <f>SUM(E8:E9)</f>
        <v>350</v>
      </c>
    </row>
    <row r="12" spans="1:8" x14ac:dyDescent="0.3">
      <c r="A12" s="3" t="s">
        <v>15</v>
      </c>
      <c r="B12" s="3" t="s">
        <v>8</v>
      </c>
      <c r="C12" s="3" t="s">
        <v>9</v>
      </c>
      <c r="D12" s="3" t="s">
        <v>10</v>
      </c>
      <c r="E12" s="3" t="s">
        <v>16</v>
      </c>
      <c r="G12" s="1" t="s">
        <v>13</v>
      </c>
      <c r="H12" s="1">
        <f>SUMPRODUCT(B8:D9,B13:D14)</f>
        <v>21800</v>
      </c>
    </row>
    <row r="13" spans="1:8" x14ac:dyDescent="0.3">
      <c r="A13" s="1" t="s">
        <v>11</v>
      </c>
      <c r="B13" s="2">
        <v>10</v>
      </c>
      <c r="C13" s="2">
        <v>140</v>
      </c>
      <c r="D13" s="2">
        <v>60</v>
      </c>
      <c r="E13" s="1">
        <f>SUM(B13:D13)</f>
        <v>210</v>
      </c>
    </row>
    <row r="14" spans="1:8" x14ac:dyDescent="0.3">
      <c r="A14" s="1" t="s">
        <v>12</v>
      </c>
      <c r="B14" s="2">
        <v>140</v>
      </c>
      <c r="C14" s="2">
        <v>0</v>
      </c>
      <c r="D14" s="2">
        <v>0</v>
      </c>
      <c r="E14" s="1">
        <f>SUM(B14:D14)</f>
        <v>140</v>
      </c>
    </row>
    <row r="15" spans="1:8" x14ac:dyDescent="0.3">
      <c r="A15" s="1" t="s">
        <v>17</v>
      </c>
      <c r="B15" s="1">
        <f>SUM(B13:B14)</f>
        <v>150</v>
      </c>
      <c r="C15" s="1">
        <f t="shared" ref="C15:D15" si="1">SUM(C13:C14)</f>
        <v>140</v>
      </c>
      <c r="D15" s="1">
        <f t="shared" si="1"/>
        <v>60</v>
      </c>
      <c r="E1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9EBA0-EEFE-7E49-A6CE-93685ABD9F26}">
  <dimension ref="A1:P21"/>
  <sheetViews>
    <sheetView tabSelected="1" zoomScale="86" workbookViewId="0"/>
  </sheetViews>
  <sheetFormatPr defaultColWidth="11.19921875" defaultRowHeight="15.6" x14ac:dyDescent="0.3"/>
  <cols>
    <col min="1" max="1" width="16.296875" bestFit="1" customWidth="1"/>
    <col min="2" max="2" width="16.796875" bestFit="1" customWidth="1"/>
    <col min="3" max="3" width="12.296875" bestFit="1" customWidth="1"/>
    <col min="4" max="4" width="13.5" bestFit="1" customWidth="1"/>
    <col min="6" max="6" width="12.69921875" bestFit="1" customWidth="1"/>
  </cols>
  <sheetData>
    <row r="1" spans="1:16" x14ac:dyDescent="0.3">
      <c r="A1" s="4" t="s">
        <v>20</v>
      </c>
      <c r="B1" s="4" t="s">
        <v>21</v>
      </c>
      <c r="C1" s="4" t="s">
        <v>22</v>
      </c>
      <c r="F1" s="11" t="s">
        <v>27</v>
      </c>
      <c r="G1" s="11"/>
      <c r="H1" s="11"/>
      <c r="I1" s="11"/>
      <c r="J1" s="11"/>
      <c r="L1" s="11" t="s">
        <v>28</v>
      </c>
      <c r="M1" s="11"/>
      <c r="N1" s="11"/>
      <c r="O1" s="11"/>
      <c r="P1" s="11"/>
    </row>
    <row r="2" spans="1:16" x14ac:dyDescent="0.3">
      <c r="A2" s="5" t="s">
        <v>23</v>
      </c>
      <c r="B2" s="7">
        <v>12</v>
      </c>
      <c r="C2" s="7">
        <v>20</v>
      </c>
      <c r="F2" s="4"/>
      <c r="G2" s="4" t="s">
        <v>23</v>
      </c>
      <c r="H2" s="4" t="s">
        <v>24</v>
      </c>
      <c r="I2" s="4" t="s">
        <v>25</v>
      </c>
      <c r="J2" s="4" t="s">
        <v>26</v>
      </c>
      <c r="L2" s="4"/>
      <c r="M2" s="4" t="s">
        <v>23</v>
      </c>
      <c r="N2" s="4" t="s">
        <v>24</v>
      </c>
      <c r="O2" s="4" t="s">
        <v>25</v>
      </c>
      <c r="P2" s="4" t="s">
        <v>26</v>
      </c>
    </row>
    <row r="3" spans="1:16" x14ac:dyDescent="0.3">
      <c r="A3" s="5" t="s">
        <v>24</v>
      </c>
      <c r="B3" s="7">
        <v>8</v>
      </c>
      <c r="C3" s="7">
        <v>15</v>
      </c>
      <c r="F3" s="5" t="s">
        <v>23</v>
      </c>
      <c r="G3" s="8">
        <v>1</v>
      </c>
      <c r="H3" s="8">
        <v>0.3</v>
      </c>
      <c r="I3" s="8">
        <v>0.2</v>
      </c>
      <c r="J3" s="8">
        <v>0.1</v>
      </c>
      <c r="L3" s="5" t="s">
        <v>23</v>
      </c>
      <c r="M3" s="9">
        <f>G3*C2*C2</f>
        <v>400</v>
      </c>
      <c r="N3" s="9">
        <f>H3*C2*C3</f>
        <v>90</v>
      </c>
      <c r="O3" s="9">
        <f>I3*C2*C4</f>
        <v>72</v>
      </c>
      <c r="P3" s="9">
        <f>J3*C5*C2</f>
        <v>50</v>
      </c>
    </row>
    <row r="4" spans="1:16" x14ac:dyDescent="0.3">
      <c r="A4" s="5" t="s">
        <v>25</v>
      </c>
      <c r="B4" s="7">
        <v>10</v>
      </c>
      <c r="C4" s="7">
        <v>18</v>
      </c>
      <c r="F4" s="5" t="s">
        <v>24</v>
      </c>
      <c r="G4" s="8">
        <v>0.3</v>
      </c>
      <c r="H4" s="8">
        <v>1</v>
      </c>
      <c r="I4" s="8">
        <v>0.4</v>
      </c>
      <c r="J4" s="8">
        <v>0.2</v>
      </c>
      <c r="L4" s="5" t="s">
        <v>24</v>
      </c>
      <c r="M4" s="9">
        <f>G4*C2*C3</f>
        <v>90</v>
      </c>
      <c r="N4" s="9">
        <f>H4*C3*C3</f>
        <v>225</v>
      </c>
      <c r="O4" s="9">
        <f>I4*C3*C4</f>
        <v>108</v>
      </c>
      <c r="P4" s="9">
        <f>J4*C5*C3</f>
        <v>75</v>
      </c>
    </row>
    <row r="5" spans="1:16" x14ac:dyDescent="0.3">
      <c r="A5" s="5" t="s">
        <v>26</v>
      </c>
      <c r="B5" s="7">
        <v>15</v>
      </c>
      <c r="C5" s="7">
        <v>25</v>
      </c>
      <c r="F5" s="5" t="s">
        <v>25</v>
      </c>
      <c r="G5" s="8">
        <v>0.2</v>
      </c>
      <c r="H5" s="8">
        <v>0.4</v>
      </c>
      <c r="I5" s="8">
        <v>1</v>
      </c>
      <c r="J5" s="8">
        <v>0.3</v>
      </c>
      <c r="L5" s="5" t="s">
        <v>25</v>
      </c>
      <c r="M5" s="9">
        <f>G5*C4*C2</f>
        <v>72</v>
      </c>
      <c r="N5" s="9">
        <f>H5*C3*C4</f>
        <v>108</v>
      </c>
      <c r="O5" s="9">
        <f>I5*C4*C4</f>
        <v>324</v>
      </c>
      <c r="P5" s="9">
        <f>J5*C5*C4</f>
        <v>135</v>
      </c>
    </row>
    <row r="6" spans="1:16" x14ac:dyDescent="0.3">
      <c r="F6" s="5" t="s">
        <v>26</v>
      </c>
      <c r="G6" s="8">
        <v>0.1</v>
      </c>
      <c r="H6" s="8">
        <v>0.2</v>
      </c>
      <c r="I6" s="8">
        <v>0.3</v>
      </c>
      <c r="J6" s="8">
        <v>1</v>
      </c>
      <c r="L6" s="5" t="s">
        <v>26</v>
      </c>
      <c r="M6" s="9">
        <f>G6*C2*C5</f>
        <v>50</v>
      </c>
      <c r="N6" s="9">
        <f>H6*C3*C5</f>
        <v>75</v>
      </c>
      <c r="O6" s="9">
        <f>I6*C4*C5</f>
        <v>135</v>
      </c>
      <c r="P6" s="9">
        <f>J6*C5*C5</f>
        <v>625</v>
      </c>
    </row>
    <row r="10" spans="1:16" x14ac:dyDescent="0.3">
      <c r="C10" s="11" t="s">
        <v>29</v>
      </c>
      <c r="D10" s="11"/>
      <c r="E10" s="11"/>
      <c r="F10" s="11"/>
    </row>
    <row r="11" spans="1:16" x14ac:dyDescent="0.3">
      <c r="C11" s="4" t="s">
        <v>20</v>
      </c>
      <c r="D11" s="4" t="s">
        <v>32</v>
      </c>
      <c r="E11" s="4" t="s">
        <v>31</v>
      </c>
      <c r="F11" s="4" t="s">
        <v>30</v>
      </c>
      <c r="G11" s="4" t="s">
        <v>22</v>
      </c>
    </row>
    <row r="12" spans="1:16" x14ac:dyDescent="0.3">
      <c r="C12" s="5" t="s">
        <v>23</v>
      </c>
      <c r="D12" s="6">
        <v>0.24324294564724391</v>
      </c>
      <c r="E12" s="7">
        <v>12</v>
      </c>
      <c r="F12" s="12">
        <f>D12*E12</f>
        <v>2.918915347766927</v>
      </c>
      <c r="G12">
        <v>20</v>
      </c>
    </row>
    <row r="13" spans="1:16" x14ac:dyDescent="0.3">
      <c r="C13" s="5" t="s">
        <v>24</v>
      </c>
      <c r="D13" s="6">
        <v>0</v>
      </c>
      <c r="E13" s="7">
        <v>8</v>
      </c>
      <c r="F13" s="12">
        <f t="shared" ref="F13:F15" si="0">D13*E13</f>
        <v>0</v>
      </c>
      <c r="G13">
        <v>15</v>
      </c>
    </row>
    <row r="14" spans="1:16" x14ac:dyDescent="0.3">
      <c r="C14" s="5" t="s">
        <v>25</v>
      </c>
      <c r="D14" s="6">
        <v>0</v>
      </c>
      <c r="E14" s="7">
        <v>10</v>
      </c>
      <c r="F14" s="12">
        <f t="shared" si="0"/>
        <v>0</v>
      </c>
      <c r="G14">
        <v>18</v>
      </c>
    </row>
    <row r="15" spans="1:16" x14ac:dyDescent="0.3">
      <c r="C15" s="5" t="s">
        <v>26</v>
      </c>
      <c r="D15" s="6">
        <v>0.75675705435289253</v>
      </c>
      <c r="E15" s="7">
        <v>15</v>
      </c>
      <c r="F15" s="12">
        <f t="shared" si="0"/>
        <v>11.351355815293388</v>
      </c>
      <c r="G15">
        <v>25</v>
      </c>
    </row>
    <row r="16" spans="1:16" x14ac:dyDescent="0.3">
      <c r="C16" s="5" t="s">
        <v>36</v>
      </c>
      <c r="D16" s="10">
        <f>SUM(D12:D15)</f>
        <v>1.0000000000001363</v>
      </c>
    </row>
    <row r="19" spans="1:2" x14ac:dyDescent="0.3">
      <c r="A19" t="s">
        <v>33</v>
      </c>
      <c r="B19" s="12">
        <f>SUM(F12:F15)</f>
        <v>14.270271163060315</v>
      </c>
    </row>
    <row r="20" spans="1:2" x14ac:dyDescent="0.3">
      <c r="A20" t="s">
        <v>34</v>
      </c>
      <c r="B20" s="13" cm="1">
        <f t="array" ref="B20">MMULT(TRANSPOSE(D12:D15), MMULT( M3:P6,D12:D15))</f>
        <v>400.00020831741381</v>
      </c>
    </row>
    <row r="21" spans="1:2" x14ac:dyDescent="0.3">
      <c r="A21" t="s">
        <v>35</v>
      </c>
      <c r="B21" s="12">
        <f>SQRT(B20)</f>
        <v>20.000005207934667</v>
      </c>
    </row>
  </sheetData>
  <mergeCells count="3">
    <mergeCell ref="F1:J1"/>
    <mergeCell ref="L1:P1"/>
    <mergeCell ref="C10:F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szállítással kapcsolatos fel. </vt:lpstr>
      <vt:lpstr>Portfólió optimalizálás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Rajt Patrik</dc:creator>
  <cp:lastModifiedBy>Lttd</cp:lastModifiedBy>
  <dcterms:created xsi:type="dcterms:W3CDTF">2025-05-25T13:03:20Z</dcterms:created>
  <dcterms:modified xsi:type="dcterms:W3CDTF">2025-05-28T17:23:49Z</dcterms:modified>
</cp:coreProperties>
</file>