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150" documentId="13_ncr:1_{AE6D577A-5679-40AE-8CAA-0D2A690CEF40}" xr6:coauthVersionLast="47" xr6:coauthVersionMax="47" xr10:uidLastSave="{F8FEC290-123C-4221-B171-3EB5384FB82C}"/>
  <bookViews>
    <workbookView xWindow="-108" yWindow="-108" windowWidth="23256" windowHeight="12456" activeTab="2" xr2:uid="{C14C38F0-F2AD-4FA1-AC93-891B33C01100}"/>
  </bookViews>
  <sheets>
    <sheet name="nyers es naiv" sheetId="1" r:id="rId1"/>
    <sheet name="optimum" sheetId="2" r:id="rId2"/>
    <sheet name="ertekeles" sheetId="3" r:id="rId3"/>
  </sheets>
  <definedNames>
    <definedName name="IF">'nyers es naiv'!#REF!</definedName>
  </definedNames>
  <calcPr calcId="191029"/>
  <pivotCaches>
    <pivotCache cacheId="4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08" i="2" l="1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3" i="2"/>
  <c r="V144" i="2"/>
  <c r="V145" i="2"/>
  <c r="V146" i="2"/>
  <c r="V147" i="2"/>
  <c r="V148" i="2"/>
  <c r="V149" i="2"/>
  <c r="V150" i="2"/>
  <c r="V151" i="2"/>
  <c r="V152" i="2"/>
  <c r="V153" i="2"/>
  <c r="V154" i="2"/>
  <c r="V155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177" i="2"/>
  <c r="V178" i="2"/>
  <c r="V179" i="2"/>
  <c r="V180" i="2"/>
  <c r="V181" i="2"/>
  <c r="V182" i="2"/>
  <c r="V183" i="2"/>
  <c r="V184" i="2"/>
  <c r="V185" i="2"/>
  <c r="V186" i="2"/>
  <c r="V187" i="2"/>
  <c r="V188" i="2"/>
  <c r="V189" i="2"/>
  <c r="V190" i="2"/>
  <c r="V191" i="2"/>
  <c r="V192" i="2"/>
  <c r="V193" i="2"/>
  <c r="V107" i="2"/>
  <c r="AJ94" i="2"/>
  <c r="AJ93" i="2"/>
  <c r="AJ92" i="2"/>
  <c r="AJ91" i="2"/>
  <c r="AJ90" i="2"/>
  <c r="AJ89" i="2"/>
  <c r="AJ88" i="2"/>
  <c r="AJ87" i="2"/>
  <c r="AJ86" i="2"/>
  <c r="AJ85" i="2"/>
  <c r="AJ84" i="2"/>
  <c r="AJ83" i="2"/>
  <c r="AJ82" i="2"/>
  <c r="AJ81" i="2"/>
  <c r="AJ80" i="2"/>
  <c r="AJ79" i="2"/>
  <c r="AJ78" i="2"/>
  <c r="AJ77" i="2"/>
  <c r="AJ76" i="2"/>
  <c r="AJ75" i="2"/>
  <c r="AJ74" i="2"/>
  <c r="AJ73" i="2"/>
  <c r="AJ72" i="2"/>
  <c r="AJ71" i="2"/>
  <c r="AJ70" i="2"/>
  <c r="AJ69" i="2"/>
  <c r="AJ68" i="2"/>
  <c r="AJ67" i="2"/>
  <c r="AJ66" i="2"/>
  <c r="AJ65" i="2"/>
  <c r="AJ64" i="2"/>
  <c r="AJ63" i="2"/>
  <c r="AJ62" i="2"/>
  <c r="AJ61" i="2"/>
  <c r="AJ60" i="2"/>
  <c r="AJ59" i="2"/>
  <c r="AJ58" i="2"/>
  <c r="AJ57" i="2"/>
  <c r="AJ56" i="2"/>
  <c r="AJ55" i="2"/>
  <c r="AJ54" i="2"/>
  <c r="AJ53" i="2"/>
  <c r="AJ52" i="2"/>
  <c r="AJ51" i="2"/>
  <c r="AJ50" i="2"/>
  <c r="AJ49" i="2"/>
  <c r="AJ48" i="2"/>
  <c r="AJ47" i="2"/>
  <c r="AJ46" i="2"/>
  <c r="AJ45" i="2"/>
  <c r="AJ44" i="2"/>
  <c r="AJ43" i="2"/>
  <c r="AJ42" i="2"/>
  <c r="AJ41" i="2"/>
  <c r="AJ40" i="2"/>
  <c r="AJ39" i="2"/>
  <c r="AJ38" i="2"/>
  <c r="AJ37" i="2"/>
  <c r="AJ36" i="2"/>
  <c r="AJ35" i="2"/>
  <c r="AJ34" i="2"/>
  <c r="AJ33" i="2"/>
  <c r="AJ32" i="2"/>
  <c r="AJ31" i="2"/>
  <c r="AJ30" i="2"/>
  <c r="AJ29" i="2"/>
  <c r="AJ28" i="2"/>
  <c r="AJ27" i="2"/>
  <c r="AJ26" i="2"/>
  <c r="AJ25" i="2"/>
  <c r="AJ24" i="2"/>
  <c r="AJ23" i="2"/>
  <c r="AJ22" i="2"/>
  <c r="AJ21" i="2"/>
  <c r="AJ20" i="2"/>
  <c r="AJ19" i="2"/>
  <c r="AJ18" i="2"/>
  <c r="AJ17" i="2"/>
  <c r="AJ16" i="2"/>
  <c r="AJ15" i="2"/>
  <c r="AJ14" i="2"/>
  <c r="AJ13" i="2"/>
  <c r="AJ12" i="2"/>
  <c r="AJ11" i="2"/>
  <c r="AJ10" i="2"/>
  <c r="AJ9" i="2"/>
  <c r="AJ8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AI92" i="2"/>
  <c r="AH92" i="2"/>
  <c r="AG92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AI90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AI87" i="2"/>
  <c r="AH87" i="2"/>
  <c r="AG87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AI86" i="2"/>
  <c r="AH86" i="2"/>
  <c r="AG86" i="2"/>
  <c r="AF86" i="2"/>
  <c r="AE86" i="2"/>
  <c r="AD86" i="2"/>
  <c r="AC86" i="2"/>
  <c r="AB86" i="2"/>
  <c r="AA86" i="2"/>
  <c r="Z86" i="2"/>
  <c r="Y86" i="2"/>
  <c r="X86" i="2"/>
  <c r="W86" i="2"/>
  <c r="V86" i="2"/>
  <c r="U86" i="2"/>
  <c r="T86" i="2"/>
  <c r="AI85" i="2"/>
  <c r="AH85" i="2"/>
  <c r="AG85" i="2"/>
  <c r="AF85" i="2"/>
  <c r="AE85" i="2"/>
  <c r="AD85" i="2"/>
  <c r="AC85" i="2"/>
  <c r="AB85" i="2"/>
  <c r="AA85" i="2"/>
  <c r="Z85" i="2"/>
  <c r="Y85" i="2"/>
  <c r="X85" i="2"/>
  <c r="W85" i="2"/>
  <c r="V85" i="2"/>
  <c r="U85" i="2"/>
  <c r="T85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AI83" i="2"/>
  <c r="AH83" i="2"/>
  <c r="AG83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AI81" i="2"/>
  <c r="AH81" i="2"/>
  <c r="AG81" i="2"/>
  <c r="AF81" i="2"/>
  <c r="AE81" i="2"/>
  <c r="AD81" i="2"/>
  <c r="AC81" i="2"/>
  <c r="AB81" i="2"/>
  <c r="AA81" i="2"/>
  <c r="Z81" i="2"/>
  <c r="Y81" i="2"/>
  <c r="X81" i="2"/>
  <c r="W81" i="2"/>
  <c r="V81" i="2"/>
  <c r="U81" i="2"/>
  <c r="T81" i="2"/>
  <c r="AI80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AI79" i="2"/>
  <c r="AH79" i="2"/>
  <c r="AG79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AI78" i="2"/>
  <c r="AH78" i="2"/>
  <c r="AG78" i="2"/>
  <c r="AF78" i="2"/>
  <c r="AE78" i="2"/>
  <c r="AD78" i="2"/>
  <c r="AC78" i="2"/>
  <c r="AB78" i="2"/>
  <c r="AA78" i="2"/>
  <c r="Z78" i="2"/>
  <c r="Y78" i="2"/>
  <c r="X78" i="2"/>
  <c r="W78" i="2"/>
  <c r="V78" i="2"/>
  <c r="U78" i="2"/>
  <c r="T78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AI75" i="2"/>
  <c r="AH75" i="2"/>
  <c r="AG75" i="2"/>
  <c r="AF75" i="2"/>
  <c r="AE75" i="2"/>
  <c r="AD75" i="2"/>
  <c r="AC75" i="2"/>
  <c r="AB75" i="2"/>
  <c r="AA75" i="2"/>
  <c r="Z75" i="2"/>
  <c r="Y75" i="2"/>
  <c r="X75" i="2"/>
  <c r="W75" i="2"/>
  <c r="V75" i="2"/>
  <c r="U75" i="2"/>
  <c r="T75" i="2"/>
  <c r="AI74" i="2"/>
  <c r="AH74" i="2"/>
  <c r="AG74" i="2"/>
  <c r="AF74" i="2"/>
  <c r="AE74" i="2"/>
  <c r="AD74" i="2"/>
  <c r="AC74" i="2"/>
  <c r="AB74" i="2"/>
  <c r="AA74" i="2"/>
  <c r="Z74" i="2"/>
  <c r="Y74" i="2"/>
  <c r="X74" i="2"/>
  <c r="W74" i="2"/>
  <c r="V74" i="2"/>
  <c r="U74" i="2"/>
  <c r="T74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AI72" i="2"/>
  <c r="AH72" i="2"/>
  <c r="AG72" i="2"/>
  <c r="AF72" i="2"/>
  <c r="AE72" i="2"/>
  <c r="AD72" i="2"/>
  <c r="AC72" i="2"/>
  <c r="AB72" i="2"/>
  <c r="AA72" i="2"/>
  <c r="Z72" i="2"/>
  <c r="Y72" i="2"/>
  <c r="X72" i="2"/>
  <c r="W72" i="2"/>
  <c r="V72" i="2"/>
  <c r="U72" i="2"/>
  <c r="T72" i="2"/>
  <c r="AI71" i="2"/>
  <c r="AH71" i="2"/>
  <c r="AG71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AI69" i="2"/>
  <c r="AH69" i="2"/>
  <c r="AG69" i="2"/>
  <c r="AF69" i="2"/>
  <c r="AE69" i="2"/>
  <c r="AD69" i="2"/>
  <c r="AC69" i="2"/>
  <c r="AB69" i="2"/>
  <c r="AA69" i="2"/>
  <c r="Z69" i="2"/>
  <c r="Y69" i="2"/>
  <c r="X69" i="2"/>
  <c r="W69" i="2"/>
  <c r="V69" i="2"/>
  <c r="U69" i="2"/>
  <c r="T69" i="2"/>
  <c r="AI68" i="2"/>
  <c r="AH68" i="2"/>
  <c r="AG68" i="2"/>
  <c r="AF68" i="2"/>
  <c r="AE68" i="2"/>
  <c r="AD68" i="2"/>
  <c r="AC68" i="2"/>
  <c r="AB68" i="2"/>
  <c r="AA68" i="2"/>
  <c r="Z68" i="2"/>
  <c r="Y68" i="2"/>
  <c r="X68" i="2"/>
  <c r="W68" i="2"/>
  <c r="V68" i="2"/>
  <c r="U68" i="2"/>
  <c r="T68" i="2"/>
  <c r="AI67" i="2"/>
  <c r="AH67" i="2"/>
  <c r="AG67" i="2"/>
  <c r="AF67" i="2"/>
  <c r="AE67" i="2"/>
  <c r="AD67" i="2"/>
  <c r="AC67" i="2"/>
  <c r="AB67" i="2"/>
  <c r="AA67" i="2"/>
  <c r="Z67" i="2"/>
  <c r="Y67" i="2"/>
  <c r="X67" i="2"/>
  <c r="W67" i="2"/>
  <c r="V67" i="2"/>
  <c r="U67" i="2"/>
  <c r="T67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AI64" i="2"/>
  <c r="AH64" i="2"/>
  <c r="AG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AI61" i="2"/>
  <c r="AH61" i="2"/>
  <c r="AG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AI57" i="2"/>
  <c r="AH57" i="2"/>
  <c r="AG57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AI56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AI55" i="2"/>
  <c r="AH55" i="2"/>
  <c r="AG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AI54" i="2"/>
  <c r="AH54" i="2"/>
  <c r="AG54" i="2"/>
  <c r="AF54" i="2"/>
  <c r="AE54" i="2"/>
  <c r="AD54" i="2"/>
  <c r="AC54" i="2"/>
  <c r="AB54" i="2"/>
  <c r="AA54" i="2"/>
  <c r="Z54" i="2"/>
  <c r="Y54" i="2"/>
  <c r="X54" i="2"/>
  <c r="W54" i="2"/>
  <c r="V54" i="2"/>
  <c r="U54" i="2"/>
  <c r="T54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AI50" i="2"/>
  <c r="AH50" i="2"/>
  <c r="AG50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AL1" i="1"/>
  <c r="AO89" i="1"/>
  <c r="AN89" i="1"/>
  <c r="AO88" i="1"/>
  <c r="AN88" i="1"/>
  <c r="AO87" i="1"/>
  <c r="AN87" i="1"/>
  <c r="AO86" i="1"/>
  <c r="AN86" i="1"/>
  <c r="AO85" i="1"/>
  <c r="AN85" i="1"/>
  <c r="AO84" i="1"/>
  <c r="AN84" i="1"/>
  <c r="AO83" i="1"/>
  <c r="AN83" i="1"/>
  <c r="AO82" i="1"/>
  <c r="AN82" i="1"/>
  <c r="AO81" i="1"/>
  <c r="AN81" i="1"/>
  <c r="AO80" i="1"/>
  <c r="AN80" i="1"/>
  <c r="AO79" i="1"/>
  <c r="AN79" i="1"/>
  <c r="AO78" i="1"/>
  <c r="AN78" i="1"/>
  <c r="AO77" i="1"/>
  <c r="AN77" i="1"/>
  <c r="AO76" i="1"/>
  <c r="AN76" i="1"/>
  <c r="AO75" i="1"/>
  <c r="AN75" i="1"/>
  <c r="AO74" i="1"/>
  <c r="AN74" i="1"/>
  <c r="AO73" i="1"/>
  <c r="AN73" i="1"/>
  <c r="AO72" i="1"/>
  <c r="AN72" i="1"/>
  <c r="AO71" i="1"/>
  <c r="AN71" i="1"/>
  <c r="AO70" i="1"/>
  <c r="AN70" i="1"/>
  <c r="AO69" i="1"/>
  <c r="AN69" i="1"/>
  <c r="AO68" i="1"/>
  <c r="AN68" i="1"/>
  <c r="AO67" i="1"/>
  <c r="AN67" i="1"/>
  <c r="AO66" i="1"/>
  <c r="AN66" i="1"/>
  <c r="AO65" i="1"/>
  <c r="AN65" i="1"/>
  <c r="AO64" i="1"/>
  <c r="AN64" i="1"/>
  <c r="AO63" i="1"/>
  <c r="AN63" i="1"/>
  <c r="AO62" i="1"/>
  <c r="AN62" i="1"/>
  <c r="AO61" i="1"/>
  <c r="AN61" i="1"/>
  <c r="AO60" i="1"/>
  <c r="AN60" i="1"/>
  <c r="AO59" i="1"/>
  <c r="AN59" i="1"/>
  <c r="AO58" i="1"/>
  <c r="AN58" i="1"/>
  <c r="AO57" i="1"/>
  <c r="AN57" i="1"/>
  <c r="AO56" i="1"/>
  <c r="AN56" i="1"/>
  <c r="AO55" i="1"/>
  <c r="AN55" i="1"/>
  <c r="AO54" i="1"/>
  <c r="AN54" i="1"/>
  <c r="AO53" i="1"/>
  <c r="AN53" i="1"/>
  <c r="AO52" i="1"/>
  <c r="AN52" i="1"/>
  <c r="AO51" i="1"/>
  <c r="AN51" i="1"/>
  <c r="AO50" i="1"/>
  <c r="AN50" i="1"/>
  <c r="AO49" i="1"/>
  <c r="AN49" i="1"/>
  <c r="AO48" i="1"/>
  <c r="AN48" i="1"/>
  <c r="AO47" i="1"/>
  <c r="AN47" i="1"/>
  <c r="AO46" i="1"/>
  <c r="AN46" i="1"/>
  <c r="AO45" i="1"/>
  <c r="AN45" i="1"/>
  <c r="AO44" i="1"/>
  <c r="AN44" i="1"/>
  <c r="AO43" i="1"/>
  <c r="AN43" i="1"/>
  <c r="AO42" i="1"/>
  <c r="AN42" i="1"/>
  <c r="AO41" i="1"/>
  <c r="AN41" i="1"/>
  <c r="AO40" i="1"/>
  <c r="AN40" i="1"/>
  <c r="AO39" i="1"/>
  <c r="AN39" i="1"/>
  <c r="AO38" i="1"/>
  <c r="AN38" i="1"/>
  <c r="AO37" i="1"/>
  <c r="AN37" i="1"/>
  <c r="AO36" i="1"/>
  <c r="AN36" i="1"/>
  <c r="AO35" i="1"/>
  <c r="AN35" i="1"/>
  <c r="AO34" i="1"/>
  <c r="AN34" i="1"/>
  <c r="AO33" i="1"/>
  <c r="AN33" i="1"/>
  <c r="AO32" i="1"/>
  <c r="AN32" i="1"/>
  <c r="AO31" i="1"/>
  <c r="AN31" i="1"/>
  <c r="AO30" i="1"/>
  <c r="AN30" i="1"/>
  <c r="AO29" i="1"/>
  <c r="AN29" i="1"/>
  <c r="AO28" i="1"/>
  <c r="AN28" i="1"/>
  <c r="AO27" i="1"/>
  <c r="AN27" i="1"/>
  <c r="AO26" i="1"/>
  <c r="AN26" i="1"/>
  <c r="AO25" i="1"/>
  <c r="AN25" i="1"/>
  <c r="AO24" i="1"/>
  <c r="AN24" i="1"/>
  <c r="AO23" i="1"/>
  <c r="AN23" i="1"/>
  <c r="AO22" i="1"/>
  <c r="AN22" i="1"/>
  <c r="AO21" i="1"/>
  <c r="AN21" i="1"/>
  <c r="AO20" i="1"/>
  <c r="AN20" i="1"/>
  <c r="AO19" i="1"/>
  <c r="AN19" i="1"/>
  <c r="AO18" i="1"/>
  <c r="AN18" i="1"/>
  <c r="AO17" i="1"/>
  <c r="AN17" i="1"/>
  <c r="AO16" i="1"/>
  <c r="AN16" i="1"/>
  <c r="AO15" i="1"/>
  <c r="AN15" i="1"/>
  <c r="AO14" i="1"/>
  <c r="AN14" i="1"/>
  <c r="AO13" i="1"/>
  <c r="AN13" i="1"/>
  <c r="AO12" i="1"/>
  <c r="AN12" i="1"/>
  <c r="AO11" i="1"/>
  <c r="AN11" i="1"/>
  <c r="AO10" i="1"/>
  <c r="AN10" i="1"/>
  <c r="AO9" i="1"/>
  <c r="AN9" i="1"/>
  <c r="AO8" i="1"/>
  <c r="AN8" i="1"/>
  <c r="AO7" i="1"/>
  <c r="AN7" i="1"/>
  <c r="AO6" i="1"/>
  <c r="AN6" i="1"/>
  <c r="AO5" i="1"/>
  <c r="AN5" i="1"/>
  <c r="AO4" i="1"/>
  <c r="AN4" i="1"/>
  <c r="AO3" i="1"/>
  <c r="AN3" i="1"/>
  <c r="AO2" i="1"/>
  <c r="AN2" i="1"/>
  <c r="AM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2" i="1"/>
  <c r="U5" i="1"/>
  <c r="U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3" i="1"/>
  <c r="U4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3" i="1"/>
  <c r="AL47" i="1" l="1"/>
  <c r="AL7" i="1"/>
  <c r="AL61" i="1"/>
  <c r="AL71" i="1"/>
  <c r="AL86" i="1"/>
  <c r="AL22" i="1"/>
  <c r="AL70" i="1"/>
  <c r="AL46" i="1"/>
  <c r="AL6" i="1"/>
  <c r="AL85" i="1"/>
  <c r="AL21" i="1"/>
  <c r="AL80" i="1"/>
  <c r="AL56" i="1"/>
  <c r="AL40" i="1"/>
  <c r="AL32" i="1"/>
  <c r="AL16" i="1"/>
  <c r="AL45" i="1"/>
  <c r="AL79" i="1"/>
  <c r="AL55" i="1"/>
  <c r="AL31" i="1"/>
  <c r="AL15" i="1"/>
  <c r="AL54" i="1"/>
  <c r="AL30" i="1"/>
  <c r="AL69" i="1"/>
  <c r="AL29" i="1"/>
  <c r="AL5" i="1"/>
  <c r="AL64" i="1"/>
  <c r="AL39" i="1"/>
  <c r="AL78" i="1"/>
  <c r="AL14" i="1"/>
  <c r="AL77" i="1"/>
  <c r="AL53" i="1"/>
  <c r="AL13" i="1"/>
  <c r="AL84" i="1"/>
  <c r="AL76" i="1"/>
  <c r="AL68" i="1"/>
  <c r="AL60" i="1"/>
  <c r="AL52" i="1"/>
  <c r="AL44" i="1"/>
  <c r="AL36" i="1"/>
  <c r="AL28" i="1"/>
  <c r="AL20" i="1"/>
  <c r="AL12" i="1"/>
  <c r="AL4" i="1"/>
  <c r="AL88" i="1"/>
  <c r="AL24" i="1"/>
  <c r="AL63" i="1"/>
  <c r="AL38" i="1"/>
  <c r="AL72" i="1"/>
  <c r="AL48" i="1"/>
  <c r="AL8" i="1"/>
  <c r="AL87" i="1"/>
  <c r="AL23" i="1"/>
  <c r="AL62" i="1"/>
  <c r="AL37" i="1"/>
  <c r="AL3" i="1"/>
  <c r="AL83" i="1"/>
  <c r="AL67" i="1"/>
  <c r="AL51" i="1"/>
  <c r="AL35" i="1"/>
  <c r="AL11" i="1"/>
  <c r="AL74" i="1"/>
  <c r="AL58" i="1"/>
  <c r="AL42" i="1"/>
  <c r="AL26" i="1"/>
  <c r="AL18" i="1"/>
  <c r="AL89" i="1"/>
  <c r="AL73" i="1"/>
  <c r="AL57" i="1"/>
  <c r="AL41" i="1"/>
  <c r="AL25" i="1"/>
  <c r="AL17" i="1"/>
  <c r="AL75" i="1"/>
  <c r="AL59" i="1"/>
  <c r="AL43" i="1"/>
  <c r="AL27" i="1"/>
  <c r="AL19" i="1"/>
  <c r="AL82" i="1"/>
  <c r="AL66" i="1"/>
  <c r="AL50" i="1"/>
  <c r="AL34" i="1"/>
  <c r="AL10" i="1"/>
  <c r="AL81" i="1"/>
  <c r="AL65" i="1"/>
  <c r="AL49" i="1"/>
  <c r="AL33" i="1"/>
  <c r="AL9" i="1"/>
  <c r="O97" i="1" l="1" a="1"/>
  <c r="O97" i="1" s="1"/>
  <c r="N97" i="1" a="1"/>
  <c r="N97" i="1" s="1"/>
  <c r="O102" i="1" a="1"/>
  <c r="O102" i="1" s="1"/>
  <c r="N102" i="1" a="1"/>
  <c r="N102" i="1" s="1"/>
  <c r="O99" i="1" a="1"/>
  <c r="O99" i="1" s="1"/>
  <c r="N99" i="1" a="1"/>
  <c r="N99" i="1" s="1"/>
  <c r="I94" i="1"/>
  <c r="Y94" i="1"/>
  <c r="L94" i="1"/>
  <c r="AE94" i="1"/>
  <c r="X94" i="1"/>
  <c r="G94" i="1"/>
  <c r="H97" i="1" s="1"/>
  <c r="K94" i="1"/>
  <c r="AI94" i="1"/>
  <c r="Z94" i="1"/>
  <c r="P94" i="1"/>
  <c r="AF94" i="1"/>
  <c r="N94" i="1"/>
  <c r="Q94" i="1"/>
  <c r="AG94" i="1"/>
  <c r="J94" i="1"/>
  <c r="T94" i="1"/>
  <c r="AD94" i="1"/>
  <c r="M94" i="1"/>
  <c r="AC94" i="1"/>
  <c r="AH94" i="1"/>
  <c r="AB94" i="1"/>
  <c r="R94" i="1"/>
  <c r="V94" i="1"/>
  <c r="U94" i="1"/>
  <c r="W94" i="1"/>
  <c r="O94" i="1"/>
  <c r="AA94" i="1"/>
  <c r="S94" i="1"/>
  <c r="H94" i="1"/>
  <c r="H98" i="1" l="1"/>
  <c r="H99" i="1"/>
  <c r="I99" i="1" s="1"/>
  <c r="I98" i="1" l="1"/>
  <c r="I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Szerző</author>
  </authors>
  <commentList>
    <comment ref="A1" authorId="0" shapeId="0" xr:uid="{8DE0311C-F209-47FC-9D28-755636E5F806}">
      <text>
        <r>
          <rPr>
            <sz val="8"/>
            <color indexed="8"/>
            <rFont val="Tahoma"/>
            <family val="2"/>
            <charset val="238"/>
          </rPr>
          <t>Megjegyzés: Számtani középértékek.
Forrás: Országos Vízügyi Főigazgatóság, és Országos Környezetvédelmi Információs Rendszer (OKIR).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<sst xmlns="http://schemas.openxmlformats.org/spreadsheetml/2006/main" count="1083" uniqueCount="364">
  <si>
    <t>Vízhozam, m³/s</t>
  </si>
  <si>
    <t>Hőmérséklet, °C</t>
  </si>
  <si>
    <t>Kémhatás, pH</t>
  </si>
  <si>
    <t>..</t>
  </si>
  <si>
    <r>
      <t>Oldott oxigén,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</si>
  <si>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t>Oxigéntelítettség, %</t>
  </si>
  <si>
    <r>
      <t>BOI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(20°C, 5d),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</si>
  <si>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r>
      <t>KOI (K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Cr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O</t>
    </r>
    <r>
      <rPr>
        <vertAlign val="subscript"/>
        <sz val="8"/>
        <rFont val="Arial"/>
        <family val="2"/>
        <charset val="238"/>
      </rPr>
      <t>7</t>
    </r>
    <r>
      <rPr>
        <sz val="8"/>
        <rFont val="Arial"/>
        <family val="2"/>
        <charset val="238"/>
      </rPr>
      <t>),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</si>
  <si>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t>Összes lebegő anyag, mg/l</t>
  </si>
  <si>
    <t>Összes oldott anyag, mg/l</t>
  </si>
  <si>
    <t>Összes nitrogén, µg N/l</t>
  </si>
  <si>
    <r>
      <t>Nitrát (NO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), µg 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/l</t>
    </r>
  </si>
  <si>
    <r>
      <t>Ammónium (NH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), µg N/l</t>
    </r>
  </si>
  <si>
    <t>Összes foszfor, µg P/l</t>
  </si>
  <si>
    <t>Ortofoszfátok, µg P/l</t>
  </si>
  <si>
    <t>Klorofill-a (nyár), µg/l</t>
  </si>
  <si>
    <t>Coliformszám (éves középérték), n/100 ml</t>
  </si>
  <si>
    <t xml:space="preserve">15.1.1.28. A magyarországi folyók jellemző vízminőségi értékei </t>
  </si>
  <si>
    <t>Évszámok</t>
  </si>
  <si>
    <t>DUNA-1995</t>
  </si>
  <si>
    <t>DUNA-1996</t>
  </si>
  <si>
    <t>DUNA-1997</t>
  </si>
  <si>
    <t>DUNA-1998</t>
  </si>
  <si>
    <t>DUNA-1999</t>
  </si>
  <si>
    <t>DUNA-2000</t>
  </si>
  <si>
    <t>DUNA-2001</t>
  </si>
  <si>
    <t>DUNA-2002</t>
  </si>
  <si>
    <t>DUNA-2003</t>
  </si>
  <si>
    <t>DUNA-2004</t>
  </si>
  <si>
    <t>DUNA-2005</t>
  </si>
  <si>
    <t>DUNA-2006</t>
  </si>
  <si>
    <t>DUNA-2007</t>
  </si>
  <si>
    <t>DUNA-2008</t>
  </si>
  <si>
    <t>DUNA-2009</t>
  </si>
  <si>
    <t>DUNA-2010</t>
  </si>
  <si>
    <t>DUNA-2011</t>
  </si>
  <si>
    <t>DUNA-2012</t>
  </si>
  <si>
    <t>DUNA-2013</t>
  </si>
  <si>
    <t>DUNA-2014</t>
  </si>
  <si>
    <t>DUNA-2015</t>
  </si>
  <si>
    <t>DUNA-2016</t>
  </si>
  <si>
    <t>DUNA-2017</t>
  </si>
  <si>
    <t>DUNA-2018</t>
  </si>
  <si>
    <t>DUNA-2019</t>
  </si>
  <si>
    <t>DUNA-2020</t>
  </si>
  <si>
    <t>DUNA-2021</t>
  </si>
  <si>
    <t>DUNA-2022</t>
  </si>
  <si>
    <t>DUNA-2023</t>
  </si>
  <si>
    <t>DRÁVA-1995</t>
  </si>
  <si>
    <t>DRÁVA-1996</t>
  </si>
  <si>
    <t>DRÁVA-1997</t>
  </si>
  <si>
    <t>DRÁVA-1998</t>
  </si>
  <si>
    <t>DRÁVA-1999</t>
  </si>
  <si>
    <t>DRÁVA-2000</t>
  </si>
  <si>
    <t>DRÁVA-2001</t>
  </si>
  <si>
    <t>DRÁVA-2002</t>
  </si>
  <si>
    <t>DRÁVA-2003</t>
  </si>
  <si>
    <t>DRÁVA-2004</t>
  </si>
  <si>
    <t>DRÁVA-2005</t>
  </si>
  <si>
    <t>DRÁVA-2006</t>
  </si>
  <si>
    <t>DRÁVA-2007</t>
  </si>
  <si>
    <t>DRÁVA-2008</t>
  </si>
  <si>
    <t>DRÁVA-2009</t>
  </si>
  <si>
    <t>DRÁVA-2010</t>
  </si>
  <si>
    <t>DRÁVA-2011</t>
  </si>
  <si>
    <t>DRÁVA-2012</t>
  </si>
  <si>
    <t>DRÁVA-2013</t>
  </si>
  <si>
    <t>DRÁVA-2014</t>
  </si>
  <si>
    <t>DRÁVA-2015</t>
  </si>
  <si>
    <t>DRÁVA-2016</t>
  </si>
  <si>
    <t>DRÁVA-2017</t>
  </si>
  <si>
    <t>DRÁVA-2018</t>
  </si>
  <si>
    <t>DRÁVA-2019</t>
  </si>
  <si>
    <t>DRÁVA-2020</t>
  </si>
  <si>
    <t>DRÁVA-2021</t>
  </si>
  <si>
    <t>DRÁVA-2022</t>
  </si>
  <si>
    <t>DRÁVA-2023</t>
  </si>
  <si>
    <t>TISZA-1995</t>
  </si>
  <si>
    <t>TISZA-1996</t>
  </si>
  <si>
    <t>TISZA-1997</t>
  </si>
  <si>
    <t>TISZA-1998</t>
  </si>
  <si>
    <t>TISZA-1999</t>
  </si>
  <si>
    <t>TISZA-2000</t>
  </si>
  <si>
    <t>TISZA-2001</t>
  </si>
  <si>
    <t>TISZA-2002</t>
  </si>
  <si>
    <t>TISZA-2003</t>
  </si>
  <si>
    <t>TISZA-2004</t>
  </si>
  <si>
    <t>TISZA-2005</t>
  </si>
  <si>
    <t>TISZA-2006</t>
  </si>
  <si>
    <t>TISZA-2007</t>
  </si>
  <si>
    <t>TISZA-2008</t>
  </si>
  <si>
    <t>TISZA-2009</t>
  </si>
  <si>
    <t>TISZA-2010</t>
  </si>
  <si>
    <t>TISZA-2011</t>
  </si>
  <si>
    <t>TISZA-2012</t>
  </si>
  <si>
    <t>TISZA-2013</t>
  </si>
  <si>
    <t>TISZA-2014</t>
  </si>
  <si>
    <t>TISZA-2015</t>
  </si>
  <si>
    <t>TISZA-2016</t>
  </si>
  <si>
    <t>TISZA-2017</t>
  </si>
  <si>
    <t>TISZA-2018</t>
  </si>
  <si>
    <t>TISZA-2019</t>
  </si>
  <si>
    <t>TISZA-2020</t>
  </si>
  <si>
    <t>TISZA-2021</t>
  </si>
  <si>
    <t>TISZA-2022</t>
  </si>
  <si>
    <t>TISZA-2023</t>
  </si>
  <si>
    <t>Paraméter</t>
  </si>
  <si>
    <t>3 pont (jó)</t>
  </si>
  <si>
    <t>2 pont (közepes)</t>
  </si>
  <si>
    <t>1 pont (rossz)</t>
  </si>
  <si>
    <t>10–20 °C</t>
  </si>
  <si>
    <t>5–10 vagy 20–25 °C</t>
  </si>
  <si>
    <t>&lt; 5 vagy &gt; 25 °C</t>
  </si>
  <si>
    <t>6.5–8.5</t>
  </si>
  <si>
    <t>6.0–6.5 vagy 8.5–9.0</t>
  </si>
  <si>
    <t>&lt; 6.0 vagy &gt; 9.0</t>
  </si>
  <si>
    <t>≥ 90%</t>
  </si>
  <si>
    <t>70–90%</t>
  </si>
  <si>
    <t>&lt; 70%</t>
  </si>
  <si>
    <t>≤ 3</t>
  </si>
  <si>
    <t>3–5</t>
  </si>
  <si>
    <t>&gt; 5</t>
  </si>
  <si>
    <t>≤ 1500</t>
  </si>
  <si>
    <t>&gt; 100</t>
  </si>
  <si>
    <t>≤ 1000</t>
  </si>
  <si>
    <r>
      <t>Oldott oxigén,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</si>
  <si>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r>
      <t>BOI</t>
    </r>
    <r>
      <rPr>
        <b/>
        <vertAlign val="subscript"/>
        <sz val="9"/>
        <rFont val="Arial"/>
        <family val="2"/>
        <charset val="238"/>
      </rPr>
      <t>5</t>
    </r>
    <r>
      <rPr>
        <b/>
        <sz val="9"/>
        <rFont val="Arial"/>
        <family val="2"/>
        <charset val="238"/>
      </rPr>
      <t xml:space="preserve"> (20°C, 5d),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</si>
  <si>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r>
      <t>KOI (K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Cr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O</t>
    </r>
    <r>
      <rPr>
        <b/>
        <vertAlign val="subscript"/>
        <sz val="9"/>
        <rFont val="Arial"/>
        <family val="2"/>
        <charset val="238"/>
      </rPr>
      <t>7</t>
    </r>
    <r>
      <rPr>
        <b/>
        <sz val="9"/>
        <rFont val="Arial"/>
        <family val="2"/>
        <charset val="238"/>
      </rPr>
      <t>),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</si>
  <si>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r>
      <t>Nitrát (NO</t>
    </r>
    <r>
      <rPr>
        <b/>
        <vertAlign val="sub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>), µg NO</t>
    </r>
    <r>
      <rPr>
        <b/>
        <vertAlign val="sub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>/l</t>
    </r>
  </si>
  <si>
    <r>
      <t>Ammónium (NH</t>
    </r>
    <r>
      <rPr>
        <b/>
        <vertAlign val="subscript"/>
        <sz val="9"/>
        <rFont val="Arial"/>
        <family val="2"/>
        <charset val="238"/>
      </rPr>
      <t>4</t>
    </r>
    <r>
      <rPr>
        <b/>
        <sz val="9"/>
        <rFont val="Arial"/>
        <family val="2"/>
        <charset val="238"/>
      </rPr>
      <t>), µg N/l</t>
    </r>
  </si>
  <si>
    <t>&lt;150</t>
  </si>
  <si>
    <t>≥ 350</t>
  </si>
  <si>
    <t>Vízhozam pont</t>
  </si>
  <si>
    <t>Hőmérséklet pont</t>
  </si>
  <si>
    <t>Kémhatás pont</t>
  </si>
  <si>
    <t>Oldott oxigén pont</t>
  </si>
  <si>
    <t>Oxigéntelítettség pont</t>
  </si>
  <si>
    <r>
      <t>BOI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pont</t>
    </r>
  </si>
  <si>
    <t>KOI pont</t>
  </si>
  <si>
    <t>Összes lebegő anyag pont</t>
  </si>
  <si>
    <t>Összes oldott anyag pont</t>
  </si>
  <si>
    <t>Összes nitrogén pont</t>
  </si>
  <si>
    <r>
      <t>Nitrát (NO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) pont</t>
    </r>
  </si>
  <si>
    <r>
      <t>Ammónium (NH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) pont</t>
    </r>
  </si>
  <si>
    <t>Összes foszfor pont</t>
  </si>
  <si>
    <t>Ortofoszfátok pont</t>
  </si>
  <si>
    <t>Coliformszám  pont</t>
  </si>
  <si>
    <t>Klorofill-a  pont</t>
  </si>
  <si>
    <t>≤ 7</t>
  </si>
  <si>
    <t>7–12</t>
  </si>
  <si>
    <t>&gt; 12</t>
  </si>
  <si>
    <t>≤ 30</t>
  </si>
  <si>
    <t>30–40</t>
  </si>
  <si>
    <t>&gt; 40</t>
  </si>
  <si>
    <t>≤ 150</t>
  </si>
  <si>
    <t>150-300</t>
  </si>
  <si>
    <t>&gt; 300</t>
  </si>
  <si>
    <t>1500–2250</t>
  </si>
  <si>
    <t>&gt; 2250</t>
  </si>
  <si>
    <t>≤ 4000</t>
  </si>
  <si>
    <t>4000-8000</t>
  </si>
  <si>
    <t>&gt; 8000</t>
  </si>
  <si>
    <t>≤ 20</t>
  </si>
  <si>
    <t>20–60</t>
  </si>
  <si>
    <t>&gt; 60</t>
  </si>
  <si>
    <t>≤ 80</t>
  </si>
  <si>
    <t>80-160</t>
  </si>
  <si>
    <t>&gt; 160</t>
  </si>
  <si>
    <t>≤ 40</t>
  </si>
  <si>
    <t>40–100</t>
  </si>
  <si>
    <t>≤ 5</t>
  </si>
  <si>
    <t>&gt; 15</t>
  </si>
  <si>
    <t>1000–2500</t>
  </si>
  <si>
    <t>&gt; 2500</t>
  </si>
  <si>
    <t>150-350</t>
  </si>
  <si>
    <t>&lt; 8</t>
  </si>
  <si>
    <t>12--8</t>
  </si>
  <si>
    <t>≥ 12</t>
  </si>
  <si>
    <t>5--15</t>
  </si>
  <si>
    <t xml:space="preserve">Legtisztább folyó </t>
  </si>
  <si>
    <t>DUNA</t>
  </si>
  <si>
    <t>DRÁVA</t>
  </si>
  <si>
    <t>TISZA</t>
  </si>
  <si>
    <t>Legtisztább folyók 1995-2023</t>
  </si>
  <si>
    <t>Folyó</t>
  </si>
  <si>
    <t>Helyezések</t>
  </si>
  <si>
    <t>Hányszor volt a legtisztább? (db)</t>
  </si>
  <si>
    <t>Évszámok és folyó</t>
  </si>
  <si>
    <t>Folyók legtisztább évei:</t>
  </si>
  <si>
    <t>Évszám</t>
  </si>
  <si>
    <t xml:space="preserve">Évszámok </t>
  </si>
  <si>
    <t>Pontszám</t>
  </si>
  <si>
    <t>Y0</t>
  </si>
  <si>
    <t>Azonosító:</t>
  </si>
  <si>
    <t>Objektumok:</t>
  </si>
  <si>
    <t>Attribútumok:</t>
  </si>
  <si>
    <t>Lépcsôk:</t>
  </si>
  <si>
    <t>Eltolás:</t>
  </si>
  <si>
    <t>Leírás:</t>
  </si>
  <si>
    <t>COCO Y0: 3215280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</si>
  <si>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</si>
  <si>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</si>
  <si>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</si>
  <si>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</si>
  <si>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</si>
  <si>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</si>
  <si>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</si>
  <si>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</si>
  <si>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</si>
  <si>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</si>
  <si>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X(A10)</t>
  </si>
  <si>
    <t>X(A11)</t>
  </si>
  <si>
    <t>X(A12)</t>
  </si>
  <si>
    <t>X(A13)</t>
  </si>
  <si>
    <t>X(A14)</t>
  </si>
  <si>
    <t>X(A15)</t>
  </si>
  <si>
    <t>X(A16)</t>
  </si>
  <si>
    <t>Y(A17)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</si>
  <si>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</si>
  <si>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</si>
  <si>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</si>
  <si>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</si>
  <si>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</si>
  <si>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</si>
  <si>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</si>
  <si>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</si>
  <si>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</si>
  <si>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</si>
  <si>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</si>
  <si>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</si>
  <si>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</si>
  <si>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</si>
  <si>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</si>
  <si>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</si>
  <si>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</si>
  <si>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</si>
  <si>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</si>
  <si>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</si>
  <si>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</si>
  <si>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</si>
  <si>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</si>
  <si>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</si>
  <si>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</si>
  <si>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</si>
  <si>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</si>
  <si>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</si>
  <si>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</si>
  <si>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</si>
  <si>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</si>
  <si>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</si>
  <si>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</si>
  <si>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</si>
  <si>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</si>
  <si>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</si>
  <si>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</si>
  <si>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</si>
  <si>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</si>
  <si>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</si>
  <si>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</si>
  <si>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</si>
  <si>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</si>
  <si>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</si>
  <si>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</si>
  <si>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</si>
  <si>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</si>
  <si>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</si>
  <si>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O49</t>
  </si>
  <si>
    <t>O50</t>
  </si>
  <si>
    <t>O51</t>
  </si>
  <si>
    <t>O52</t>
  </si>
  <si>
    <t>O53</t>
  </si>
  <si>
    <t>O54</t>
  </si>
  <si>
    <t>O55</t>
  </si>
  <si>
    <t>O56</t>
  </si>
  <si>
    <t>O57</t>
  </si>
  <si>
    <t>O58</t>
  </si>
  <si>
    <t>O59</t>
  </si>
  <si>
    <t>O60</t>
  </si>
  <si>
    <t>O61</t>
  </si>
  <si>
    <t>O62</t>
  </si>
  <si>
    <t>O63</t>
  </si>
  <si>
    <t>O64</t>
  </si>
  <si>
    <t>O65</t>
  </si>
  <si>
    <t>O66</t>
  </si>
  <si>
    <t>O67</t>
  </si>
  <si>
    <t>O68</t>
  </si>
  <si>
    <t>O69</t>
  </si>
  <si>
    <t>O70</t>
  </si>
  <si>
    <t>O71</t>
  </si>
  <si>
    <t>O72</t>
  </si>
  <si>
    <t>O73</t>
  </si>
  <si>
    <t>O74</t>
  </si>
  <si>
    <t>O75</t>
  </si>
  <si>
    <t>O76</t>
  </si>
  <si>
    <t>O77</t>
  </si>
  <si>
    <t>O78</t>
  </si>
  <si>
    <t>O79</t>
  </si>
  <si>
    <t>O80</t>
  </si>
  <si>
    <t>O81</t>
  </si>
  <si>
    <t>O82</t>
  </si>
  <si>
    <t>O83</t>
  </si>
  <si>
    <t>O84</t>
  </si>
  <si>
    <t>O85</t>
  </si>
  <si>
    <t>O86</t>
  </si>
  <si>
    <t>O87</t>
  </si>
  <si>
    <t>Lépcsôk(1)</t>
  </si>
  <si>
    <t>S1</t>
  </si>
  <si>
    <t>(10+5)/(2)=7.5</t>
  </si>
  <si>
    <t>(3+2)/(2)=2.5</t>
  </si>
  <si>
    <t>(2+2)/(2)=2</t>
  </si>
  <si>
    <t>(2+999990.4)/(2)=499996.2</t>
  </si>
  <si>
    <t>(8+2)/(2)=5</t>
  </si>
  <si>
    <t>(2+3)/(2)=2.5</t>
  </si>
  <si>
    <t>(5+2)/(2)=3.5</t>
  </si>
  <si>
    <t>(999975.4+4)/(2)=499989.7</t>
  </si>
  <si>
    <t>S2</t>
  </si>
  <si>
    <t>(1+4)/(2)=2.5</t>
  </si>
  <si>
    <t>(2+1)/(2)=1.5</t>
  </si>
  <si>
    <t>(1+1)/(2)=1</t>
  </si>
  <si>
    <t>(1+999989.4)/(2)=499995.2</t>
  </si>
  <si>
    <t>(7+1)/(2)=4</t>
  </si>
  <si>
    <t>(1+2)/(2)=1.5</t>
  </si>
  <si>
    <t>(4+1)/(2)=2.5</t>
  </si>
  <si>
    <t>(999974.4+3)/(2)=499988.7</t>
  </si>
  <si>
    <t>S3</t>
  </si>
  <si>
    <t>(0+0)/(2)=0</t>
  </si>
  <si>
    <t>(0+999988.4)/(2)=499994.2</t>
  </si>
  <si>
    <t>(999971.4+0)/(2)=499985.7</t>
  </si>
  <si>
    <t>Lépcsôk(2)</t>
  </si>
  <si>
    <t>COCO:Y0</t>
  </si>
  <si>
    <t>Becslés</t>
  </si>
  <si>
    <t>Tény+0</t>
  </si>
  <si>
    <t>Delta</t>
  </si>
  <si>
    <t>Delta/Tény</t>
  </si>
  <si>
    <t>S1 összeg:</t>
  </si>
  <si>
    <t>S3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</si>
  <si>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</si>
  <si>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</si>
  <si>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</si>
  <si>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</si>
  <si>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</si>
  <si>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</si>
  <si>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</si>
  <si>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1.63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</si>
  <si>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0.25 mp (0 p)</t>
    </r>
  </si>
  <si>
    <t>Sorcímkék</t>
  </si>
  <si>
    <t>Végösszeg</t>
  </si>
  <si>
    <t>Oszlopcímkék</t>
  </si>
  <si>
    <t>Átlag / Becslés</t>
  </si>
  <si>
    <t>inverz</t>
  </si>
  <si>
    <t>y0</t>
  </si>
  <si>
    <t>COCO Y0: 2483539</t>
  </si>
  <si>
    <t>(5+10)/(2)=7.5</t>
  </si>
  <si>
    <t>(999975.6+999978.6)/(2)=999977.15</t>
  </si>
  <si>
    <t>(2+8)/(2)=5</t>
  </si>
  <si>
    <t>(2+5)/(2)=3.5</t>
  </si>
  <si>
    <t>(4+4)/(2)=4</t>
  </si>
  <si>
    <t>(1+9)/(2)=5</t>
  </si>
  <si>
    <t>(999974.6+999977.6)/(2)=999976.15</t>
  </si>
  <si>
    <t>(999973.6+999976.6)/(2)=999975.15</t>
  </si>
  <si>
    <r>
      <t>A futtatás idôtartama: </t>
    </r>
    <r>
      <rPr>
        <b/>
        <sz val="7"/>
        <color rgb="FF333333"/>
        <rFont val="Verdana"/>
        <family val="2"/>
        <charset val="238"/>
      </rPr>
      <t>0.23 mp (0 p)</t>
    </r>
  </si>
  <si>
    <t>valid?</t>
  </si>
  <si>
    <t>Összpontszám (db) - JÓSÁGPONT</t>
  </si>
  <si>
    <t>kockázat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</si>
</sst>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vertAlign val="subscript"/>
      <sz val="8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color indexed="17"/>
      <name val="Arial"/>
      <family val="2"/>
      <charset val="238"/>
    </font>
    <font>
      <sz val="8"/>
      <color indexed="8"/>
      <name val="Tahoma"/>
      <family val="2"/>
      <charset val="238"/>
    </font>
    <font>
      <sz val="8"/>
      <name val="Aptos Narrow"/>
      <family val="2"/>
      <charset val="238"/>
      <scheme val="minor"/>
    </font>
    <font>
      <b/>
      <sz val="9"/>
      <name val="Arial"/>
      <family val="2"/>
      <charset val="238"/>
    </font>
    <font>
      <b/>
      <vertAlign val="subscript"/>
      <sz val="9"/>
      <name val="Arial"/>
      <family val="2"/>
      <charset val="238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5">
    <xf numFmtId="0" fontId="0" fillId="0" borderId="0"/>
    <xf numFmtId="0" fontId="4" fillId="0" borderId="0"/>
    <xf numFmtId="0" fontId="4" fillId="0" borderId="0"/>
    <xf numFmtId="0" fontId="4" fillId="0" borderId="0"/>
    <xf numFmtId="0" fontId="13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/>
    <xf numFmtId="164" fontId="2" fillId="0" borderId="0" xfId="1" applyNumberFormat="1" applyFont="1" applyAlignment="1">
      <alignment horizontal="right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center" wrapText="1"/>
    </xf>
    <xf numFmtId="164" fontId="2" fillId="0" borderId="4" xfId="0" applyNumberFormat="1" applyFont="1" applyBorder="1"/>
    <xf numFmtId="2" fontId="2" fillId="0" borderId="0" xfId="0" applyNumberFormat="1" applyFont="1" applyAlignment="1">
      <alignment horizontal="right"/>
    </xf>
    <xf numFmtId="2" fontId="2" fillId="0" borderId="0" xfId="1" applyNumberFormat="1" applyFont="1" applyAlignment="1">
      <alignment horizontal="right" wrapText="1"/>
    </xf>
    <xf numFmtId="2" fontId="2" fillId="0" borderId="0" xfId="0" applyNumberFormat="1" applyFont="1"/>
    <xf numFmtId="2" fontId="2" fillId="0" borderId="3" xfId="0" applyNumberFormat="1" applyFont="1" applyBorder="1" applyAlignment="1">
      <alignment horizontal="right"/>
    </xf>
    <xf numFmtId="2" fontId="2" fillId="0" borderId="0" xfId="3" applyNumberFormat="1" applyFont="1"/>
    <xf numFmtId="2" fontId="2" fillId="0" borderId="3" xfId="0" applyNumberFormat="1" applyFont="1" applyBorder="1"/>
    <xf numFmtId="2" fontId="2" fillId="0" borderId="0" xfId="2" applyNumberFormat="1" applyFont="1"/>
    <xf numFmtId="2" fontId="2" fillId="0" borderId="5" xfId="0" applyNumberFormat="1" applyFont="1" applyBorder="1"/>
    <xf numFmtId="2" fontId="2" fillId="0" borderId="5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16" fontId="0" fillId="0" borderId="2" xfId="0" applyNumberForma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vertical="center" wrapText="1"/>
    </xf>
    <xf numFmtId="0" fontId="10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6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0" fontId="17" fillId="6" borderId="21" xfId="0" applyFont="1" applyFill="1" applyBorder="1" applyAlignment="1">
      <alignment horizontal="center" vertical="center" wrapText="1"/>
    </xf>
    <xf numFmtId="0" fontId="18" fillId="7" borderId="22" xfId="0" applyFont="1" applyFill="1" applyBorder="1" applyAlignment="1">
      <alignment horizontal="center" vertical="center" wrapText="1"/>
    </xf>
    <xf numFmtId="0" fontId="17" fillId="6" borderId="21" xfId="0" applyFont="1" applyFill="1" applyBorder="1" applyAlignment="1">
      <alignment horizontal="left" vertical="center" wrapText="1"/>
    </xf>
    <xf numFmtId="0" fontId="19" fillId="7" borderId="22" xfId="0" applyFont="1" applyFill="1" applyBorder="1" applyAlignment="1">
      <alignment horizontal="center" vertical="center" wrapText="1"/>
    </xf>
    <xf numFmtId="0" fontId="13" fillId="0" borderId="0" xfId="4"/>
    <xf numFmtId="0" fontId="20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2" fontId="0" fillId="0" borderId="0" xfId="0" applyNumberFormat="1"/>
    <xf numFmtId="0" fontId="17" fillId="6" borderId="23" xfId="0" applyFont="1" applyFill="1" applyBorder="1" applyAlignment="1">
      <alignment horizontal="center" vertical="center" wrapText="1"/>
    </xf>
    <xf numFmtId="0" fontId="17" fillId="6" borderId="24" xfId="0" applyFont="1" applyFill="1" applyBorder="1" applyAlignment="1">
      <alignment horizontal="center" vertical="center" wrapText="1"/>
    </xf>
    <xf numFmtId="0" fontId="0" fillId="8" borderId="0" xfId="0" applyFill="1"/>
  </cellXfs>
  <cellStyles count="5">
    <cellStyle name="Hivatkozás" xfId="4" builtinId="8"/>
    <cellStyle name="Normál" xfId="0" builtinId="0"/>
    <cellStyle name="Normál_5.4.4." xfId="1" xr:uid="{CB9E306F-7C54-4125-BFEF-AE76DCC5F769}"/>
    <cellStyle name="Normál_Chl" xfId="3" xr:uid="{99D7E142-147D-42A2-8850-5D629AB439CA}"/>
    <cellStyle name="Normál_Egyéb" xfId="2" xr:uid="{D171B4B5-8A33-446B-BE6A-506812F927A7}"/>
  </cellStyles>
  <dxfs count="1"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[Dobos-Ottó-folyók-beadandó.xlsx]ertekeles!Kimutatás1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Kockázat-dinamika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ertekeles!$B$3:$B$4</c:f>
              <c:strCache>
                <c:ptCount val="1"/>
                <c:pt idx="0">
                  <c:v>DRÁVA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ertekeles!$A$5:$A$34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ertekeles!$B$5:$B$34</c:f>
              <c:numCache>
                <c:formatCode>0</c:formatCode>
                <c:ptCount val="29"/>
                <c:pt idx="0">
                  <c:v>1000001.9</c:v>
                </c:pt>
                <c:pt idx="1">
                  <c:v>1000000.9</c:v>
                </c:pt>
                <c:pt idx="2">
                  <c:v>999998.9</c:v>
                </c:pt>
                <c:pt idx="3">
                  <c:v>999995.9</c:v>
                </c:pt>
                <c:pt idx="4">
                  <c:v>999995.9</c:v>
                </c:pt>
                <c:pt idx="5">
                  <c:v>999998.9</c:v>
                </c:pt>
                <c:pt idx="6">
                  <c:v>999995.9</c:v>
                </c:pt>
                <c:pt idx="7">
                  <c:v>999996.9</c:v>
                </c:pt>
                <c:pt idx="8">
                  <c:v>1000002.4</c:v>
                </c:pt>
                <c:pt idx="9">
                  <c:v>999996.9</c:v>
                </c:pt>
                <c:pt idx="10">
                  <c:v>999996.9</c:v>
                </c:pt>
                <c:pt idx="11">
                  <c:v>1000002.9</c:v>
                </c:pt>
                <c:pt idx="12">
                  <c:v>999999.4</c:v>
                </c:pt>
                <c:pt idx="13">
                  <c:v>1000002.9</c:v>
                </c:pt>
                <c:pt idx="14">
                  <c:v>1000002.9</c:v>
                </c:pt>
                <c:pt idx="15">
                  <c:v>1000003.9</c:v>
                </c:pt>
                <c:pt idx="16">
                  <c:v>999998.4</c:v>
                </c:pt>
                <c:pt idx="17">
                  <c:v>999996.4</c:v>
                </c:pt>
                <c:pt idx="18">
                  <c:v>999999.9</c:v>
                </c:pt>
                <c:pt idx="19">
                  <c:v>999999.4</c:v>
                </c:pt>
                <c:pt idx="20">
                  <c:v>1000001.4</c:v>
                </c:pt>
                <c:pt idx="21">
                  <c:v>1000003.4</c:v>
                </c:pt>
                <c:pt idx="22">
                  <c:v>1000001.4</c:v>
                </c:pt>
                <c:pt idx="23">
                  <c:v>1000002.9</c:v>
                </c:pt>
                <c:pt idx="24">
                  <c:v>1000007.4</c:v>
                </c:pt>
                <c:pt idx="25">
                  <c:v>999999.9</c:v>
                </c:pt>
                <c:pt idx="26">
                  <c:v>999999.4</c:v>
                </c:pt>
                <c:pt idx="27">
                  <c:v>1000005.4</c:v>
                </c:pt>
                <c:pt idx="28">
                  <c:v>999999.4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0C-41D0-8EB9-C1BE8F9A0A28}"/>
            </c:ext>
          </c:extLst>
        </c:ser>
        <c:ser>
          <c:idx val="1"/>
          <c:order val="1"/>
          <c:tx>
            <c:strRef>
              <c:f>ertekeles!$C$3:$C$4</c:f>
              <c:strCache>
                <c:ptCount val="1"/>
                <c:pt idx="0">
                  <c:v>DUNA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ertekeles!$A$5:$A$34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ertekeles!$C$5:$C$34</c:f>
              <c:numCache>
                <c:formatCode>0</c:formatCode>
                <c:ptCount val="29"/>
                <c:pt idx="0">
                  <c:v>1000005.4</c:v>
                </c:pt>
                <c:pt idx="1">
                  <c:v>1000004.4</c:v>
                </c:pt>
                <c:pt idx="2">
                  <c:v>1000001.9</c:v>
                </c:pt>
                <c:pt idx="3">
                  <c:v>1000001.9</c:v>
                </c:pt>
                <c:pt idx="4">
                  <c:v>1000000.9</c:v>
                </c:pt>
                <c:pt idx="5">
                  <c:v>1000001.9</c:v>
                </c:pt>
                <c:pt idx="6">
                  <c:v>999999.9</c:v>
                </c:pt>
                <c:pt idx="7">
                  <c:v>1000000.9</c:v>
                </c:pt>
                <c:pt idx="8">
                  <c:v>999997.9</c:v>
                </c:pt>
                <c:pt idx="9">
                  <c:v>999998.9</c:v>
                </c:pt>
                <c:pt idx="10">
                  <c:v>999999.9</c:v>
                </c:pt>
                <c:pt idx="11">
                  <c:v>1000002.4</c:v>
                </c:pt>
                <c:pt idx="12">
                  <c:v>999999.9</c:v>
                </c:pt>
                <c:pt idx="13">
                  <c:v>999998.9</c:v>
                </c:pt>
                <c:pt idx="14">
                  <c:v>999999.9</c:v>
                </c:pt>
                <c:pt idx="15">
                  <c:v>999999.9</c:v>
                </c:pt>
                <c:pt idx="16">
                  <c:v>999999.9</c:v>
                </c:pt>
                <c:pt idx="17">
                  <c:v>999999.9</c:v>
                </c:pt>
                <c:pt idx="18">
                  <c:v>1000004.9</c:v>
                </c:pt>
                <c:pt idx="19">
                  <c:v>1000004.9</c:v>
                </c:pt>
                <c:pt idx="20">
                  <c:v>1000001.9</c:v>
                </c:pt>
                <c:pt idx="21">
                  <c:v>1000000.9</c:v>
                </c:pt>
                <c:pt idx="22">
                  <c:v>1000002.9</c:v>
                </c:pt>
                <c:pt idx="23">
                  <c:v>999999.9</c:v>
                </c:pt>
                <c:pt idx="24">
                  <c:v>999999.9</c:v>
                </c:pt>
                <c:pt idx="25">
                  <c:v>999997.4</c:v>
                </c:pt>
                <c:pt idx="26">
                  <c:v>999999.9</c:v>
                </c:pt>
                <c:pt idx="27">
                  <c:v>1000000.9</c:v>
                </c:pt>
                <c:pt idx="28">
                  <c:v>999998.9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0C-41D0-8EB9-C1BE8F9A0A28}"/>
            </c:ext>
          </c:extLst>
        </c:ser>
        <c:ser>
          <c:idx val="2"/>
          <c:order val="2"/>
          <c:tx>
            <c:strRef>
              <c:f>ertekeles!$D$3:$D$4</c:f>
              <c:strCache>
                <c:ptCount val="1"/>
                <c:pt idx="0">
                  <c:v>TISZA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ertekeles!$A$5:$A$34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ertekeles!$D$5:$D$34</c:f>
              <c:numCache>
                <c:formatCode>0</c:formatCode>
                <c:ptCount val="29"/>
                <c:pt idx="0">
                  <c:v>999997.4</c:v>
                </c:pt>
                <c:pt idx="1">
                  <c:v>1000000.9</c:v>
                </c:pt>
                <c:pt idx="2">
                  <c:v>999996.9</c:v>
                </c:pt>
                <c:pt idx="3">
                  <c:v>999995.9</c:v>
                </c:pt>
                <c:pt idx="4">
                  <c:v>999996.4</c:v>
                </c:pt>
                <c:pt idx="5">
                  <c:v>999998.4</c:v>
                </c:pt>
                <c:pt idx="6">
                  <c:v>999994.9</c:v>
                </c:pt>
                <c:pt idx="7">
                  <c:v>999993.4</c:v>
                </c:pt>
                <c:pt idx="8">
                  <c:v>999997.4</c:v>
                </c:pt>
                <c:pt idx="9">
                  <c:v>999996.4</c:v>
                </c:pt>
                <c:pt idx="10">
                  <c:v>1000000.9</c:v>
                </c:pt>
                <c:pt idx="11">
                  <c:v>999998.4</c:v>
                </c:pt>
                <c:pt idx="12">
                  <c:v>999995.4</c:v>
                </c:pt>
                <c:pt idx="13">
                  <c:v>1000000.9</c:v>
                </c:pt>
                <c:pt idx="14">
                  <c:v>1000001.9</c:v>
                </c:pt>
                <c:pt idx="15">
                  <c:v>999994.9</c:v>
                </c:pt>
                <c:pt idx="16">
                  <c:v>999999.4</c:v>
                </c:pt>
                <c:pt idx="17">
                  <c:v>1000002.9</c:v>
                </c:pt>
                <c:pt idx="18">
                  <c:v>1000005.4</c:v>
                </c:pt>
                <c:pt idx="19">
                  <c:v>1000003.4</c:v>
                </c:pt>
                <c:pt idx="20">
                  <c:v>1000003.4</c:v>
                </c:pt>
                <c:pt idx="21">
                  <c:v>999999.4</c:v>
                </c:pt>
                <c:pt idx="22">
                  <c:v>999999.4</c:v>
                </c:pt>
                <c:pt idx="23">
                  <c:v>999999.4</c:v>
                </c:pt>
                <c:pt idx="24">
                  <c:v>1000003.4</c:v>
                </c:pt>
                <c:pt idx="25">
                  <c:v>999999.4</c:v>
                </c:pt>
                <c:pt idx="26">
                  <c:v>1000003.4</c:v>
                </c:pt>
                <c:pt idx="27">
                  <c:v>999997.4</c:v>
                </c:pt>
                <c:pt idx="28">
                  <c:v>999990.4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C-41D0-8EB9-C1BE8F9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7909760"/>
        <c:axId val="1087908320"/>
      </c:lineChart>
      <c:catAx>
        <c:axId val="10879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8320"/>
        <c:crosses val="autoZero"/>
        <c:auto val="1"/>
        <c:lblAlgn val="ctr"/>
        <c:lblOffset val="100"/>
        <c:noMultiLvlLbl val="0"/>
      </c:catAx>
      <c:valAx>
        <c:axId val="108790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[Dobos-Ottó-folyók-beadandó.xlsx]ertekeles!Kimutatás1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Kockázat-dinamika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ertekeles!$B$3:$B$4</c:f>
              <c:strCache>
                <c:ptCount val="1"/>
                <c:pt idx="0">
                  <c:v>DRÁVA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76200" cap="rnd" cmpd="sng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Ref>
              <c:f>ertekeles!$A$5:$A$34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ertekeles!$B$5:$B$34</c:f>
              <c:numCache>
                <c:formatCode>0</c:formatCode>
                <c:ptCount val="29"/>
                <c:pt idx="0">
                  <c:v>1000001.9</c:v>
                </c:pt>
                <c:pt idx="1">
                  <c:v>1000000.9</c:v>
                </c:pt>
                <c:pt idx="2">
                  <c:v>999998.9</c:v>
                </c:pt>
                <c:pt idx="3">
                  <c:v>999995.9</c:v>
                </c:pt>
                <c:pt idx="4">
                  <c:v>999995.9</c:v>
                </c:pt>
                <c:pt idx="5">
                  <c:v>999998.9</c:v>
                </c:pt>
                <c:pt idx="6">
                  <c:v>999995.9</c:v>
                </c:pt>
                <c:pt idx="7">
                  <c:v>999996.9</c:v>
                </c:pt>
                <c:pt idx="8">
                  <c:v>1000002.4</c:v>
                </c:pt>
                <c:pt idx="9">
                  <c:v>999996.9</c:v>
                </c:pt>
                <c:pt idx="10">
                  <c:v>999996.9</c:v>
                </c:pt>
                <c:pt idx="11">
                  <c:v>1000002.9</c:v>
                </c:pt>
                <c:pt idx="12">
                  <c:v>999999.4</c:v>
                </c:pt>
                <c:pt idx="13">
                  <c:v>1000002.9</c:v>
                </c:pt>
                <c:pt idx="14">
                  <c:v>1000002.9</c:v>
                </c:pt>
                <c:pt idx="15">
                  <c:v>1000003.9</c:v>
                </c:pt>
                <c:pt idx="16">
                  <c:v>999998.4</c:v>
                </c:pt>
                <c:pt idx="17">
                  <c:v>999996.4</c:v>
                </c:pt>
                <c:pt idx="18">
                  <c:v>999999.9</c:v>
                </c:pt>
                <c:pt idx="19">
                  <c:v>999999.4</c:v>
                </c:pt>
                <c:pt idx="20">
                  <c:v>1000001.4</c:v>
                </c:pt>
                <c:pt idx="21">
                  <c:v>1000003.4</c:v>
                </c:pt>
                <c:pt idx="22">
                  <c:v>1000001.4</c:v>
                </c:pt>
                <c:pt idx="23">
                  <c:v>1000002.9</c:v>
                </c:pt>
                <c:pt idx="24">
                  <c:v>1000007.4</c:v>
                </c:pt>
                <c:pt idx="25">
                  <c:v>999999.9</c:v>
                </c:pt>
                <c:pt idx="26">
                  <c:v>999999.4</c:v>
                </c:pt>
                <c:pt idx="27">
                  <c:v>1000005.4</c:v>
                </c:pt>
                <c:pt idx="28">
                  <c:v>999999.4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B9-47B0-80E4-BC628BDDDBFB}"/>
            </c:ext>
          </c:extLst>
        </c:ser>
        <c:ser>
          <c:idx val="1"/>
          <c:order val="1"/>
          <c:tx>
            <c:strRef>
              <c:f>ertekeles!$C$3:$C$4</c:f>
              <c:strCache>
                <c:ptCount val="1"/>
                <c:pt idx="0">
                  <c:v>DUNA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66675" cap="rnd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Ref>
              <c:f>ertekeles!$A$5:$A$34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ertekeles!$C$5:$C$34</c:f>
              <c:numCache>
                <c:formatCode>0</c:formatCode>
                <c:ptCount val="29"/>
                <c:pt idx="0">
                  <c:v>1000005.4</c:v>
                </c:pt>
                <c:pt idx="1">
                  <c:v>1000004.4</c:v>
                </c:pt>
                <c:pt idx="2">
                  <c:v>1000001.9</c:v>
                </c:pt>
                <c:pt idx="3">
                  <c:v>1000001.9</c:v>
                </c:pt>
                <c:pt idx="4">
                  <c:v>1000000.9</c:v>
                </c:pt>
                <c:pt idx="5">
                  <c:v>1000001.9</c:v>
                </c:pt>
                <c:pt idx="6">
                  <c:v>999999.9</c:v>
                </c:pt>
                <c:pt idx="7">
                  <c:v>1000000.9</c:v>
                </c:pt>
                <c:pt idx="8">
                  <c:v>999997.9</c:v>
                </c:pt>
                <c:pt idx="9">
                  <c:v>999998.9</c:v>
                </c:pt>
                <c:pt idx="10">
                  <c:v>999999.9</c:v>
                </c:pt>
                <c:pt idx="11">
                  <c:v>1000002.4</c:v>
                </c:pt>
                <c:pt idx="12">
                  <c:v>999999.9</c:v>
                </c:pt>
                <c:pt idx="13">
                  <c:v>999998.9</c:v>
                </c:pt>
                <c:pt idx="14">
                  <c:v>999999.9</c:v>
                </c:pt>
                <c:pt idx="15">
                  <c:v>999999.9</c:v>
                </c:pt>
                <c:pt idx="16">
                  <c:v>999999.9</c:v>
                </c:pt>
                <c:pt idx="17">
                  <c:v>999999.9</c:v>
                </c:pt>
                <c:pt idx="18">
                  <c:v>1000004.9</c:v>
                </c:pt>
                <c:pt idx="19">
                  <c:v>1000004.9</c:v>
                </c:pt>
                <c:pt idx="20">
                  <c:v>1000001.9</c:v>
                </c:pt>
                <c:pt idx="21">
                  <c:v>1000000.9</c:v>
                </c:pt>
                <c:pt idx="22">
                  <c:v>1000002.9</c:v>
                </c:pt>
                <c:pt idx="23">
                  <c:v>999999.9</c:v>
                </c:pt>
                <c:pt idx="24">
                  <c:v>999999.9</c:v>
                </c:pt>
                <c:pt idx="25">
                  <c:v>999997.4</c:v>
                </c:pt>
                <c:pt idx="26">
                  <c:v>999999.9</c:v>
                </c:pt>
                <c:pt idx="27">
                  <c:v>1000000.9</c:v>
                </c:pt>
                <c:pt idx="28">
                  <c:v>999998.9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B9-47B0-80E4-BC628BDDDBFB}"/>
            </c:ext>
          </c:extLst>
        </c:ser>
        <c:ser>
          <c:idx val="2"/>
          <c:order val="2"/>
          <c:tx>
            <c:strRef>
              <c:f>ertekeles!$D$3:$D$4</c:f>
              <c:strCache>
                <c:ptCount val="1"/>
                <c:pt idx="0">
                  <c:v>TISZA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60325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Ref>
              <c:f>ertekeles!$A$5:$A$34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ertekeles!$D$5:$D$34</c:f>
              <c:numCache>
                <c:formatCode>0</c:formatCode>
                <c:ptCount val="29"/>
                <c:pt idx="0">
                  <c:v>999997.4</c:v>
                </c:pt>
                <c:pt idx="1">
                  <c:v>1000000.9</c:v>
                </c:pt>
                <c:pt idx="2">
                  <c:v>999996.9</c:v>
                </c:pt>
                <c:pt idx="3">
                  <c:v>999995.9</c:v>
                </c:pt>
                <c:pt idx="4">
                  <c:v>999996.4</c:v>
                </c:pt>
                <c:pt idx="5">
                  <c:v>999998.4</c:v>
                </c:pt>
                <c:pt idx="6">
                  <c:v>999994.9</c:v>
                </c:pt>
                <c:pt idx="7">
                  <c:v>999993.4</c:v>
                </c:pt>
                <c:pt idx="8">
                  <c:v>999997.4</c:v>
                </c:pt>
                <c:pt idx="9">
                  <c:v>999996.4</c:v>
                </c:pt>
                <c:pt idx="10">
                  <c:v>1000000.9</c:v>
                </c:pt>
                <c:pt idx="11">
                  <c:v>999998.4</c:v>
                </c:pt>
                <c:pt idx="12">
                  <c:v>999995.4</c:v>
                </c:pt>
                <c:pt idx="13">
                  <c:v>1000000.9</c:v>
                </c:pt>
                <c:pt idx="14">
                  <c:v>1000001.9</c:v>
                </c:pt>
                <c:pt idx="15">
                  <c:v>999994.9</c:v>
                </c:pt>
                <c:pt idx="16">
                  <c:v>999999.4</c:v>
                </c:pt>
                <c:pt idx="17">
                  <c:v>1000002.9</c:v>
                </c:pt>
                <c:pt idx="18">
                  <c:v>1000005.4</c:v>
                </c:pt>
                <c:pt idx="19">
                  <c:v>1000003.4</c:v>
                </c:pt>
                <c:pt idx="20">
                  <c:v>1000003.4</c:v>
                </c:pt>
                <c:pt idx="21">
                  <c:v>999999.4</c:v>
                </c:pt>
                <c:pt idx="22">
                  <c:v>999999.4</c:v>
                </c:pt>
                <c:pt idx="23">
                  <c:v>999999.4</c:v>
                </c:pt>
                <c:pt idx="24">
                  <c:v>1000003.4</c:v>
                </c:pt>
                <c:pt idx="25">
                  <c:v>999999.4</c:v>
                </c:pt>
                <c:pt idx="26">
                  <c:v>1000003.4</c:v>
                </c:pt>
                <c:pt idx="27">
                  <c:v>999997.4</c:v>
                </c:pt>
                <c:pt idx="28">
                  <c:v>999990.4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B9-47B0-80E4-BC628BDDD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7909760"/>
        <c:axId val="1087908320"/>
      </c:lineChart>
      <c:catAx>
        <c:axId val="10879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8320"/>
        <c:crosses val="autoZero"/>
        <c:auto val="1"/>
        <c:lblAlgn val="ctr"/>
        <c:lblOffset val="100"/>
        <c:noMultiLvlLbl val="0"/>
      </c:catAx>
      <c:valAx>
        <c:axId val="108790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255320</xdr:colOff>
      <xdr:row>96</xdr:row>
      <xdr:rowOff>307769</xdr:rowOff>
    </xdr:from>
    <xdr:to>
      <xdr:col>37</xdr:col>
      <xdr:colOff>599703</xdr:colOff>
      <xdr:row>102</xdr:row>
      <xdr:rowOff>220684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1F84A0D-C58D-3038-1778-88023D312EA1}"/>
            </a:ext>
          </a:extLst>
        </xdr:cNvPr>
        <xdr:cNvSpPr txBox="1"/>
      </xdr:nvSpPr>
      <xdr:spPr>
        <a:xfrm>
          <a:off x="15703138" y="23846642"/>
          <a:ext cx="14683838" cy="2282042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hu-HU" sz="2000"/>
            <a:t>Az elemzés alapján a Tisza a legtisztább ezután következik a Dráva és az utolsó helyen található a Duna. Ebből azt a következtetést vonóm le, hogy az elemzésem megfelel, mert a Duna a leghosszabb, legtöbb országot érintő folyó a 3 közül és legurbanizált, tehát több szennyezésnek van kitéve, mint a többi. </a:t>
          </a:r>
        </a:p>
        <a:p>
          <a:pPr algn="l"/>
          <a:r>
            <a:rPr lang="hu-HU" sz="2000"/>
            <a:t>A Dráva ugyan rövidebb mint a Tisza, de több országot érint, ezért szerintem ez is logikusnak tűnik, hogy a 2. legszenyezettebb. </a:t>
          </a:r>
        </a:p>
        <a:p>
          <a:pPr algn="l"/>
          <a:r>
            <a:rPr lang="hu-HU" sz="2000"/>
            <a:t>A Tisza magyarországi szakaszán van legtöbb természetvédelmi terület és nemzeti park a 3 közül,</a:t>
          </a:r>
          <a:r>
            <a:rPr lang="hu-HU" sz="2000" baseline="0"/>
            <a:t> szerintem ez igazolja az elemzést.</a:t>
          </a:r>
          <a:endParaRPr lang="hu-HU" sz="2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C7BC7509-FEF2-266D-9CD5-5A207A2C6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0</xdr:colOff>
      <xdr:row>0</xdr:row>
      <xdr:rowOff>0</xdr:rowOff>
    </xdr:from>
    <xdr:to>
      <xdr:col>42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889B79F8-93A4-3009-F2BC-6CF00307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327660</xdr:colOff>
      <xdr:row>2</xdr:row>
      <xdr:rowOff>11430</xdr:rowOff>
    </xdr:from>
    <xdr:to>
      <xdr:col>20</xdr:col>
      <xdr:colOff>30480</xdr:colOff>
      <xdr:row>18</xdr:row>
      <xdr:rowOff>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63257A9-8D6A-862B-834F-747D3AAC53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342900</xdr:colOff>
      <xdr:row>18</xdr:row>
      <xdr:rowOff>53340</xdr:rowOff>
    </xdr:from>
    <xdr:to>
      <xdr:col>21</xdr:col>
      <xdr:colOff>493889</xdr:colOff>
      <xdr:row>47</xdr:row>
      <xdr:rowOff>68580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9343D445-8DED-49CC-B33E-8C5B969126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ttd" refreshedDate="45790.989117592595" createdVersion="8" refreshedVersion="8" minRefreshableVersion="3" recordCount="87" xr:uid="{91E4D9C6-01F7-4714-8DA8-FE4DA38D19AA}">
  <cacheSource type="worksheet">
    <worksheetSource ref="AL2:AO89" sheet="nyers es naiv"/>
  </cacheSource>
  <cacheFields count="4">
    <cacheField name="Összpontszám (db)" numFmtId="0">
      <sharedItems containsSemiMixedTypes="0" containsString="0" containsNumber="1" containsInteger="1" minValue="27" maxValue="41"/>
    </cacheField>
    <cacheField name="Becslés" numFmtId="0">
      <sharedItems containsSemiMixedTypes="0" containsString="0" containsNumber="1" minValue="999990.4" maxValue="1000007.4"/>
    </cacheField>
    <cacheField name="Folyó" numFmtId="0">
      <sharedItems count="3">
        <s v="DUNA"/>
        <s v="DRÁVA"/>
        <s v="TISZA"/>
      </sharedItems>
    </cacheField>
    <cacheField name="Évszámok " numFmtId="0">
      <sharedItems containsSemiMixedTypes="0" containsString="0" containsNumber="1" containsInteger="1" minValue="1995" maxValue="2023" count="29"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n v="31"/>
    <n v="1000005.4"/>
    <x v="0"/>
    <x v="0"/>
  </r>
  <r>
    <n v="31"/>
    <n v="1000004.4"/>
    <x v="0"/>
    <x v="1"/>
  </r>
  <r>
    <n v="33"/>
    <n v="1000001.9"/>
    <x v="0"/>
    <x v="2"/>
  </r>
  <r>
    <n v="33"/>
    <n v="1000001.9"/>
    <x v="0"/>
    <x v="3"/>
  </r>
  <r>
    <n v="34"/>
    <n v="1000000.9"/>
    <x v="0"/>
    <x v="4"/>
  </r>
  <r>
    <n v="33"/>
    <n v="1000001.9"/>
    <x v="0"/>
    <x v="5"/>
  </r>
  <r>
    <n v="35"/>
    <n v="999999.9"/>
    <x v="0"/>
    <x v="6"/>
  </r>
  <r>
    <n v="34"/>
    <n v="1000000.9"/>
    <x v="0"/>
    <x v="7"/>
  </r>
  <r>
    <n v="37"/>
    <n v="999997.9"/>
    <x v="0"/>
    <x v="8"/>
  </r>
  <r>
    <n v="36"/>
    <n v="999998.9"/>
    <x v="0"/>
    <x v="9"/>
  </r>
  <r>
    <n v="35"/>
    <n v="999999.9"/>
    <x v="0"/>
    <x v="10"/>
  </r>
  <r>
    <n v="33"/>
    <n v="1000002.4"/>
    <x v="0"/>
    <x v="11"/>
  </r>
  <r>
    <n v="35"/>
    <n v="999999.9"/>
    <x v="0"/>
    <x v="12"/>
  </r>
  <r>
    <n v="36"/>
    <n v="999998.9"/>
    <x v="0"/>
    <x v="13"/>
  </r>
  <r>
    <n v="35"/>
    <n v="999999.9"/>
    <x v="0"/>
    <x v="14"/>
  </r>
  <r>
    <n v="35"/>
    <n v="999999.9"/>
    <x v="0"/>
    <x v="15"/>
  </r>
  <r>
    <n v="35"/>
    <n v="999999.9"/>
    <x v="0"/>
    <x v="16"/>
  </r>
  <r>
    <n v="35"/>
    <n v="999999.9"/>
    <x v="0"/>
    <x v="17"/>
  </r>
  <r>
    <n v="30"/>
    <n v="1000004.9"/>
    <x v="0"/>
    <x v="18"/>
  </r>
  <r>
    <n v="30"/>
    <n v="1000004.9"/>
    <x v="0"/>
    <x v="19"/>
  </r>
  <r>
    <n v="33"/>
    <n v="1000001.9"/>
    <x v="0"/>
    <x v="20"/>
  </r>
  <r>
    <n v="34"/>
    <n v="1000000.9"/>
    <x v="0"/>
    <x v="21"/>
  </r>
  <r>
    <n v="32"/>
    <n v="1000002.9"/>
    <x v="0"/>
    <x v="22"/>
  </r>
  <r>
    <n v="35"/>
    <n v="999999.9"/>
    <x v="0"/>
    <x v="23"/>
  </r>
  <r>
    <n v="35"/>
    <n v="999999.9"/>
    <x v="0"/>
    <x v="24"/>
  </r>
  <r>
    <n v="37"/>
    <n v="999997.4"/>
    <x v="0"/>
    <x v="25"/>
  </r>
  <r>
    <n v="35"/>
    <n v="999999.9"/>
    <x v="0"/>
    <x v="26"/>
  </r>
  <r>
    <n v="34"/>
    <n v="1000000.9"/>
    <x v="0"/>
    <x v="27"/>
  </r>
  <r>
    <n v="36"/>
    <n v="999998.9"/>
    <x v="0"/>
    <x v="28"/>
  </r>
  <r>
    <n v="33"/>
    <n v="1000001.9"/>
    <x v="1"/>
    <x v="0"/>
  </r>
  <r>
    <n v="34"/>
    <n v="1000000.9"/>
    <x v="1"/>
    <x v="1"/>
  </r>
  <r>
    <n v="36"/>
    <n v="999998.9"/>
    <x v="1"/>
    <x v="2"/>
  </r>
  <r>
    <n v="39"/>
    <n v="999995.9"/>
    <x v="1"/>
    <x v="3"/>
  </r>
  <r>
    <n v="39"/>
    <n v="999995.9"/>
    <x v="1"/>
    <x v="4"/>
  </r>
  <r>
    <n v="36"/>
    <n v="999998.9"/>
    <x v="1"/>
    <x v="5"/>
  </r>
  <r>
    <n v="39"/>
    <n v="999995.9"/>
    <x v="1"/>
    <x v="6"/>
  </r>
  <r>
    <n v="38"/>
    <n v="999996.9"/>
    <x v="1"/>
    <x v="7"/>
  </r>
  <r>
    <n v="34"/>
    <n v="1000002.4"/>
    <x v="1"/>
    <x v="8"/>
  </r>
  <r>
    <n v="38"/>
    <n v="999996.9"/>
    <x v="1"/>
    <x v="9"/>
  </r>
  <r>
    <n v="38"/>
    <n v="999996.9"/>
    <x v="1"/>
    <x v="10"/>
  </r>
  <r>
    <n v="34"/>
    <n v="1000002.9"/>
    <x v="1"/>
    <x v="11"/>
  </r>
  <r>
    <n v="37"/>
    <n v="999999.4"/>
    <x v="1"/>
    <x v="12"/>
  </r>
  <r>
    <n v="32"/>
    <n v="1000002.9"/>
    <x v="1"/>
    <x v="13"/>
  </r>
  <r>
    <n v="32"/>
    <n v="1000002.9"/>
    <x v="1"/>
    <x v="14"/>
  </r>
  <r>
    <n v="31"/>
    <n v="1000003.9"/>
    <x v="1"/>
    <x v="15"/>
  </r>
  <r>
    <n v="36"/>
    <n v="999998.4"/>
    <x v="1"/>
    <x v="16"/>
  </r>
  <r>
    <n v="38"/>
    <n v="999996.4"/>
    <x v="1"/>
    <x v="17"/>
  </r>
  <r>
    <n v="35"/>
    <n v="999999.9"/>
    <x v="1"/>
    <x v="18"/>
  </r>
  <r>
    <n v="35"/>
    <n v="999999.4"/>
    <x v="1"/>
    <x v="19"/>
  </r>
  <r>
    <n v="33"/>
    <n v="1000001.4"/>
    <x v="1"/>
    <x v="20"/>
  </r>
  <r>
    <n v="31"/>
    <n v="1000003.4"/>
    <x v="1"/>
    <x v="21"/>
  </r>
  <r>
    <n v="33"/>
    <n v="1000001.4"/>
    <x v="1"/>
    <x v="22"/>
  </r>
  <r>
    <n v="30"/>
    <n v="1000002.9"/>
    <x v="1"/>
    <x v="23"/>
  </r>
  <r>
    <n v="27"/>
    <n v="1000007.4"/>
    <x v="1"/>
    <x v="24"/>
  </r>
  <r>
    <n v="35"/>
    <n v="999999.9"/>
    <x v="1"/>
    <x v="25"/>
  </r>
  <r>
    <n v="35"/>
    <n v="999999.4"/>
    <x v="1"/>
    <x v="26"/>
  </r>
  <r>
    <n v="31"/>
    <n v="1000005.4"/>
    <x v="1"/>
    <x v="27"/>
  </r>
  <r>
    <n v="35"/>
    <n v="999999.4"/>
    <x v="1"/>
    <x v="28"/>
  </r>
  <r>
    <n v="37"/>
    <n v="999997.4"/>
    <x v="2"/>
    <x v="0"/>
  </r>
  <r>
    <n v="38"/>
    <n v="1000000.9"/>
    <x v="2"/>
    <x v="1"/>
  </r>
  <r>
    <n v="38"/>
    <n v="999996.9"/>
    <x v="2"/>
    <x v="2"/>
  </r>
  <r>
    <n v="39"/>
    <n v="999995.9"/>
    <x v="2"/>
    <x v="3"/>
  </r>
  <r>
    <n v="38"/>
    <n v="999996.4"/>
    <x v="2"/>
    <x v="4"/>
  </r>
  <r>
    <n v="40"/>
    <n v="999998.4"/>
    <x v="2"/>
    <x v="5"/>
  </r>
  <r>
    <n v="38"/>
    <n v="999994.9"/>
    <x v="2"/>
    <x v="6"/>
  </r>
  <r>
    <n v="41"/>
    <n v="999993.4"/>
    <x v="2"/>
    <x v="7"/>
  </r>
  <r>
    <n v="41"/>
    <n v="999997.4"/>
    <x v="2"/>
    <x v="8"/>
  </r>
  <r>
    <n v="38"/>
    <n v="999996.4"/>
    <x v="2"/>
    <x v="9"/>
  </r>
  <r>
    <n v="38"/>
    <n v="1000000.9"/>
    <x v="2"/>
    <x v="10"/>
  </r>
  <r>
    <n v="36"/>
    <n v="999998.4"/>
    <x v="2"/>
    <x v="11"/>
  </r>
  <r>
    <n v="39"/>
    <n v="999995.4"/>
    <x v="2"/>
    <x v="12"/>
  </r>
  <r>
    <n v="34"/>
    <n v="1000000.9"/>
    <x v="2"/>
    <x v="13"/>
  </r>
  <r>
    <n v="36"/>
    <n v="1000001.9"/>
    <x v="2"/>
    <x v="14"/>
  </r>
  <r>
    <n v="39"/>
    <n v="999994.9"/>
    <x v="2"/>
    <x v="15"/>
  </r>
  <r>
    <n v="36"/>
    <n v="999999.4"/>
    <x v="2"/>
    <x v="16"/>
  </r>
  <r>
    <n v="34"/>
    <n v="1000002.9"/>
    <x v="2"/>
    <x v="17"/>
  </r>
  <r>
    <n v="32"/>
    <n v="1000005.4"/>
    <x v="2"/>
    <x v="18"/>
  </r>
  <r>
    <n v="34"/>
    <n v="1000003.4"/>
    <x v="2"/>
    <x v="19"/>
  </r>
  <r>
    <n v="32"/>
    <n v="1000003.4"/>
    <x v="2"/>
    <x v="20"/>
  </r>
  <r>
    <n v="39"/>
    <n v="999999.4"/>
    <x v="2"/>
    <x v="21"/>
  </r>
  <r>
    <n v="39"/>
    <n v="999999.4"/>
    <x v="2"/>
    <x v="22"/>
  </r>
  <r>
    <n v="39"/>
    <n v="999999.4"/>
    <x v="2"/>
    <x v="23"/>
  </r>
  <r>
    <n v="35"/>
    <n v="1000003.4"/>
    <x v="2"/>
    <x v="24"/>
  </r>
  <r>
    <n v="39"/>
    <n v="999999.4"/>
    <x v="2"/>
    <x v="25"/>
  </r>
  <r>
    <n v="35"/>
    <n v="1000003.4"/>
    <x v="2"/>
    <x v="26"/>
  </r>
  <r>
    <n v="38"/>
    <n v="999997.4"/>
    <x v="2"/>
    <x v="27"/>
  </r>
  <r>
    <n v="41"/>
    <n v="999990.4"/>
    <x v="2"/>
    <x v="2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CB5617-8527-46AA-BEA5-A7339E09A31F}" name="Kimutatás1" cacheId="4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chartFormat="6">
  <location ref="A3:E34" firstHeaderRow="1" firstDataRow="2" firstDataCol="1"/>
  <pivotFields count="4"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axis="axisRow" showAl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</pivotFields>
  <rowFields count="1">
    <field x="3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Átlag / Becslés" fld="1" subtotal="average" baseField="0" baseItem="0" numFmtId="1"/>
  </dataFields>
  <formats count="1">
    <format dxfId="0">
      <pivotArea outline="0" collapsedLevelsAreSubtotals="1" fieldPosition="0"/>
    </format>
  </formats>
  <chartFormats count="1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4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248353920250513234725.html" TargetMode="External"/><Relationship Id="rId1" Type="http://schemas.openxmlformats.org/officeDocument/2006/relationships/hyperlink" Target="https://miau.my-x.hu/myx-free/coco/test/321528020250513234309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4FB2D-8F07-48C8-A061-D9F011BB9E31}">
  <dimension ref="A1:AO107"/>
  <sheetViews>
    <sheetView topLeftCell="N1" zoomScale="57" zoomScaleNormal="70" workbookViewId="0">
      <selection activeCell="AM2" sqref="AM2"/>
    </sheetView>
  </sheetViews>
  <sheetFormatPr defaultRowHeight="14.4" x14ac:dyDescent="0.3"/>
  <cols>
    <col min="1" max="1" width="21" customWidth="1"/>
    <col min="2" max="2" width="11.44140625" customWidth="1"/>
    <col min="3" max="3" width="13.21875" customWidth="1"/>
    <col min="4" max="5" width="10.33203125" customWidth="1"/>
    <col min="6" max="6" width="12.77734375" customWidth="1"/>
    <col min="7" max="7" width="11.5546875" customWidth="1"/>
    <col min="8" max="8" width="14.77734375" customWidth="1"/>
    <col min="9" max="9" width="15" customWidth="1"/>
    <col min="10" max="10" width="14.21875" customWidth="1"/>
    <col min="11" max="11" width="11.5546875" customWidth="1"/>
    <col min="12" max="12" width="8.88671875" customWidth="1"/>
    <col min="13" max="13" width="12.77734375" customWidth="1"/>
    <col min="14" max="14" width="19.88671875" customWidth="1"/>
    <col min="15" max="15" width="15.33203125" customWidth="1"/>
    <col min="16" max="16" width="12.33203125" customWidth="1"/>
    <col min="17" max="17" width="10.21875" customWidth="1"/>
    <col min="19" max="19" width="12.33203125" customWidth="1"/>
    <col min="20" max="20" width="13.88671875" customWidth="1"/>
    <col min="24" max="24" width="14.109375" customWidth="1"/>
    <col min="25" max="25" width="14" customWidth="1"/>
    <col min="28" max="29" width="11.33203125" customWidth="1"/>
    <col min="30" max="30" width="11" customWidth="1"/>
    <col min="33" max="33" width="10.88671875" customWidth="1"/>
    <col min="34" max="34" width="13.5546875" customWidth="1"/>
    <col min="35" max="35" width="10.44140625" customWidth="1"/>
    <col min="36" max="37" width="15.21875" customWidth="1"/>
    <col min="38" max="38" width="17.77734375" customWidth="1"/>
  </cols>
  <sheetData>
    <row r="1" spans="1:41" x14ac:dyDescent="0.3">
      <c r="A1" s="4" t="s">
        <v>17</v>
      </c>
      <c r="B1" s="5"/>
      <c r="C1" s="6"/>
      <c r="D1" s="7"/>
      <c r="E1" s="5"/>
      <c r="AL1" s="85">
        <f>CORREL(AL3:AL89,AM3:AM89)</f>
        <v>-0.88246970889663212</v>
      </c>
      <c r="AM1" t="s">
        <v>363</v>
      </c>
    </row>
    <row r="2" spans="1:41" ht="55.8" customHeight="1" x14ac:dyDescent="0.3">
      <c r="A2" s="27" t="s">
        <v>187</v>
      </c>
      <c r="B2" s="1" t="s">
        <v>0</v>
      </c>
      <c r="C2" s="1" t="s">
        <v>1</v>
      </c>
      <c r="D2" s="1" t="s">
        <v>2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S2" s="1" t="s">
        <v>184</v>
      </c>
      <c r="T2" s="27" t="s">
        <v>190</v>
      </c>
      <c r="U2" s="1" t="s">
        <v>132</v>
      </c>
      <c r="V2" s="1" t="s">
        <v>133</v>
      </c>
      <c r="W2" s="1" t="s">
        <v>134</v>
      </c>
      <c r="X2" s="1" t="s">
        <v>135</v>
      </c>
      <c r="Y2" s="1" t="s">
        <v>136</v>
      </c>
      <c r="Z2" s="1" t="s">
        <v>137</v>
      </c>
      <c r="AA2" s="1" t="s">
        <v>138</v>
      </c>
      <c r="AB2" s="1" t="s">
        <v>139</v>
      </c>
      <c r="AC2" s="1" t="s">
        <v>140</v>
      </c>
      <c r="AD2" s="1" t="s">
        <v>141</v>
      </c>
      <c r="AE2" s="1" t="s">
        <v>142</v>
      </c>
      <c r="AF2" s="1" t="s">
        <v>143</v>
      </c>
      <c r="AG2" s="1" t="s">
        <v>144</v>
      </c>
      <c r="AH2" s="1" t="s">
        <v>145</v>
      </c>
      <c r="AI2" s="1" t="s">
        <v>147</v>
      </c>
      <c r="AJ2" s="1" t="s">
        <v>146</v>
      </c>
      <c r="AK2" s="72" t="s">
        <v>192</v>
      </c>
      <c r="AL2" s="49" t="s">
        <v>362</v>
      </c>
      <c r="AM2" t="str">
        <f>optimum!R106</f>
        <v>Becslés</v>
      </c>
      <c r="AN2" t="str">
        <f>S2</f>
        <v>Folyó</v>
      </c>
      <c r="AO2" t="str">
        <f t="shared" ref="AO2:AO65" si="0">T2</f>
        <v xml:space="preserve">Évszámok </v>
      </c>
    </row>
    <row r="3" spans="1:41" ht="18" customHeight="1" x14ac:dyDescent="0.3">
      <c r="A3" s="1" t="s">
        <v>19</v>
      </c>
      <c r="B3" s="3">
        <v>293</v>
      </c>
      <c r="C3" s="13">
        <v>11.2</v>
      </c>
      <c r="D3" s="13">
        <v>8</v>
      </c>
      <c r="E3" s="13">
        <v>9.6</v>
      </c>
      <c r="F3" s="13">
        <v>87</v>
      </c>
      <c r="G3" s="13">
        <v>2.1</v>
      </c>
      <c r="H3" s="13">
        <v>12</v>
      </c>
      <c r="I3" s="13">
        <v>42</v>
      </c>
      <c r="J3" s="13">
        <v>252</v>
      </c>
      <c r="K3" s="13">
        <v>3100</v>
      </c>
      <c r="L3" s="13">
        <v>9228.4615384615372</v>
      </c>
      <c r="M3" s="13">
        <v>90</v>
      </c>
      <c r="N3" s="13">
        <v>95</v>
      </c>
      <c r="O3" s="13">
        <v>74</v>
      </c>
      <c r="P3" s="13">
        <v>11.392307692307693</v>
      </c>
      <c r="Q3" s="16">
        <v>1150</v>
      </c>
      <c r="S3" s="27" t="s">
        <v>180</v>
      </c>
      <c r="T3" s="1">
        <v>1995</v>
      </c>
      <c r="U3">
        <f t="shared" ref="U3:U34" si="1">IF(B3&gt;=350, 3, IF(B3&gt;=200, 2, 1))</f>
        <v>2</v>
      </c>
      <c r="V3">
        <f t="shared" ref="V3:V34" si="2">IF(AND(C3&gt;=10, C3&lt;=20), 3, IF(AND(C3&gt;=5, C3&lt;10), 2, IF(AND(C3&gt;20, C3&lt;=25), 2, 1)))</f>
        <v>3</v>
      </c>
      <c r="W3">
        <f t="shared" ref="W3:W34" si="3">IF(AND(D3&gt;=6.5, D3&lt;=8.5), 3, IF(OR(AND(D3&gt;=6, D3&lt;6.5), AND(D3&gt;8.5, D3&lt;=9)), 2, 1))</f>
        <v>3</v>
      </c>
      <c r="X3">
        <f t="shared" ref="X3:X34" si="4">IF(E3&lt;=8, 1, IF(E3&lt;=12, 2, 3))</f>
        <v>2</v>
      </c>
      <c r="Y3">
        <f t="shared" ref="Y3:Y34" si="5">IF(F3&gt;=90, 3, IF(F3&gt;=70, 2, 1))</f>
        <v>2</v>
      </c>
      <c r="Z3">
        <f t="shared" ref="Z3:Z34" si="6">IF(G3&lt;=3, 3, IF(G3&lt;=5, 2, 1))</f>
        <v>3</v>
      </c>
      <c r="AA3">
        <f t="shared" ref="AA3:AA34" si="7">IF(H3&lt;=7, 3, IF(H3&lt;=12, 2, 1))</f>
        <v>2</v>
      </c>
      <c r="AB3">
        <f t="shared" ref="AB3:AB34" si="8">IF(I3&lt;=30, 3, IF(I3&lt;=40, 2, 1))</f>
        <v>1</v>
      </c>
      <c r="AC3">
        <f t="shared" ref="AC3:AC34" si="9">IF(J3&lt;=150, 3, IF(J3&lt;=300, 2, 1))</f>
        <v>2</v>
      </c>
      <c r="AD3">
        <f t="shared" ref="AD3:AD34" si="10">IF(K3&lt;=1500, 3, IF(K3&lt;=2250, 2, 1))</f>
        <v>1</v>
      </c>
      <c r="AE3">
        <f t="shared" ref="AE3:AE34" si="11">IF(L3&lt;=4000, 3, IF(L3&lt;=8000, 2, 1))</f>
        <v>1</v>
      </c>
      <c r="AF3">
        <f t="shared" ref="AF3:AF34" si="12">IF(M3&lt;=20, 3, IF(M3&lt;=60, 2, 1))</f>
        <v>1</v>
      </c>
      <c r="AG3">
        <f t="shared" ref="AG3:AG34" si="13">IF(N3&lt;=80, 3, IF(N3&lt;=160, 2, 1))</f>
        <v>2</v>
      </c>
      <c r="AH3">
        <f t="shared" ref="AH3:AH34" si="14">IF(O3&lt;=40, 3, IF(O3&lt;=100, 2, 1))</f>
        <v>2</v>
      </c>
      <c r="AI3">
        <f t="shared" ref="AI3:AI34" si="15">IF(P3&lt;=5, 3, IF(P3&lt;=15, 2, 1))</f>
        <v>2</v>
      </c>
      <c r="AJ3">
        <f t="shared" ref="AJ3:AJ34" si="16">IF(Q3&lt;=1000, 3, IF(Q3&lt;=2500, 2, 1))</f>
        <v>2</v>
      </c>
      <c r="AK3">
        <v>1000000</v>
      </c>
      <c r="AL3" s="48">
        <f>SUM(U3:AJ3)</f>
        <v>31</v>
      </c>
      <c r="AM3">
        <f>optimum!R107</f>
        <v>1000005.4</v>
      </c>
      <c r="AN3" t="str">
        <f t="shared" ref="AN3:AN66" si="17">S3</f>
        <v>DUNA</v>
      </c>
      <c r="AO3">
        <f t="shared" si="0"/>
        <v>1995</v>
      </c>
    </row>
    <row r="4" spans="1:41" ht="18" customHeight="1" x14ac:dyDescent="0.3">
      <c r="A4" s="1" t="s">
        <v>20</v>
      </c>
      <c r="B4" s="3">
        <v>388</v>
      </c>
      <c r="C4" s="13">
        <v>9.5</v>
      </c>
      <c r="D4" s="13">
        <v>8.16</v>
      </c>
      <c r="E4" s="13">
        <v>9.6999999999999993</v>
      </c>
      <c r="F4" s="13">
        <v>84</v>
      </c>
      <c r="G4" s="13">
        <v>2.6</v>
      </c>
      <c r="H4" s="13">
        <v>13</v>
      </c>
      <c r="I4" s="13">
        <v>29</v>
      </c>
      <c r="J4" s="13">
        <v>274</v>
      </c>
      <c r="K4" s="13">
        <v>3320</v>
      </c>
      <c r="L4" s="13">
        <v>11464.89010989011</v>
      </c>
      <c r="M4" s="13">
        <v>86</v>
      </c>
      <c r="N4" s="13">
        <v>92</v>
      </c>
      <c r="O4" s="13">
        <v>71</v>
      </c>
      <c r="P4" s="13">
        <v>19.76923076923077</v>
      </c>
      <c r="Q4" s="16">
        <v>1293</v>
      </c>
      <c r="S4" s="27" t="s">
        <v>180</v>
      </c>
      <c r="T4" s="1">
        <v>1996</v>
      </c>
      <c r="U4">
        <f t="shared" si="1"/>
        <v>3</v>
      </c>
      <c r="V4">
        <f t="shared" si="2"/>
        <v>2</v>
      </c>
      <c r="W4">
        <f t="shared" si="3"/>
        <v>3</v>
      </c>
      <c r="X4">
        <f t="shared" si="4"/>
        <v>2</v>
      </c>
      <c r="Y4">
        <f t="shared" si="5"/>
        <v>2</v>
      </c>
      <c r="Z4">
        <f t="shared" si="6"/>
        <v>3</v>
      </c>
      <c r="AA4">
        <f t="shared" si="7"/>
        <v>1</v>
      </c>
      <c r="AB4">
        <f t="shared" si="8"/>
        <v>3</v>
      </c>
      <c r="AC4">
        <f t="shared" si="9"/>
        <v>2</v>
      </c>
      <c r="AD4">
        <f t="shared" si="10"/>
        <v>1</v>
      </c>
      <c r="AE4">
        <f t="shared" si="11"/>
        <v>1</v>
      </c>
      <c r="AF4">
        <f t="shared" si="12"/>
        <v>1</v>
      </c>
      <c r="AG4">
        <f t="shared" si="13"/>
        <v>2</v>
      </c>
      <c r="AH4">
        <f t="shared" si="14"/>
        <v>2</v>
      </c>
      <c r="AI4">
        <f t="shared" si="15"/>
        <v>1</v>
      </c>
      <c r="AJ4">
        <f t="shared" si="16"/>
        <v>2</v>
      </c>
      <c r="AK4">
        <v>1000000</v>
      </c>
      <c r="AL4" s="48">
        <f>SUM(U4:AJ4)</f>
        <v>31</v>
      </c>
      <c r="AM4">
        <f>optimum!R108</f>
        <v>1000004.4</v>
      </c>
      <c r="AN4" t="str">
        <f t="shared" si="17"/>
        <v>DUNA</v>
      </c>
      <c r="AO4">
        <f t="shared" si="0"/>
        <v>1996</v>
      </c>
    </row>
    <row r="5" spans="1:41" ht="18" customHeight="1" x14ac:dyDescent="0.3">
      <c r="A5" s="1" t="s">
        <v>21</v>
      </c>
      <c r="B5" s="3">
        <v>493</v>
      </c>
      <c r="C5" s="13">
        <v>10.7</v>
      </c>
      <c r="D5" s="13">
        <v>8.2799999999999994</v>
      </c>
      <c r="E5" s="13">
        <v>10.8</v>
      </c>
      <c r="F5" s="13">
        <v>98</v>
      </c>
      <c r="G5" s="13">
        <v>2.7</v>
      </c>
      <c r="H5" s="13">
        <v>10</v>
      </c>
      <c r="I5" s="13">
        <v>42</v>
      </c>
      <c r="J5" s="13">
        <v>254</v>
      </c>
      <c r="K5" s="13">
        <v>2653</v>
      </c>
      <c r="L5" s="13">
        <v>8981.4835164835185</v>
      </c>
      <c r="M5" s="13">
        <v>78</v>
      </c>
      <c r="N5" s="13">
        <v>107</v>
      </c>
      <c r="O5" s="13">
        <v>43</v>
      </c>
      <c r="P5" s="13">
        <v>22.157142857142855</v>
      </c>
      <c r="Q5" s="16">
        <v>469</v>
      </c>
      <c r="S5" s="27" t="s">
        <v>180</v>
      </c>
      <c r="T5" s="1">
        <v>1997</v>
      </c>
      <c r="U5">
        <f t="shared" si="1"/>
        <v>3</v>
      </c>
      <c r="V5">
        <f t="shared" si="2"/>
        <v>3</v>
      </c>
      <c r="W5">
        <f t="shared" si="3"/>
        <v>3</v>
      </c>
      <c r="X5">
        <f t="shared" si="4"/>
        <v>2</v>
      </c>
      <c r="Y5">
        <f t="shared" si="5"/>
        <v>3</v>
      </c>
      <c r="Z5">
        <f t="shared" si="6"/>
        <v>3</v>
      </c>
      <c r="AA5">
        <f t="shared" si="7"/>
        <v>2</v>
      </c>
      <c r="AB5">
        <f t="shared" si="8"/>
        <v>1</v>
      </c>
      <c r="AC5">
        <f t="shared" si="9"/>
        <v>2</v>
      </c>
      <c r="AD5">
        <f t="shared" si="10"/>
        <v>1</v>
      </c>
      <c r="AE5">
        <f t="shared" si="11"/>
        <v>1</v>
      </c>
      <c r="AF5">
        <f t="shared" si="12"/>
        <v>1</v>
      </c>
      <c r="AG5">
        <f t="shared" si="13"/>
        <v>2</v>
      </c>
      <c r="AH5">
        <f t="shared" si="14"/>
        <v>2</v>
      </c>
      <c r="AI5">
        <f t="shared" si="15"/>
        <v>1</v>
      </c>
      <c r="AJ5">
        <f t="shared" si="16"/>
        <v>3</v>
      </c>
      <c r="AK5">
        <v>1000000</v>
      </c>
      <c r="AL5" s="48">
        <f t="shared" ref="AL5:AL67" si="18">SUM(U5:AJ5)</f>
        <v>33</v>
      </c>
      <c r="AM5">
        <f>optimum!R109</f>
        <v>1000001.9</v>
      </c>
      <c r="AN5" t="str">
        <f t="shared" si="17"/>
        <v>DUNA</v>
      </c>
      <c r="AO5">
        <f t="shared" si="0"/>
        <v>1997</v>
      </c>
    </row>
    <row r="6" spans="1:41" ht="18" customHeight="1" x14ac:dyDescent="0.3">
      <c r="A6" s="1" t="s">
        <v>22</v>
      </c>
      <c r="B6" s="3">
        <v>380.5</v>
      </c>
      <c r="C6" s="13">
        <v>11.8</v>
      </c>
      <c r="D6" s="13">
        <v>8.15</v>
      </c>
      <c r="E6" s="13">
        <v>9.5</v>
      </c>
      <c r="F6" s="13">
        <v>88</v>
      </c>
      <c r="G6" s="13">
        <v>2.6</v>
      </c>
      <c r="H6" s="13">
        <v>10</v>
      </c>
      <c r="I6" s="13">
        <v>17</v>
      </c>
      <c r="J6" s="13">
        <v>244</v>
      </c>
      <c r="K6" s="13">
        <v>4456</v>
      </c>
      <c r="L6" s="13">
        <v>8431.3186813186785</v>
      </c>
      <c r="M6" s="13">
        <v>74</v>
      </c>
      <c r="N6" s="13">
        <v>99</v>
      </c>
      <c r="O6" s="13">
        <v>44</v>
      </c>
      <c r="P6" s="13">
        <v>30.515384615384615</v>
      </c>
      <c r="Q6" s="16">
        <v>1796</v>
      </c>
      <c r="S6" s="27" t="s">
        <v>180</v>
      </c>
      <c r="T6" s="1">
        <v>1998</v>
      </c>
      <c r="U6">
        <f t="shared" si="1"/>
        <v>3</v>
      </c>
      <c r="V6">
        <f t="shared" si="2"/>
        <v>3</v>
      </c>
      <c r="W6">
        <f t="shared" si="3"/>
        <v>3</v>
      </c>
      <c r="X6">
        <f t="shared" si="4"/>
        <v>2</v>
      </c>
      <c r="Y6">
        <f t="shared" si="5"/>
        <v>2</v>
      </c>
      <c r="Z6">
        <f t="shared" si="6"/>
        <v>3</v>
      </c>
      <c r="AA6">
        <f t="shared" si="7"/>
        <v>2</v>
      </c>
      <c r="AB6">
        <f t="shared" si="8"/>
        <v>3</v>
      </c>
      <c r="AC6">
        <f t="shared" si="9"/>
        <v>2</v>
      </c>
      <c r="AD6">
        <f t="shared" si="10"/>
        <v>1</v>
      </c>
      <c r="AE6">
        <f t="shared" si="11"/>
        <v>1</v>
      </c>
      <c r="AF6">
        <f t="shared" si="12"/>
        <v>1</v>
      </c>
      <c r="AG6">
        <f t="shared" si="13"/>
        <v>2</v>
      </c>
      <c r="AH6">
        <f t="shared" si="14"/>
        <v>2</v>
      </c>
      <c r="AI6">
        <f t="shared" si="15"/>
        <v>1</v>
      </c>
      <c r="AJ6">
        <f t="shared" si="16"/>
        <v>2</v>
      </c>
      <c r="AK6">
        <v>1000000</v>
      </c>
      <c r="AL6" s="48">
        <f t="shared" si="18"/>
        <v>33</v>
      </c>
      <c r="AM6">
        <f>optimum!R110</f>
        <v>1000001.9</v>
      </c>
      <c r="AN6" t="str">
        <f t="shared" si="17"/>
        <v>DUNA</v>
      </c>
      <c r="AO6">
        <f t="shared" si="0"/>
        <v>1998</v>
      </c>
    </row>
    <row r="7" spans="1:41" ht="18" customHeight="1" x14ac:dyDescent="0.3">
      <c r="A7" s="1" t="s">
        <v>23</v>
      </c>
      <c r="B7" s="3">
        <v>439</v>
      </c>
      <c r="C7" s="13">
        <v>10.7</v>
      </c>
      <c r="D7" s="13">
        <v>8.09</v>
      </c>
      <c r="E7" s="13">
        <v>9.6999999999999993</v>
      </c>
      <c r="F7" s="13">
        <v>86</v>
      </c>
      <c r="G7" s="13">
        <v>2.1</v>
      </c>
      <c r="H7" s="13">
        <v>10</v>
      </c>
      <c r="I7" s="13">
        <v>34</v>
      </c>
      <c r="J7" s="13">
        <v>261</v>
      </c>
      <c r="K7" s="13">
        <v>3882</v>
      </c>
      <c r="L7" s="13">
        <v>9390.2747252747249</v>
      </c>
      <c r="M7" s="13">
        <v>72</v>
      </c>
      <c r="N7" s="13">
        <v>119</v>
      </c>
      <c r="O7" s="13">
        <v>37</v>
      </c>
      <c r="P7" s="13">
        <v>23.4</v>
      </c>
      <c r="Q7" s="16">
        <v>902</v>
      </c>
      <c r="S7" s="27" t="s">
        <v>180</v>
      </c>
      <c r="T7" s="1">
        <v>1999</v>
      </c>
      <c r="U7">
        <f t="shared" si="1"/>
        <v>3</v>
      </c>
      <c r="V7">
        <f t="shared" si="2"/>
        <v>3</v>
      </c>
      <c r="W7">
        <f t="shared" si="3"/>
        <v>3</v>
      </c>
      <c r="X7">
        <f t="shared" si="4"/>
        <v>2</v>
      </c>
      <c r="Y7">
        <f t="shared" si="5"/>
        <v>2</v>
      </c>
      <c r="Z7">
        <f t="shared" si="6"/>
        <v>3</v>
      </c>
      <c r="AA7">
        <f t="shared" si="7"/>
        <v>2</v>
      </c>
      <c r="AB7">
        <f t="shared" si="8"/>
        <v>2</v>
      </c>
      <c r="AC7">
        <f t="shared" si="9"/>
        <v>2</v>
      </c>
      <c r="AD7">
        <f t="shared" si="10"/>
        <v>1</v>
      </c>
      <c r="AE7">
        <f t="shared" si="11"/>
        <v>1</v>
      </c>
      <c r="AF7">
        <f t="shared" si="12"/>
        <v>1</v>
      </c>
      <c r="AG7">
        <f t="shared" si="13"/>
        <v>2</v>
      </c>
      <c r="AH7">
        <f t="shared" si="14"/>
        <v>3</v>
      </c>
      <c r="AI7">
        <f t="shared" si="15"/>
        <v>1</v>
      </c>
      <c r="AJ7">
        <f t="shared" si="16"/>
        <v>3</v>
      </c>
      <c r="AK7">
        <v>1000000</v>
      </c>
      <c r="AL7" s="48">
        <f t="shared" si="18"/>
        <v>34</v>
      </c>
      <c r="AM7">
        <f>optimum!R111</f>
        <v>1000000.9</v>
      </c>
      <c r="AN7" t="str">
        <f t="shared" si="17"/>
        <v>DUNA</v>
      </c>
      <c r="AO7">
        <f t="shared" si="0"/>
        <v>1999</v>
      </c>
    </row>
    <row r="8" spans="1:41" ht="18" customHeight="1" x14ac:dyDescent="0.3">
      <c r="A8" s="1" t="s">
        <v>24</v>
      </c>
      <c r="B8" s="3">
        <v>429</v>
      </c>
      <c r="C8" s="13">
        <v>11.8</v>
      </c>
      <c r="D8" s="13">
        <v>8.06</v>
      </c>
      <c r="E8" s="13">
        <v>9.6999999999999993</v>
      </c>
      <c r="F8" s="13">
        <v>89</v>
      </c>
      <c r="G8" s="13">
        <v>1.6</v>
      </c>
      <c r="H8" s="13">
        <v>10</v>
      </c>
      <c r="I8" s="13">
        <v>36</v>
      </c>
      <c r="J8" s="13">
        <v>248</v>
      </c>
      <c r="K8" s="13">
        <v>3850</v>
      </c>
      <c r="L8" s="13">
        <v>8510</v>
      </c>
      <c r="M8" s="13">
        <v>80</v>
      </c>
      <c r="N8" s="13">
        <v>105</v>
      </c>
      <c r="O8" s="13">
        <v>50</v>
      </c>
      <c r="P8" s="13">
        <v>16.592307692307692</v>
      </c>
      <c r="Q8" s="16">
        <v>580</v>
      </c>
      <c r="S8" s="27" t="s">
        <v>180</v>
      </c>
      <c r="T8" s="1">
        <v>2000</v>
      </c>
      <c r="U8">
        <f t="shared" si="1"/>
        <v>3</v>
      </c>
      <c r="V8">
        <f t="shared" si="2"/>
        <v>3</v>
      </c>
      <c r="W8">
        <f t="shared" si="3"/>
        <v>3</v>
      </c>
      <c r="X8">
        <f t="shared" si="4"/>
        <v>2</v>
      </c>
      <c r="Y8">
        <f t="shared" si="5"/>
        <v>2</v>
      </c>
      <c r="Z8">
        <f t="shared" si="6"/>
        <v>3</v>
      </c>
      <c r="AA8">
        <f t="shared" si="7"/>
        <v>2</v>
      </c>
      <c r="AB8">
        <f t="shared" si="8"/>
        <v>2</v>
      </c>
      <c r="AC8">
        <f t="shared" si="9"/>
        <v>2</v>
      </c>
      <c r="AD8">
        <f t="shared" si="10"/>
        <v>1</v>
      </c>
      <c r="AE8">
        <f t="shared" si="11"/>
        <v>1</v>
      </c>
      <c r="AF8">
        <f t="shared" si="12"/>
        <v>1</v>
      </c>
      <c r="AG8">
        <f t="shared" si="13"/>
        <v>2</v>
      </c>
      <c r="AH8">
        <f t="shared" si="14"/>
        <v>2</v>
      </c>
      <c r="AI8">
        <f t="shared" si="15"/>
        <v>1</v>
      </c>
      <c r="AJ8">
        <f t="shared" si="16"/>
        <v>3</v>
      </c>
      <c r="AK8">
        <v>1000000</v>
      </c>
      <c r="AL8" s="48">
        <f t="shared" si="18"/>
        <v>33</v>
      </c>
      <c r="AM8">
        <f>optimum!R112</f>
        <v>1000001.9</v>
      </c>
      <c r="AN8" t="str">
        <f t="shared" si="17"/>
        <v>DUNA</v>
      </c>
      <c r="AO8">
        <f t="shared" si="0"/>
        <v>2000</v>
      </c>
    </row>
    <row r="9" spans="1:41" ht="18" customHeight="1" x14ac:dyDescent="0.3">
      <c r="A9" s="1" t="s">
        <v>25</v>
      </c>
      <c r="B9" s="3">
        <v>481</v>
      </c>
      <c r="C9" s="13">
        <v>11.1</v>
      </c>
      <c r="D9" s="13">
        <v>8.16</v>
      </c>
      <c r="E9" s="13">
        <v>9.5</v>
      </c>
      <c r="F9" s="13">
        <v>86</v>
      </c>
      <c r="G9" s="13">
        <v>1.8</v>
      </c>
      <c r="H9" s="13">
        <v>10</v>
      </c>
      <c r="I9" s="13">
        <v>27</v>
      </c>
      <c r="J9" s="13">
        <v>289</v>
      </c>
      <c r="K9" s="13">
        <v>3600</v>
      </c>
      <c r="L9" s="13">
        <v>8300</v>
      </c>
      <c r="M9" s="13">
        <v>63.846153846153875</v>
      </c>
      <c r="N9" s="13">
        <v>115</v>
      </c>
      <c r="O9" s="13">
        <v>40</v>
      </c>
      <c r="P9" s="13">
        <v>20.938461538461539</v>
      </c>
      <c r="Q9" s="16">
        <v>850</v>
      </c>
      <c r="S9" s="27" t="s">
        <v>180</v>
      </c>
      <c r="T9" s="1">
        <v>2001</v>
      </c>
      <c r="U9">
        <f t="shared" si="1"/>
        <v>3</v>
      </c>
      <c r="V9">
        <f t="shared" si="2"/>
        <v>3</v>
      </c>
      <c r="W9">
        <f t="shared" si="3"/>
        <v>3</v>
      </c>
      <c r="X9">
        <f t="shared" si="4"/>
        <v>2</v>
      </c>
      <c r="Y9">
        <f t="shared" si="5"/>
        <v>2</v>
      </c>
      <c r="Z9">
        <f t="shared" si="6"/>
        <v>3</v>
      </c>
      <c r="AA9">
        <f t="shared" si="7"/>
        <v>2</v>
      </c>
      <c r="AB9">
        <f t="shared" si="8"/>
        <v>3</v>
      </c>
      <c r="AC9">
        <f t="shared" si="9"/>
        <v>2</v>
      </c>
      <c r="AD9">
        <f t="shared" si="10"/>
        <v>1</v>
      </c>
      <c r="AE9">
        <f t="shared" si="11"/>
        <v>1</v>
      </c>
      <c r="AF9">
        <f t="shared" si="12"/>
        <v>1</v>
      </c>
      <c r="AG9">
        <f t="shared" si="13"/>
        <v>2</v>
      </c>
      <c r="AH9">
        <f t="shared" si="14"/>
        <v>3</v>
      </c>
      <c r="AI9">
        <f t="shared" si="15"/>
        <v>1</v>
      </c>
      <c r="AJ9">
        <f t="shared" si="16"/>
        <v>3</v>
      </c>
      <c r="AK9">
        <v>1000000</v>
      </c>
      <c r="AL9" s="48">
        <f t="shared" si="18"/>
        <v>35</v>
      </c>
      <c r="AM9">
        <f>optimum!R113</f>
        <v>999999.9</v>
      </c>
      <c r="AN9" t="str">
        <f t="shared" si="17"/>
        <v>DUNA</v>
      </c>
      <c r="AO9">
        <f t="shared" si="0"/>
        <v>2001</v>
      </c>
    </row>
    <row r="10" spans="1:41" ht="18" customHeight="1" x14ac:dyDescent="0.3">
      <c r="A10" s="1" t="s">
        <v>26</v>
      </c>
      <c r="B10" s="3">
        <v>500</v>
      </c>
      <c r="C10" s="13">
        <v>11</v>
      </c>
      <c r="D10" s="13">
        <v>8.06</v>
      </c>
      <c r="E10" s="13">
        <v>10.411899999999999</v>
      </c>
      <c r="F10" s="13">
        <v>93.340699999999998</v>
      </c>
      <c r="G10" s="13">
        <v>2.9296000000000002</v>
      </c>
      <c r="H10" s="13">
        <v>10.148099999999999</v>
      </c>
      <c r="I10" s="13">
        <v>26.909099999999999</v>
      </c>
      <c r="J10" s="13">
        <v>263.38459999999998</v>
      </c>
      <c r="K10" s="13">
        <v>3506.3</v>
      </c>
      <c r="L10" s="13">
        <v>9060.5291005290983</v>
      </c>
      <c r="M10" s="13">
        <v>80.740740740740776</v>
      </c>
      <c r="N10" s="13">
        <v>135.18520000000001</v>
      </c>
      <c r="O10" s="13">
        <v>42.666666666666664</v>
      </c>
      <c r="P10" s="13">
        <v>17.685714285714287</v>
      </c>
      <c r="Q10" s="16">
        <v>1485.45</v>
      </c>
      <c r="S10" s="27" t="s">
        <v>180</v>
      </c>
      <c r="T10" s="1">
        <v>2002</v>
      </c>
      <c r="U10">
        <f t="shared" si="1"/>
        <v>3</v>
      </c>
      <c r="V10">
        <f t="shared" si="2"/>
        <v>3</v>
      </c>
      <c r="W10">
        <f t="shared" si="3"/>
        <v>3</v>
      </c>
      <c r="X10">
        <f t="shared" si="4"/>
        <v>2</v>
      </c>
      <c r="Y10">
        <f t="shared" si="5"/>
        <v>3</v>
      </c>
      <c r="Z10">
        <f t="shared" si="6"/>
        <v>3</v>
      </c>
      <c r="AA10">
        <f t="shared" si="7"/>
        <v>2</v>
      </c>
      <c r="AB10">
        <f t="shared" si="8"/>
        <v>3</v>
      </c>
      <c r="AC10">
        <f t="shared" si="9"/>
        <v>2</v>
      </c>
      <c r="AD10">
        <f t="shared" si="10"/>
        <v>1</v>
      </c>
      <c r="AE10">
        <f t="shared" si="11"/>
        <v>1</v>
      </c>
      <c r="AF10">
        <f t="shared" si="12"/>
        <v>1</v>
      </c>
      <c r="AG10">
        <f t="shared" si="13"/>
        <v>2</v>
      </c>
      <c r="AH10">
        <f t="shared" si="14"/>
        <v>2</v>
      </c>
      <c r="AI10">
        <f t="shared" si="15"/>
        <v>1</v>
      </c>
      <c r="AJ10">
        <f t="shared" si="16"/>
        <v>2</v>
      </c>
      <c r="AK10">
        <v>1000000</v>
      </c>
      <c r="AL10" s="48">
        <f t="shared" si="18"/>
        <v>34</v>
      </c>
      <c r="AM10">
        <f>optimum!R114</f>
        <v>1000000.9</v>
      </c>
      <c r="AN10" t="str">
        <f t="shared" si="17"/>
        <v>DUNA</v>
      </c>
      <c r="AO10">
        <f t="shared" si="0"/>
        <v>2002</v>
      </c>
    </row>
    <row r="11" spans="1:41" ht="18" customHeight="1" x14ac:dyDescent="0.3">
      <c r="A11" s="1" t="s">
        <v>27</v>
      </c>
      <c r="B11" s="3">
        <v>410</v>
      </c>
      <c r="C11" s="13">
        <v>11.8</v>
      </c>
      <c r="D11" s="13">
        <v>8.0242000000000004</v>
      </c>
      <c r="E11" s="13">
        <v>10.5288</v>
      </c>
      <c r="F11" s="13">
        <v>96.465400000000002</v>
      </c>
      <c r="G11" s="13">
        <v>2.5230999999999999</v>
      </c>
      <c r="H11" s="13">
        <v>9.2691999999999997</v>
      </c>
      <c r="I11" s="13">
        <v>17.52</v>
      </c>
      <c r="J11" s="13">
        <v>248.91669999999999</v>
      </c>
      <c r="K11" s="13">
        <v>2912.8</v>
      </c>
      <c r="L11" s="13">
        <v>8523.2967032967026</v>
      </c>
      <c r="M11" s="13">
        <v>52.307692307692342</v>
      </c>
      <c r="N11" s="13">
        <v>83.461500000000001</v>
      </c>
      <c r="O11" s="13">
        <v>29.423076923076923</v>
      </c>
      <c r="P11" s="13">
        <v>15.069230769230773</v>
      </c>
      <c r="Q11" s="16">
        <v>436.67</v>
      </c>
      <c r="S11" s="27" t="s">
        <v>180</v>
      </c>
      <c r="T11" s="1">
        <v>2003</v>
      </c>
      <c r="U11">
        <f t="shared" si="1"/>
        <v>3</v>
      </c>
      <c r="V11">
        <f t="shared" si="2"/>
        <v>3</v>
      </c>
      <c r="W11">
        <f t="shared" si="3"/>
        <v>3</v>
      </c>
      <c r="X11">
        <f t="shared" si="4"/>
        <v>2</v>
      </c>
      <c r="Y11">
        <f t="shared" si="5"/>
        <v>3</v>
      </c>
      <c r="Z11">
        <f t="shared" si="6"/>
        <v>3</v>
      </c>
      <c r="AA11">
        <f t="shared" si="7"/>
        <v>2</v>
      </c>
      <c r="AB11">
        <f t="shared" si="8"/>
        <v>3</v>
      </c>
      <c r="AC11">
        <f t="shared" si="9"/>
        <v>2</v>
      </c>
      <c r="AD11">
        <f t="shared" si="10"/>
        <v>1</v>
      </c>
      <c r="AE11">
        <f t="shared" si="11"/>
        <v>1</v>
      </c>
      <c r="AF11">
        <f t="shared" si="12"/>
        <v>2</v>
      </c>
      <c r="AG11">
        <f t="shared" si="13"/>
        <v>2</v>
      </c>
      <c r="AH11">
        <f t="shared" si="14"/>
        <v>3</v>
      </c>
      <c r="AI11">
        <f t="shared" si="15"/>
        <v>1</v>
      </c>
      <c r="AJ11">
        <f t="shared" si="16"/>
        <v>3</v>
      </c>
      <c r="AK11">
        <v>1000000</v>
      </c>
      <c r="AL11" s="48">
        <f t="shared" si="18"/>
        <v>37</v>
      </c>
      <c r="AM11">
        <f>optimum!R115</f>
        <v>999997.9</v>
      </c>
      <c r="AN11" t="str">
        <f t="shared" si="17"/>
        <v>DUNA</v>
      </c>
      <c r="AO11">
        <f t="shared" si="0"/>
        <v>2003</v>
      </c>
    </row>
    <row r="12" spans="1:41" ht="18" customHeight="1" x14ac:dyDescent="0.3">
      <c r="A12" s="1" t="s">
        <v>28</v>
      </c>
      <c r="B12" s="3">
        <v>389</v>
      </c>
      <c r="C12" s="13">
        <v>10.11</v>
      </c>
      <c r="D12" s="13">
        <v>8.17</v>
      </c>
      <c r="E12" s="13">
        <v>11.485900000000001</v>
      </c>
      <c r="F12" s="13">
        <v>102.8704</v>
      </c>
      <c r="G12" s="13">
        <v>2.2370000000000001</v>
      </c>
      <c r="H12" s="13">
        <v>9.7036999999999995</v>
      </c>
      <c r="I12" s="13">
        <v>18.555599999999998</v>
      </c>
      <c r="J12" s="13">
        <v>268.5385</v>
      </c>
      <c r="K12" s="13">
        <v>3260.9</v>
      </c>
      <c r="L12" s="13">
        <v>8637.354497354494</v>
      </c>
      <c r="M12" s="13">
        <v>64.07407407407409</v>
      </c>
      <c r="N12" s="13">
        <v>105.1481</v>
      </c>
      <c r="O12" s="13">
        <v>37.74074074074074</v>
      </c>
      <c r="P12" s="13">
        <v>22.492307692307691</v>
      </c>
      <c r="Q12" s="16">
        <v>401.67</v>
      </c>
      <c r="S12" s="27" t="s">
        <v>180</v>
      </c>
      <c r="T12" s="1">
        <v>2004</v>
      </c>
      <c r="U12">
        <f t="shared" si="1"/>
        <v>3</v>
      </c>
      <c r="V12">
        <f t="shared" si="2"/>
        <v>3</v>
      </c>
      <c r="W12">
        <f t="shared" si="3"/>
        <v>3</v>
      </c>
      <c r="X12">
        <f t="shared" si="4"/>
        <v>2</v>
      </c>
      <c r="Y12">
        <f t="shared" si="5"/>
        <v>3</v>
      </c>
      <c r="Z12">
        <f t="shared" si="6"/>
        <v>3</v>
      </c>
      <c r="AA12">
        <f t="shared" si="7"/>
        <v>2</v>
      </c>
      <c r="AB12">
        <f t="shared" si="8"/>
        <v>3</v>
      </c>
      <c r="AC12">
        <f t="shared" si="9"/>
        <v>2</v>
      </c>
      <c r="AD12">
        <f t="shared" si="10"/>
        <v>1</v>
      </c>
      <c r="AE12">
        <f t="shared" si="11"/>
        <v>1</v>
      </c>
      <c r="AF12">
        <f t="shared" si="12"/>
        <v>1</v>
      </c>
      <c r="AG12">
        <f t="shared" si="13"/>
        <v>2</v>
      </c>
      <c r="AH12">
        <f t="shared" si="14"/>
        <v>3</v>
      </c>
      <c r="AI12">
        <f t="shared" si="15"/>
        <v>1</v>
      </c>
      <c r="AJ12">
        <f t="shared" si="16"/>
        <v>3</v>
      </c>
      <c r="AK12">
        <v>1000000</v>
      </c>
      <c r="AL12" s="48">
        <f t="shared" si="18"/>
        <v>36</v>
      </c>
      <c r="AM12">
        <f>optimum!R116</f>
        <v>999998.9</v>
      </c>
      <c r="AN12" t="str">
        <f t="shared" si="17"/>
        <v>DUNA</v>
      </c>
      <c r="AO12">
        <f t="shared" si="0"/>
        <v>2004</v>
      </c>
    </row>
    <row r="13" spans="1:41" ht="18" customHeight="1" x14ac:dyDescent="0.3">
      <c r="A13" s="1" t="s">
        <v>29</v>
      </c>
      <c r="B13" s="3">
        <v>418</v>
      </c>
      <c r="C13" s="13">
        <v>11</v>
      </c>
      <c r="D13" s="13">
        <v>8.0442</v>
      </c>
      <c r="E13" s="13">
        <v>10.658799999999999</v>
      </c>
      <c r="F13" s="13">
        <v>95.907700000000006</v>
      </c>
      <c r="G13" s="13">
        <v>2.6577000000000002</v>
      </c>
      <c r="H13" s="13">
        <v>9.8077000000000005</v>
      </c>
      <c r="I13" s="13">
        <v>33.642899999999997</v>
      </c>
      <c r="J13" s="13">
        <v>262.23079999999999</v>
      </c>
      <c r="K13" s="13">
        <v>2356.9</v>
      </c>
      <c r="L13" s="13">
        <v>8276.3186813186785</v>
      </c>
      <c r="M13" s="13">
        <v>46.538461538461561</v>
      </c>
      <c r="N13" s="13">
        <v>151.88460000000001</v>
      </c>
      <c r="O13" s="13">
        <v>43.5</v>
      </c>
      <c r="P13" s="13">
        <v>22.592307692307696</v>
      </c>
      <c r="Q13" s="16">
        <v>460</v>
      </c>
      <c r="S13" s="27" t="s">
        <v>180</v>
      </c>
      <c r="T13" s="1">
        <v>2005</v>
      </c>
      <c r="U13">
        <f t="shared" si="1"/>
        <v>3</v>
      </c>
      <c r="V13">
        <f t="shared" si="2"/>
        <v>3</v>
      </c>
      <c r="W13">
        <f t="shared" si="3"/>
        <v>3</v>
      </c>
      <c r="X13">
        <f t="shared" si="4"/>
        <v>2</v>
      </c>
      <c r="Y13">
        <f t="shared" si="5"/>
        <v>3</v>
      </c>
      <c r="Z13">
        <f t="shared" si="6"/>
        <v>3</v>
      </c>
      <c r="AA13">
        <f t="shared" si="7"/>
        <v>2</v>
      </c>
      <c r="AB13">
        <f t="shared" si="8"/>
        <v>2</v>
      </c>
      <c r="AC13">
        <f t="shared" si="9"/>
        <v>2</v>
      </c>
      <c r="AD13">
        <f t="shared" si="10"/>
        <v>1</v>
      </c>
      <c r="AE13">
        <f t="shared" si="11"/>
        <v>1</v>
      </c>
      <c r="AF13">
        <f t="shared" si="12"/>
        <v>2</v>
      </c>
      <c r="AG13">
        <f t="shared" si="13"/>
        <v>2</v>
      </c>
      <c r="AH13">
        <f t="shared" si="14"/>
        <v>2</v>
      </c>
      <c r="AI13">
        <f t="shared" si="15"/>
        <v>1</v>
      </c>
      <c r="AJ13">
        <f t="shared" si="16"/>
        <v>3</v>
      </c>
      <c r="AK13">
        <v>1000000</v>
      </c>
      <c r="AL13" s="48">
        <f t="shared" si="18"/>
        <v>35</v>
      </c>
      <c r="AM13">
        <f>optimum!R117</f>
        <v>999999.9</v>
      </c>
      <c r="AN13" t="str">
        <f t="shared" si="17"/>
        <v>DUNA</v>
      </c>
      <c r="AO13">
        <f t="shared" si="0"/>
        <v>2005</v>
      </c>
    </row>
    <row r="14" spans="1:41" ht="18" customHeight="1" x14ac:dyDescent="0.3">
      <c r="A14" s="1" t="s">
        <v>30</v>
      </c>
      <c r="B14" s="3">
        <v>853</v>
      </c>
      <c r="C14" s="13">
        <v>9.8000000000000007</v>
      </c>
      <c r="D14" s="13">
        <v>7.8685</v>
      </c>
      <c r="E14" s="13">
        <v>11.210800000000001</v>
      </c>
      <c r="F14" s="13">
        <v>97.146199999999993</v>
      </c>
      <c r="G14" s="13">
        <v>2.5154000000000001</v>
      </c>
      <c r="H14" s="13">
        <v>11</v>
      </c>
      <c r="I14" s="13">
        <v>69</v>
      </c>
      <c r="J14" s="13">
        <v>284.66669999999999</v>
      </c>
      <c r="K14" s="13">
        <v>2726.2</v>
      </c>
      <c r="L14" s="13">
        <v>8581.2087912087918</v>
      </c>
      <c r="M14" s="13">
        <v>46.153846153846168</v>
      </c>
      <c r="N14" s="13">
        <v>253.84620000000001</v>
      </c>
      <c r="O14" s="13">
        <v>95.538461538461533</v>
      </c>
      <c r="P14" s="13">
        <v>14.816666666666668</v>
      </c>
      <c r="Q14" s="16">
        <v>600</v>
      </c>
      <c r="S14" s="27" t="s">
        <v>180</v>
      </c>
      <c r="T14" s="1">
        <v>2006</v>
      </c>
      <c r="U14">
        <f t="shared" si="1"/>
        <v>3</v>
      </c>
      <c r="V14">
        <f t="shared" si="2"/>
        <v>2</v>
      </c>
      <c r="W14">
        <f t="shared" si="3"/>
        <v>3</v>
      </c>
      <c r="X14">
        <f t="shared" si="4"/>
        <v>2</v>
      </c>
      <c r="Y14">
        <f t="shared" si="5"/>
        <v>3</v>
      </c>
      <c r="Z14">
        <f t="shared" si="6"/>
        <v>3</v>
      </c>
      <c r="AA14">
        <f t="shared" si="7"/>
        <v>2</v>
      </c>
      <c r="AB14">
        <f t="shared" si="8"/>
        <v>1</v>
      </c>
      <c r="AC14">
        <f t="shared" si="9"/>
        <v>2</v>
      </c>
      <c r="AD14">
        <f t="shared" si="10"/>
        <v>1</v>
      </c>
      <c r="AE14">
        <f t="shared" si="11"/>
        <v>1</v>
      </c>
      <c r="AF14">
        <f t="shared" si="12"/>
        <v>2</v>
      </c>
      <c r="AG14">
        <f t="shared" si="13"/>
        <v>1</v>
      </c>
      <c r="AH14">
        <f t="shared" si="14"/>
        <v>2</v>
      </c>
      <c r="AI14">
        <f t="shared" si="15"/>
        <v>2</v>
      </c>
      <c r="AJ14">
        <f t="shared" si="16"/>
        <v>3</v>
      </c>
      <c r="AK14">
        <v>1000000</v>
      </c>
      <c r="AL14" s="48">
        <f t="shared" si="18"/>
        <v>33</v>
      </c>
      <c r="AM14">
        <f>optimum!R118</f>
        <v>1000002.4</v>
      </c>
      <c r="AN14" t="str">
        <f t="shared" si="17"/>
        <v>DUNA</v>
      </c>
      <c r="AO14">
        <f t="shared" si="0"/>
        <v>2006</v>
      </c>
    </row>
    <row r="15" spans="1:41" ht="18" customHeight="1" x14ac:dyDescent="0.3">
      <c r="A15" s="1" t="s">
        <v>31</v>
      </c>
      <c r="B15" s="3">
        <v>426.66666666666669</v>
      </c>
      <c r="C15" s="13">
        <v>11.666666666666666</v>
      </c>
      <c r="D15" s="13">
        <v>8.027000000000001</v>
      </c>
      <c r="E15" s="13">
        <v>10.3825</v>
      </c>
      <c r="F15" s="13">
        <v>94.458333333333314</v>
      </c>
      <c r="G15" s="13">
        <v>2.1608333333333332</v>
      </c>
      <c r="H15" s="13">
        <v>8.9749999999999996</v>
      </c>
      <c r="I15" s="13">
        <v>29</v>
      </c>
      <c r="J15" s="13">
        <v>242.41666666666666</v>
      </c>
      <c r="K15" s="13">
        <v>2431.6666666666665</v>
      </c>
      <c r="L15" s="13">
        <v>7746.309523809522</v>
      </c>
      <c r="M15" s="13">
        <v>34.166666666666657</v>
      </c>
      <c r="N15" s="13">
        <v>97.5</v>
      </c>
      <c r="O15" s="13">
        <v>41.083333333333336</v>
      </c>
      <c r="P15" s="13">
        <v>16.366666666666667</v>
      </c>
      <c r="Q15" s="16" t="s">
        <v>3</v>
      </c>
      <c r="S15" s="27" t="s">
        <v>180</v>
      </c>
      <c r="T15" s="1">
        <v>2007</v>
      </c>
      <c r="U15">
        <f t="shared" si="1"/>
        <v>3</v>
      </c>
      <c r="V15">
        <f t="shared" si="2"/>
        <v>3</v>
      </c>
      <c r="W15">
        <f t="shared" si="3"/>
        <v>3</v>
      </c>
      <c r="X15">
        <f t="shared" si="4"/>
        <v>2</v>
      </c>
      <c r="Y15">
        <f t="shared" si="5"/>
        <v>3</v>
      </c>
      <c r="Z15">
        <f t="shared" si="6"/>
        <v>3</v>
      </c>
      <c r="AA15">
        <f t="shared" si="7"/>
        <v>2</v>
      </c>
      <c r="AB15">
        <f t="shared" si="8"/>
        <v>3</v>
      </c>
      <c r="AC15">
        <f t="shared" si="9"/>
        <v>2</v>
      </c>
      <c r="AD15">
        <f t="shared" si="10"/>
        <v>1</v>
      </c>
      <c r="AE15">
        <f t="shared" si="11"/>
        <v>2</v>
      </c>
      <c r="AF15">
        <f t="shared" si="12"/>
        <v>2</v>
      </c>
      <c r="AG15">
        <f t="shared" si="13"/>
        <v>2</v>
      </c>
      <c r="AH15">
        <f t="shared" si="14"/>
        <v>2</v>
      </c>
      <c r="AI15">
        <f t="shared" si="15"/>
        <v>1</v>
      </c>
      <c r="AJ15">
        <f t="shared" si="16"/>
        <v>1</v>
      </c>
      <c r="AK15">
        <v>1000000</v>
      </c>
      <c r="AL15" s="48">
        <f t="shared" si="18"/>
        <v>35</v>
      </c>
      <c r="AM15">
        <f>optimum!R119</f>
        <v>999999.9</v>
      </c>
      <c r="AN15" t="str">
        <f t="shared" si="17"/>
        <v>DUNA</v>
      </c>
      <c r="AO15">
        <f t="shared" si="0"/>
        <v>2007</v>
      </c>
    </row>
    <row r="16" spans="1:41" ht="18" customHeight="1" x14ac:dyDescent="0.3">
      <c r="A16" s="1" t="s">
        <v>32</v>
      </c>
      <c r="B16" s="3">
        <v>376.41666666666669</v>
      </c>
      <c r="C16" s="13">
        <v>11.858333333333334</v>
      </c>
      <c r="D16" s="13">
        <v>7.96</v>
      </c>
      <c r="E16" s="13">
        <v>10.843333333333334</v>
      </c>
      <c r="F16" s="13">
        <v>99.474999999999994</v>
      </c>
      <c r="G16" s="13">
        <v>3.4874999999999998</v>
      </c>
      <c r="H16" s="13">
        <v>9.2916666666666661</v>
      </c>
      <c r="I16" s="13">
        <v>19.083333333333332</v>
      </c>
      <c r="J16" s="13">
        <v>236.66666666666666</v>
      </c>
      <c r="K16" s="13">
        <v>2433.333333333333</v>
      </c>
      <c r="L16" s="13">
        <v>7510.1190476190459</v>
      </c>
      <c r="M16" s="13">
        <v>25.833333333333329</v>
      </c>
      <c r="N16" s="13">
        <v>75</v>
      </c>
      <c r="O16" s="13">
        <v>32.083333333333336</v>
      </c>
      <c r="P16" s="13">
        <v>19.088333333333335</v>
      </c>
      <c r="Q16" s="16" t="s">
        <v>3</v>
      </c>
      <c r="S16" s="27" t="s">
        <v>180</v>
      </c>
      <c r="T16" s="1">
        <v>2008</v>
      </c>
      <c r="U16">
        <f t="shared" si="1"/>
        <v>3</v>
      </c>
      <c r="V16">
        <f t="shared" si="2"/>
        <v>3</v>
      </c>
      <c r="W16">
        <f t="shared" si="3"/>
        <v>3</v>
      </c>
      <c r="X16">
        <f t="shared" si="4"/>
        <v>2</v>
      </c>
      <c r="Y16">
        <f t="shared" si="5"/>
        <v>3</v>
      </c>
      <c r="Z16">
        <f t="shared" si="6"/>
        <v>2</v>
      </c>
      <c r="AA16">
        <f t="shared" si="7"/>
        <v>2</v>
      </c>
      <c r="AB16">
        <f t="shared" si="8"/>
        <v>3</v>
      </c>
      <c r="AC16">
        <f t="shared" si="9"/>
        <v>2</v>
      </c>
      <c r="AD16">
        <f t="shared" si="10"/>
        <v>1</v>
      </c>
      <c r="AE16">
        <f t="shared" si="11"/>
        <v>2</v>
      </c>
      <c r="AF16">
        <f t="shared" si="12"/>
        <v>2</v>
      </c>
      <c r="AG16">
        <f t="shared" si="13"/>
        <v>3</v>
      </c>
      <c r="AH16">
        <f t="shared" si="14"/>
        <v>3</v>
      </c>
      <c r="AI16">
        <f t="shared" si="15"/>
        <v>1</v>
      </c>
      <c r="AJ16">
        <f t="shared" si="16"/>
        <v>1</v>
      </c>
      <c r="AK16">
        <v>1000000</v>
      </c>
      <c r="AL16" s="48">
        <f t="shared" si="18"/>
        <v>36</v>
      </c>
      <c r="AM16">
        <f>optimum!R120</f>
        <v>999998.9</v>
      </c>
      <c r="AN16" t="str">
        <f t="shared" si="17"/>
        <v>DUNA</v>
      </c>
      <c r="AO16">
        <f t="shared" si="0"/>
        <v>2008</v>
      </c>
    </row>
    <row r="17" spans="1:41" ht="18" customHeight="1" x14ac:dyDescent="0.3">
      <c r="A17" s="1" t="s">
        <v>33</v>
      </c>
      <c r="B17" s="3">
        <v>432.33333333333331</v>
      </c>
      <c r="C17" s="13">
        <v>10.808333333333332</v>
      </c>
      <c r="D17" s="13">
        <v>7.9633333333333338</v>
      </c>
      <c r="E17" s="13">
        <v>11.074166666666665</v>
      </c>
      <c r="F17" s="13">
        <v>99.1</v>
      </c>
      <c r="G17" s="13">
        <v>3.4833333333333338</v>
      </c>
      <c r="H17" s="13">
        <v>9.8416666666666668</v>
      </c>
      <c r="I17" s="13">
        <v>35</v>
      </c>
      <c r="J17" s="13">
        <v>248.33333333333334</v>
      </c>
      <c r="K17" s="13">
        <v>2746.6666666666665</v>
      </c>
      <c r="L17" s="13">
        <v>7635.5952380952376</v>
      </c>
      <c r="M17" s="13">
        <v>39.166666666666679</v>
      </c>
      <c r="N17" s="13">
        <v>109.16666666666667</v>
      </c>
      <c r="O17" s="13">
        <v>45.333333333333336</v>
      </c>
      <c r="P17" s="13">
        <v>3.3666666666666671</v>
      </c>
      <c r="Q17" s="16" t="s">
        <v>3</v>
      </c>
      <c r="S17" s="27" t="s">
        <v>180</v>
      </c>
      <c r="T17" s="1">
        <v>2009</v>
      </c>
      <c r="U17">
        <f t="shared" si="1"/>
        <v>3</v>
      </c>
      <c r="V17">
        <f t="shared" si="2"/>
        <v>3</v>
      </c>
      <c r="W17">
        <f t="shared" si="3"/>
        <v>3</v>
      </c>
      <c r="X17">
        <f t="shared" si="4"/>
        <v>2</v>
      </c>
      <c r="Y17">
        <f t="shared" si="5"/>
        <v>3</v>
      </c>
      <c r="Z17">
        <f t="shared" si="6"/>
        <v>2</v>
      </c>
      <c r="AA17">
        <f t="shared" si="7"/>
        <v>2</v>
      </c>
      <c r="AB17">
        <f t="shared" si="8"/>
        <v>2</v>
      </c>
      <c r="AC17">
        <f t="shared" si="9"/>
        <v>2</v>
      </c>
      <c r="AD17">
        <f t="shared" si="10"/>
        <v>1</v>
      </c>
      <c r="AE17">
        <f t="shared" si="11"/>
        <v>2</v>
      </c>
      <c r="AF17">
        <f t="shared" si="12"/>
        <v>2</v>
      </c>
      <c r="AG17">
        <f t="shared" si="13"/>
        <v>2</v>
      </c>
      <c r="AH17">
        <f t="shared" si="14"/>
        <v>2</v>
      </c>
      <c r="AI17">
        <f t="shared" si="15"/>
        <v>3</v>
      </c>
      <c r="AJ17">
        <f t="shared" si="16"/>
        <v>1</v>
      </c>
      <c r="AK17">
        <v>1000000</v>
      </c>
      <c r="AL17" s="48">
        <f t="shared" si="18"/>
        <v>35</v>
      </c>
      <c r="AM17">
        <f>optimum!R121</f>
        <v>999999.9</v>
      </c>
      <c r="AN17" t="str">
        <f t="shared" si="17"/>
        <v>DUNA</v>
      </c>
      <c r="AO17">
        <f t="shared" si="0"/>
        <v>2009</v>
      </c>
    </row>
    <row r="18" spans="1:41" ht="18" customHeight="1" x14ac:dyDescent="0.3">
      <c r="A18" s="1" t="s">
        <v>34</v>
      </c>
      <c r="B18" s="8">
        <v>418.33</v>
      </c>
      <c r="C18" s="14">
        <v>10.199999999999999</v>
      </c>
      <c r="D18" s="14">
        <v>8.16</v>
      </c>
      <c r="E18" s="14">
        <v>10.88</v>
      </c>
      <c r="F18" s="14">
        <v>96.18</v>
      </c>
      <c r="G18" s="14">
        <v>2.5499999999999998</v>
      </c>
      <c r="H18" s="14">
        <v>10.15</v>
      </c>
      <c r="I18" s="14">
        <v>34.42</v>
      </c>
      <c r="J18" s="14">
        <v>291.92</v>
      </c>
      <c r="K18" s="14">
        <v>3287.5</v>
      </c>
      <c r="L18" s="14">
        <v>9710</v>
      </c>
      <c r="M18" s="14">
        <v>50</v>
      </c>
      <c r="N18" s="14">
        <v>120</v>
      </c>
      <c r="O18" s="14">
        <v>37.67</v>
      </c>
      <c r="P18" s="14">
        <v>6.4</v>
      </c>
      <c r="Q18" s="16" t="s">
        <v>3</v>
      </c>
      <c r="S18" s="27" t="s">
        <v>180</v>
      </c>
      <c r="T18" s="1">
        <v>2010</v>
      </c>
      <c r="U18">
        <f t="shared" si="1"/>
        <v>3</v>
      </c>
      <c r="V18">
        <f t="shared" si="2"/>
        <v>3</v>
      </c>
      <c r="W18">
        <f t="shared" si="3"/>
        <v>3</v>
      </c>
      <c r="X18">
        <f t="shared" si="4"/>
        <v>2</v>
      </c>
      <c r="Y18">
        <f t="shared" si="5"/>
        <v>3</v>
      </c>
      <c r="Z18">
        <f t="shared" si="6"/>
        <v>3</v>
      </c>
      <c r="AA18">
        <f t="shared" si="7"/>
        <v>2</v>
      </c>
      <c r="AB18">
        <f t="shared" si="8"/>
        <v>2</v>
      </c>
      <c r="AC18">
        <f t="shared" si="9"/>
        <v>2</v>
      </c>
      <c r="AD18">
        <f t="shared" si="10"/>
        <v>1</v>
      </c>
      <c r="AE18">
        <f t="shared" si="11"/>
        <v>1</v>
      </c>
      <c r="AF18">
        <f t="shared" si="12"/>
        <v>2</v>
      </c>
      <c r="AG18">
        <f t="shared" si="13"/>
        <v>2</v>
      </c>
      <c r="AH18">
        <f t="shared" si="14"/>
        <v>3</v>
      </c>
      <c r="AI18">
        <f t="shared" si="15"/>
        <v>2</v>
      </c>
      <c r="AJ18">
        <f t="shared" si="16"/>
        <v>1</v>
      </c>
      <c r="AK18">
        <v>1000000</v>
      </c>
      <c r="AL18" s="48">
        <f t="shared" si="18"/>
        <v>35</v>
      </c>
      <c r="AM18">
        <f>optimum!R122</f>
        <v>999999.9</v>
      </c>
      <c r="AN18" t="str">
        <f t="shared" si="17"/>
        <v>DUNA</v>
      </c>
      <c r="AO18">
        <f t="shared" si="0"/>
        <v>2010</v>
      </c>
    </row>
    <row r="19" spans="1:41" ht="18" customHeight="1" x14ac:dyDescent="0.3">
      <c r="A19" s="1" t="s">
        <v>35</v>
      </c>
      <c r="B19" s="8">
        <v>384</v>
      </c>
      <c r="C19" s="14">
        <v>11.31</v>
      </c>
      <c r="D19" s="14">
        <v>8.19</v>
      </c>
      <c r="E19" s="14">
        <v>10.78</v>
      </c>
      <c r="F19" s="14">
        <v>96.6</v>
      </c>
      <c r="G19" s="14">
        <v>3.78</v>
      </c>
      <c r="H19" s="14">
        <v>8.48</v>
      </c>
      <c r="I19" s="14">
        <v>20.170000000000002</v>
      </c>
      <c r="J19" s="14">
        <v>274.92</v>
      </c>
      <c r="K19" s="14">
        <v>2909.17</v>
      </c>
      <c r="L19" s="14">
        <v>8630</v>
      </c>
      <c r="M19" s="14">
        <v>40</v>
      </c>
      <c r="N19" s="14">
        <v>93.33</v>
      </c>
      <c r="O19" s="14">
        <v>30.42</v>
      </c>
      <c r="P19" s="14">
        <v>5.51</v>
      </c>
      <c r="Q19" s="16" t="s">
        <v>3</v>
      </c>
      <c r="S19" s="27" t="s">
        <v>180</v>
      </c>
      <c r="T19" s="1">
        <v>2011</v>
      </c>
      <c r="U19">
        <f t="shared" si="1"/>
        <v>3</v>
      </c>
      <c r="V19">
        <f t="shared" si="2"/>
        <v>3</v>
      </c>
      <c r="W19">
        <f t="shared" si="3"/>
        <v>3</v>
      </c>
      <c r="X19">
        <f t="shared" si="4"/>
        <v>2</v>
      </c>
      <c r="Y19">
        <f t="shared" si="5"/>
        <v>3</v>
      </c>
      <c r="Z19">
        <f t="shared" si="6"/>
        <v>2</v>
      </c>
      <c r="AA19">
        <f t="shared" si="7"/>
        <v>2</v>
      </c>
      <c r="AB19">
        <f t="shared" si="8"/>
        <v>3</v>
      </c>
      <c r="AC19">
        <f t="shared" si="9"/>
        <v>2</v>
      </c>
      <c r="AD19">
        <f t="shared" si="10"/>
        <v>1</v>
      </c>
      <c r="AE19">
        <f t="shared" si="11"/>
        <v>1</v>
      </c>
      <c r="AF19">
        <f t="shared" si="12"/>
        <v>2</v>
      </c>
      <c r="AG19">
        <f t="shared" si="13"/>
        <v>2</v>
      </c>
      <c r="AH19">
        <f t="shared" si="14"/>
        <v>3</v>
      </c>
      <c r="AI19">
        <f t="shared" si="15"/>
        <v>2</v>
      </c>
      <c r="AJ19">
        <f t="shared" si="16"/>
        <v>1</v>
      </c>
      <c r="AK19">
        <v>1000000</v>
      </c>
      <c r="AL19" s="48">
        <f t="shared" si="18"/>
        <v>35</v>
      </c>
      <c r="AM19">
        <f>optimum!R123</f>
        <v>999999.9</v>
      </c>
      <c r="AN19" t="str">
        <f t="shared" si="17"/>
        <v>DUNA</v>
      </c>
      <c r="AO19">
        <f t="shared" si="0"/>
        <v>2011</v>
      </c>
    </row>
    <row r="20" spans="1:41" ht="18" customHeight="1" x14ac:dyDescent="0.3">
      <c r="A20" s="1" t="s">
        <v>36</v>
      </c>
      <c r="B20" s="8">
        <v>479</v>
      </c>
      <c r="C20" s="14">
        <v>11.02</v>
      </c>
      <c r="D20" s="14">
        <v>8.2100000000000009</v>
      </c>
      <c r="E20" s="14">
        <v>10.89</v>
      </c>
      <c r="F20" s="14">
        <v>97.28</v>
      </c>
      <c r="G20" s="14">
        <v>4.0599999999999996</v>
      </c>
      <c r="H20" s="14">
        <v>8.77</v>
      </c>
      <c r="I20" s="14">
        <v>38.08</v>
      </c>
      <c r="J20" s="14">
        <v>230.92</v>
      </c>
      <c r="K20" s="14">
        <v>2453.33</v>
      </c>
      <c r="L20" s="14">
        <v>6852.5</v>
      </c>
      <c r="M20" s="14">
        <v>32.25</v>
      </c>
      <c r="N20" s="14">
        <v>108.3</v>
      </c>
      <c r="O20" s="14">
        <v>48.3</v>
      </c>
      <c r="P20" s="14">
        <v>3.43</v>
      </c>
      <c r="Q20" s="16" t="s">
        <v>3</v>
      </c>
      <c r="S20" s="27" t="s">
        <v>180</v>
      </c>
      <c r="T20" s="1">
        <v>2012</v>
      </c>
      <c r="U20">
        <f t="shared" si="1"/>
        <v>3</v>
      </c>
      <c r="V20">
        <f t="shared" si="2"/>
        <v>3</v>
      </c>
      <c r="W20">
        <f t="shared" si="3"/>
        <v>3</v>
      </c>
      <c r="X20">
        <f t="shared" si="4"/>
        <v>2</v>
      </c>
      <c r="Y20">
        <f t="shared" si="5"/>
        <v>3</v>
      </c>
      <c r="Z20">
        <f t="shared" si="6"/>
        <v>2</v>
      </c>
      <c r="AA20">
        <f t="shared" si="7"/>
        <v>2</v>
      </c>
      <c r="AB20">
        <f t="shared" si="8"/>
        <v>2</v>
      </c>
      <c r="AC20">
        <f t="shared" si="9"/>
        <v>2</v>
      </c>
      <c r="AD20">
        <f t="shared" si="10"/>
        <v>1</v>
      </c>
      <c r="AE20">
        <f t="shared" si="11"/>
        <v>2</v>
      </c>
      <c r="AF20">
        <f t="shared" si="12"/>
        <v>2</v>
      </c>
      <c r="AG20">
        <f t="shared" si="13"/>
        <v>2</v>
      </c>
      <c r="AH20">
        <f t="shared" si="14"/>
        <v>2</v>
      </c>
      <c r="AI20">
        <f t="shared" si="15"/>
        <v>3</v>
      </c>
      <c r="AJ20">
        <f t="shared" si="16"/>
        <v>1</v>
      </c>
      <c r="AK20">
        <v>1000000</v>
      </c>
      <c r="AL20" s="48">
        <f t="shared" si="18"/>
        <v>35</v>
      </c>
      <c r="AM20">
        <f>optimum!R124</f>
        <v>999999.9</v>
      </c>
      <c r="AN20" t="str">
        <f t="shared" si="17"/>
        <v>DUNA</v>
      </c>
      <c r="AO20">
        <f t="shared" si="0"/>
        <v>2012</v>
      </c>
    </row>
    <row r="21" spans="1:41" ht="18" customHeight="1" x14ac:dyDescent="0.3">
      <c r="A21" s="1" t="s">
        <v>37</v>
      </c>
      <c r="B21" s="8">
        <v>539.25</v>
      </c>
      <c r="C21" s="14">
        <v>11.283333333333333</v>
      </c>
      <c r="D21" s="14">
        <v>8.19</v>
      </c>
      <c r="E21" s="14">
        <v>11.766666666666666</v>
      </c>
      <c r="F21" s="14">
        <v>106.63333333333334</v>
      </c>
      <c r="G21" s="14">
        <v>4.6100000000000003</v>
      </c>
      <c r="H21" s="14">
        <v>10.266666666666666</v>
      </c>
      <c r="I21" s="14">
        <v>61.083333333333336</v>
      </c>
      <c r="J21" s="14">
        <v>261.91666666666669</v>
      </c>
      <c r="K21" s="14">
        <v>2568.3333333333335</v>
      </c>
      <c r="L21" s="14">
        <v>8092.4999999999991</v>
      </c>
      <c r="M21" s="14">
        <v>75.833333333333343</v>
      </c>
      <c r="N21" s="14">
        <v>111.66666666666667</v>
      </c>
      <c r="O21" s="14">
        <v>127.50000000000003</v>
      </c>
      <c r="P21" s="14">
        <v>9.9666666666666668</v>
      </c>
      <c r="Q21" s="16" t="s">
        <v>3</v>
      </c>
      <c r="S21" s="27" t="s">
        <v>180</v>
      </c>
      <c r="T21" s="1">
        <v>2013</v>
      </c>
      <c r="U21">
        <f t="shared" si="1"/>
        <v>3</v>
      </c>
      <c r="V21">
        <f t="shared" si="2"/>
        <v>3</v>
      </c>
      <c r="W21">
        <f t="shared" si="3"/>
        <v>3</v>
      </c>
      <c r="X21">
        <f t="shared" si="4"/>
        <v>2</v>
      </c>
      <c r="Y21">
        <f t="shared" si="5"/>
        <v>3</v>
      </c>
      <c r="Z21">
        <f t="shared" si="6"/>
        <v>2</v>
      </c>
      <c r="AA21">
        <f t="shared" si="7"/>
        <v>2</v>
      </c>
      <c r="AB21">
        <f t="shared" si="8"/>
        <v>1</v>
      </c>
      <c r="AC21">
        <f t="shared" si="9"/>
        <v>2</v>
      </c>
      <c r="AD21">
        <f t="shared" si="10"/>
        <v>1</v>
      </c>
      <c r="AE21">
        <f t="shared" si="11"/>
        <v>1</v>
      </c>
      <c r="AF21">
        <f t="shared" si="12"/>
        <v>1</v>
      </c>
      <c r="AG21">
        <f t="shared" si="13"/>
        <v>2</v>
      </c>
      <c r="AH21">
        <f t="shared" si="14"/>
        <v>1</v>
      </c>
      <c r="AI21">
        <f t="shared" si="15"/>
        <v>2</v>
      </c>
      <c r="AJ21">
        <f t="shared" si="16"/>
        <v>1</v>
      </c>
      <c r="AK21">
        <v>1000000</v>
      </c>
      <c r="AL21" s="48">
        <f t="shared" si="18"/>
        <v>30</v>
      </c>
      <c r="AM21">
        <f>optimum!R125</f>
        <v>1000004.9</v>
      </c>
      <c r="AN21" t="str">
        <f t="shared" si="17"/>
        <v>DUNA</v>
      </c>
      <c r="AO21">
        <f t="shared" si="0"/>
        <v>2013</v>
      </c>
    </row>
    <row r="22" spans="1:41" ht="18" customHeight="1" x14ac:dyDescent="0.3">
      <c r="A22" s="1" t="s">
        <v>38</v>
      </c>
      <c r="B22" s="8">
        <v>404.41666666666669</v>
      </c>
      <c r="C22" s="14">
        <v>11.375</v>
      </c>
      <c r="D22" s="13" t="s">
        <v>3</v>
      </c>
      <c r="E22" s="14">
        <v>10.670833333333334</v>
      </c>
      <c r="F22" s="14">
        <v>96.733333333333334</v>
      </c>
      <c r="G22" s="14">
        <v>3.7991666666666668</v>
      </c>
      <c r="H22" s="14">
        <v>8.9583333333333339</v>
      </c>
      <c r="I22" s="14">
        <v>42.25</v>
      </c>
      <c r="J22" s="14">
        <v>265.41666666666669</v>
      </c>
      <c r="K22" s="14">
        <v>2354.1666666666665</v>
      </c>
      <c r="L22" s="14">
        <v>7917.4999999999991</v>
      </c>
      <c r="M22" s="14">
        <v>49.999999999999993</v>
      </c>
      <c r="N22" s="14">
        <v>104.16666666666667</v>
      </c>
      <c r="O22" s="14">
        <v>115.83333333333333</v>
      </c>
      <c r="P22" s="14">
        <v>9.875</v>
      </c>
      <c r="Q22" s="16" t="s">
        <v>3</v>
      </c>
      <c r="S22" s="27" t="s">
        <v>180</v>
      </c>
      <c r="T22" s="1">
        <v>2014</v>
      </c>
      <c r="U22">
        <f t="shared" si="1"/>
        <v>3</v>
      </c>
      <c r="V22">
        <f t="shared" si="2"/>
        <v>3</v>
      </c>
      <c r="W22">
        <f t="shared" si="3"/>
        <v>1</v>
      </c>
      <c r="X22">
        <f t="shared" si="4"/>
        <v>2</v>
      </c>
      <c r="Y22">
        <f t="shared" si="5"/>
        <v>3</v>
      </c>
      <c r="Z22">
        <f t="shared" si="6"/>
        <v>2</v>
      </c>
      <c r="AA22">
        <f t="shared" si="7"/>
        <v>2</v>
      </c>
      <c r="AB22">
        <f t="shared" si="8"/>
        <v>1</v>
      </c>
      <c r="AC22">
        <f t="shared" si="9"/>
        <v>2</v>
      </c>
      <c r="AD22">
        <f t="shared" si="10"/>
        <v>1</v>
      </c>
      <c r="AE22">
        <f t="shared" si="11"/>
        <v>2</v>
      </c>
      <c r="AF22">
        <f t="shared" si="12"/>
        <v>2</v>
      </c>
      <c r="AG22">
        <f t="shared" si="13"/>
        <v>2</v>
      </c>
      <c r="AH22">
        <f t="shared" si="14"/>
        <v>1</v>
      </c>
      <c r="AI22">
        <f t="shared" si="15"/>
        <v>2</v>
      </c>
      <c r="AJ22">
        <f t="shared" si="16"/>
        <v>1</v>
      </c>
      <c r="AK22">
        <v>1000000</v>
      </c>
      <c r="AL22" s="48">
        <f t="shared" si="18"/>
        <v>30</v>
      </c>
      <c r="AM22">
        <f>optimum!R126</f>
        <v>1000004.9</v>
      </c>
      <c r="AN22" t="str">
        <f t="shared" si="17"/>
        <v>DUNA</v>
      </c>
      <c r="AO22">
        <f t="shared" si="0"/>
        <v>2014</v>
      </c>
    </row>
    <row r="23" spans="1:41" ht="18" customHeight="1" x14ac:dyDescent="0.3">
      <c r="A23" s="1" t="s">
        <v>39</v>
      </c>
      <c r="B23" s="8">
        <v>418.25</v>
      </c>
      <c r="C23" s="14">
        <v>11.258333333333333</v>
      </c>
      <c r="D23" s="13" t="s">
        <v>3</v>
      </c>
      <c r="E23" s="14">
        <v>10.67</v>
      </c>
      <c r="F23" s="14">
        <v>96.458333333333329</v>
      </c>
      <c r="G23" s="14">
        <v>3.6658333333333339</v>
      </c>
      <c r="H23" s="14">
        <v>7.0750000000000002</v>
      </c>
      <c r="I23" s="14">
        <v>17.25</v>
      </c>
      <c r="J23" s="14">
        <v>261.66666666666669</v>
      </c>
      <c r="K23" s="14">
        <v>2271.6666666666665</v>
      </c>
      <c r="L23" s="14">
        <v>8311.6666666666661</v>
      </c>
      <c r="M23" s="14">
        <v>57.500000000000014</v>
      </c>
      <c r="N23" s="14">
        <v>69.166666666666671</v>
      </c>
      <c r="O23" s="14">
        <v>120</v>
      </c>
      <c r="P23" s="14">
        <v>4.3191666666666668</v>
      </c>
      <c r="Q23" s="16" t="s">
        <v>3</v>
      </c>
      <c r="S23" s="27" t="s">
        <v>180</v>
      </c>
      <c r="T23" s="1">
        <v>2015</v>
      </c>
      <c r="U23">
        <f t="shared" si="1"/>
        <v>3</v>
      </c>
      <c r="V23">
        <f t="shared" si="2"/>
        <v>3</v>
      </c>
      <c r="W23">
        <f t="shared" si="3"/>
        <v>1</v>
      </c>
      <c r="X23">
        <f t="shared" si="4"/>
        <v>2</v>
      </c>
      <c r="Y23">
        <f t="shared" si="5"/>
        <v>3</v>
      </c>
      <c r="Z23">
        <f t="shared" si="6"/>
        <v>2</v>
      </c>
      <c r="AA23">
        <f t="shared" si="7"/>
        <v>2</v>
      </c>
      <c r="AB23">
        <f t="shared" si="8"/>
        <v>3</v>
      </c>
      <c r="AC23">
        <f t="shared" si="9"/>
        <v>2</v>
      </c>
      <c r="AD23">
        <f t="shared" si="10"/>
        <v>1</v>
      </c>
      <c r="AE23">
        <f t="shared" si="11"/>
        <v>1</v>
      </c>
      <c r="AF23">
        <f t="shared" si="12"/>
        <v>2</v>
      </c>
      <c r="AG23">
        <f t="shared" si="13"/>
        <v>3</v>
      </c>
      <c r="AH23">
        <f t="shared" si="14"/>
        <v>1</v>
      </c>
      <c r="AI23">
        <f t="shared" si="15"/>
        <v>3</v>
      </c>
      <c r="AJ23">
        <f t="shared" si="16"/>
        <v>1</v>
      </c>
      <c r="AK23">
        <v>1000000</v>
      </c>
      <c r="AL23" s="48">
        <f t="shared" si="18"/>
        <v>33</v>
      </c>
      <c r="AM23">
        <f>optimum!R127</f>
        <v>1000001.9</v>
      </c>
      <c r="AN23" t="str">
        <f t="shared" si="17"/>
        <v>DUNA</v>
      </c>
      <c r="AO23">
        <f t="shared" si="0"/>
        <v>2015</v>
      </c>
    </row>
    <row r="24" spans="1:41" ht="18" customHeight="1" x14ac:dyDescent="0.3">
      <c r="A24" s="1" t="s">
        <v>40</v>
      </c>
      <c r="B24" s="8">
        <v>361.33333333333331</v>
      </c>
      <c r="C24" s="14">
        <v>11.458333333333334</v>
      </c>
      <c r="D24" s="13" t="s">
        <v>3</v>
      </c>
      <c r="E24" s="14">
        <v>11.834999999999999</v>
      </c>
      <c r="F24" s="14">
        <v>107.42500000000001</v>
      </c>
      <c r="G24" s="14">
        <v>2.9858333333333325</v>
      </c>
      <c r="H24" s="14">
        <v>8.4083333333333332</v>
      </c>
      <c r="I24" s="14">
        <v>25</v>
      </c>
      <c r="J24" s="14">
        <v>255.91666666666666</v>
      </c>
      <c r="K24" s="14">
        <v>2126.6666666666665</v>
      </c>
      <c r="L24" s="14">
        <v>7833.3333333333321</v>
      </c>
      <c r="M24" s="14">
        <v>66.666666666666671</v>
      </c>
      <c r="N24" s="14">
        <v>90</v>
      </c>
      <c r="O24" s="14">
        <v>104.16666666666667</v>
      </c>
      <c r="P24" s="14">
        <v>4.4774999999999991</v>
      </c>
      <c r="Q24" s="16" t="s">
        <v>3</v>
      </c>
      <c r="S24" s="27" t="s">
        <v>180</v>
      </c>
      <c r="T24" s="1">
        <v>2016</v>
      </c>
      <c r="U24">
        <f t="shared" si="1"/>
        <v>3</v>
      </c>
      <c r="V24">
        <f t="shared" si="2"/>
        <v>3</v>
      </c>
      <c r="W24">
        <f t="shared" si="3"/>
        <v>1</v>
      </c>
      <c r="X24">
        <f t="shared" si="4"/>
        <v>2</v>
      </c>
      <c r="Y24">
        <f t="shared" si="5"/>
        <v>3</v>
      </c>
      <c r="Z24">
        <f t="shared" si="6"/>
        <v>3</v>
      </c>
      <c r="AA24">
        <f t="shared" si="7"/>
        <v>2</v>
      </c>
      <c r="AB24">
        <f t="shared" si="8"/>
        <v>3</v>
      </c>
      <c r="AC24">
        <f t="shared" si="9"/>
        <v>2</v>
      </c>
      <c r="AD24">
        <f t="shared" si="10"/>
        <v>2</v>
      </c>
      <c r="AE24">
        <f t="shared" si="11"/>
        <v>2</v>
      </c>
      <c r="AF24">
        <f t="shared" si="12"/>
        <v>1</v>
      </c>
      <c r="AG24">
        <f t="shared" si="13"/>
        <v>2</v>
      </c>
      <c r="AH24">
        <f t="shared" si="14"/>
        <v>1</v>
      </c>
      <c r="AI24">
        <f t="shared" si="15"/>
        <v>3</v>
      </c>
      <c r="AJ24">
        <f t="shared" si="16"/>
        <v>1</v>
      </c>
      <c r="AK24">
        <v>1000000</v>
      </c>
      <c r="AL24" s="48">
        <f t="shared" si="18"/>
        <v>34</v>
      </c>
      <c r="AM24">
        <f>optimum!R128</f>
        <v>1000000.9</v>
      </c>
      <c r="AN24" t="str">
        <f t="shared" si="17"/>
        <v>DUNA</v>
      </c>
      <c r="AO24">
        <f t="shared" si="0"/>
        <v>2016</v>
      </c>
    </row>
    <row r="25" spans="1:41" ht="18" customHeight="1" x14ac:dyDescent="0.3">
      <c r="A25" s="1" t="s">
        <v>41</v>
      </c>
      <c r="B25" s="3">
        <v>649.75</v>
      </c>
      <c r="C25" s="13">
        <v>11.025</v>
      </c>
      <c r="D25" s="13" t="s">
        <v>3</v>
      </c>
      <c r="E25" s="13">
        <v>11.589166666666666</v>
      </c>
      <c r="F25" s="13">
        <v>103.33333333333336</v>
      </c>
      <c r="G25" s="13">
        <v>3.3708333333333336</v>
      </c>
      <c r="H25" s="13">
        <v>8.7083333333333321</v>
      </c>
      <c r="I25" s="13">
        <v>35.583333333333336</v>
      </c>
      <c r="J25" s="13">
        <v>258.75</v>
      </c>
      <c r="K25" s="13">
        <v>2125.8333333333335</v>
      </c>
      <c r="L25" s="13">
        <v>7684.166666666667</v>
      </c>
      <c r="M25" s="13">
        <v>42.5</v>
      </c>
      <c r="N25" s="13">
        <v>92.5</v>
      </c>
      <c r="O25" s="13">
        <v>105.83333333333333</v>
      </c>
      <c r="P25" s="13">
        <v>6.4533333333333331</v>
      </c>
      <c r="Q25" s="16" t="s">
        <v>3</v>
      </c>
      <c r="S25" s="27" t="s">
        <v>180</v>
      </c>
      <c r="T25" s="1">
        <v>2017</v>
      </c>
      <c r="U25">
        <f t="shared" si="1"/>
        <v>3</v>
      </c>
      <c r="V25">
        <f t="shared" si="2"/>
        <v>3</v>
      </c>
      <c r="W25">
        <f t="shared" si="3"/>
        <v>1</v>
      </c>
      <c r="X25">
        <f t="shared" si="4"/>
        <v>2</v>
      </c>
      <c r="Y25">
        <f t="shared" si="5"/>
        <v>3</v>
      </c>
      <c r="Z25">
        <f t="shared" si="6"/>
        <v>2</v>
      </c>
      <c r="AA25">
        <f t="shared" si="7"/>
        <v>2</v>
      </c>
      <c r="AB25">
        <f t="shared" si="8"/>
        <v>2</v>
      </c>
      <c r="AC25">
        <f t="shared" si="9"/>
        <v>2</v>
      </c>
      <c r="AD25">
        <f t="shared" si="10"/>
        <v>2</v>
      </c>
      <c r="AE25">
        <f t="shared" si="11"/>
        <v>2</v>
      </c>
      <c r="AF25">
        <f t="shared" si="12"/>
        <v>2</v>
      </c>
      <c r="AG25">
        <f t="shared" si="13"/>
        <v>2</v>
      </c>
      <c r="AH25">
        <f t="shared" si="14"/>
        <v>1</v>
      </c>
      <c r="AI25">
        <f t="shared" si="15"/>
        <v>2</v>
      </c>
      <c r="AJ25">
        <f t="shared" si="16"/>
        <v>1</v>
      </c>
      <c r="AK25">
        <v>1000000</v>
      </c>
      <c r="AL25" s="48">
        <f t="shared" si="18"/>
        <v>32</v>
      </c>
      <c r="AM25">
        <f>optimum!R129</f>
        <v>1000002.9</v>
      </c>
      <c r="AN25" t="str">
        <f t="shared" si="17"/>
        <v>DUNA</v>
      </c>
      <c r="AO25">
        <f t="shared" si="0"/>
        <v>2017</v>
      </c>
    </row>
    <row r="26" spans="1:41" ht="18" customHeight="1" x14ac:dyDescent="0.3">
      <c r="A26" s="1" t="s">
        <v>42</v>
      </c>
      <c r="B26" s="3">
        <v>375.08333333333331</v>
      </c>
      <c r="C26" s="13">
        <v>12.4</v>
      </c>
      <c r="D26" s="13" t="s">
        <v>3</v>
      </c>
      <c r="E26" s="13">
        <v>11.074166666666665</v>
      </c>
      <c r="F26" s="13">
        <v>102.35833333333335</v>
      </c>
      <c r="G26" s="13">
        <v>3.2566666666666664</v>
      </c>
      <c r="H26" s="13">
        <v>6.916666666666667</v>
      </c>
      <c r="I26" s="13">
        <v>21.833333333333332</v>
      </c>
      <c r="J26" s="13">
        <v>237.08333333333334</v>
      </c>
      <c r="K26" s="13">
        <v>2148.3333333333335</v>
      </c>
      <c r="L26" s="13">
        <v>7241.666666666667</v>
      </c>
      <c r="M26" s="13">
        <v>60</v>
      </c>
      <c r="N26" s="13">
        <v>80</v>
      </c>
      <c r="O26" s="13">
        <v>110.83333333333334</v>
      </c>
      <c r="P26" s="13">
        <v>5.8190909090909093</v>
      </c>
      <c r="Q26" s="16" t="s">
        <v>3</v>
      </c>
      <c r="S26" s="27" t="s">
        <v>180</v>
      </c>
      <c r="T26" s="1">
        <v>2018</v>
      </c>
      <c r="U26">
        <f t="shared" si="1"/>
        <v>3</v>
      </c>
      <c r="V26">
        <f t="shared" si="2"/>
        <v>3</v>
      </c>
      <c r="W26">
        <f t="shared" si="3"/>
        <v>1</v>
      </c>
      <c r="X26">
        <f t="shared" si="4"/>
        <v>2</v>
      </c>
      <c r="Y26">
        <f t="shared" si="5"/>
        <v>3</v>
      </c>
      <c r="Z26">
        <f t="shared" si="6"/>
        <v>2</v>
      </c>
      <c r="AA26">
        <f t="shared" si="7"/>
        <v>3</v>
      </c>
      <c r="AB26">
        <f t="shared" si="8"/>
        <v>3</v>
      </c>
      <c r="AC26">
        <f t="shared" si="9"/>
        <v>2</v>
      </c>
      <c r="AD26">
        <f t="shared" si="10"/>
        <v>2</v>
      </c>
      <c r="AE26">
        <f t="shared" si="11"/>
        <v>2</v>
      </c>
      <c r="AF26">
        <f t="shared" si="12"/>
        <v>2</v>
      </c>
      <c r="AG26">
        <f t="shared" si="13"/>
        <v>3</v>
      </c>
      <c r="AH26">
        <f t="shared" si="14"/>
        <v>1</v>
      </c>
      <c r="AI26">
        <f t="shared" si="15"/>
        <v>2</v>
      </c>
      <c r="AJ26">
        <f t="shared" si="16"/>
        <v>1</v>
      </c>
      <c r="AK26">
        <v>1000000</v>
      </c>
      <c r="AL26" s="48">
        <f t="shared" si="18"/>
        <v>35</v>
      </c>
      <c r="AM26">
        <f>optimum!R130</f>
        <v>999999.9</v>
      </c>
      <c r="AN26" t="str">
        <f t="shared" si="17"/>
        <v>DUNA</v>
      </c>
      <c r="AO26">
        <f t="shared" si="0"/>
        <v>2018</v>
      </c>
    </row>
    <row r="27" spans="1:41" ht="18" customHeight="1" x14ac:dyDescent="0.3">
      <c r="A27" s="1" t="s">
        <v>43</v>
      </c>
      <c r="B27" s="3">
        <v>404.33333333333297</v>
      </c>
      <c r="C27" s="13">
        <v>10.8333333333333</v>
      </c>
      <c r="D27" s="13" t="s">
        <v>3</v>
      </c>
      <c r="E27" s="13">
        <v>10.8333333333333</v>
      </c>
      <c r="F27" s="13">
        <v>101.25</v>
      </c>
      <c r="G27" s="13">
        <v>3.25</v>
      </c>
      <c r="H27" s="13">
        <v>6.3333333333333304</v>
      </c>
      <c r="I27" s="13">
        <v>29.9166666666667</v>
      </c>
      <c r="J27" s="13">
        <v>233.583333333333</v>
      </c>
      <c r="K27" s="13">
        <v>1950.8333333333301</v>
      </c>
      <c r="L27" s="13">
        <v>6833.3333333333303</v>
      </c>
      <c r="M27" s="13" t="s">
        <v>3</v>
      </c>
      <c r="N27" s="13">
        <v>95.8333333333333</v>
      </c>
      <c r="O27" s="13">
        <v>91.6666666666667</v>
      </c>
      <c r="P27" s="13">
        <v>4.1666666666666696</v>
      </c>
      <c r="Q27" s="16" t="s">
        <v>3</v>
      </c>
      <c r="S27" s="27" t="s">
        <v>180</v>
      </c>
      <c r="T27" s="1">
        <v>2019</v>
      </c>
      <c r="U27">
        <f t="shared" si="1"/>
        <v>3</v>
      </c>
      <c r="V27">
        <f t="shared" si="2"/>
        <v>3</v>
      </c>
      <c r="W27">
        <f t="shared" si="3"/>
        <v>1</v>
      </c>
      <c r="X27">
        <f t="shared" si="4"/>
        <v>2</v>
      </c>
      <c r="Y27">
        <f t="shared" si="5"/>
        <v>3</v>
      </c>
      <c r="Z27">
        <f t="shared" si="6"/>
        <v>2</v>
      </c>
      <c r="AA27">
        <f t="shared" si="7"/>
        <v>3</v>
      </c>
      <c r="AB27">
        <f t="shared" si="8"/>
        <v>3</v>
      </c>
      <c r="AC27">
        <f t="shared" si="9"/>
        <v>2</v>
      </c>
      <c r="AD27">
        <f t="shared" si="10"/>
        <v>2</v>
      </c>
      <c r="AE27">
        <f t="shared" si="11"/>
        <v>2</v>
      </c>
      <c r="AF27">
        <f t="shared" si="12"/>
        <v>1</v>
      </c>
      <c r="AG27">
        <f t="shared" si="13"/>
        <v>2</v>
      </c>
      <c r="AH27">
        <f t="shared" si="14"/>
        <v>2</v>
      </c>
      <c r="AI27">
        <f t="shared" si="15"/>
        <v>3</v>
      </c>
      <c r="AJ27">
        <f t="shared" si="16"/>
        <v>1</v>
      </c>
      <c r="AK27">
        <v>1000000</v>
      </c>
      <c r="AL27" s="48">
        <f t="shared" si="18"/>
        <v>35</v>
      </c>
      <c r="AM27">
        <f>optimum!R131</f>
        <v>999999.9</v>
      </c>
      <c r="AN27" t="str">
        <f t="shared" si="17"/>
        <v>DUNA</v>
      </c>
      <c r="AO27">
        <f t="shared" si="0"/>
        <v>2019</v>
      </c>
    </row>
    <row r="28" spans="1:41" ht="18" customHeight="1" x14ac:dyDescent="0.3">
      <c r="A28" s="1" t="s">
        <v>44</v>
      </c>
      <c r="B28" s="3">
        <v>400.5</v>
      </c>
      <c r="C28" s="13">
        <v>11.9</v>
      </c>
      <c r="D28" s="13">
        <v>8.1</v>
      </c>
      <c r="E28" s="13">
        <v>9.4250000000000007</v>
      </c>
      <c r="F28" s="13">
        <v>89.5</v>
      </c>
      <c r="G28" s="13">
        <v>2.65</v>
      </c>
      <c r="H28" s="13">
        <v>8.5</v>
      </c>
      <c r="I28" s="13">
        <v>10.583</v>
      </c>
      <c r="J28" s="13" t="s">
        <v>3</v>
      </c>
      <c r="K28" s="13">
        <v>1283.3330000000001</v>
      </c>
      <c r="L28" s="13">
        <v>4342</v>
      </c>
      <c r="M28" s="13">
        <v>26</v>
      </c>
      <c r="N28" s="13">
        <v>40</v>
      </c>
      <c r="O28" s="13">
        <v>90</v>
      </c>
      <c r="P28" s="13">
        <v>5.0999999999999996</v>
      </c>
      <c r="Q28" s="16" t="s">
        <v>3</v>
      </c>
      <c r="S28" s="27" t="s">
        <v>180</v>
      </c>
      <c r="T28" s="1">
        <v>2020</v>
      </c>
      <c r="U28">
        <f t="shared" si="1"/>
        <v>3</v>
      </c>
      <c r="V28">
        <f t="shared" si="2"/>
        <v>3</v>
      </c>
      <c r="W28">
        <f t="shared" si="3"/>
        <v>3</v>
      </c>
      <c r="X28">
        <f t="shared" si="4"/>
        <v>2</v>
      </c>
      <c r="Y28">
        <f t="shared" si="5"/>
        <v>2</v>
      </c>
      <c r="Z28">
        <f t="shared" si="6"/>
        <v>3</v>
      </c>
      <c r="AA28">
        <f t="shared" si="7"/>
        <v>2</v>
      </c>
      <c r="AB28">
        <f t="shared" si="8"/>
        <v>3</v>
      </c>
      <c r="AC28">
        <f t="shared" si="9"/>
        <v>1</v>
      </c>
      <c r="AD28">
        <f t="shared" si="10"/>
        <v>3</v>
      </c>
      <c r="AE28">
        <f t="shared" si="11"/>
        <v>2</v>
      </c>
      <c r="AF28">
        <f t="shared" si="12"/>
        <v>2</v>
      </c>
      <c r="AG28">
        <f t="shared" si="13"/>
        <v>3</v>
      </c>
      <c r="AH28">
        <f t="shared" si="14"/>
        <v>2</v>
      </c>
      <c r="AI28">
        <f t="shared" si="15"/>
        <v>2</v>
      </c>
      <c r="AJ28">
        <f t="shared" si="16"/>
        <v>1</v>
      </c>
      <c r="AK28">
        <v>1000000</v>
      </c>
      <c r="AL28" s="48">
        <f t="shared" si="18"/>
        <v>37</v>
      </c>
      <c r="AM28">
        <f>optimum!R132</f>
        <v>999997.4</v>
      </c>
      <c r="AN28" t="str">
        <f t="shared" si="17"/>
        <v>DUNA</v>
      </c>
      <c r="AO28">
        <f t="shared" si="0"/>
        <v>2020</v>
      </c>
    </row>
    <row r="29" spans="1:41" ht="18" customHeight="1" x14ac:dyDescent="0.3">
      <c r="A29" s="1" t="s">
        <v>45</v>
      </c>
      <c r="B29" s="2">
        <v>417.9</v>
      </c>
      <c r="C29" s="15">
        <v>11.3</v>
      </c>
      <c r="D29" s="15">
        <v>8.15</v>
      </c>
      <c r="E29" s="13">
        <v>10.42</v>
      </c>
      <c r="F29" s="13">
        <v>93.46</v>
      </c>
      <c r="G29" s="13">
        <v>2.91</v>
      </c>
      <c r="H29" s="15">
        <v>8.33</v>
      </c>
      <c r="I29" s="15">
        <v>22.75</v>
      </c>
      <c r="J29" s="15">
        <v>249.75</v>
      </c>
      <c r="K29" s="15">
        <v>2524.17</v>
      </c>
      <c r="L29" s="15">
        <v>8540</v>
      </c>
      <c r="M29" s="15">
        <v>33.799999999999997</v>
      </c>
      <c r="N29" s="15">
        <v>85</v>
      </c>
      <c r="O29" s="15">
        <v>98.3</v>
      </c>
      <c r="P29" s="15">
        <v>5.93</v>
      </c>
      <c r="Q29" s="16" t="s">
        <v>3</v>
      </c>
      <c r="S29" s="27" t="s">
        <v>180</v>
      </c>
      <c r="T29" s="1">
        <v>2021</v>
      </c>
      <c r="U29">
        <f t="shared" si="1"/>
        <v>3</v>
      </c>
      <c r="V29">
        <f t="shared" si="2"/>
        <v>3</v>
      </c>
      <c r="W29">
        <f t="shared" si="3"/>
        <v>3</v>
      </c>
      <c r="X29">
        <f t="shared" si="4"/>
        <v>2</v>
      </c>
      <c r="Y29">
        <f t="shared" si="5"/>
        <v>3</v>
      </c>
      <c r="Z29">
        <f t="shared" si="6"/>
        <v>3</v>
      </c>
      <c r="AA29">
        <f t="shared" si="7"/>
        <v>2</v>
      </c>
      <c r="AB29">
        <f t="shared" si="8"/>
        <v>3</v>
      </c>
      <c r="AC29">
        <f t="shared" si="9"/>
        <v>2</v>
      </c>
      <c r="AD29">
        <f t="shared" si="10"/>
        <v>1</v>
      </c>
      <c r="AE29">
        <f t="shared" si="11"/>
        <v>1</v>
      </c>
      <c r="AF29">
        <f t="shared" si="12"/>
        <v>2</v>
      </c>
      <c r="AG29">
        <f t="shared" si="13"/>
        <v>2</v>
      </c>
      <c r="AH29">
        <f t="shared" si="14"/>
        <v>2</v>
      </c>
      <c r="AI29">
        <f t="shared" si="15"/>
        <v>2</v>
      </c>
      <c r="AJ29">
        <f t="shared" si="16"/>
        <v>1</v>
      </c>
      <c r="AK29">
        <v>1000000</v>
      </c>
      <c r="AL29" s="48">
        <f t="shared" si="18"/>
        <v>35</v>
      </c>
      <c r="AM29">
        <f>optimum!R133</f>
        <v>999999.9</v>
      </c>
      <c r="AN29" t="str">
        <f t="shared" si="17"/>
        <v>DUNA</v>
      </c>
      <c r="AO29">
        <f t="shared" si="0"/>
        <v>2021</v>
      </c>
    </row>
    <row r="30" spans="1:41" ht="18" customHeight="1" x14ac:dyDescent="0.3">
      <c r="A30" s="1" t="s">
        <v>46</v>
      </c>
      <c r="B30" s="2">
        <v>377.6</v>
      </c>
      <c r="C30" s="15">
        <v>12.4</v>
      </c>
      <c r="D30" s="15">
        <v>8.1999999999999993</v>
      </c>
      <c r="E30" s="13">
        <v>10.88</v>
      </c>
      <c r="F30" s="13">
        <v>98.98</v>
      </c>
      <c r="G30" s="13">
        <v>4.46</v>
      </c>
      <c r="H30" s="15">
        <v>8.9600000000000009</v>
      </c>
      <c r="I30" s="15">
        <v>29.67</v>
      </c>
      <c r="J30" s="13" t="s">
        <v>3</v>
      </c>
      <c r="K30" s="15">
        <v>2090</v>
      </c>
      <c r="L30" s="15">
        <v>6980</v>
      </c>
      <c r="M30" s="15">
        <v>50</v>
      </c>
      <c r="N30" s="15">
        <v>126.33</v>
      </c>
      <c r="O30" s="15">
        <v>140</v>
      </c>
      <c r="P30" s="15">
        <v>5.4</v>
      </c>
      <c r="Q30" s="16" t="s">
        <v>3</v>
      </c>
      <c r="S30" s="27" t="s">
        <v>180</v>
      </c>
      <c r="T30" s="1">
        <v>2022</v>
      </c>
      <c r="U30">
        <f t="shared" si="1"/>
        <v>3</v>
      </c>
      <c r="V30">
        <f t="shared" si="2"/>
        <v>3</v>
      </c>
      <c r="W30">
        <f t="shared" si="3"/>
        <v>3</v>
      </c>
      <c r="X30">
        <f t="shared" si="4"/>
        <v>2</v>
      </c>
      <c r="Y30">
        <f t="shared" si="5"/>
        <v>3</v>
      </c>
      <c r="Z30">
        <f t="shared" si="6"/>
        <v>2</v>
      </c>
      <c r="AA30">
        <f t="shared" si="7"/>
        <v>2</v>
      </c>
      <c r="AB30">
        <f t="shared" si="8"/>
        <v>3</v>
      </c>
      <c r="AC30">
        <f t="shared" si="9"/>
        <v>1</v>
      </c>
      <c r="AD30">
        <f t="shared" si="10"/>
        <v>2</v>
      </c>
      <c r="AE30">
        <f t="shared" si="11"/>
        <v>2</v>
      </c>
      <c r="AF30">
        <f t="shared" si="12"/>
        <v>2</v>
      </c>
      <c r="AG30">
        <f t="shared" si="13"/>
        <v>2</v>
      </c>
      <c r="AH30">
        <f t="shared" si="14"/>
        <v>1</v>
      </c>
      <c r="AI30">
        <f t="shared" si="15"/>
        <v>2</v>
      </c>
      <c r="AJ30">
        <f t="shared" si="16"/>
        <v>1</v>
      </c>
      <c r="AK30">
        <v>1000000</v>
      </c>
      <c r="AL30" s="48">
        <f t="shared" si="18"/>
        <v>34</v>
      </c>
      <c r="AM30">
        <f>optimum!R134</f>
        <v>1000000.9</v>
      </c>
      <c r="AN30" t="str">
        <f t="shared" si="17"/>
        <v>DUNA</v>
      </c>
      <c r="AO30">
        <f t="shared" si="0"/>
        <v>2022</v>
      </c>
    </row>
    <row r="31" spans="1:41" ht="18" customHeight="1" x14ac:dyDescent="0.3">
      <c r="A31" s="1" t="s">
        <v>47</v>
      </c>
      <c r="B31" s="2">
        <v>439.3</v>
      </c>
      <c r="C31" s="15">
        <v>12.4</v>
      </c>
      <c r="D31" s="15">
        <v>8.1300000000000008</v>
      </c>
      <c r="E31" s="15">
        <v>10.4</v>
      </c>
      <c r="F31" s="15">
        <v>97.64</v>
      </c>
      <c r="G31" s="15">
        <v>3.04</v>
      </c>
      <c r="H31" s="15">
        <v>8.8699999999999992</v>
      </c>
      <c r="I31" s="15">
        <v>22.33</v>
      </c>
      <c r="J31" s="15">
        <v>241</v>
      </c>
      <c r="K31" s="15">
        <v>1868</v>
      </c>
      <c r="L31" s="15">
        <v>6510</v>
      </c>
      <c r="M31" s="15">
        <v>40</v>
      </c>
      <c r="N31" s="15">
        <v>123.75</v>
      </c>
      <c r="O31" s="15">
        <v>110</v>
      </c>
      <c r="P31" s="15">
        <v>4.01</v>
      </c>
      <c r="Q31" s="16" t="s">
        <v>3</v>
      </c>
      <c r="S31" s="27" t="s">
        <v>180</v>
      </c>
      <c r="T31" s="1">
        <v>2023</v>
      </c>
      <c r="U31">
        <f t="shared" si="1"/>
        <v>3</v>
      </c>
      <c r="V31">
        <f t="shared" si="2"/>
        <v>3</v>
      </c>
      <c r="W31">
        <f t="shared" si="3"/>
        <v>3</v>
      </c>
      <c r="X31">
        <f t="shared" si="4"/>
        <v>2</v>
      </c>
      <c r="Y31">
        <f t="shared" si="5"/>
        <v>3</v>
      </c>
      <c r="Z31">
        <f t="shared" si="6"/>
        <v>2</v>
      </c>
      <c r="AA31">
        <f t="shared" si="7"/>
        <v>2</v>
      </c>
      <c r="AB31">
        <f t="shared" si="8"/>
        <v>3</v>
      </c>
      <c r="AC31">
        <f t="shared" si="9"/>
        <v>2</v>
      </c>
      <c r="AD31">
        <f t="shared" si="10"/>
        <v>2</v>
      </c>
      <c r="AE31">
        <f t="shared" si="11"/>
        <v>2</v>
      </c>
      <c r="AF31">
        <f t="shared" si="12"/>
        <v>2</v>
      </c>
      <c r="AG31">
        <f t="shared" si="13"/>
        <v>2</v>
      </c>
      <c r="AH31">
        <f t="shared" si="14"/>
        <v>1</v>
      </c>
      <c r="AI31">
        <f t="shared" si="15"/>
        <v>3</v>
      </c>
      <c r="AJ31">
        <f t="shared" si="16"/>
        <v>1</v>
      </c>
      <c r="AK31">
        <v>1000000</v>
      </c>
      <c r="AL31" s="48">
        <f t="shared" si="18"/>
        <v>36</v>
      </c>
      <c r="AM31">
        <f>optimum!R135</f>
        <v>999998.9</v>
      </c>
      <c r="AN31" t="str">
        <f t="shared" si="17"/>
        <v>DUNA</v>
      </c>
      <c r="AO31">
        <f t="shared" si="0"/>
        <v>2023</v>
      </c>
    </row>
    <row r="32" spans="1:41" ht="18" customHeight="1" x14ac:dyDescent="0.3">
      <c r="A32" s="1" t="s">
        <v>48</v>
      </c>
      <c r="B32" s="3">
        <v>479</v>
      </c>
      <c r="C32" s="13">
        <v>12.1</v>
      </c>
      <c r="D32" s="13">
        <v>8.19</v>
      </c>
      <c r="E32" s="13">
        <v>9.8000000000000007</v>
      </c>
      <c r="F32" s="13">
        <v>91</v>
      </c>
      <c r="G32" s="13">
        <v>3.5</v>
      </c>
      <c r="H32" s="13">
        <v>9</v>
      </c>
      <c r="I32" s="13">
        <v>25</v>
      </c>
      <c r="J32" s="13">
        <v>230</v>
      </c>
      <c r="K32" s="13">
        <v>2600</v>
      </c>
      <c r="L32" s="13">
        <v>8180</v>
      </c>
      <c r="M32" s="13">
        <v>70</v>
      </c>
      <c r="N32" s="13">
        <v>129</v>
      </c>
      <c r="O32" s="13">
        <v>58</v>
      </c>
      <c r="P32" s="13">
        <v>8.569230769230769</v>
      </c>
      <c r="Q32" s="16">
        <v>3070</v>
      </c>
      <c r="S32" s="27" t="s">
        <v>181</v>
      </c>
      <c r="T32" s="1">
        <v>1995</v>
      </c>
      <c r="U32">
        <f t="shared" si="1"/>
        <v>3</v>
      </c>
      <c r="V32">
        <f t="shared" si="2"/>
        <v>3</v>
      </c>
      <c r="W32">
        <f t="shared" si="3"/>
        <v>3</v>
      </c>
      <c r="X32">
        <f t="shared" si="4"/>
        <v>2</v>
      </c>
      <c r="Y32">
        <f t="shared" si="5"/>
        <v>3</v>
      </c>
      <c r="Z32">
        <f t="shared" si="6"/>
        <v>2</v>
      </c>
      <c r="AA32">
        <f t="shared" si="7"/>
        <v>2</v>
      </c>
      <c r="AB32">
        <f t="shared" si="8"/>
        <v>3</v>
      </c>
      <c r="AC32">
        <f t="shared" si="9"/>
        <v>2</v>
      </c>
      <c r="AD32">
        <f t="shared" si="10"/>
        <v>1</v>
      </c>
      <c r="AE32">
        <f t="shared" si="11"/>
        <v>1</v>
      </c>
      <c r="AF32">
        <f t="shared" si="12"/>
        <v>1</v>
      </c>
      <c r="AG32">
        <f t="shared" si="13"/>
        <v>2</v>
      </c>
      <c r="AH32">
        <f t="shared" si="14"/>
        <v>2</v>
      </c>
      <c r="AI32">
        <f t="shared" si="15"/>
        <v>2</v>
      </c>
      <c r="AJ32">
        <f t="shared" si="16"/>
        <v>1</v>
      </c>
      <c r="AK32">
        <v>1000000</v>
      </c>
      <c r="AL32" s="48">
        <f t="shared" si="18"/>
        <v>33</v>
      </c>
      <c r="AM32">
        <f>optimum!R136</f>
        <v>1000001.9</v>
      </c>
      <c r="AN32" t="str">
        <f t="shared" si="17"/>
        <v>DRÁVA</v>
      </c>
      <c r="AO32">
        <f t="shared" si="0"/>
        <v>1995</v>
      </c>
    </row>
    <row r="33" spans="1:41" ht="18" customHeight="1" x14ac:dyDescent="0.3">
      <c r="A33" s="1" t="s">
        <v>49</v>
      </c>
      <c r="B33" s="3">
        <v>598</v>
      </c>
      <c r="C33" s="13">
        <v>11.9</v>
      </c>
      <c r="D33" s="13">
        <v>8.2100000000000009</v>
      </c>
      <c r="E33" s="13">
        <v>10.6</v>
      </c>
      <c r="F33" s="13">
        <v>97</v>
      </c>
      <c r="G33" s="13">
        <v>3.1</v>
      </c>
      <c r="H33" s="13">
        <v>11</v>
      </c>
      <c r="I33" s="13">
        <v>21</v>
      </c>
      <c r="J33" s="13">
        <v>211</v>
      </c>
      <c r="K33" s="13">
        <v>2594</v>
      </c>
      <c r="L33" s="13">
        <v>7240</v>
      </c>
      <c r="M33" s="13">
        <v>53</v>
      </c>
      <c r="N33" s="13">
        <v>156</v>
      </c>
      <c r="O33" s="13">
        <v>50</v>
      </c>
      <c r="P33" s="13">
        <v>19.242857142857144</v>
      </c>
      <c r="Q33" s="16">
        <v>3539.6</v>
      </c>
      <c r="S33" s="27" t="s">
        <v>181</v>
      </c>
      <c r="T33" s="1">
        <v>1996</v>
      </c>
      <c r="U33">
        <f t="shared" si="1"/>
        <v>3</v>
      </c>
      <c r="V33">
        <f t="shared" si="2"/>
        <v>3</v>
      </c>
      <c r="W33">
        <f t="shared" si="3"/>
        <v>3</v>
      </c>
      <c r="X33">
        <f t="shared" si="4"/>
        <v>2</v>
      </c>
      <c r="Y33">
        <f t="shared" si="5"/>
        <v>3</v>
      </c>
      <c r="Z33">
        <f t="shared" si="6"/>
        <v>2</v>
      </c>
      <c r="AA33">
        <f t="shared" si="7"/>
        <v>2</v>
      </c>
      <c r="AB33">
        <f t="shared" si="8"/>
        <v>3</v>
      </c>
      <c r="AC33">
        <f t="shared" si="9"/>
        <v>2</v>
      </c>
      <c r="AD33">
        <f t="shared" si="10"/>
        <v>1</v>
      </c>
      <c r="AE33">
        <f t="shared" si="11"/>
        <v>2</v>
      </c>
      <c r="AF33">
        <f t="shared" si="12"/>
        <v>2</v>
      </c>
      <c r="AG33">
        <f t="shared" si="13"/>
        <v>2</v>
      </c>
      <c r="AH33">
        <f t="shared" si="14"/>
        <v>2</v>
      </c>
      <c r="AI33">
        <f t="shared" si="15"/>
        <v>1</v>
      </c>
      <c r="AJ33">
        <f t="shared" si="16"/>
        <v>1</v>
      </c>
      <c r="AK33">
        <v>1000000</v>
      </c>
      <c r="AL33" s="48">
        <f t="shared" si="18"/>
        <v>34</v>
      </c>
      <c r="AM33">
        <f>optimum!R137</f>
        <v>1000000.9</v>
      </c>
      <c r="AN33" t="str">
        <f t="shared" si="17"/>
        <v>DRÁVA</v>
      </c>
      <c r="AO33">
        <f t="shared" si="0"/>
        <v>1996</v>
      </c>
    </row>
    <row r="34" spans="1:41" ht="18" customHeight="1" x14ac:dyDescent="0.3">
      <c r="A34" s="1" t="s">
        <v>50</v>
      </c>
      <c r="B34" s="3">
        <v>437</v>
      </c>
      <c r="C34" s="13">
        <v>12.5</v>
      </c>
      <c r="D34" s="13">
        <v>8.17</v>
      </c>
      <c r="E34" s="13">
        <v>10.1</v>
      </c>
      <c r="F34" s="13">
        <v>93</v>
      </c>
      <c r="G34" s="13">
        <v>3.3</v>
      </c>
      <c r="H34" s="13">
        <v>9</v>
      </c>
      <c r="I34" s="13">
        <v>15</v>
      </c>
      <c r="J34" s="13">
        <v>240</v>
      </c>
      <c r="K34" s="13">
        <v>1989</v>
      </c>
      <c r="L34" s="13">
        <v>6060</v>
      </c>
      <c r="M34" s="13">
        <v>67</v>
      </c>
      <c r="N34" s="13">
        <v>135</v>
      </c>
      <c r="O34" s="13">
        <v>46</v>
      </c>
      <c r="P34" s="13">
        <v>13.292307692307693</v>
      </c>
      <c r="Q34" s="16">
        <v>1248.3</v>
      </c>
      <c r="S34" s="27" t="s">
        <v>181</v>
      </c>
      <c r="T34" s="1">
        <v>1997</v>
      </c>
      <c r="U34">
        <f t="shared" si="1"/>
        <v>3</v>
      </c>
      <c r="V34">
        <f t="shared" si="2"/>
        <v>3</v>
      </c>
      <c r="W34">
        <f t="shared" si="3"/>
        <v>3</v>
      </c>
      <c r="X34">
        <f t="shared" si="4"/>
        <v>2</v>
      </c>
      <c r="Y34">
        <f t="shared" si="5"/>
        <v>3</v>
      </c>
      <c r="Z34">
        <f t="shared" si="6"/>
        <v>2</v>
      </c>
      <c r="AA34">
        <f t="shared" si="7"/>
        <v>2</v>
      </c>
      <c r="AB34">
        <f t="shared" si="8"/>
        <v>3</v>
      </c>
      <c r="AC34">
        <f t="shared" si="9"/>
        <v>2</v>
      </c>
      <c r="AD34">
        <f t="shared" si="10"/>
        <v>2</v>
      </c>
      <c r="AE34">
        <f t="shared" si="11"/>
        <v>2</v>
      </c>
      <c r="AF34">
        <f t="shared" si="12"/>
        <v>1</v>
      </c>
      <c r="AG34">
        <f t="shared" si="13"/>
        <v>2</v>
      </c>
      <c r="AH34">
        <f t="shared" si="14"/>
        <v>2</v>
      </c>
      <c r="AI34">
        <f t="shared" si="15"/>
        <v>2</v>
      </c>
      <c r="AJ34">
        <f t="shared" si="16"/>
        <v>2</v>
      </c>
      <c r="AK34">
        <v>1000000</v>
      </c>
      <c r="AL34" s="48">
        <f t="shared" si="18"/>
        <v>36</v>
      </c>
      <c r="AM34">
        <f>optimum!R138</f>
        <v>999998.9</v>
      </c>
      <c r="AN34" t="str">
        <f t="shared" si="17"/>
        <v>DRÁVA</v>
      </c>
      <c r="AO34">
        <f t="shared" si="0"/>
        <v>1997</v>
      </c>
    </row>
    <row r="35" spans="1:41" ht="18" customHeight="1" x14ac:dyDescent="0.3">
      <c r="A35" s="1" t="s">
        <v>51</v>
      </c>
      <c r="B35" s="3">
        <v>513</v>
      </c>
      <c r="C35" s="13">
        <v>12.6</v>
      </c>
      <c r="D35" s="13">
        <v>8.1300000000000008</v>
      </c>
      <c r="E35" s="13">
        <v>9.8000000000000007</v>
      </c>
      <c r="F35" s="13">
        <v>91</v>
      </c>
      <c r="G35" s="13">
        <v>3</v>
      </c>
      <c r="H35" s="13">
        <v>9</v>
      </c>
      <c r="I35" s="13">
        <v>22</v>
      </c>
      <c r="J35" s="13">
        <v>232</v>
      </c>
      <c r="K35" s="13">
        <v>2241</v>
      </c>
      <c r="L35" s="13">
        <v>6300</v>
      </c>
      <c r="M35" s="13">
        <v>55</v>
      </c>
      <c r="N35" s="13">
        <v>120</v>
      </c>
      <c r="O35" s="13">
        <v>60</v>
      </c>
      <c r="P35" s="13">
        <v>10.941666666666668</v>
      </c>
      <c r="Q35" s="16">
        <v>724.8</v>
      </c>
      <c r="S35" s="27" t="s">
        <v>181</v>
      </c>
      <c r="T35" s="1">
        <v>1998</v>
      </c>
      <c r="U35">
        <f t="shared" ref="U35:U66" si="19">IF(B35&gt;=350, 3, IF(B35&gt;=200, 2, 1))</f>
        <v>3</v>
      </c>
      <c r="V35">
        <f t="shared" ref="V35:V66" si="20">IF(AND(C35&gt;=10, C35&lt;=20), 3, IF(AND(C35&gt;=5, C35&lt;10), 2, IF(AND(C35&gt;20, C35&lt;=25), 2, 1)))</f>
        <v>3</v>
      </c>
      <c r="W35">
        <f t="shared" ref="W35:W66" si="21">IF(AND(D35&gt;=6.5, D35&lt;=8.5), 3, IF(OR(AND(D35&gt;=6, D35&lt;6.5), AND(D35&gt;8.5, D35&lt;=9)), 2, 1))</f>
        <v>3</v>
      </c>
      <c r="X35">
        <f t="shared" ref="X35:X66" si="22">IF(E35&lt;=8, 1, IF(E35&lt;=12, 2, 3))</f>
        <v>2</v>
      </c>
      <c r="Y35">
        <f t="shared" ref="Y35:Y66" si="23">IF(F35&gt;=90, 3, IF(F35&gt;=70, 2, 1))</f>
        <v>3</v>
      </c>
      <c r="Z35">
        <f t="shared" ref="Z35:Z66" si="24">IF(G35&lt;=3, 3, IF(G35&lt;=5, 2, 1))</f>
        <v>3</v>
      </c>
      <c r="AA35">
        <f t="shared" ref="AA35:AA66" si="25">IF(H35&lt;=7, 3, IF(H35&lt;=12, 2, 1))</f>
        <v>2</v>
      </c>
      <c r="AB35">
        <f t="shared" ref="AB35:AB66" si="26">IF(I35&lt;=30, 3, IF(I35&lt;=40, 2, 1))</f>
        <v>3</v>
      </c>
      <c r="AC35">
        <f t="shared" ref="AC35:AC66" si="27">IF(J35&lt;=150, 3, IF(J35&lt;=300, 2, 1))</f>
        <v>2</v>
      </c>
      <c r="AD35">
        <f t="shared" ref="AD35:AD66" si="28">IF(K35&lt;=1500, 3, IF(K35&lt;=2250, 2, 1))</f>
        <v>2</v>
      </c>
      <c r="AE35">
        <f t="shared" ref="AE35:AE66" si="29">IF(L35&lt;=4000, 3, IF(L35&lt;=8000, 2, 1))</f>
        <v>2</v>
      </c>
      <c r="AF35">
        <f t="shared" ref="AF35:AF66" si="30">IF(M35&lt;=20, 3, IF(M35&lt;=60, 2, 1))</f>
        <v>2</v>
      </c>
      <c r="AG35">
        <f t="shared" ref="AG35:AG66" si="31">IF(N35&lt;=80, 3, IF(N35&lt;=160, 2, 1))</f>
        <v>2</v>
      </c>
      <c r="AH35">
        <f t="shared" ref="AH35:AH66" si="32">IF(O35&lt;=40, 3, IF(O35&lt;=100, 2, 1))</f>
        <v>2</v>
      </c>
      <c r="AI35">
        <f t="shared" ref="AI35:AI66" si="33">IF(P35&lt;=5, 3, IF(P35&lt;=15, 2, 1))</f>
        <v>2</v>
      </c>
      <c r="AJ35">
        <f t="shared" ref="AJ35:AJ66" si="34">IF(Q35&lt;=1000, 3, IF(Q35&lt;=2500, 2, 1))</f>
        <v>3</v>
      </c>
      <c r="AK35">
        <v>1000000</v>
      </c>
      <c r="AL35" s="48">
        <f t="shared" si="18"/>
        <v>39</v>
      </c>
      <c r="AM35">
        <f>optimum!R139</f>
        <v>999995.9</v>
      </c>
      <c r="AN35" t="str">
        <f t="shared" si="17"/>
        <v>DRÁVA</v>
      </c>
      <c r="AO35">
        <f t="shared" si="0"/>
        <v>1998</v>
      </c>
    </row>
    <row r="36" spans="1:41" ht="18" customHeight="1" x14ac:dyDescent="0.3">
      <c r="A36" s="1" t="s">
        <v>52</v>
      </c>
      <c r="B36" s="3">
        <v>588</v>
      </c>
      <c r="C36" s="13">
        <v>12.7</v>
      </c>
      <c r="D36" s="13">
        <v>8.14</v>
      </c>
      <c r="E36" s="13">
        <v>9.8000000000000007</v>
      </c>
      <c r="F36" s="13">
        <v>91</v>
      </c>
      <c r="G36" s="13">
        <v>2.9</v>
      </c>
      <c r="H36" s="13">
        <v>11</v>
      </c>
      <c r="I36" s="13">
        <v>30</v>
      </c>
      <c r="J36" s="13">
        <v>298</v>
      </c>
      <c r="K36" s="13">
        <v>1975</v>
      </c>
      <c r="L36" s="13">
        <v>6500</v>
      </c>
      <c r="M36" s="13">
        <v>47</v>
      </c>
      <c r="N36" s="13">
        <v>143</v>
      </c>
      <c r="O36" s="13">
        <v>59</v>
      </c>
      <c r="P36" s="13">
        <v>8.6928571428571431</v>
      </c>
      <c r="Q36" s="16">
        <v>790.8</v>
      </c>
      <c r="S36" s="27" t="s">
        <v>181</v>
      </c>
      <c r="T36" s="1">
        <v>1999</v>
      </c>
      <c r="U36">
        <f t="shared" si="19"/>
        <v>3</v>
      </c>
      <c r="V36">
        <f t="shared" si="20"/>
        <v>3</v>
      </c>
      <c r="W36">
        <f t="shared" si="21"/>
        <v>3</v>
      </c>
      <c r="X36">
        <f t="shared" si="22"/>
        <v>2</v>
      </c>
      <c r="Y36">
        <f t="shared" si="23"/>
        <v>3</v>
      </c>
      <c r="Z36">
        <f t="shared" si="24"/>
        <v>3</v>
      </c>
      <c r="AA36">
        <f t="shared" si="25"/>
        <v>2</v>
      </c>
      <c r="AB36">
        <f t="shared" si="26"/>
        <v>3</v>
      </c>
      <c r="AC36">
        <f t="shared" si="27"/>
        <v>2</v>
      </c>
      <c r="AD36">
        <f t="shared" si="28"/>
        <v>2</v>
      </c>
      <c r="AE36">
        <f t="shared" si="29"/>
        <v>2</v>
      </c>
      <c r="AF36">
        <f t="shared" si="30"/>
        <v>2</v>
      </c>
      <c r="AG36">
        <f t="shared" si="31"/>
        <v>2</v>
      </c>
      <c r="AH36">
        <f t="shared" si="32"/>
        <v>2</v>
      </c>
      <c r="AI36">
        <f t="shared" si="33"/>
        <v>2</v>
      </c>
      <c r="AJ36">
        <f t="shared" si="34"/>
        <v>3</v>
      </c>
      <c r="AK36">
        <v>1000000</v>
      </c>
      <c r="AL36" s="48">
        <f t="shared" si="18"/>
        <v>39</v>
      </c>
      <c r="AM36">
        <f>optimum!R140</f>
        <v>999995.9</v>
      </c>
      <c r="AN36" t="str">
        <f t="shared" si="17"/>
        <v>DRÁVA</v>
      </c>
      <c r="AO36">
        <f t="shared" si="0"/>
        <v>1999</v>
      </c>
    </row>
    <row r="37" spans="1:41" ht="18" customHeight="1" x14ac:dyDescent="0.3">
      <c r="A37" s="1" t="s">
        <v>53</v>
      </c>
      <c r="B37" s="3">
        <v>549</v>
      </c>
      <c r="C37" s="13">
        <v>13.1</v>
      </c>
      <c r="D37" s="13">
        <v>8.17</v>
      </c>
      <c r="E37" s="13">
        <v>9.5</v>
      </c>
      <c r="F37" s="13">
        <v>89</v>
      </c>
      <c r="G37" s="13">
        <v>2.9</v>
      </c>
      <c r="H37" s="13">
        <v>8</v>
      </c>
      <c r="I37" s="13">
        <v>17</v>
      </c>
      <c r="J37" s="13" t="s">
        <v>3</v>
      </c>
      <c r="K37" s="13">
        <v>1710</v>
      </c>
      <c r="L37" s="13">
        <v>5370</v>
      </c>
      <c r="M37" s="13">
        <v>60</v>
      </c>
      <c r="N37" s="13">
        <v>119</v>
      </c>
      <c r="O37" s="13">
        <v>60</v>
      </c>
      <c r="P37" s="13">
        <v>10.441666666666666</v>
      </c>
      <c r="Q37" s="16">
        <v>1450</v>
      </c>
      <c r="S37" s="27" t="s">
        <v>181</v>
      </c>
      <c r="T37" s="1">
        <v>2000</v>
      </c>
      <c r="U37">
        <f t="shared" si="19"/>
        <v>3</v>
      </c>
      <c r="V37">
        <f t="shared" si="20"/>
        <v>3</v>
      </c>
      <c r="W37">
        <f t="shared" si="21"/>
        <v>3</v>
      </c>
      <c r="X37">
        <f t="shared" si="22"/>
        <v>2</v>
      </c>
      <c r="Y37">
        <f t="shared" si="23"/>
        <v>2</v>
      </c>
      <c r="Z37">
        <f t="shared" si="24"/>
        <v>3</v>
      </c>
      <c r="AA37">
        <f t="shared" si="25"/>
        <v>2</v>
      </c>
      <c r="AB37">
        <f t="shared" si="26"/>
        <v>3</v>
      </c>
      <c r="AC37">
        <f t="shared" si="27"/>
        <v>1</v>
      </c>
      <c r="AD37">
        <f t="shared" si="28"/>
        <v>2</v>
      </c>
      <c r="AE37">
        <f t="shared" si="29"/>
        <v>2</v>
      </c>
      <c r="AF37">
        <f t="shared" si="30"/>
        <v>2</v>
      </c>
      <c r="AG37">
        <f t="shared" si="31"/>
        <v>2</v>
      </c>
      <c r="AH37">
        <f t="shared" si="32"/>
        <v>2</v>
      </c>
      <c r="AI37">
        <f t="shared" si="33"/>
        <v>2</v>
      </c>
      <c r="AJ37">
        <f t="shared" si="34"/>
        <v>2</v>
      </c>
      <c r="AK37">
        <v>1000000</v>
      </c>
      <c r="AL37" s="48">
        <f t="shared" si="18"/>
        <v>36</v>
      </c>
      <c r="AM37">
        <f>optimum!R141</f>
        <v>999998.9</v>
      </c>
      <c r="AN37" t="str">
        <f t="shared" si="17"/>
        <v>DRÁVA</v>
      </c>
      <c r="AO37">
        <f t="shared" si="0"/>
        <v>2000</v>
      </c>
    </row>
    <row r="38" spans="1:41" ht="18" customHeight="1" x14ac:dyDescent="0.3">
      <c r="A38" s="1" t="s">
        <v>54</v>
      </c>
      <c r="B38" s="3">
        <v>464</v>
      </c>
      <c r="C38" s="13">
        <v>13.3</v>
      </c>
      <c r="D38" s="13">
        <v>8.1999999999999993</v>
      </c>
      <c r="E38" s="13">
        <v>9.8000000000000007</v>
      </c>
      <c r="F38" s="13">
        <v>93</v>
      </c>
      <c r="G38" s="13">
        <v>2.6</v>
      </c>
      <c r="H38" s="13">
        <v>7</v>
      </c>
      <c r="I38" s="13">
        <v>14</v>
      </c>
      <c r="J38" s="13" t="s">
        <v>3</v>
      </c>
      <c r="K38" s="13">
        <v>1630</v>
      </c>
      <c r="L38" s="13">
        <v>5000</v>
      </c>
      <c r="M38" s="13">
        <v>50</v>
      </c>
      <c r="N38" s="13">
        <v>95</v>
      </c>
      <c r="O38" s="13">
        <v>45</v>
      </c>
      <c r="P38" s="13">
        <v>14.925000000000001</v>
      </c>
      <c r="Q38" s="16">
        <v>390</v>
      </c>
      <c r="S38" s="27" t="s">
        <v>181</v>
      </c>
      <c r="T38" s="1">
        <v>2001</v>
      </c>
      <c r="U38">
        <f t="shared" si="19"/>
        <v>3</v>
      </c>
      <c r="V38">
        <f t="shared" si="20"/>
        <v>3</v>
      </c>
      <c r="W38">
        <f t="shared" si="21"/>
        <v>3</v>
      </c>
      <c r="X38">
        <f t="shared" si="22"/>
        <v>2</v>
      </c>
      <c r="Y38">
        <f t="shared" si="23"/>
        <v>3</v>
      </c>
      <c r="Z38">
        <f t="shared" si="24"/>
        <v>3</v>
      </c>
      <c r="AA38">
        <f t="shared" si="25"/>
        <v>3</v>
      </c>
      <c r="AB38">
        <f t="shared" si="26"/>
        <v>3</v>
      </c>
      <c r="AC38">
        <f t="shared" si="27"/>
        <v>1</v>
      </c>
      <c r="AD38">
        <f t="shared" si="28"/>
        <v>2</v>
      </c>
      <c r="AE38">
        <f t="shared" si="29"/>
        <v>2</v>
      </c>
      <c r="AF38">
        <f t="shared" si="30"/>
        <v>2</v>
      </c>
      <c r="AG38">
        <f t="shared" si="31"/>
        <v>2</v>
      </c>
      <c r="AH38">
        <f t="shared" si="32"/>
        <v>2</v>
      </c>
      <c r="AI38">
        <f t="shared" si="33"/>
        <v>2</v>
      </c>
      <c r="AJ38">
        <f t="shared" si="34"/>
        <v>3</v>
      </c>
      <c r="AK38">
        <v>1000000</v>
      </c>
      <c r="AL38" s="48">
        <f t="shared" si="18"/>
        <v>39</v>
      </c>
      <c r="AM38">
        <f>optimum!R142</f>
        <v>999995.9</v>
      </c>
      <c r="AN38" t="str">
        <f t="shared" si="17"/>
        <v>DRÁVA</v>
      </c>
      <c r="AO38">
        <f t="shared" si="0"/>
        <v>2001</v>
      </c>
    </row>
    <row r="39" spans="1:41" ht="18" customHeight="1" x14ac:dyDescent="0.3">
      <c r="A39" s="1" t="s">
        <v>55</v>
      </c>
      <c r="B39" s="3">
        <v>410.625</v>
      </c>
      <c r="C39" s="13">
        <v>13.574999999999999</v>
      </c>
      <c r="D39" s="13">
        <v>8.0929000000000002</v>
      </c>
      <c r="E39" s="13">
        <v>9.7624999999999993</v>
      </c>
      <c r="F39" s="13">
        <v>92.825000000000003</v>
      </c>
      <c r="G39" s="13">
        <v>2.3083</v>
      </c>
      <c r="H39" s="13">
        <v>7.0833000000000004</v>
      </c>
      <c r="I39" s="13">
        <v>12.583299999999999</v>
      </c>
      <c r="J39" s="13">
        <v>180</v>
      </c>
      <c r="K39" s="13">
        <v>1697.5</v>
      </c>
      <c r="L39" s="13">
        <v>5241.7</v>
      </c>
      <c r="M39" s="13">
        <v>75.833333333333343</v>
      </c>
      <c r="N39" s="13">
        <v>97.083299999999994</v>
      </c>
      <c r="O39" s="13">
        <v>39.541666666666664</v>
      </c>
      <c r="P39" s="13">
        <v>15.83333333333333</v>
      </c>
      <c r="Q39" s="16">
        <v>395.91</v>
      </c>
      <c r="S39" s="27" t="s">
        <v>181</v>
      </c>
      <c r="T39" s="1">
        <v>2002</v>
      </c>
      <c r="U39">
        <f t="shared" si="19"/>
        <v>3</v>
      </c>
      <c r="V39">
        <f t="shared" si="20"/>
        <v>3</v>
      </c>
      <c r="W39">
        <f t="shared" si="21"/>
        <v>3</v>
      </c>
      <c r="X39">
        <f t="shared" si="22"/>
        <v>2</v>
      </c>
      <c r="Y39">
        <f t="shared" si="23"/>
        <v>3</v>
      </c>
      <c r="Z39">
        <f t="shared" si="24"/>
        <v>3</v>
      </c>
      <c r="AA39">
        <f t="shared" si="25"/>
        <v>2</v>
      </c>
      <c r="AB39">
        <f t="shared" si="26"/>
        <v>3</v>
      </c>
      <c r="AC39">
        <f t="shared" si="27"/>
        <v>2</v>
      </c>
      <c r="AD39">
        <f t="shared" si="28"/>
        <v>2</v>
      </c>
      <c r="AE39">
        <f t="shared" si="29"/>
        <v>2</v>
      </c>
      <c r="AF39">
        <f t="shared" si="30"/>
        <v>1</v>
      </c>
      <c r="AG39">
        <f t="shared" si="31"/>
        <v>2</v>
      </c>
      <c r="AH39">
        <f t="shared" si="32"/>
        <v>3</v>
      </c>
      <c r="AI39">
        <f t="shared" si="33"/>
        <v>1</v>
      </c>
      <c r="AJ39">
        <f t="shared" si="34"/>
        <v>3</v>
      </c>
      <c r="AK39">
        <v>1000000</v>
      </c>
      <c r="AL39" s="48">
        <f t="shared" si="18"/>
        <v>38</v>
      </c>
      <c r="AM39">
        <f>optimum!R143</f>
        <v>999996.9</v>
      </c>
      <c r="AN39" t="str">
        <f t="shared" si="17"/>
        <v>DRÁVA</v>
      </c>
      <c r="AO39">
        <f t="shared" si="0"/>
        <v>2002</v>
      </c>
    </row>
    <row r="40" spans="1:41" ht="18" customHeight="1" x14ac:dyDescent="0.3">
      <c r="A40" s="1" t="s">
        <v>56</v>
      </c>
      <c r="B40" s="3">
        <v>348.84620000000001</v>
      </c>
      <c r="C40" s="13">
        <v>13.876899999999999</v>
      </c>
      <c r="D40" s="13">
        <v>8.0065000000000008</v>
      </c>
      <c r="E40" s="13">
        <v>10.7577</v>
      </c>
      <c r="F40" s="13">
        <v>103.85769999999999</v>
      </c>
      <c r="G40" s="13">
        <v>3.0230999999999999</v>
      </c>
      <c r="H40" s="13">
        <v>8.3846000000000007</v>
      </c>
      <c r="I40" s="13">
        <v>11.538500000000001</v>
      </c>
      <c r="J40" s="13" t="s">
        <v>3</v>
      </c>
      <c r="K40" s="13">
        <v>1638.9</v>
      </c>
      <c r="L40" s="13">
        <v>5029.0857142857121</v>
      </c>
      <c r="M40" s="13">
        <v>79.615384615384642</v>
      </c>
      <c r="N40" s="13">
        <v>82.692300000000003</v>
      </c>
      <c r="O40" s="13">
        <v>30.153846153846153</v>
      </c>
      <c r="P40" s="13">
        <v>32.9</v>
      </c>
      <c r="Q40" s="16">
        <v>1215</v>
      </c>
      <c r="S40" s="27" t="s">
        <v>181</v>
      </c>
      <c r="T40" s="1">
        <v>2003</v>
      </c>
      <c r="U40">
        <f t="shared" si="19"/>
        <v>2</v>
      </c>
      <c r="V40">
        <f t="shared" si="20"/>
        <v>3</v>
      </c>
      <c r="W40">
        <f t="shared" si="21"/>
        <v>3</v>
      </c>
      <c r="X40">
        <f t="shared" si="22"/>
        <v>2</v>
      </c>
      <c r="Y40">
        <f t="shared" si="23"/>
        <v>3</v>
      </c>
      <c r="Z40">
        <f t="shared" si="24"/>
        <v>2</v>
      </c>
      <c r="AA40">
        <f t="shared" si="25"/>
        <v>2</v>
      </c>
      <c r="AB40">
        <f t="shared" si="26"/>
        <v>3</v>
      </c>
      <c r="AC40">
        <f t="shared" si="27"/>
        <v>1</v>
      </c>
      <c r="AD40">
        <f t="shared" si="28"/>
        <v>2</v>
      </c>
      <c r="AE40">
        <f t="shared" si="29"/>
        <v>2</v>
      </c>
      <c r="AF40">
        <f t="shared" si="30"/>
        <v>1</v>
      </c>
      <c r="AG40">
        <f t="shared" si="31"/>
        <v>2</v>
      </c>
      <c r="AH40">
        <f t="shared" si="32"/>
        <v>3</v>
      </c>
      <c r="AI40">
        <f t="shared" si="33"/>
        <v>1</v>
      </c>
      <c r="AJ40">
        <f t="shared" si="34"/>
        <v>2</v>
      </c>
      <c r="AK40">
        <v>1000000</v>
      </c>
      <c r="AL40" s="48">
        <f t="shared" si="18"/>
        <v>34</v>
      </c>
      <c r="AM40">
        <f>optimum!R144</f>
        <v>1000002.4</v>
      </c>
      <c r="AN40" t="str">
        <f t="shared" si="17"/>
        <v>DRÁVA</v>
      </c>
      <c r="AO40">
        <f t="shared" si="0"/>
        <v>2003</v>
      </c>
    </row>
    <row r="41" spans="1:41" ht="18" customHeight="1" x14ac:dyDescent="0.3">
      <c r="A41" s="1" t="s">
        <v>57</v>
      </c>
      <c r="B41" s="3">
        <v>501.61540000000002</v>
      </c>
      <c r="C41" s="13">
        <v>12.25</v>
      </c>
      <c r="D41" s="13">
        <v>8.0158000000000005</v>
      </c>
      <c r="E41" s="13">
        <v>9.8537999999999997</v>
      </c>
      <c r="F41" s="13">
        <v>90.453800000000001</v>
      </c>
      <c r="G41" s="13">
        <v>2.3845999999999998</v>
      </c>
      <c r="H41" s="13">
        <v>7.7308000000000003</v>
      </c>
      <c r="I41" s="13">
        <v>9.7142999999999997</v>
      </c>
      <c r="J41" s="13" t="s">
        <v>3</v>
      </c>
      <c r="K41" s="13">
        <v>1684.3</v>
      </c>
      <c r="L41" s="13">
        <v>5865.4</v>
      </c>
      <c r="M41" s="13">
        <v>43.461538461538481</v>
      </c>
      <c r="N41" s="13">
        <v>83.461500000000001</v>
      </c>
      <c r="O41" s="13">
        <v>44.96153846153846</v>
      </c>
      <c r="P41" s="13">
        <v>8.7615384615384624</v>
      </c>
      <c r="Q41" s="16">
        <v>203.75</v>
      </c>
      <c r="S41" s="27" t="s">
        <v>181</v>
      </c>
      <c r="T41" s="1">
        <v>2004</v>
      </c>
      <c r="U41">
        <f t="shared" si="19"/>
        <v>3</v>
      </c>
      <c r="V41">
        <f t="shared" si="20"/>
        <v>3</v>
      </c>
      <c r="W41">
        <f t="shared" si="21"/>
        <v>3</v>
      </c>
      <c r="X41">
        <f t="shared" si="22"/>
        <v>2</v>
      </c>
      <c r="Y41">
        <f t="shared" si="23"/>
        <v>3</v>
      </c>
      <c r="Z41">
        <f t="shared" si="24"/>
        <v>3</v>
      </c>
      <c r="AA41">
        <f t="shared" si="25"/>
        <v>2</v>
      </c>
      <c r="AB41">
        <f t="shared" si="26"/>
        <v>3</v>
      </c>
      <c r="AC41">
        <f t="shared" si="27"/>
        <v>1</v>
      </c>
      <c r="AD41">
        <f t="shared" si="28"/>
        <v>2</v>
      </c>
      <c r="AE41">
        <f t="shared" si="29"/>
        <v>2</v>
      </c>
      <c r="AF41">
        <f t="shared" si="30"/>
        <v>2</v>
      </c>
      <c r="AG41">
        <f t="shared" si="31"/>
        <v>2</v>
      </c>
      <c r="AH41">
        <f t="shared" si="32"/>
        <v>2</v>
      </c>
      <c r="AI41">
        <f t="shared" si="33"/>
        <v>2</v>
      </c>
      <c r="AJ41">
        <f t="shared" si="34"/>
        <v>3</v>
      </c>
      <c r="AK41">
        <v>1000000</v>
      </c>
      <c r="AL41" s="48">
        <f t="shared" si="18"/>
        <v>38</v>
      </c>
      <c r="AM41">
        <f>optimum!R145</f>
        <v>999996.9</v>
      </c>
      <c r="AN41" t="str">
        <f t="shared" si="17"/>
        <v>DRÁVA</v>
      </c>
      <c r="AO41">
        <f t="shared" si="0"/>
        <v>2004</v>
      </c>
    </row>
    <row r="42" spans="1:41" ht="18" customHeight="1" x14ac:dyDescent="0.3">
      <c r="A42" s="1" t="s">
        <v>58</v>
      </c>
      <c r="B42" s="3">
        <v>474.125</v>
      </c>
      <c r="C42" s="13">
        <v>12.645799999999999</v>
      </c>
      <c r="D42" s="13">
        <v>7.9882999999999997</v>
      </c>
      <c r="E42" s="13">
        <v>9.8582999999999998</v>
      </c>
      <c r="F42" s="13">
        <v>90.908299999999997</v>
      </c>
      <c r="G42" s="13">
        <v>2.1457999999999999</v>
      </c>
      <c r="H42" s="13">
        <v>8.7917000000000005</v>
      </c>
      <c r="I42" s="13">
        <v>18.25</v>
      </c>
      <c r="J42" s="13" t="s">
        <v>3</v>
      </c>
      <c r="K42" s="13">
        <v>1700</v>
      </c>
      <c r="L42" s="13">
        <v>6316.7</v>
      </c>
      <c r="M42" s="13">
        <v>50.833333333333364</v>
      </c>
      <c r="N42" s="13">
        <v>85.416700000000006</v>
      </c>
      <c r="O42" s="13">
        <v>44.875</v>
      </c>
      <c r="P42" s="13">
        <v>10.583333333333334</v>
      </c>
      <c r="Q42" s="16">
        <v>793.33</v>
      </c>
      <c r="S42" s="27" t="s">
        <v>181</v>
      </c>
      <c r="T42" s="1">
        <v>2005</v>
      </c>
      <c r="U42">
        <f t="shared" si="19"/>
        <v>3</v>
      </c>
      <c r="V42">
        <f t="shared" si="20"/>
        <v>3</v>
      </c>
      <c r="W42">
        <f t="shared" si="21"/>
        <v>3</v>
      </c>
      <c r="X42">
        <f t="shared" si="22"/>
        <v>2</v>
      </c>
      <c r="Y42">
        <f t="shared" si="23"/>
        <v>3</v>
      </c>
      <c r="Z42">
        <f t="shared" si="24"/>
        <v>3</v>
      </c>
      <c r="AA42">
        <f t="shared" si="25"/>
        <v>2</v>
      </c>
      <c r="AB42">
        <f t="shared" si="26"/>
        <v>3</v>
      </c>
      <c r="AC42">
        <f t="shared" si="27"/>
        <v>1</v>
      </c>
      <c r="AD42">
        <f t="shared" si="28"/>
        <v>2</v>
      </c>
      <c r="AE42">
        <f t="shared" si="29"/>
        <v>2</v>
      </c>
      <c r="AF42">
        <f t="shared" si="30"/>
        <v>2</v>
      </c>
      <c r="AG42">
        <f t="shared" si="31"/>
        <v>2</v>
      </c>
      <c r="AH42">
        <f t="shared" si="32"/>
        <v>2</v>
      </c>
      <c r="AI42">
        <f t="shared" si="33"/>
        <v>2</v>
      </c>
      <c r="AJ42">
        <f t="shared" si="34"/>
        <v>3</v>
      </c>
      <c r="AK42">
        <v>1000000</v>
      </c>
      <c r="AL42" s="48">
        <f t="shared" si="18"/>
        <v>38</v>
      </c>
      <c r="AM42">
        <f>optimum!R146</f>
        <v>999996.9</v>
      </c>
      <c r="AN42" t="str">
        <f t="shared" si="17"/>
        <v>DRÁVA</v>
      </c>
      <c r="AO42">
        <f t="shared" si="0"/>
        <v>2005</v>
      </c>
    </row>
    <row r="43" spans="1:41" ht="18" customHeight="1" x14ac:dyDescent="0.3">
      <c r="A43" s="1" t="s">
        <v>59</v>
      </c>
      <c r="B43" s="3">
        <v>326.70569999999998</v>
      </c>
      <c r="C43" s="13">
        <v>5.8429000000000002</v>
      </c>
      <c r="D43" s="13">
        <v>7.9271000000000003</v>
      </c>
      <c r="E43" s="13">
        <v>11.6143</v>
      </c>
      <c r="F43" s="13">
        <v>92.242900000000006</v>
      </c>
      <c r="G43" s="13">
        <v>3.5714000000000001</v>
      </c>
      <c r="H43" s="13">
        <v>10</v>
      </c>
      <c r="I43" s="13">
        <v>11</v>
      </c>
      <c r="J43" s="13" t="s">
        <v>3</v>
      </c>
      <c r="K43" s="13">
        <v>2330</v>
      </c>
      <c r="L43" s="13">
        <v>6320.4017857142853</v>
      </c>
      <c r="M43" s="13">
        <v>56.875</v>
      </c>
      <c r="N43" s="13">
        <v>84.285700000000006</v>
      </c>
      <c r="O43" s="13">
        <v>41.235294117647058</v>
      </c>
      <c r="P43" s="13">
        <v>9.257142857142858</v>
      </c>
      <c r="Q43" s="16">
        <v>140</v>
      </c>
      <c r="S43" s="27" t="s">
        <v>181</v>
      </c>
      <c r="T43" s="1">
        <v>2006</v>
      </c>
      <c r="U43">
        <f t="shared" si="19"/>
        <v>2</v>
      </c>
      <c r="V43">
        <f t="shared" si="20"/>
        <v>2</v>
      </c>
      <c r="W43">
        <f t="shared" si="21"/>
        <v>3</v>
      </c>
      <c r="X43">
        <f t="shared" si="22"/>
        <v>2</v>
      </c>
      <c r="Y43">
        <f t="shared" si="23"/>
        <v>3</v>
      </c>
      <c r="Z43">
        <f t="shared" si="24"/>
        <v>2</v>
      </c>
      <c r="AA43">
        <f t="shared" si="25"/>
        <v>2</v>
      </c>
      <c r="AB43">
        <f t="shared" si="26"/>
        <v>3</v>
      </c>
      <c r="AC43">
        <f t="shared" si="27"/>
        <v>1</v>
      </c>
      <c r="AD43">
        <f t="shared" si="28"/>
        <v>1</v>
      </c>
      <c r="AE43">
        <f t="shared" si="29"/>
        <v>2</v>
      </c>
      <c r="AF43">
        <f t="shared" si="30"/>
        <v>2</v>
      </c>
      <c r="AG43">
        <f t="shared" si="31"/>
        <v>2</v>
      </c>
      <c r="AH43">
        <f t="shared" si="32"/>
        <v>2</v>
      </c>
      <c r="AI43">
        <f t="shared" si="33"/>
        <v>2</v>
      </c>
      <c r="AJ43">
        <f t="shared" si="34"/>
        <v>3</v>
      </c>
      <c r="AK43">
        <v>1000000</v>
      </c>
      <c r="AL43" s="48">
        <f t="shared" si="18"/>
        <v>34</v>
      </c>
      <c r="AM43">
        <f>optimum!R147</f>
        <v>1000002.9</v>
      </c>
      <c r="AN43" t="str">
        <f t="shared" si="17"/>
        <v>DRÁVA</v>
      </c>
      <c r="AO43">
        <f t="shared" si="0"/>
        <v>2006</v>
      </c>
    </row>
    <row r="44" spans="1:41" ht="18" customHeight="1" x14ac:dyDescent="0.3">
      <c r="A44" s="1" t="s">
        <v>60</v>
      </c>
      <c r="B44" s="3">
        <v>338</v>
      </c>
      <c r="C44" s="13">
        <v>13.15</v>
      </c>
      <c r="D44" s="13" t="s">
        <v>3</v>
      </c>
      <c r="E44" s="13">
        <v>9.75</v>
      </c>
      <c r="F44" s="13">
        <v>92.071428571428569</v>
      </c>
      <c r="G44" s="13">
        <v>1.5642857142857143</v>
      </c>
      <c r="H44" s="13">
        <v>9.2142857142857135</v>
      </c>
      <c r="I44" s="13">
        <v>14</v>
      </c>
      <c r="J44" s="13" t="s">
        <v>3</v>
      </c>
      <c r="K44" s="13">
        <v>1741.4285714285716</v>
      </c>
      <c r="L44" s="13">
        <v>5111.5204081632646</v>
      </c>
      <c r="M44" s="13">
        <v>39.142857142857146</v>
      </c>
      <c r="N44" s="13">
        <v>74.285714285714292</v>
      </c>
      <c r="O44" s="13">
        <v>40</v>
      </c>
      <c r="P44" s="13">
        <v>12.816666666666665</v>
      </c>
      <c r="Q44" s="16">
        <v>78</v>
      </c>
      <c r="S44" s="27" t="s">
        <v>181</v>
      </c>
      <c r="T44" s="1">
        <v>2007</v>
      </c>
      <c r="U44">
        <f t="shared" si="19"/>
        <v>2</v>
      </c>
      <c r="V44">
        <f t="shared" si="20"/>
        <v>3</v>
      </c>
      <c r="W44">
        <f t="shared" si="21"/>
        <v>1</v>
      </c>
      <c r="X44">
        <f t="shared" si="22"/>
        <v>2</v>
      </c>
      <c r="Y44">
        <f t="shared" si="23"/>
        <v>3</v>
      </c>
      <c r="Z44">
        <f t="shared" si="24"/>
        <v>3</v>
      </c>
      <c r="AA44">
        <f t="shared" si="25"/>
        <v>2</v>
      </c>
      <c r="AB44">
        <f t="shared" si="26"/>
        <v>3</v>
      </c>
      <c r="AC44">
        <f t="shared" si="27"/>
        <v>1</v>
      </c>
      <c r="AD44">
        <f t="shared" si="28"/>
        <v>2</v>
      </c>
      <c r="AE44">
        <f t="shared" si="29"/>
        <v>2</v>
      </c>
      <c r="AF44">
        <f t="shared" si="30"/>
        <v>2</v>
      </c>
      <c r="AG44">
        <f t="shared" si="31"/>
        <v>3</v>
      </c>
      <c r="AH44">
        <f t="shared" si="32"/>
        <v>3</v>
      </c>
      <c r="AI44">
        <f t="shared" si="33"/>
        <v>2</v>
      </c>
      <c r="AJ44">
        <f t="shared" si="34"/>
        <v>3</v>
      </c>
      <c r="AK44">
        <v>1000000</v>
      </c>
      <c r="AL44" s="48">
        <f t="shared" si="18"/>
        <v>37</v>
      </c>
      <c r="AM44">
        <f>optimum!R148</f>
        <v>999999.4</v>
      </c>
      <c r="AN44" t="str">
        <f t="shared" si="17"/>
        <v>DRÁVA</v>
      </c>
      <c r="AO44">
        <f t="shared" si="0"/>
        <v>2007</v>
      </c>
    </row>
    <row r="45" spans="1:41" ht="18" customHeight="1" x14ac:dyDescent="0.3">
      <c r="A45" s="1" t="s">
        <v>61</v>
      </c>
      <c r="B45" s="3">
        <v>483.45</v>
      </c>
      <c r="C45" s="13">
        <v>13.074999999999999</v>
      </c>
      <c r="D45" s="13" t="s">
        <v>3</v>
      </c>
      <c r="E45" s="13">
        <v>9.6083333333333325</v>
      </c>
      <c r="F45" s="13">
        <v>89.833333333333329</v>
      </c>
      <c r="G45" s="13">
        <v>1.7083333333333333</v>
      </c>
      <c r="H45" s="13">
        <v>8.9166666666666661</v>
      </c>
      <c r="I45" s="13" t="s">
        <v>3</v>
      </c>
      <c r="J45" s="13" t="s">
        <v>3</v>
      </c>
      <c r="K45" s="13">
        <v>1620.8333333333333</v>
      </c>
      <c r="L45" s="13">
        <v>4588</v>
      </c>
      <c r="M45" s="13">
        <v>39.166666666666664</v>
      </c>
      <c r="N45" s="13">
        <v>86.25</v>
      </c>
      <c r="O45" s="13">
        <v>36.75</v>
      </c>
      <c r="P45" s="13">
        <v>7.02</v>
      </c>
      <c r="Q45" s="16" t="s">
        <v>3</v>
      </c>
      <c r="S45" s="27" t="s">
        <v>181</v>
      </c>
      <c r="T45" s="1">
        <v>2008</v>
      </c>
      <c r="U45">
        <f t="shared" si="19"/>
        <v>3</v>
      </c>
      <c r="V45">
        <f t="shared" si="20"/>
        <v>3</v>
      </c>
      <c r="W45">
        <f t="shared" si="21"/>
        <v>1</v>
      </c>
      <c r="X45">
        <f t="shared" si="22"/>
        <v>2</v>
      </c>
      <c r="Y45">
        <f t="shared" si="23"/>
        <v>2</v>
      </c>
      <c r="Z45">
        <f t="shared" si="24"/>
        <v>3</v>
      </c>
      <c r="AA45">
        <f t="shared" si="25"/>
        <v>2</v>
      </c>
      <c r="AB45">
        <f t="shared" si="26"/>
        <v>1</v>
      </c>
      <c r="AC45">
        <f t="shared" si="27"/>
        <v>1</v>
      </c>
      <c r="AD45">
        <f t="shared" si="28"/>
        <v>2</v>
      </c>
      <c r="AE45">
        <f t="shared" si="29"/>
        <v>2</v>
      </c>
      <c r="AF45">
        <f t="shared" si="30"/>
        <v>2</v>
      </c>
      <c r="AG45">
        <f t="shared" si="31"/>
        <v>2</v>
      </c>
      <c r="AH45">
        <f t="shared" si="32"/>
        <v>3</v>
      </c>
      <c r="AI45">
        <f t="shared" si="33"/>
        <v>2</v>
      </c>
      <c r="AJ45">
        <f t="shared" si="34"/>
        <v>1</v>
      </c>
      <c r="AK45">
        <v>1000000</v>
      </c>
      <c r="AL45" s="48">
        <f t="shared" si="18"/>
        <v>32</v>
      </c>
      <c r="AM45">
        <f>optimum!R149</f>
        <v>1000002.9</v>
      </c>
      <c r="AN45" t="str">
        <f t="shared" si="17"/>
        <v>DRÁVA</v>
      </c>
      <c r="AO45">
        <f t="shared" si="0"/>
        <v>2008</v>
      </c>
    </row>
    <row r="46" spans="1:41" ht="18" customHeight="1" x14ac:dyDescent="0.3">
      <c r="A46" s="1" t="s">
        <v>62</v>
      </c>
      <c r="B46" s="8">
        <v>627.91999999999996</v>
      </c>
      <c r="C46" s="13">
        <v>12.391666666666666</v>
      </c>
      <c r="D46" s="13" t="s">
        <v>3</v>
      </c>
      <c r="E46" s="13">
        <v>9.1416666666666657</v>
      </c>
      <c r="F46" s="13">
        <v>84.5</v>
      </c>
      <c r="G46" s="13">
        <v>1.2833333333333334</v>
      </c>
      <c r="H46" s="13">
        <v>9.5833333333333339</v>
      </c>
      <c r="I46" s="13" t="s">
        <v>3</v>
      </c>
      <c r="J46" s="13" t="s">
        <v>3</v>
      </c>
      <c r="K46" s="13">
        <v>1700.8333333333335</v>
      </c>
      <c r="L46" s="13">
        <v>5404.333333333333</v>
      </c>
      <c r="M46" s="13">
        <v>52.5</v>
      </c>
      <c r="N46" s="13">
        <v>90.833333333333329</v>
      </c>
      <c r="O46" s="13">
        <v>37.526315789473685</v>
      </c>
      <c r="P46" s="13">
        <v>5.15</v>
      </c>
      <c r="Q46" s="16" t="s">
        <v>3</v>
      </c>
      <c r="S46" s="27" t="s">
        <v>181</v>
      </c>
      <c r="T46" s="1">
        <v>2009</v>
      </c>
      <c r="U46">
        <f t="shared" si="19"/>
        <v>3</v>
      </c>
      <c r="V46">
        <f t="shared" si="20"/>
        <v>3</v>
      </c>
      <c r="W46">
        <f t="shared" si="21"/>
        <v>1</v>
      </c>
      <c r="X46">
        <f t="shared" si="22"/>
        <v>2</v>
      </c>
      <c r="Y46">
        <f t="shared" si="23"/>
        <v>2</v>
      </c>
      <c r="Z46">
        <f t="shared" si="24"/>
        <v>3</v>
      </c>
      <c r="AA46">
        <f t="shared" si="25"/>
        <v>2</v>
      </c>
      <c r="AB46">
        <f t="shared" si="26"/>
        <v>1</v>
      </c>
      <c r="AC46">
        <f t="shared" si="27"/>
        <v>1</v>
      </c>
      <c r="AD46">
        <f t="shared" si="28"/>
        <v>2</v>
      </c>
      <c r="AE46">
        <f t="shared" si="29"/>
        <v>2</v>
      </c>
      <c r="AF46">
        <f t="shared" si="30"/>
        <v>2</v>
      </c>
      <c r="AG46">
        <f t="shared" si="31"/>
        <v>2</v>
      </c>
      <c r="AH46">
        <f t="shared" si="32"/>
        <v>3</v>
      </c>
      <c r="AI46">
        <f t="shared" si="33"/>
        <v>2</v>
      </c>
      <c r="AJ46">
        <f t="shared" si="34"/>
        <v>1</v>
      </c>
      <c r="AK46">
        <v>1000000</v>
      </c>
      <c r="AL46" s="48">
        <f t="shared" si="18"/>
        <v>32</v>
      </c>
      <c r="AM46">
        <f>optimum!R150</f>
        <v>1000002.9</v>
      </c>
      <c r="AN46" t="str">
        <f t="shared" si="17"/>
        <v>DRÁVA</v>
      </c>
      <c r="AO46">
        <f t="shared" si="0"/>
        <v>2009</v>
      </c>
    </row>
    <row r="47" spans="1:41" ht="18" customHeight="1" x14ac:dyDescent="0.3">
      <c r="A47" s="1" t="s">
        <v>63</v>
      </c>
      <c r="B47" s="8">
        <v>633.37</v>
      </c>
      <c r="C47" s="13">
        <v>12.49</v>
      </c>
      <c r="D47" s="13" t="s">
        <v>3</v>
      </c>
      <c r="E47" s="13">
        <v>9.0500000000000007</v>
      </c>
      <c r="F47" s="13">
        <v>83.36</v>
      </c>
      <c r="G47" s="13">
        <v>1.84</v>
      </c>
      <c r="H47" s="13">
        <v>10.64</v>
      </c>
      <c r="I47" s="13" t="s">
        <v>3</v>
      </c>
      <c r="J47" s="13" t="s">
        <v>3</v>
      </c>
      <c r="K47" s="13" t="s">
        <v>3</v>
      </c>
      <c r="L47" s="13">
        <v>5650</v>
      </c>
      <c r="M47" s="13">
        <v>50</v>
      </c>
      <c r="N47" s="13">
        <v>41.89</v>
      </c>
      <c r="O47" s="13">
        <v>72.83</v>
      </c>
      <c r="P47" s="13">
        <v>8.02</v>
      </c>
      <c r="Q47" s="16" t="s">
        <v>3</v>
      </c>
      <c r="S47" s="27" t="s">
        <v>181</v>
      </c>
      <c r="T47" s="1">
        <v>2010</v>
      </c>
      <c r="U47">
        <f t="shared" si="19"/>
        <v>3</v>
      </c>
      <c r="V47">
        <f t="shared" si="20"/>
        <v>3</v>
      </c>
      <c r="W47">
        <f t="shared" si="21"/>
        <v>1</v>
      </c>
      <c r="X47">
        <f t="shared" si="22"/>
        <v>2</v>
      </c>
      <c r="Y47">
        <f t="shared" si="23"/>
        <v>2</v>
      </c>
      <c r="Z47">
        <f t="shared" si="24"/>
        <v>3</v>
      </c>
      <c r="AA47">
        <f t="shared" si="25"/>
        <v>2</v>
      </c>
      <c r="AB47">
        <f t="shared" si="26"/>
        <v>1</v>
      </c>
      <c r="AC47">
        <f t="shared" si="27"/>
        <v>1</v>
      </c>
      <c r="AD47">
        <f t="shared" si="28"/>
        <v>1</v>
      </c>
      <c r="AE47">
        <f t="shared" si="29"/>
        <v>2</v>
      </c>
      <c r="AF47">
        <f t="shared" si="30"/>
        <v>2</v>
      </c>
      <c r="AG47">
        <f t="shared" si="31"/>
        <v>3</v>
      </c>
      <c r="AH47">
        <f t="shared" si="32"/>
        <v>2</v>
      </c>
      <c r="AI47">
        <f t="shared" si="33"/>
        <v>2</v>
      </c>
      <c r="AJ47">
        <f t="shared" si="34"/>
        <v>1</v>
      </c>
      <c r="AK47">
        <v>1000000</v>
      </c>
      <c r="AL47" s="48">
        <f t="shared" si="18"/>
        <v>31</v>
      </c>
      <c r="AM47">
        <f>optimum!R151</f>
        <v>1000003.9</v>
      </c>
      <c r="AN47" t="str">
        <f t="shared" si="17"/>
        <v>DRÁVA</v>
      </c>
      <c r="AO47">
        <f t="shared" si="0"/>
        <v>2010</v>
      </c>
    </row>
    <row r="48" spans="1:41" ht="18" customHeight="1" x14ac:dyDescent="0.3">
      <c r="A48" s="1" t="s">
        <v>64</v>
      </c>
      <c r="B48" s="8">
        <v>442.4</v>
      </c>
      <c r="C48" s="13">
        <v>11.76</v>
      </c>
      <c r="D48" s="13" t="s">
        <v>3</v>
      </c>
      <c r="E48" s="13">
        <v>9.9499999999999993</v>
      </c>
      <c r="F48" s="13">
        <v>90.27</v>
      </c>
      <c r="G48" s="13">
        <v>2.0499999999999998</v>
      </c>
      <c r="H48" s="13">
        <v>7.53</v>
      </c>
      <c r="I48" s="13">
        <v>9.25</v>
      </c>
      <c r="J48" s="13">
        <v>243.25</v>
      </c>
      <c r="K48" s="13">
        <v>1378.67</v>
      </c>
      <c r="L48" s="13">
        <v>4610</v>
      </c>
      <c r="M48" s="13">
        <v>50</v>
      </c>
      <c r="N48" s="13">
        <v>72</v>
      </c>
      <c r="O48" s="13">
        <v>128.66999999999999</v>
      </c>
      <c r="P48" s="13">
        <v>7.17</v>
      </c>
      <c r="Q48" s="16" t="s">
        <v>3</v>
      </c>
      <c r="S48" s="27" t="s">
        <v>181</v>
      </c>
      <c r="T48" s="1">
        <v>2011</v>
      </c>
      <c r="U48">
        <f t="shared" si="19"/>
        <v>3</v>
      </c>
      <c r="V48">
        <f t="shared" si="20"/>
        <v>3</v>
      </c>
      <c r="W48">
        <f t="shared" si="21"/>
        <v>1</v>
      </c>
      <c r="X48">
        <f t="shared" si="22"/>
        <v>2</v>
      </c>
      <c r="Y48">
        <f t="shared" si="23"/>
        <v>3</v>
      </c>
      <c r="Z48">
        <f t="shared" si="24"/>
        <v>3</v>
      </c>
      <c r="AA48">
        <f t="shared" si="25"/>
        <v>2</v>
      </c>
      <c r="AB48">
        <f t="shared" si="26"/>
        <v>3</v>
      </c>
      <c r="AC48">
        <f t="shared" si="27"/>
        <v>2</v>
      </c>
      <c r="AD48">
        <f t="shared" si="28"/>
        <v>3</v>
      </c>
      <c r="AE48">
        <f t="shared" si="29"/>
        <v>2</v>
      </c>
      <c r="AF48">
        <f t="shared" si="30"/>
        <v>2</v>
      </c>
      <c r="AG48">
        <f t="shared" si="31"/>
        <v>3</v>
      </c>
      <c r="AH48">
        <f t="shared" si="32"/>
        <v>1</v>
      </c>
      <c r="AI48">
        <f t="shared" si="33"/>
        <v>2</v>
      </c>
      <c r="AJ48">
        <f t="shared" si="34"/>
        <v>1</v>
      </c>
      <c r="AK48">
        <v>1000000</v>
      </c>
      <c r="AL48" s="48">
        <f t="shared" si="18"/>
        <v>36</v>
      </c>
      <c r="AM48">
        <f>optimum!R152</f>
        <v>999998.4</v>
      </c>
      <c r="AN48" t="str">
        <f t="shared" si="17"/>
        <v>DRÁVA</v>
      </c>
      <c r="AO48">
        <f t="shared" si="0"/>
        <v>2011</v>
      </c>
    </row>
    <row r="49" spans="1:41" ht="18" customHeight="1" x14ac:dyDescent="0.3">
      <c r="A49" s="1" t="s">
        <v>65</v>
      </c>
      <c r="B49" s="8">
        <v>528.29</v>
      </c>
      <c r="C49" s="13">
        <v>12.66</v>
      </c>
      <c r="D49" s="13">
        <v>8.1999999999999993</v>
      </c>
      <c r="E49" s="13">
        <v>9.9</v>
      </c>
      <c r="F49" s="13">
        <v>92.05</v>
      </c>
      <c r="G49" s="13">
        <v>2.0699999999999998</v>
      </c>
      <c r="H49" s="13">
        <v>9.0500000000000007</v>
      </c>
      <c r="I49" s="13">
        <v>16.64</v>
      </c>
      <c r="J49" s="13">
        <v>215.3</v>
      </c>
      <c r="K49" s="13">
        <v>1332.73</v>
      </c>
      <c r="L49" s="13">
        <v>4372.7299999999996</v>
      </c>
      <c r="M49" s="13">
        <v>49.09</v>
      </c>
      <c r="N49" s="13">
        <v>83.2</v>
      </c>
      <c r="O49" s="13">
        <v>46</v>
      </c>
      <c r="P49" s="13">
        <v>7.75</v>
      </c>
      <c r="Q49" s="16" t="s">
        <v>3</v>
      </c>
      <c r="S49" s="27" t="s">
        <v>181</v>
      </c>
      <c r="T49" s="1">
        <v>2012</v>
      </c>
      <c r="U49">
        <f t="shared" si="19"/>
        <v>3</v>
      </c>
      <c r="V49">
        <f t="shared" si="20"/>
        <v>3</v>
      </c>
      <c r="W49">
        <f t="shared" si="21"/>
        <v>3</v>
      </c>
      <c r="X49">
        <f t="shared" si="22"/>
        <v>2</v>
      </c>
      <c r="Y49">
        <f t="shared" si="23"/>
        <v>3</v>
      </c>
      <c r="Z49">
        <f t="shared" si="24"/>
        <v>3</v>
      </c>
      <c r="AA49">
        <f t="shared" si="25"/>
        <v>2</v>
      </c>
      <c r="AB49">
        <f t="shared" si="26"/>
        <v>3</v>
      </c>
      <c r="AC49">
        <f t="shared" si="27"/>
        <v>2</v>
      </c>
      <c r="AD49">
        <f t="shared" si="28"/>
        <v>3</v>
      </c>
      <c r="AE49">
        <f t="shared" si="29"/>
        <v>2</v>
      </c>
      <c r="AF49">
        <f t="shared" si="30"/>
        <v>2</v>
      </c>
      <c r="AG49">
        <f t="shared" si="31"/>
        <v>2</v>
      </c>
      <c r="AH49">
        <f t="shared" si="32"/>
        <v>2</v>
      </c>
      <c r="AI49">
        <f t="shared" si="33"/>
        <v>2</v>
      </c>
      <c r="AJ49">
        <f t="shared" si="34"/>
        <v>1</v>
      </c>
      <c r="AK49">
        <v>1000000</v>
      </c>
      <c r="AL49" s="48">
        <f t="shared" si="18"/>
        <v>38</v>
      </c>
      <c r="AM49">
        <f>optimum!R153</f>
        <v>999996.4</v>
      </c>
      <c r="AN49" t="str">
        <f t="shared" si="17"/>
        <v>DRÁVA</v>
      </c>
      <c r="AO49">
        <f t="shared" si="0"/>
        <v>2012</v>
      </c>
    </row>
    <row r="50" spans="1:41" ht="18" customHeight="1" x14ac:dyDescent="0.3">
      <c r="A50" s="1" t="s">
        <v>66</v>
      </c>
      <c r="B50" s="8">
        <v>638.45833333333337</v>
      </c>
      <c r="C50" s="13">
        <v>12.487499999999999</v>
      </c>
      <c r="D50" s="13">
        <v>8.27</v>
      </c>
      <c r="E50" s="13">
        <v>9.6</v>
      </c>
      <c r="F50" s="13">
        <v>88.875</v>
      </c>
      <c r="G50" s="13">
        <v>2.2249999999999996</v>
      </c>
      <c r="H50" s="13">
        <v>8.7916666666666661</v>
      </c>
      <c r="I50" s="13">
        <v>17.545454545454547</v>
      </c>
      <c r="J50" s="13">
        <v>205.2</v>
      </c>
      <c r="K50" s="13">
        <v>1579.1666666666667</v>
      </c>
      <c r="L50" s="13">
        <v>5079.1666666666661</v>
      </c>
      <c r="M50" s="13">
        <v>76.666666666666671</v>
      </c>
      <c r="N50" s="13">
        <v>70.416666666666671</v>
      </c>
      <c r="O50" s="13">
        <v>113.33333333333333</v>
      </c>
      <c r="P50" s="13">
        <v>6.8583333333333343</v>
      </c>
      <c r="Q50" s="16" t="s">
        <v>3</v>
      </c>
      <c r="S50" s="27" t="s">
        <v>181</v>
      </c>
      <c r="T50" s="1">
        <v>2013</v>
      </c>
      <c r="U50">
        <f t="shared" si="19"/>
        <v>3</v>
      </c>
      <c r="V50">
        <f t="shared" si="20"/>
        <v>3</v>
      </c>
      <c r="W50">
        <f t="shared" si="21"/>
        <v>3</v>
      </c>
      <c r="X50">
        <f t="shared" si="22"/>
        <v>2</v>
      </c>
      <c r="Y50">
        <f t="shared" si="23"/>
        <v>2</v>
      </c>
      <c r="Z50">
        <f t="shared" si="24"/>
        <v>3</v>
      </c>
      <c r="AA50">
        <f t="shared" si="25"/>
        <v>2</v>
      </c>
      <c r="AB50">
        <f t="shared" si="26"/>
        <v>3</v>
      </c>
      <c r="AC50">
        <f t="shared" si="27"/>
        <v>2</v>
      </c>
      <c r="AD50">
        <f t="shared" si="28"/>
        <v>2</v>
      </c>
      <c r="AE50">
        <f t="shared" si="29"/>
        <v>2</v>
      </c>
      <c r="AF50">
        <f t="shared" si="30"/>
        <v>1</v>
      </c>
      <c r="AG50">
        <f t="shared" si="31"/>
        <v>3</v>
      </c>
      <c r="AH50">
        <f t="shared" si="32"/>
        <v>1</v>
      </c>
      <c r="AI50">
        <f t="shared" si="33"/>
        <v>2</v>
      </c>
      <c r="AJ50">
        <f t="shared" si="34"/>
        <v>1</v>
      </c>
      <c r="AK50">
        <v>1000000</v>
      </c>
      <c r="AL50" s="48">
        <f t="shared" si="18"/>
        <v>35</v>
      </c>
      <c r="AM50">
        <f>optimum!R154</f>
        <v>999999.9</v>
      </c>
      <c r="AN50" t="str">
        <f t="shared" si="17"/>
        <v>DRÁVA</v>
      </c>
      <c r="AO50">
        <f t="shared" si="0"/>
        <v>2013</v>
      </c>
    </row>
    <row r="51" spans="1:41" ht="18" customHeight="1" x14ac:dyDescent="0.3">
      <c r="A51" s="1" t="s">
        <v>67</v>
      </c>
      <c r="B51" s="8">
        <v>714.90909090909088</v>
      </c>
      <c r="C51" s="13">
        <v>13.190909090909093</v>
      </c>
      <c r="D51" s="13" t="s">
        <v>3</v>
      </c>
      <c r="E51" s="13">
        <v>9.6363636363636349</v>
      </c>
      <c r="F51" s="13">
        <v>91.181818181818187</v>
      </c>
      <c r="G51" s="13">
        <v>1.5909090909090908</v>
      </c>
      <c r="H51" s="13">
        <v>8.545454545454545</v>
      </c>
      <c r="I51" s="13">
        <v>20.818181818181817</v>
      </c>
      <c r="J51" s="13">
        <v>205.22222222222223</v>
      </c>
      <c r="K51" s="13">
        <v>1416.25</v>
      </c>
      <c r="L51" s="13">
        <v>4018.1818181818176</v>
      </c>
      <c r="M51" s="13">
        <v>107.27272727272731</v>
      </c>
      <c r="N51" s="13">
        <v>83.75</v>
      </c>
      <c r="O51" s="13">
        <v>115.45454545454547</v>
      </c>
      <c r="P51" s="13">
        <v>3.6</v>
      </c>
      <c r="Q51" s="16" t="s">
        <v>3</v>
      </c>
      <c r="S51" s="27" t="s">
        <v>181</v>
      </c>
      <c r="T51" s="1">
        <v>2014</v>
      </c>
      <c r="U51">
        <f t="shared" si="19"/>
        <v>3</v>
      </c>
      <c r="V51">
        <f t="shared" si="20"/>
        <v>3</v>
      </c>
      <c r="W51">
        <f t="shared" si="21"/>
        <v>1</v>
      </c>
      <c r="X51">
        <f t="shared" si="22"/>
        <v>2</v>
      </c>
      <c r="Y51">
        <f t="shared" si="23"/>
        <v>3</v>
      </c>
      <c r="Z51">
        <f t="shared" si="24"/>
        <v>3</v>
      </c>
      <c r="AA51">
        <f t="shared" si="25"/>
        <v>2</v>
      </c>
      <c r="AB51">
        <f t="shared" si="26"/>
        <v>3</v>
      </c>
      <c r="AC51">
        <f t="shared" si="27"/>
        <v>2</v>
      </c>
      <c r="AD51">
        <f t="shared" si="28"/>
        <v>3</v>
      </c>
      <c r="AE51">
        <f t="shared" si="29"/>
        <v>2</v>
      </c>
      <c r="AF51">
        <f t="shared" si="30"/>
        <v>1</v>
      </c>
      <c r="AG51">
        <f t="shared" si="31"/>
        <v>2</v>
      </c>
      <c r="AH51">
        <f t="shared" si="32"/>
        <v>1</v>
      </c>
      <c r="AI51">
        <f t="shared" si="33"/>
        <v>3</v>
      </c>
      <c r="AJ51">
        <f t="shared" si="34"/>
        <v>1</v>
      </c>
      <c r="AK51">
        <v>1000000</v>
      </c>
      <c r="AL51" s="48">
        <f t="shared" si="18"/>
        <v>35</v>
      </c>
      <c r="AM51">
        <f>optimum!R155</f>
        <v>999999.4</v>
      </c>
      <c r="AN51" t="str">
        <f t="shared" si="17"/>
        <v>DRÁVA</v>
      </c>
      <c r="AO51">
        <f t="shared" si="0"/>
        <v>2014</v>
      </c>
    </row>
    <row r="52" spans="1:41" ht="18" customHeight="1" x14ac:dyDescent="0.3">
      <c r="A52" s="1" t="s">
        <v>68</v>
      </c>
      <c r="B52" s="8">
        <v>459.15789473684208</v>
      </c>
      <c r="C52" s="13">
        <v>15.426315789473682</v>
      </c>
      <c r="D52" s="13" t="s">
        <v>3</v>
      </c>
      <c r="E52" s="13">
        <v>9.5947368421052648</v>
      </c>
      <c r="F52" s="13">
        <v>95.736842105263165</v>
      </c>
      <c r="G52" s="13">
        <v>2.352631578947368</v>
      </c>
      <c r="H52" s="13">
        <v>9.5789473684210531</v>
      </c>
      <c r="I52" s="13">
        <v>13.888888888888889</v>
      </c>
      <c r="J52" s="13">
        <v>214.66666666666666</v>
      </c>
      <c r="K52" s="13">
        <v>1364.2105263157894</v>
      </c>
      <c r="L52" s="13">
        <v>4431.5789473684217</v>
      </c>
      <c r="M52" s="13">
        <v>70.526315789473713</v>
      </c>
      <c r="N52" s="13" t="s">
        <v>3</v>
      </c>
      <c r="O52" s="13">
        <v>108.42105263157895</v>
      </c>
      <c r="P52" s="13">
        <v>10.505263157894737</v>
      </c>
      <c r="Q52" s="16" t="s">
        <v>3</v>
      </c>
      <c r="S52" s="27" t="s">
        <v>181</v>
      </c>
      <c r="T52" s="1">
        <v>2015</v>
      </c>
      <c r="U52">
        <f t="shared" si="19"/>
        <v>3</v>
      </c>
      <c r="V52">
        <f t="shared" si="20"/>
        <v>3</v>
      </c>
      <c r="W52">
        <f t="shared" si="21"/>
        <v>1</v>
      </c>
      <c r="X52">
        <f t="shared" si="22"/>
        <v>2</v>
      </c>
      <c r="Y52">
        <f t="shared" si="23"/>
        <v>3</v>
      </c>
      <c r="Z52">
        <f t="shared" si="24"/>
        <v>3</v>
      </c>
      <c r="AA52">
        <f t="shared" si="25"/>
        <v>2</v>
      </c>
      <c r="AB52">
        <f t="shared" si="26"/>
        <v>3</v>
      </c>
      <c r="AC52">
        <f t="shared" si="27"/>
        <v>2</v>
      </c>
      <c r="AD52">
        <f t="shared" si="28"/>
        <v>3</v>
      </c>
      <c r="AE52">
        <f t="shared" si="29"/>
        <v>2</v>
      </c>
      <c r="AF52">
        <f t="shared" si="30"/>
        <v>1</v>
      </c>
      <c r="AG52">
        <f t="shared" si="31"/>
        <v>1</v>
      </c>
      <c r="AH52">
        <f t="shared" si="32"/>
        <v>1</v>
      </c>
      <c r="AI52">
        <f t="shared" si="33"/>
        <v>2</v>
      </c>
      <c r="AJ52">
        <f t="shared" si="34"/>
        <v>1</v>
      </c>
      <c r="AK52">
        <v>1000000</v>
      </c>
      <c r="AL52" s="48">
        <f t="shared" si="18"/>
        <v>33</v>
      </c>
      <c r="AM52">
        <f>optimum!R156</f>
        <v>1000001.4</v>
      </c>
      <c r="AN52" t="str">
        <f t="shared" si="17"/>
        <v>DRÁVA</v>
      </c>
      <c r="AO52">
        <f t="shared" si="0"/>
        <v>2015</v>
      </c>
    </row>
    <row r="53" spans="1:41" ht="18" customHeight="1" x14ac:dyDescent="0.3">
      <c r="A53" s="1" t="s">
        <v>69</v>
      </c>
      <c r="B53" s="8">
        <v>269.68518518518522</v>
      </c>
      <c r="C53" s="13">
        <v>12.162962962962963</v>
      </c>
      <c r="D53" s="13" t="s">
        <v>3</v>
      </c>
      <c r="E53" s="13">
        <v>8.5296296296296283</v>
      </c>
      <c r="F53" s="13">
        <v>77.666666666666671</v>
      </c>
      <c r="G53" s="13">
        <v>2.074074074074074</v>
      </c>
      <c r="H53" s="13">
        <v>13</v>
      </c>
      <c r="I53" s="13">
        <v>11.181818181818182</v>
      </c>
      <c r="J53" s="13">
        <v>217.81818181818181</v>
      </c>
      <c r="K53" s="13">
        <v>1275.9259259259259</v>
      </c>
      <c r="L53" s="13">
        <v>3883.3333333333339</v>
      </c>
      <c r="M53" s="13">
        <v>65.185185185185205</v>
      </c>
      <c r="N53" s="13" t="s">
        <v>3</v>
      </c>
      <c r="O53" s="13">
        <v>173.33333333333331</v>
      </c>
      <c r="P53" s="13">
        <v>8.162962962962963</v>
      </c>
      <c r="Q53" s="16" t="s">
        <v>3</v>
      </c>
      <c r="S53" s="27" t="s">
        <v>181</v>
      </c>
      <c r="T53" s="1">
        <v>2016</v>
      </c>
      <c r="U53">
        <f t="shared" si="19"/>
        <v>2</v>
      </c>
      <c r="V53">
        <f t="shared" si="20"/>
        <v>3</v>
      </c>
      <c r="W53">
        <f t="shared" si="21"/>
        <v>1</v>
      </c>
      <c r="X53">
        <f t="shared" si="22"/>
        <v>2</v>
      </c>
      <c r="Y53">
        <f t="shared" si="23"/>
        <v>2</v>
      </c>
      <c r="Z53">
        <f t="shared" si="24"/>
        <v>3</v>
      </c>
      <c r="AA53">
        <f t="shared" si="25"/>
        <v>1</v>
      </c>
      <c r="AB53">
        <f t="shared" si="26"/>
        <v>3</v>
      </c>
      <c r="AC53">
        <f t="shared" si="27"/>
        <v>2</v>
      </c>
      <c r="AD53">
        <f t="shared" si="28"/>
        <v>3</v>
      </c>
      <c r="AE53">
        <f t="shared" si="29"/>
        <v>3</v>
      </c>
      <c r="AF53">
        <f t="shared" si="30"/>
        <v>1</v>
      </c>
      <c r="AG53">
        <f t="shared" si="31"/>
        <v>1</v>
      </c>
      <c r="AH53">
        <f t="shared" si="32"/>
        <v>1</v>
      </c>
      <c r="AI53">
        <f t="shared" si="33"/>
        <v>2</v>
      </c>
      <c r="AJ53">
        <f t="shared" si="34"/>
        <v>1</v>
      </c>
      <c r="AK53">
        <v>1000000</v>
      </c>
      <c r="AL53" s="48">
        <f t="shared" si="18"/>
        <v>31</v>
      </c>
      <c r="AM53">
        <f>optimum!R157</f>
        <v>1000003.4</v>
      </c>
      <c r="AN53" t="str">
        <f t="shared" si="17"/>
        <v>DRÁVA</v>
      </c>
      <c r="AO53">
        <f t="shared" si="0"/>
        <v>2016</v>
      </c>
    </row>
    <row r="54" spans="1:41" ht="18" customHeight="1" x14ac:dyDescent="0.3">
      <c r="A54" s="1" t="s">
        <v>70</v>
      </c>
      <c r="B54" s="3">
        <v>359.69230769230768</v>
      </c>
      <c r="C54" s="13">
        <v>12.799999999999999</v>
      </c>
      <c r="D54" s="13" t="s">
        <v>3</v>
      </c>
      <c r="E54" s="13">
        <v>9.707692307692307</v>
      </c>
      <c r="F54" s="13">
        <v>90.230769230769226</v>
      </c>
      <c r="G54" s="13">
        <v>2.7538461538461543</v>
      </c>
      <c r="H54" s="13">
        <v>9.384615384615385</v>
      </c>
      <c r="I54" s="13">
        <v>11.666666666666666</v>
      </c>
      <c r="J54" s="13">
        <v>219.7</v>
      </c>
      <c r="K54" s="13">
        <v>1349.2307692307693</v>
      </c>
      <c r="L54" s="13">
        <v>4553.8461538461534</v>
      </c>
      <c r="M54" s="13">
        <v>69.230769230769255</v>
      </c>
      <c r="N54" s="13" t="s">
        <v>3</v>
      </c>
      <c r="O54" s="13">
        <v>101.53846153846155</v>
      </c>
      <c r="P54" s="13">
        <v>6.9384615384615396</v>
      </c>
      <c r="Q54" s="16" t="s">
        <v>3</v>
      </c>
      <c r="S54" s="27" t="s">
        <v>181</v>
      </c>
      <c r="T54" s="1">
        <v>2017</v>
      </c>
      <c r="U54">
        <f t="shared" si="19"/>
        <v>3</v>
      </c>
      <c r="V54">
        <f t="shared" si="20"/>
        <v>3</v>
      </c>
      <c r="W54">
        <f t="shared" si="21"/>
        <v>1</v>
      </c>
      <c r="X54">
        <f t="shared" si="22"/>
        <v>2</v>
      </c>
      <c r="Y54">
        <f t="shared" si="23"/>
        <v>3</v>
      </c>
      <c r="Z54">
        <f t="shared" si="24"/>
        <v>3</v>
      </c>
      <c r="AA54">
        <f t="shared" si="25"/>
        <v>2</v>
      </c>
      <c r="AB54">
        <f t="shared" si="26"/>
        <v>3</v>
      </c>
      <c r="AC54">
        <f t="shared" si="27"/>
        <v>2</v>
      </c>
      <c r="AD54">
        <f t="shared" si="28"/>
        <v>3</v>
      </c>
      <c r="AE54">
        <f t="shared" si="29"/>
        <v>2</v>
      </c>
      <c r="AF54">
        <f t="shared" si="30"/>
        <v>1</v>
      </c>
      <c r="AG54">
        <f t="shared" si="31"/>
        <v>1</v>
      </c>
      <c r="AH54">
        <f t="shared" si="32"/>
        <v>1</v>
      </c>
      <c r="AI54">
        <f t="shared" si="33"/>
        <v>2</v>
      </c>
      <c r="AJ54">
        <f t="shared" si="34"/>
        <v>1</v>
      </c>
      <c r="AK54">
        <v>1000000</v>
      </c>
      <c r="AL54" s="48">
        <f t="shared" si="18"/>
        <v>33</v>
      </c>
      <c r="AM54">
        <f>optimum!R158</f>
        <v>1000001.4</v>
      </c>
      <c r="AN54" t="str">
        <f t="shared" si="17"/>
        <v>DRÁVA</v>
      </c>
      <c r="AO54">
        <f t="shared" si="0"/>
        <v>2017</v>
      </c>
    </row>
    <row r="55" spans="1:41" ht="18" customHeight="1" x14ac:dyDescent="0.3">
      <c r="A55" s="1" t="s">
        <v>71</v>
      </c>
      <c r="B55" s="3">
        <v>446.39918749999998</v>
      </c>
      <c r="C55" s="13">
        <v>15.799999999999999</v>
      </c>
      <c r="D55" s="13" t="s">
        <v>3</v>
      </c>
      <c r="E55" s="13">
        <v>8.0874999999999986</v>
      </c>
      <c r="F55" s="13">
        <v>79.75</v>
      </c>
      <c r="G55" s="13">
        <v>3.6999999999999997</v>
      </c>
      <c r="H55" s="13">
        <v>14.4375</v>
      </c>
      <c r="I55" s="13">
        <v>19</v>
      </c>
      <c r="J55" s="13" t="s">
        <v>3</v>
      </c>
      <c r="K55" s="13">
        <v>1376.25</v>
      </c>
      <c r="L55" s="13">
        <v>3462.5</v>
      </c>
      <c r="M55" s="13">
        <v>78.125</v>
      </c>
      <c r="N55" s="13" t="s">
        <v>3</v>
      </c>
      <c r="O55" s="13">
        <v>328.12499999999994</v>
      </c>
      <c r="P55" s="13">
        <v>9.0625000000000018</v>
      </c>
      <c r="Q55" s="16" t="s">
        <v>3</v>
      </c>
      <c r="S55" s="27" t="s">
        <v>181</v>
      </c>
      <c r="T55" s="1">
        <v>2018</v>
      </c>
      <c r="U55">
        <f t="shared" si="19"/>
        <v>3</v>
      </c>
      <c r="V55">
        <f t="shared" si="20"/>
        <v>3</v>
      </c>
      <c r="W55">
        <f t="shared" si="21"/>
        <v>1</v>
      </c>
      <c r="X55">
        <f t="shared" si="22"/>
        <v>2</v>
      </c>
      <c r="Y55">
        <f t="shared" si="23"/>
        <v>2</v>
      </c>
      <c r="Z55">
        <f t="shared" si="24"/>
        <v>2</v>
      </c>
      <c r="AA55">
        <f t="shared" si="25"/>
        <v>1</v>
      </c>
      <c r="AB55">
        <f t="shared" si="26"/>
        <v>3</v>
      </c>
      <c r="AC55">
        <f t="shared" si="27"/>
        <v>1</v>
      </c>
      <c r="AD55">
        <f t="shared" si="28"/>
        <v>3</v>
      </c>
      <c r="AE55">
        <f t="shared" si="29"/>
        <v>3</v>
      </c>
      <c r="AF55">
        <f t="shared" si="30"/>
        <v>1</v>
      </c>
      <c r="AG55">
        <f t="shared" si="31"/>
        <v>1</v>
      </c>
      <c r="AH55">
        <f t="shared" si="32"/>
        <v>1</v>
      </c>
      <c r="AI55">
        <f t="shared" si="33"/>
        <v>2</v>
      </c>
      <c r="AJ55">
        <f t="shared" si="34"/>
        <v>1</v>
      </c>
      <c r="AK55">
        <v>1000000</v>
      </c>
      <c r="AL55" s="48">
        <f t="shared" si="18"/>
        <v>30</v>
      </c>
      <c r="AM55">
        <f>optimum!R159</f>
        <v>1000002.9</v>
      </c>
      <c r="AN55" t="str">
        <f t="shared" si="17"/>
        <v>DRÁVA</v>
      </c>
      <c r="AO55">
        <f t="shared" si="0"/>
        <v>2018</v>
      </c>
    </row>
    <row r="56" spans="1:41" ht="18" customHeight="1" x14ac:dyDescent="0.3">
      <c r="A56" s="1" t="s">
        <v>72</v>
      </c>
      <c r="B56" s="3">
        <v>259.75</v>
      </c>
      <c r="C56" s="13">
        <v>12.894736842105299</v>
      </c>
      <c r="D56" s="13" t="s">
        <v>3</v>
      </c>
      <c r="E56" s="13">
        <v>7.45</v>
      </c>
      <c r="F56" s="13">
        <v>72.526315789473699</v>
      </c>
      <c r="G56" s="13">
        <v>4.6315789473684204</v>
      </c>
      <c r="H56" s="13">
        <v>15.5</v>
      </c>
      <c r="I56" s="13">
        <v>14.1428571428571</v>
      </c>
      <c r="J56" s="13" t="s">
        <v>3</v>
      </c>
      <c r="K56" s="13">
        <v>1360</v>
      </c>
      <c r="L56" s="13">
        <v>2725</v>
      </c>
      <c r="M56" s="13" t="s">
        <v>3</v>
      </c>
      <c r="N56" s="13" t="s">
        <v>3</v>
      </c>
      <c r="O56" s="13">
        <v>121</v>
      </c>
      <c r="P56" s="13">
        <v>31.75</v>
      </c>
      <c r="Q56" s="16" t="s">
        <v>3</v>
      </c>
      <c r="S56" s="27" t="s">
        <v>181</v>
      </c>
      <c r="T56" s="1">
        <v>2019</v>
      </c>
      <c r="U56">
        <f t="shared" si="19"/>
        <v>2</v>
      </c>
      <c r="V56">
        <f t="shared" si="20"/>
        <v>3</v>
      </c>
      <c r="W56">
        <f t="shared" si="21"/>
        <v>1</v>
      </c>
      <c r="X56">
        <f t="shared" si="22"/>
        <v>1</v>
      </c>
      <c r="Y56">
        <f t="shared" si="23"/>
        <v>2</v>
      </c>
      <c r="Z56">
        <f t="shared" si="24"/>
        <v>2</v>
      </c>
      <c r="AA56">
        <f t="shared" si="25"/>
        <v>1</v>
      </c>
      <c r="AB56">
        <f t="shared" si="26"/>
        <v>3</v>
      </c>
      <c r="AC56">
        <f t="shared" si="27"/>
        <v>1</v>
      </c>
      <c r="AD56">
        <f t="shared" si="28"/>
        <v>3</v>
      </c>
      <c r="AE56">
        <f t="shared" si="29"/>
        <v>3</v>
      </c>
      <c r="AF56">
        <f t="shared" si="30"/>
        <v>1</v>
      </c>
      <c r="AG56">
        <f t="shared" si="31"/>
        <v>1</v>
      </c>
      <c r="AH56">
        <f t="shared" si="32"/>
        <v>1</v>
      </c>
      <c r="AI56">
        <f t="shared" si="33"/>
        <v>1</v>
      </c>
      <c r="AJ56">
        <f t="shared" si="34"/>
        <v>1</v>
      </c>
      <c r="AK56">
        <v>1000000</v>
      </c>
      <c r="AL56" s="48">
        <f t="shared" si="18"/>
        <v>27</v>
      </c>
      <c r="AM56">
        <f>optimum!R160</f>
        <v>1000007.4</v>
      </c>
      <c r="AN56" t="str">
        <f t="shared" si="17"/>
        <v>DRÁVA</v>
      </c>
      <c r="AO56">
        <f t="shared" si="0"/>
        <v>2019</v>
      </c>
    </row>
    <row r="57" spans="1:41" ht="18" customHeight="1" x14ac:dyDescent="0.3">
      <c r="A57" s="1" t="s">
        <v>73</v>
      </c>
      <c r="B57" s="3">
        <v>535.5</v>
      </c>
      <c r="C57" s="13">
        <v>12.8</v>
      </c>
      <c r="D57" s="13">
        <v>8.1880000000000006</v>
      </c>
      <c r="E57" s="13">
        <v>10.83</v>
      </c>
      <c r="F57" s="13">
        <v>99.433000000000007</v>
      </c>
      <c r="G57" s="13">
        <v>4.0279999999999996</v>
      </c>
      <c r="H57" s="13">
        <v>8.0670000000000002</v>
      </c>
      <c r="I57" s="13">
        <v>32.832999999999998</v>
      </c>
      <c r="J57" s="13">
        <v>238</v>
      </c>
      <c r="K57" s="13">
        <v>2000.9090000000001</v>
      </c>
      <c r="L57" s="13">
        <v>7418</v>
      </c>
      <c r="M57" s="13">
        <v>34</v>
      </c>
      <c r="N57" s="13">
        <v>90</v>
      </c>
      <c r="O57" s="13">
        <v>94</v>
      </c>
      <c r="P57" s="13">
        <v>7.9</v>
      </c>
      <c r="Q57" s="16" t="s">
        <v>3</v>
      </c>
      <c r="S57" s="27" t="s">
        <v>181</v>
      </c>
      <c r="T57" s="1">
        <v>2020</v>
      </c>
      <c r="U57">
        <f t="shared" si="19"/>
        <v>3</v>
      </c>
      <c r="V57">
        <f t="shared" si="20"/>
        <v>3</v>
      </c>
      <c r="W57">
        <f t="shared" si="21"/>
        <v>3</v>
      </c>
      <c r="X57">
        <f t="shared" si="22"/>
        <v>2</v>
      </c>
      <c r="Y57">
        <f t="shared" si="23"/>
        <v>3</v>
      </c>
      <c r="Z57">
        <f t="shared" si="24"/>
        <v>2</v>
      </c>
      <c r="AA57">
        <f t="shared" si="25"/>
        <v>2</v>
      </c>
      <c r="AB57">
        <f t="shared" si="26"/>
        <v>2</v>
      </c>
      <c r="AC57">
        <f t="shared" si="27"/>
        <v>2</v>
      </c>
      <c r="AD57">
        <f t="shared" si="28"/>
        <v>2</v>
      </c>
      <c r="AE57">
        <f t="shared" si="29"/>
        <v>2</v>
      </c>
      <c r="AF57">
        <f t="shared" si="30"/>
        <v>2</v>
      </c>
      <c r="AG57">
        <f t="shared" si="31"/>
        <v>2</v>
      </c>
      <c r="AH57">
        <f t="shared" si="32"/>
        <v>2</v>
      </c>
      <c r="AI57">
        <f t="shared" si="33"/>
        <v>2</v>
      </c>
      <c r="AJ57">
        <f t="shared" si="34"/>
        <v>1</v>
      </c>
      <c r="AK57">
        <v>1000000</v>
      </c>
      <c r="AL57" s="48">
        <f t="shared" si="18"/>
        <v>35</v>
      </c>
      <c r="AM57">
        <f>optimum!R161</f>
        <v>999999.9</v>
      </c>
      <c r="AN57" t="str">
        <f t="shared" si="17"/>
        <v>DRÁVA</v>
      </c>
      <c r="AO57">
        <f t="shared" si="0"/>
        <v>2020</v>
      </c>
    </row>
    <row r="58" spans="1:41" ht="18" customHeight="1" x14ac:dyDescent="0.3">
      <c r="A58" s="1" t="s">
        <v>74</v>
      </c>
      <c r="B58" s="2">
        <v>478.4</v>
      </c>
      <c r="C58" s="15">
        <v>12.5</v>
      </c>
      <c r="D58" s="13">
        <v>8</v>
      </c>
      <c r="E58" s="13">
        <v>9</v>
      </c>
      <c r="F58" s="13">
        <v>85.17</v>
      </c>
      <c r="G58" s="15">
        <v>2.3199999999999998</v>
      </c>
      <c r="H58" s="15">
        <v>8.08</v>
      </c>
      <c r="I58" s="13">
        <v>13.25</v>
      </c>
      <c r="J58" s="13" t="s">
        <v>3</v>
      </c>
      <c r="K58" s="15">
        <v>1350</v>
      </c>
      <c r="L58" s="15">
        <v>4430</v>
      </c>
      <c r="M58" s="15">
        <v>52.5</v>
      </c>
      <c r="N58" s="13" t="s">
        <v>3</v>
      </c>
      <c r="O58" s="15">
        <v>73.3</v>
      </c>
      <c r="P58" s="13">
        <v>7.76</v>
      </c>
      <c r="Q58" s="16" t="s">
        <v>3</v>
      </c>
      <c r="S58" s="27" t="s">
        <v>181</v>
      </c>
      <c r="T58" s="1">
        <v>2021</v>
      </c>
      <c r="U58">
        <f t="shared" si="19"/>
        <v>3</v>
      </c>
      <c r="V58">
        <f t="shared" si="20"/>
        <v>3</v>
      </c>
      <c r="W58">
        <f t="shared" si="21"/>
        <v>3</v>
      </c>
      <c r="X58">
        <f t="shared" si="22"/>
        <v>2</v>
      </c>
      <c r="Y58">
        <f t="shared" si="23"/>
        <v>2</v>
      </c>
      <c r="Z58">
        <f t="shared" si="24"/>
        <v>3</v>
      </c>
      <c r="AA58">
        <f t="shared" si="25"/>
        <v>2</v>
      </c>
      <c r="AB58">
        <f t="shared" si="26"/>
        <v>3</v>
      </c>
      <c r="AC58">
        <f t="shared" si="27"/>
        <v>1</v>
      </c>
      <c r="AD58">
        <f t="shared" si="28"/>
        <v>3</v>
      </c>
      <c r="AE58">
        <f t="shared" si="29"/>
        <v>2</v>
      </c>
      <c r="AF58">
        <f t="shared" si="30"/>
        <v>2</v>
      </c>
      <c r="AG58">
        <f t="shared" si="31"/>
        <v>1</v>
      </c>
      <c r="AH58">
        <f t="shared" si="32"/>
        <v>2</v>
      </c>
      <c r="AI58">
        <f t="shared" si="33"/>
        <v>2</v>
      </c>
      <c r="AJ58">
        <f t="shared" si="34"/>
        <v>1</v>
      </c>
      <c r="AK58">
        <v>1000000</v>
      </c>
      <c r="AL58" s="48">
        <f t="shared" si="18"/>
        <v>35</v>
      </c>
      <c r="AM58">
        <f>optimum!R162</f>
        <v>999999.4</v>
      </c>
      <c r="AN58" t="str">
        <f t="shared" si="17"/>
        <v>DRÁVA</v>
      </c>
      <c r="AO58">
        <f t="shared" si="0"/>
        <v>2021</v>
      </c>
    </row>
    <row r="59" spans="1:41" ht="18" customHeight="1" x14ac:dyDescent="0.3">
      <c r="A59" s="1" t="s">
        <v>75</v>
      </c>
      <c r="B59" s="2">
        <v>319.10000000000002</v>
      </c>
      <c r="C59" s="15">
        <v>14.1</v>
      </c>
      <c r="D59" s="13">
        <v>8.18</v>
      </c>
      <c r="E59" s="13">
        <v>8.09</v>
      </c>
      <c r="F59" s="13">
        <v>77.56</v>
      </c>
      <c r="G59" s="15">
        <v>3.11</v>
      </c>
      <c r="H59" s="15">
        <v>9.18</v>
      </c>
      <c r="I59" s="13">
        <v>17.2</v>
      </c>
      <c r="J59" s="13" t="s">
        <v>3</v>
      </c>
      <c r="K59" s="15">
        <v>1609.09</v>
      </c>
      <c r="L59" s="15">
        <v>4340</v>
      </c>
      <c r="M59" s="15">
        <v>84.5</v>
      </c>
      <c r="N59" s="13" t="s">
        <v>3</v>
      </c>
      <c r="O59" s="15">
        <v>87.2</v>
      </c>
      <c r="P59" s="13">
        <v>9.99</v>
      </c>
      <c r="Q59" s="16" t="s">
        <v>3</v>
      </c>
      <c r="S59" s="27" t="s">
        <v>181</v>
      </c>
      <c r="T59" s="1">
        <v>2022</v>
      </c>
      <c r="U59">
        <f t="shared" si="19"/>
        <v>2</v>
      </c>
      <c r="V59">
        <f t="shared" si="20"/>
        <v>3</v>
      </c>
      <c r="W59">
        <f t="shared" si="21"/>
        <v>3</v>
      </c>
      <c r="X59">
        <f t="shared" si="22"/>
        <v>2</v>
      </c>
      <c r="Y59">
        <f t="shared" si="23"/>
        <v>2</v>
      </c>
      <c r="Z59">
        <f t="shared" si="24"/>
        <v>2</v>
      </c>
      <c r="AA59">
        <f t="shared" si="25"/>
        <v>2</v>
      </c>
      <c r="AB59">
        <f t="shared" si="26"/>
        <v>3</v>
      </c>
      <c r="AC59">
        <f t="shared" si="27"/>
        <v>1</v>
      </c>
      <c r="AD59">
        <f t="shared" si="28"/>
        <v>2</v>
      </c>
      <c r="AE59">
        <f t="shared" si="29"/>
        <v>2</v>
      </c>
      <c r="AF59">
        <f t="shared" si="30"/>
        <v>1</v>
      </c>
      <c r="AG59">
        <f t="shared" si="31"/>
        <v>1</v>
      </c>
      <c r="AH59">
        <f t="shared" si="32"/>
        <v>2</v>
      </c>
      <c r="AI59">
        <f t="shared" si="33"/>
        <v>2</v>
      </c>
      <c r="AJ59">
        <f t="shared" si="34"/>
        <v>1</v>
      </c>
      <c r="AK59">
        <v>1000000</v>
      </c>
      <c r="AL59" s="48">
        <f t="shared" si="18"/>
        <v>31</v>
      </c>
      <c r="AM59">
        <f>optimum!R163</f>
        <v>1000005.4</v>
      </c>
      <c r="AN59" t="str">
        <f t="shared" si="17"/>
        <v>DRÁVA</v>
      </c>
      <c r="AO59">
        <f t="shared" si="0"/>
        <v>2022</v>
      </c>
    </row>
    <row r="60" spans="1:41" ht="18" customHeight="1" x14ac:dyDescent="0.3">
      <c r="A60" s="1" t="s">
        <v>76</v>
      </c>
      <c r="B60" s="2">
        <v>636</v>
      </c>
      <c r="C60" s="15">
        <v>13.6</v>
      </c>
      <c r="D60" s="15">
        <v>8.1999999999999993</v>
      </c>
      <c r="E60" s="15">
        <v>9.48</v>
      </c>
      <c r="F60" s="15">
        <v>91.36</v>
      </c>
      <c r="G60" s="15">
        <v>3.48</v>
      </c>
      <c r="H60" s="15">
        <v>9.11</v>
      </c>
      <c r="I60" s="15">
        <v>29.3</v>
      </c>
      <c r="J60" s="13" t="s">
        <v>3</v>
      </c>
      <c r="K60" s="15">
        <v>1481.82</v>
      </c>
      <c r="L60" s="15">
        <v>5250</v>
      </c>
      <c r="M60" s="15">
        <v>60</v>
      </c>
      <c r="N60" s="13" t="s">
        <v>3</v>
      </c>
      <c r="O60" s="15">
        <v>80</v>
      </c>
      <c r="P60" s="15">
        <v>8.58</v>
      </c>
      <c r="Q60" s="16" t="s">
        <v>3</v>
      </c>
      <c r="S60" s="27" t="s">
        <v>181</v>
      </c>
      <c r="T60" s="1">
        <v>2023</v>
      </c>
      <c r="U60">
        <f t="shared" si="19"/>
        <v>3</v>
      </c>
      <c r="V60">
        <f t="shared" si="20"/>
        <v>3</v>
      </c>
      <c r="W60">
        <f t="shared" si="21"/>
        <v>3</v>
      </c>
      <c r="X60">
        <f t="shared" si="22"/>
        <v>2</v>
      </c>
      <c r="Y60">
        <f t="shared" si="23"/>
        <v>3</v>
      </c>
      <c r="Z60">
        <f t="shared" si="24"/>
        <v>2</v>
      </c>
      <c r="AA60">
        <f t="shared" si="25"/>
        <v>2</v>
      </c>
      <c r="AB60">
        <f t="shared" si="26"/>
        <v>3</v>
      </c>
      <c r="AC60">
        <f t="shared" si="27"/>
        <v>1</v>
      </c>
      <c r="AD60">
        <f t="shared" si="28"/>
        <v>3</v>
      </c>
      <c r="AE60">
        <f t="shared" si="29"/>
        <v>2</v>
      </c>
      <c r="AF60">
        <f t="shared" si="30"/>
        <v>2</v>
      </c>
      <c r="AG60">
        <f t="shared" si="31"/>
        <v>1</v>
      </c>
      <c r="AH60">
        <f t="shared" si="32"/>
        <v>2</v>
      </c>
      <c r="AI60">
        <f t="shared" si="33"/>
        <v>2</v>
      </c>
      <c r="AJ60">
        <f t="shared" si="34"/>
        <v>1</v>
      </c>
      <c r="AK60">
        <v>1000000</v>
      </c>
      <c r="AL60" s="48">
        <f t="shared" si="18"/>
        <v>35</v>
      </c>
      <c r="AM60">
        <f>optimum!R164</f>
        <v>999999.4</v>
      </c>
      <c r="AN60" t="str">
        <f t="shared" si="17"/>
        <v>DRÁVA</v>
      </c>
      <c r="AO60">
        <f t="shared" si="0"/>
        <v>2023</v>
      </c>
    </row>
    <row r="61" spans="1:41" ht="18" customHeight="1" x14ac:dyDescent="0.3">
      <c r="A61" s="1" t="s">
        <v>77</v>
      </c>
      <c r="B61" s="2">
        <v>286</v>
      </c>
      <c r="C61" s="15">
        <v>9.9</v>
      </c>
      <c r="D61" s="15">
        <v>7.9</v>
      </c>
      <c r="E61" s="15">
        <v>11.3</v>
      </c>
      <c r="F61" s="15">
        <v>98</v>
      </c>
      <c r="G61" s="15">
        <v>1.9</v>
      </c>
      <c r="H61" s="15">
        <v>8</v>
      </c>
      <c r="I61" s="15">
        <v>54</v>
      </c>
      <c r="J61" s="15">
        <v>232</v>
      </c>
      <c r="K61" s="15">
        <v>1030</v>
      </c>
      <c r="L61" s="15">
        <v>4100</v>
      </c>
      <c r="M61" s="15">
        <v>20</v>
      </c>
      <c r="N61" s="15">
        <v>67</v>
      </c>
      <c r="O61" s="15">
        <v>45</v>
      </c>
      <c r="P61" s="17">
        <v>23.433333333333334</v>
      </c>
      <c r="Q61" s="18">
        <v>845</v>
      </c>
      <c r="S61" s="27" t="s">
        <v>182</v>
      </c>
      <c r="T61" s="1">
        <v>1995</v>
      </c>
      <c r="U61">
        <f t="shared" si="19"/>
        <v>2</v>
      </c>
      <c r="V61">
        <f t="shared" si="20"/>
        <v>2</v>
      </c>
      <c r="W61">
        <f t="shared" si="21"/>
        <v>3</v>
      </c>
      <c r="X61">
        <f t="shared" si="22"/>
        <v>2</v>
      </c>
      <c r="Y61">
        <f t="shared" si="23"/>
        <v>3</v>
      </c>
      <c r="Z61">
        <f t="shared" si="24"/>
        <v>3</v>
      </c>
      <c r="AA61">
        <f t="shared" si="25"/>
        <v>2</v>
      </c>
      <c r="AB61">
        <f t="shared" si="26"/>
        <v>1</v>
      </c>
      <c r="AC61">
        <f t="shared" si="27"/>
        <v>2</v>
      </c>
      <c r="AD61">
        <f t="shared" si="28"/>
        <v>3</v>
      </c>
      <c r="AE61">
        <f t="shared" si="29"/>
        <v>2</v>
      </c>
      <c r="AF61">
        <f t="shared" si="30"/>
        <v>3</v>
      </c>
      <c r="AG61">
        <f t="shared" si="31"/>
        <v>3</v>
      </c>
      <c r="AH61">
        <f t="shared" si="32"/>
        <v>2</v>
      </c>
      <c r="AI61">
        <f t="shared" si="33"/>
        <v>1</v>
      </c>
      <c r="AJ61">
        <f t="shared" si="34"/>
        <v>3</v>
      </c>
      <c r="AK61">
        <v>1000000</v>
      </c>
      <c r="AL61" s="48">
        <f t="shared" si="18"/>
        <v>37</v>
      </c>
      <c r="AM61">
        <f>optimum!R165</f>
        <v>999997.4</v>
      </c>
      <c r="AN61" t="str">
        <f t="shared" si="17"/>
        <v>TISZA</v>
      </c>
      <c r="AO61">
        <f t="shared" si="0"/>
        <v>1995</v>
      </c>
    </row>
    <row r="62" spans="1:41" ht="18" customHeight="1" x14ac:dyDescent="0.3">
      <c r="A62" s="1" t="s">
        <v>78</v>
      </c>
      <c r="B62" s="2">
        <v>173</v>
      </c>
      <c r="C62" s="15">
        <v>9.1999999999999993</v>
      </c>
      <c r="D62" s="15">
        <v>7.9</v>
      </c>
      <c r="E62" s="15">
        <v>11.1</v>
      </c>
      <c r="F62" s="15">
        <v>95</v>
      </c>
      <c r="G62" s="15">
        <v>1.5</v>
      </c>
      <c r="H62" s="15">
        <v>5</v>
      </c>
      <c r="I62" s="15">
        <v>46</v>
      </c>
      <c r="J62" s="15">
        <v>261</v>
      </c>
      <c r="K62" s="15">
        <v>884</v>
      </c>
      <c r="L62" s="15">
        <v>3410</v>
      </c>
      <c r="M62" s="15">
        <v>32</v>
      </c>
      <c r="N62" s="15">
        <v>84</v>
      </c>
      <c r="O62" s="15">
        <v>49</v>
      </c>
      <c r="P62" s="17">
        <v>4.4153846153846157</v>
      </c>
      <c r="Q62" s="18">
        <v>525.70000000000005</v>
      </c>
      <c r="S62" s="27" t="s">
        <v>182</v>
      </c>
      <c r="T62" s="1">
        <v>1996</v>
      </c>
      <c r="U62">
        <f t="shared" si="19"/>
        <v>1</v>
      </c>
      <c r="V62">
        <f t="shared" si="20"/>
        <v>2</v>
      </c>
      <c r="W62">
        <f t="shared" si="21"/>
        <v>3</v>
      </c>
      <c r="X62">
        <f t="shared" si="22"/>
        <v>2</v>
      </c>
      <c r="Y62">
        <f t="shared" si="23"/>
        <v>3</v>
      </c>
      <c r="Z62">
        <f t="shared" si="24"/>
        <v>3</v>
      </c>
      <c r="AA62">
        <f t="shared" si="25"/>
        <v>3</v>
      </c>
      <c r="AB62">
        <f t="shared" si="26"/>
        <v>1</v>
      </c>
      <c r="AC62">
        <f t="shared" si="27"/>
        <v>2</v>
      </c>
      <c r="AD62">
        <f t="shared" si="28"/>
        <v>3</v>
      </c>
      <c r="AE62">
        <f t="shared" si="29"/>
        <v>3</v>
      </c>
      <c r="AF62">
        <f t="shared" si="30"/>
        <v>2</v>
      </c>
      <c r="AG62">
        <f t="shared" si="31"/>
        <v>2</v>
      </c>
      <c r="AH62">
        <f t="shared" si="32"/>
        <v>2</v>
      </c>
      <c r="AI62">
        <f t="shared" si="33"/>
        <v>3</v>
      </c>
      <c r="AJ62">
        <f t="shared" si="34"/>
        <v>3</v>
      </c>
      <c r="AK62">
        <v>1000000</v>
      </c>
      <c r="AL62" s="48">
        <f t="shared" si="18"/>
        <v>38</v>
      </c>
      <c r="AM62">
        <f>optimum!R166</f>
        <v>1000000.9</v>
      </c>
      <c r="AN62" t="str">
        <f t="shared" si="17"/>
        <v>TISZA</v>
      </c>
      <c r="AO62">
        <f t="shared" si="0"/>
        <v>1996</v>
      </c>
    </row>
    <row r="63" spans="1:41" ht="18" customHeight="1" x14ac:dyDescent="0.3">
      <c r="A63" s="1" t="s">
        <v>79</v>
      </c>
      <c r="B63" s="2">
        <v>204</v>
      </c>
      <c r="C63" s="15">
        <v>9.4</v>
      </c>
      <c r="D63" s="15">
        <v>7.8</v>
      </c>
      <c r="E63" s="15">
        <v>12.6</v>
      </c>
      <c r="F63" s="15">
        <v>110</v>
      </c>
      <c r="G63" s="15">
        <v>2</v>
      </c>
      <c r="H63" s="15">
        <v>7</v>
      </c>
      <c r="I63" s="15">
        <v>54</v>
      </c>
      <c r="J63" s="15">
        <v>177</v>
      </c>
      <c r="K63" s="15">
        <v>828</v>
      </c>
      <c r="L63" s="15">
        <v>2920</v>
      </c>
      <c r="M63" s="15">
        <v>80</v>
      </c>
      <c r="N63" s="15">
        <v>71</v>
      </c>
      <c r="O63" s="15">
        <v>54</v>
      </c>
      <c r="P63" s="17">
        <v>3.5857142857142854</v>
      </c>
      <c r="Q63" s="18">
        <v>40271.699999999997</v>
      </c>
      <c r="S63" s="27" t="s">
        <v>182</v>
      </c>
      <c r="T63" s="1">
        <v>1997</v>
      </c>
      <c r="U63">
        <f t="shared" si="19"/>
        <v>2</v>
      </c>
      <c r="V63">
        <f t="shared" si="20"/>
        <v>2</v>
      </c>
      <c r="W63">
        <f t="shared" si="21"/>
        <v>3</v>
      </c>
      <c r="X63">
        <f t="shared" si="22"/>
        <v>3</v>
      </c>
      <c r="Y63">
        <f t="shared" si="23"/>
        <v>3</v>
      </c>
      <c r="Z63">
        <f t="shared" si="24"/>
        <v>3</v>
      </c>
      <c r="AA63">
        <f t="shared" si="25"/>
        <v>3</v>
      </c>
      <c r="AB63">
        <f t="shared" si="26"/>
        <v>1</v>
      </c>
      <c r="AC63">
        <f t="shared" si="27"/>
        <v>2</v>
      </c>
      <c r="AD63">
        <f t="shared" si="28"/>
        <v>3</v>
      </c>
      <c r="AE63">
        <f t="shared" si="29"/>
        <v>3</v>
      </c>
      <c r="AF63">
        <f t="shared" si="30"/>
        <v>1</v>
      </c>
      <c r="AG63">
        <f t="shared" si="31"/>
        <v>3</v>
      </c>
      <c r="AH63">
        <f t="shared" si="32"/>
        <v>2</v>
      </c>
      <c r="AI63">
        <f t="shared" si="33"/>
        <v>3</v>
      </c>
      <c r="AJ63">
        <f t="shared" si="34"/>
        <v>1</v>
      </c>
      <c r="AK63">
        <v>1000000</v>
      </c>
      <c r="AL63" s="48">
        <f t="shared" si="18"/>
        <v>38</v>
      </c>
      <c r="AM63">
        <f>optimum!R167</f>
        <v>999996.9</v>
      </c>
      <c r="AN63" t="str">
        <f t="shared" si="17"/>
        <v>TISZA</v>
      </c>
      <c r="AO63">
        <f t="shared" si="0"/>
        <v>1997</v>
      </c>
    </row>
    <row r="64" spans="1:41" ht="18" customHeight="1" x14ac:dyDescent="0.3">
      <c r="A64" s="1" t="s">
        <v>80</v>
      </c>
      <c r="B64" s="2">
        <v>288</v>
      </c>
      <c r="C64" s="15">
        <v>9.6999999999999993</v>
      </c>
      <c r="D64" s="15">
        <v>7.8</v>
      </c>
      <c r="E64" s="15">
        <v>12.1</v>
      </c>
      <c r="F64" s="15">
        <v>105</v>
      </c>
      <c r="G64" s="15">
        <v>2.6</v>
      </c>
      <c r="H64" s="15">
        <v>10</v>
      </c>
      <c r="I64" s="15">
        <v>58</v>
      </c>
      <c r="J64" s="15">
        <v>182</v>
      </c>
      <c r="K64" s="15">
        <v>1000</v>
      </c>
      <c r="L64" s="15">
        <v>3390</v>
      </c>
      <c r="M64" s="15">
        <v>60</v>
      </c>
      <c r="N64" s="15">
        <v>21</v>
      </c>
      <c r="O64" s="15">
        <v>13</v>
      </c>
      <c r="P64" s="17">
        <v>2.6846153846153844</v>
      </c>
      <c r="Q64" s="18">
        <v>2863.3</v>
      </c>
      <c r="S64" s="27" t="s">
        <v>182</v>
      </c>
      <c r="T64" s="1">
        <v>1998</v>
      </c>
      <c r="U64">
        <f t="shared" si="19"/>
        <v>2</v>
      </c>
      <c r="V64">
        <f t="shared" si="20"/>
        <v>2</v>
      </c>
      <c r="W64">
        <f t="shared" si="21"/>
        <v>3</v>
      </c>
      <c r="X64">
        <f t="shared" si="22"/>
        <v>3</v>
      </c>
      <c r="Y64">
        <f t="shared" si="23"/>
        <v>3</v>
      </c>
      <c r="Z64">
        <f t="shared" si="24"/>
        <v>3</v>
      </c>
      <c r="AA64">
        <f t="shared" si="25"/>
        <v>2</v>
      </c>
      <c r="AB64">
        <f t="shared" si="26"/>
        <v>1</v>
      </c>
      <c r="AC64">
        <f t="shared" si="27"/>
        <v>2</v>
      </c>
      <c r="AD64">
        <f t="shared" si="28"/>
        <v>3</v>
      </c>
      <c r="AE64">
        <f t="shared" si="29"/>
        <v>3</v>
      </c>
      <c r="AF64">
        <f t="shared" si="30"/>
        <v>2</v>
      </c>
      <c r="AG64">
        <f t="shared" si="31"/>
        <v>3</v>
      </c>
      <c r="AH64">
        <f t="shared" si="32"/>
        <v>3</v>
      </c>
      <c r="AI64">
        <f t="shared" si="33"/>
        <v>3</v>
      </c>
      <c r="AJ64">
        <f t="shared" si="34"/>
        <v>1</v>
      </c>
      <c r="AK64">
        <v>1000000</v>
      </c>
      <c r="AL64" s="48">
        <f t="shared" si="18"/>
        <v>39</v>
      </c>
      <c r="AM64">
        <f>optimum!R168</f>
        <v>999995.9</v>
      </c>
      <c r="AN64" t="str">
        <f t="shared" si="17"/>
        <v>TISZA</v>
      </c>
      <c r="AO64">
        <f t="shared" si="0"/>
        <v>1998</v>
      </c>
    </row>
    <row r="65" spans="1:41" ht="18" customHeight="1" x14ac:dyDescent="0.3">
      <c r="A65" s="1" t="s">
        <v>81</v>
      </c>
      <c r="B65" s="2">
        <v>212</v>
      </c>
      <c r="C65" s="15">
        <v>10.1</v>
      </c>
      <c r="D65" s="15">
        <v>7.6</v>
      </c>
      <c r="E65" s="15">
        <v>12.7</v>
      </c>
      <c r="F65" s="15">
        <v>112</v>
      </c>
      <c r="G65" s="15">
        <v>3.6</v>
      </c>
      <c r="H65" s="15">
        <v>12</v>
      </c>
      <c r="I65" s="15">
        <v>36</v>
      </c>
      <c r="J65" s="15">
        <v>210</v>
      </c>
      <c r="K65" s="15">
        <v>870</v>
      </c>
      <c r="L65" s="15">
        <v>2840</v>
      </c>
      <c r="M65" s="15">
        <v>68</v>
      </c>
      <c r="N65" s="15">
        <v>66</v>
      </c>
      <c r="O65" s="15">
        <v>49</v>
      </c>
      <c r="P65" s="17">
        <v>2.615384615384615</v>
      </c>
      <c r="Q65" s="18">
        <v>4471.3999999999996</v>
      </c>
      <c r="S65" s="27" t="s">
        <v>182</v>
      </c>
      <c r="T65" s="1">
        <v>1999</v>
      </c>
      <c r="U65">
        <f t="shared" si="19"/>
        <v>2</v>
      </c>
      <c r="V65">
        <f t="shared" si="20"/>
        <v>3</v>
      </c>
      <c r="W65">
        <f t="shared" si="21"/>
        <v>3</v>
      </c>
      <c r="X65">
        <f t="shared" si="22"/>
        <v>3</v>
      </c>
      <c r="Y65">
        <f t="shared" si="23"/>
        <v>3</v>
      </c>
      <c r="Z65">
        <f t="shared" si="24"/>
        <v>2</v>
      </c>
      <c r="AA65">
        <f t="shared" si="25"/>
        <v>2</v>
      </c>
      <c r="AB65">
        <f t="shared" si="26"/>
        <v>2</v>
      </c>
      <c r="AC65">
        <f t="shared" si="27"/>
        <v>2</v>
      </c>
      <c r="AD65">
        <f t="shared" si="28"/>
        <v>3</v>
      </c>
      <c r="AE65">
        <f t="shared" si="29"/>
        <v>3</v>
      </c>
      <c r="AF65">
        <f t="shared" si="30"/>
        <v>1</v>
      </c>
      <c r="AG65">
        <f t="shared" si="31"/>
        <v>3</v>
      </c>
      <c r="AH65">
        <f t="shared" si="32"/>
        <v>2</v>
      </c>
      <c r="AI65">
        <f t="shared" si="33"/>
        <v>3</v>
      </c>
      <c r="AJ65">
        <f t="shared" si="34"/>
        <v>1</v>
      </c>
      <c r="AK65">
        <v>1000000</v>
      </c>
      <c r="AL65" s="48">
        <f t="shared" si="18"/>
        <v>38</v>
      </c>
      <c r="AM65">
        <f>optimum!R169</f>
        <v>999996.4</v>
      </c>
      <c r="AN65" t="str">
        <f t="shared" si="17"/>
        <v>TISZA</v>
      </c>
      <c r="AO65">
        <f t="shared" si="0"/>
        <v>1999</v>
      </c>
    </row>
    <row r="66" spans="1:41" ht="18" customHeight="1" x14ac:dyDescent="0.3">
      <c r="A66" s="1" t="s">
        <v>82</v>
      </c>
      <c r="B66" s="2">
        <v>161</v>
      </c>
      <c r="C66" s="15">
        <v>10.5</v>
      </c>
      <c r="D66" s="15">
        <v>7.82</v>
      </c>
      <c r="E66" s="15">
        <v>14</v>
      </c>
      <c r="F66" s="15">
        <v>126</v>
      </c>
      <c r="G66" s="15">
        <v>2.8</v>
      </c>
      <c r="H66" s="15">
        <v>9</v>
      </c>
      <c r="I66" s="15">
        <v>53</v>
      </c>
      <c r="J66" s="15">
        <v>224</v>
      </c>
      <c r="K66" s="15">
        <v>860</v>
      </c>
      <c r="L66" s="15">
        <v>2660</v>
      </c>
      <c r="M66" s="15">
        <v>60</v>
      </c>
      <c r="N66" s="15">
        <v>50</v>
      </c>
      <c r="O66" s="15">
        <v>29</v>
      </c>
      <c r="P66" s="17">
        <v>1.9923076923076921</v>
      </c>
      <c r="Q66" s="18">
        <v>2040</v>
      </c>
      <c r="S66" s="27" t="s">
        <v>182</v>
      </c>
      <c r="T66" s="1">
        <v>2000</v>
      </c>
      <c r="U66">
        <f t="shared" si="19"/>
        <v>1</v>
      </c>
      <c r="V66">
        <f t="shared" si="20"/>
        <v>3</v>
      </c>
      <c r="W66">
        <f t="shared" si="21"/>
        <v>3</v>
      </c>
      <c r="X66">
        <f t="shared" si="22"/>
        <v>3</v>
      </c>
      <c r="Y66">
        <f t="shared" si="23"/>
        <v>3</v>
      </c>
      <c r="Z66">
        <f t="shared" si="24"/>
        <v>3</v>
      </c>
      <c r="AA66">
        <f t="shared" si="25"/>
        <v>2</v>
      </c>
      <c r="AB66">
        <f t="shared" si="26"/>
        <v>1</v>
      </c>
      <c r="AC66">
        <f t="shared" si="27"/>
        <v>2</v>
      </c>
      <c r="AD66">
        <f t="shared" si="28"/>
        <v>3</v>
      </c>
      <c r="AE66">
        <f t="shared" si="29"/>
        <v>3</v>
      </c>
      <c r="AF66">
        <f t="shared" si="30"/>
        <v>2</v>
      </c>
      <c r="AG66">
        <f t="shared" si="31"/>
        <v>3</v>
      </c>
      <c r="AH66">
        <f t="shared" si="32"/>
        <v>3</v>
      </c>
      <c r="AI66">
        <f t="shared" si="33"/>
        <v>3</v>
      </c>
      <c r="AJ66">
        <f t="shared" si="34"/>
        <v>2</v>
      </c>
      <c r="AK66">
        <v>1000000</v>
      </c>
      <c r="AL66" s="48">
        <f t="shared" si="18"/>
        <v>40</v>
      </c>
      <c r="AM66">
        <f>optimum!R170</f>
        <v>999998.4</v>
      </c>
      <c r="AN66" t="str">
        <f t="shared" si="17"/>
        <v>TISZA</v>
      </c>
      <c r="AO66">
        <f t="shared" ref="AO66:AO89" si="35">T66</f>
        <v>2000</v>
      </c>
    </row>
    <row r="67" spans="1:41" ht="18" customHeight="1" x14ac:dyDescent="0.3">
      <c r="A67" s="1" t="s">
        <v>83</v>
      </c>
      <c r="B67" s="2">
        <v>375</v>
      </c>
      <c r="C67" s="15">
        <v>10.4</v>
      </c>
      <c r="D67" s="15">
        <v>7.78</v>
      </c>
      <c r="E67" s="15">
        <v>14.2</v>
      </c>
      <c r="F67" s="15">
        <v>128</v>
      </c>
      <c r="G67" s="15">
        <v>3.6</v>
      </c>
      <c r="H67" s="15">
        <v>13</v>
      </c>
      <c r="I67" s="15">
        <v>163</v>
      </c>
      <c r="J67" s="15">
        <v>216</v>
      </c>
      <c r="K67" s="15">
        <v>870</v>
      </c>
      <c r="L67" s="15">
        <v>2770</v>
      </c>
      <c r="M67" s="15">
        <v>40</v>
      </c>
      <c r="N67" s="15">
        <v>128</v>
      </c>
      <c r="O67" s="15">
        <v>50</v>
      </c>
      <c r="P67" s="17">
        <v>1.9846153846153847</v>
      </c>
      <c r="Q67" s="18">
        <v>1390</v>
      </c>
      <c r="S67" s="27" t="s">
        <v>182</v>
      </c>
      <c r="T67" s="1">
        <v>2001</v>
      </c>
      <c r="U67">
        <f t="shared" ref="U67:U89" si="36">IF(B67&gt;=350, 3, IF(B67&gt;=200, 2, 1))</f>
        <v>3</v>
      </c>
      <c r="V67">
        <f t="shared" ref="V67:V89" si="37">IF(AND(C67&gt;=10, C67&lt;=20), 3, IF(AND(C67&gt;=5, C67&lt;10), 2, IF(AND(C67&gt;20, C67&lt;=25), 2, 1)))</f>
        <v>3</v>
      </c>
      <c r="W67">
        <f t="shared" ref="W67:W89" si="38">IF(AND(D67&gt;=6.5, D67&lt;=8.5), 3, IF(OR(AND(D67&gt;=6, D67&lt;6.5), AND(D67&gt;8.5, D67&lt;=9)), 2, 1))</f>
        <v>3</v>
      </c>
      <c r="X67">
        <f t="shared" ref="X67:X89" si="39">IF(E67&lt;=8, 1, IF(E67&lt;=12, 2, 3))</f>
        <v>3</v>
      </c>
      <c r="Y67">
        <f t="shared" ref="Y67:Y89" si="40">IF(F67&gt;=90, 3, IF(F67&gt;=70, 2, 1))</f>
        <v>3</v>
      </c>
      <c r="Z67">
        <f t="shared" ref="Z67:Z89" si="41">IF(G67&lt;=3, 3, IF(G67&lt;=5, 2, 1))</f>
        <v>2</v>
      </c>
      <c r="AA67">
        <f t="shared" ref="AA67:AA89" si="42">IF(H67&lt;=7, 3, IF(H67&lt;=12, 2, 1))</f>
        <v>1</v>
      </c>
      <c r="AB67">
        <f t="shared" ref="AB67:AB89" si="43">IF(I67&lt;=30, 3, IF(I67&lt;=40, 2, 1))</f>
        <v>1</v>
      </c>
      <c r="AC67">
        <f t="shared" ref="AC67:AC89" si="44">IF(J67&lt;=150, 3, IF(J67&lt;=300, 2, 1))</f>
        <v>2</v>
      </c>
      <c r="AD67">
        <f t="shared" ref="AD67:AD89" si="45">IF(K67&lt;=1500, 3, IF(K67&lt;=2250, 2, 1))</f>
        <v>3</v>
      </c>
      <c r="AE67">
        <f t="shared" ref="AE67:AE89" si="46">IF(L67&lt;=4000, 3, IF(L67&lt;=8000, 2, 1))</f>
        <v>3</v>
      </c>
      <c r="AF67">
        <f t="shared" ref="AF67:AF89" si="47">IF(M67&lt;=20, 3, IF(M67&lt;=60, 2, 1))</f>
        <v>2</v>
      </c>
      <c r="AG67">
        <f t="shared" ref="AG67:AG89" si="48">IF(N67&lt;=80, 3, IF(N67&lt;=160, 2, 1))</f>
        <v>2</v>
      </c>
      <c r="AH67">
        <f t="shared" ref="AH67:AH89" si="49">IF(O67&lt;=40, 3, IF(O67&lt;=100, 2, 1))</f>
        <v>2</v>
      </c>
      <c r="AI67">
        <f t="shared" ref="AI67:AI89" si="50">IF(P67&lt;=5, 3, IF(P67&lt;=15, 2, 1))</f>
        <v>3</v>
      </c>
      <c r="AJ67">
        <f t="shared" ref="AJ67:AJ89" si="51">IF(Q67&lt;=1000, 3, IF(Q67&lt;=2500, 2, 1))</f>
        <v>2</v>
      </c>
      <c r="AK67">
        <v>1000000</v>
      </c>
      <c r="AL67" s="48">
        <f t="shared" si="18"/>
        <v>38</v>
      </c>
      <c r="AM67">
        <f>optimum!R171</f>
        <v>999994.9</v>
      </c>
      <c r="AN67" t="str">
        <f t="shared" ref="AN67:AN89" si="52">S67</f>
        <v>TISZA</v>
      </c>
      <c r="AO67">
        <f t="shared" si="35"/>
        <v>2001</v>
      </c>
    </row>
    <row r="68" spans="1:41" ht="18" customHeight="1" x14ac:dyDescent="0.3">
      <c r="A68" s="1" t="s">
        <v>84</v>
      </c>
      <c r="B68" s="2">
        <v>256.2269</v>
      </c>
      <c r="C68" s="15">
        <v>10.365399999999999</v>
      </c>
      <c r="D68" s="15">
        <v>7.7545999999999999</v>
      </c>
      <c r="E68" s="15">
        <v>14.469200000000001</v>
      </c>
      <c r="F68" s="15">
        <v>129.60769999999999</v>
      </c>
      <c r="G68" s="15">
        <v>2.8153999999999999</v>
      </c>
      <c r="H68" s="15">
        <v>10.2692</v>
      </c>
      <c r="I68" s="15">
        <v>55.416699999999999</v>
      </c>
      <c r="J68" s="15">
        <v>219.5</v>
      </c>
      <c r="K68" s="15">
        <v>1026.2</v>
      </c>
      <c r="L68" s="15">
        <v>3500</v>
      </c>
      <c r="M68" s="15">
        <v>55.4</v>
      </c>
      <c r="N68" s="15">
        <v>75.307699999999997</v>
      </c>
      <c r="O68" s="15">
        <v>40.846153846153847</v>
      </c>
      <c r="P68" s="17">
        <v>1.8928571428571426</v>
      </c>
      <c r="Q68" s="18">
        <v>917.5</v>
      </c>
      <c r="S68" s="27" t="s">
        <v>182</v>
      </c>
      <c r="T68" s="1">
        <v>2002</v>
      </c>
      <c r="U68">
        <f t="shared" si="36"/>
        <v>2</v>
      </c>
      <c r="V68">
        <f t="shared" si="37"/>
        <v>3</v>
      </c>
      <c r="W68">
        <f t="shared" si="38"/>
        <v>3</v>
      </c>
      <c r="X68">
        <f t="shared" si="39"/>
        <v>3</v>
      </c>
      <c r="Y68">
        <f t="shared" si="40"/>
        <v>3</v>
      </c>
      <c r="Z68">
        <f t="shared" si="41"/>
        <v>3</v>
      </c>
      <c r="AA68">
        <f t="shared" si="42"/>
        <v>2</v>
      </c>
      <c r="AB68">
        <f t="shared" si="43"/>
        <v>1</v>
      </c>
      <c r="AC68">
        <f t="shared" si="44"/>
        <v>2</v>
      </c>
      <c r="AD68">
        <f t="shared" si="45"/>
        <v>3</v>
      </c>
      <c r="AE68">
        <f t="shared" si="46"/>
        <v>3</v>
      </c>
      <c r="AF68">
        <f t="shared" si="47"/>
        <v>2</v>
      </c>
      <c r="AG68">
        <f t="shared" si="48"/>
        <v>3</v>
      </c>
      <c r="AH68">
        <f t="shared" si="49"/>
        <v>2</v>
      </c>
      <c r="AI68">
        <f t="shared" si="50"/>
        <v>3</v>
      </c>
      <c r="AJ68">
        <f t="shared" si="51"/>
        <v>3</v>
      </c>
      <c r="AK68">
        <v>1000000</v>
      </c>
      <c r="AL68" s="48">
        <f t="shared" ref="AL68:AL89" si="53">SUM(U68:AJ68)</f>
        <v>41</v>
      </c>
      <c r="AM68">
        <f>optimum!R172</f>
        <v>999993.4</v>
      </c>
      <c r="AN68" t="str">
        <f t="shared" si="52"/>
        <v>TISZA</v>
      </c>
      <c r="AO68">
        <f t="shared" si="35"/>
        <v>2002</v>
      </c>
    </row>
    <row r="69" spans="1:41" ht="18" customHeight="1" x14ac:dyDescent="0.3">
      <c r="A69" s="1" t="s">
        <v>85</v>
      </c>
      <c r="B69" s="2">
        <v>109.236</v>
      </c>
      <c r="C69" s="15">
        <v>10.087999999999999</v>
      </c>
      <c r="D69" s="15">
        <v>7.6955999999999998</v>
      </c>
      <c r="E69" s="15">
        <v>17.376000000000001</v>
      </c>
      <c r="F69" s="15">
        <v>151.988</v>
      </c>
      <c r="G69" s="15">
        <v>2.88</v>
      </c>
      <c r="H69" s="15">
        <v>9.9600000000000009</v>
      </c>
      <c r="I69" s="15">
        <v>27.25</v>
      </c>
      <c r="J69" s="15">
        <v>268.83330000000001</v>
      </c>
      <c r="K69" s="15">
        <v>880.8</v>
      </c>
      <c r="L69" s="15">
        <v>2940</v>
      </c>
      <c r="M69" s="15">
        <v>79.2</v>
      </c>
      <c r="N69" s="15">
        <v>61.68</v>
      </c>
      <c r="O69" s="15">
        <v>31.68</v>
      </c>
      <c r="P69" s="17">
        <v>3.566666666666666</v>
      </c>
      <c r="Q69" s="18">
        <v>1834.29</v>
      </c>
      <c r="S69" s="27" t="s">
        <v>182</v>
      </c>
      <c r="T69" s="1">
        <v>2003</v>
      </c>
      <c r="U69">
        <f t="shared" si="36"/>
        <v>1</v>
      </c>
      <c r="V69">
        <f t="shared" si="37"/>
        <v>3</v>
      </c>
      <c r="W69">
        <f t="shared" si="38"/>
        <v>3</v>
      </c>
      <c r="X69">
        <f t="shared" si="39"/>
        <v>3</v>
      </c>
      <c r="Y69">
        <f t="shared" si="40"/>
        <v>3</v>
      </c>
      <c r="Z69">
        <f t="shared" si="41"/>
        <v>3</v>
      </c>
      <c r="AA69">
        <f t="shared" si="42"/>
        <v>2</v>
      </c>
      <c r="AB69">
        <f t="shared" si="43"/>
        <v>3</v>
      </c>
      <c r="AC69">
        <f t="shared" si="44"/>
        <v>2</v>
      </c>
      <c r="AD69">
        <f t="shared" si="45"/>
        <v>3</v>
      </c>
      <c r="AE69">
        <f t="shared" si="46"/>
        <v>3</v>
      </c>
      <c r="AF69">
        <f t="shared" si="47"/>
        <v>1</v>
      </c>
      <c r="AG69">
        <f t="shared" si="48"/>
        <v>3</v>
      </c>
      <c r="AH69">
        <f t="shared" si="49"/>
        <v>3</v>
      </c>
      <c r="AI69">
        <f t="shared" si="50"/>
        <v>3</v>
      </c>
      <c r="AJ69">
        <f t="shared" si="51"/>
        <v>2</v>
      </c>
      <c r="AK69">
        <v>1000000</v>
      </c>
      <c r="AL69" s="48">
        <f t="shared" si="53"/>
        <v>41</v>
      </c>
      <c r="AM69">
        <f>optimum!R173</f>
        <v>999997.4</v>
      </c>
      <c r="AN69" t="str">
        <f t="shared" si="52"/>
        <v>TISZA</v>
      </c>
      <c r="AO69">
        <f t="shared" si="35"/>
        <v>2003</v>
      </c>
    </row>
    <row r="70" spans="1:41" ht="18" customHeight="1" x14ac:dyDescent="0.3">
      <c r="A70" s="1" t="s">
        <v>86</v>
      </c>
      <c r="B70" s="2">
        <v>232.6962</v>
      </c>
      <c r="C70" s="15">
        <v>10.046200000000001</v>
      </c>
      <c r="D70" s="15">
        <v>7.7054</v>
      </c>
      <c r="E70" s="15">
        <v>12.784599999999999</v>
      </c>
      <c r="F70" s="15">
        <v>113.7423</v>
      </c>
      <c r="G70" s="15">
        <v>3.4346000000000001</v>
      </c>
      <c r="H70" s="15">
        <v>12.1538</v>
      </c>
      <c r="I70" s="15">
        <v>41.153799999999997</v>
      </c>
      <c r="J70" s="15">
        <v>240.15379999999999</v>
      </c>
      <c r="K70" s="15">
        <v>811.5</v>
      </c>
      <c r="L70" s="15">
        <v>3103.8</v>
      </c>
      <c r="M70" s="15">
        <v>53.5</v>
      </c>
      <c r="N70" s="15">
        <v>117.04</v>
      </c>
      <c r="O70" s="15">
        <v>31.923076923076923</v>
      </c>
      <c r="P70" s="17">
        <v>1.9384615384615385</v>
      </c>
      <c r="Q70" s="18">
        <v>1440</v>
      </c>
      <c r="S70" s="27" t="s">
        <v>182</v>
      </c>
      <c r="T70" s="1">
        <v>2004</v>
      </c>
      <c r="U70">
        <f t="shared" si="36"/>
        <v>2</v>
      </c>
      <c r="V70">
        <f t="shared" si="37"/>
        <v>3</v>
      </c>
      <c r="W70">
        <f t="shared" si="38"/>
        <v>3</v>
      </c>
      <c r="X70">
        <f t="shared" si="39"/>
        <v>3</v>
      </c>
      <c r="Y70">
        <f t="shared" si="40"/>
        <v>3</v>
      </c>
      <c r="Z70">
        <f t="shared" si="41"/>
        <v>2</v>
      </c>
      <c r="AA70">
        <f t="shared" si="42"/>
        <v>1</v>
      </c>
      <c r="AB70">
        <f t="shared" si="43"/>
        <v>1</v>
      </c>
      <c r="AC70">
        <f t="shared" si="44"/>
        <v>2</v>
      </c>
      <c r="AD70">
        <f t="shared" si="45"/>
        <v>3</v>
      </c>
      <c r="AE70">
        <f t="shared" si="46"/>
        <v>3</v>
      </c>
      <c r="AF70">
        <f t="shared" si="47"/>
        <v>2</v>
      </c>
      <c r="AG70">
        <f t="shared" si="48"/>
        <v>2</v>
      </c>
      <c r="AH70">
        <f t="shared" si="49"/>
        <v>3</v>
      </c>
      <c r="AI70">
        <f t="shared" si="50"/>
        <v>3</v>
      </c>
      <c r="AJ70">
        <f t="shared" si="51"/>
        <v>2</v>
      </c>
      <c r="AK70">
        <v>1000000</v>
      </c>
      <c r="AL70" s="48">
        <f t="shared" si="53"/>
        <v>38</v>
      </c>
      <c r="AM70">
        <f>optimum!R174</f>
        <v>999996.4</v>
      </c>
      <c r="AN70" t="str">
        <f t="shared" si="52"/>
        <v>TISZA</v>
      </c>
      <c r="AO70">
        <f t="shared" si="35"/>
        <v>2004</v>
      </c>
    </row>
    <row r="71" spans="1:41" ht="18" customHeight="1" x14ac:dyDescent="0.3">
      <c r="A71" s="1" t="s">
        <v>87</v>
      </c>
      <c r="B71" s="2">
        <v>190.4538</v>
      </c>
      <c r="C71" s="15">
        <v>9.5191999999999997</v>
      </c>
      <c r="D71" s="15">
        <v>7.6395999999999997</v>
      </c>
      <c r="E71" s="15">
        <v>12.0154</v>
      </c>
      <c r="F71" s="15">
        <v>105.6808</v>
      </c>
      <c r="G71" s="15">
        <v>3.5076999999999998</v>
      </c>
      <c r="H71" s="15">
        <v>12</v>
      </c>
      <c r="I71" s="15">
        <v>68.666700000000006</v>
      </c>
      <c r="J71" s="15">
        <v>327.41669999999999</v>
      </c>
      <c r="K71" s="15">
        <v>758.1</v>
      </c>
      <c r="L71" s="15">
        <v>2819.2</v>
      </c>
      <c r="M71" s="15">
        <v>58.5</v>
      </c>
      <c r="N71" s="15">
        <v>75.384600000000006</v>
      </c>
      <c r="O71" s="15">
        <v>30.23076923076923</v>
      </c>
      <c r="P71" s="17">
        <v>2.6307692307692312</v>
      </c>
      <c r="Q71" s="18">
        <v>646</v>
      </c>
      <c r="S71" s="27" t="s">
        <v>182</v>
      </c>
      <c r="T71" s="1">
        <v>2005</v>
      </c>
      <c r="U71">
        <f t="shared" si="36"/>
        <v>1</v>
      </c>
      <c r="V71">
        <f t="shared" si="37"/>
        <v>2</v>
      </c>
      <c r="W71">
        <f t="shared" si="38"/>
        <v>3</v>
      </c>
      <c r="X71">
        <f t="shared" si="39"/>
        <v>3</v>
      </c>
      <c r="Y71">
        <f t="shared" si="40"/>
        <v>3</v>
      </c>
      <c r="Z71">
        <f t="shared" si="41"/>
        <v>2</v>
      </c>
      <c r="AA71">
        <f t="shared" si="42"/>
        <v>2</v>
      </c>
      <c r="AB71">
        <f t="shared" si="43"/>
        <v>1</v>
      </c>
      <c r="AC71">
        <f t="shared" si="44"/>
        <v>1</v>
      </c>
      <c r="AD71">
        <f t="shared" si="45"/>
        <v>3</v>
      </c>
      <c r="AE71">
        <f t="shared" si="46"/>
        <v>3</v>
      </c>
      <c r="AF71">
        <f t="shared" si="47"/>
        <v>2</v>
      </c>
      <c r="AG71">
        <f t="shared" si="48"/>
        <v>3</v>
      </c>
      <c r="AH71">
        <f t="shared" si="49"/>
        <v>3</v>
      </c>
      <c r="AI71">
        <f t="shared" si="50"/>
        <v>3</v>
      </c>
      <c r="AJ71">
        <f t="shared" si="51"/>
        <v>3</v>
      </c>
      <c r="AK71">
        <v>1000000</v>
      </c>
      <c r="AL71" s="48">
        <f t="shared" si="53"/>
        <v>38</v>
      </c>
      <c r="AM71">
        <f>optimum!R175</f>
        <v>1000000.9</v>
      </c>
      <c r="AN71" t="str">
        <f t="shared" si="52"/>
        <v>TISZA</v>
      </c>
      <c r="AO71">
        <f t="shared" si="35"/>
        <v>2005</v>
      </c>
    </row>
    <row r="72" spans="1:41" ht="18" customHeight="1" x14ac:dyDescent="0.3">
      <c r="A72" s="1" t="s">
        <v>88</v>
      </c>
      <c r="B72" s="2">
        <v>223.62729999999999</v>
      </c>
      <c r="C72" s="15">
        <v>10.5083</v>
      </c>
      <c r="D72" s="15">
        <v>7.6421000000000001</v>
      </c>
      <c r="E72" s="15">
        <v>9.9332999999999991</v>
      </c>
      <c r="F72" s="15">
        <v>89.408299999999997</v>
      </c>
      <c r="G72" s="15">
        <v>4.0522</v>
      </c>
      <c r="H72" s="15">
        <v>13.375</v>
      </c>
      <c r="I72" s="15">
        <v>45.933300000000003</v>
      </c>
      <c r="J72" s="15">
        <v>313.86669999999998</v>
      </c>
      <c r="K72" s="15">
        <v>740.4</v>
      </c>
      <c r="L72" s="15">
        <v>2750</v>
      </c>
      <c r="M72" s="15">
        <v>52.1</v>
      </c>
      <c r="N72" s="15">
        <v>82.083299999999994</v>
      </c>
      <c r="O72" s="15">
        <v>30.25</v>
      </c>
      <c r="P72" s="17">
        <v>1.65</v>
      </c>
      <c r="Q72" s="18">
        <v>792.5</v>
      </c>
      <c r="S72" s="27" t="s">
        <v>182</v>
      </c>
      <c r="T72" s="1">
        <v>2006</v>
      </c>
      <c r="U72">
        <f t="shared" si="36"/>
        <v>2</v>
      </c>
      <c r="V72">
        <f t="shared" si="37"/>
        <v>3</v>
      </c>
      <c r="W72">
        <f t="shared" si="38"/>
        <v>3</v>
      </c>
      <c r="X72">
        <f t="shared" si="39"/>
        <v>2</v>
      </c>
      <c r="Y72">
        <f t="shared" si="40"/>
        <v>2</v>
      </c>
      <c r="Z72">
        <f t="shared" si="41"/>
        <v>2</v>
      </c>
      <c r="AA72">
        <f t="shared" si="42"/>
        <v>1</v>
      </c>
      <c r="AB72">
        <f t="shared" si="43"/>
        <v>1</v>
      </c>
      <c r="AC72">
        <f t="shared" si="44"/>
        <v>1</v>
      </c>
      <c r="AD72">
        <f t="shared" si="45"/>
        <v>3</v>
      </c>
      <c r="AE72">
        <f t="shared" si="46"/>
        <v>3</v>
      </c>
      <c r="AF72">
        <f t="shared" si="47"/>
        <v>2</v>
      </c>
      <c r="AG72">
        <f t="shared" si="48"/>
        <v>2</v>
      </c>
      <c r="AH72">
        <f t="shared" si="49"/>
        <v>3</v>
      </c>
      <c r="AI72">
        <f t="shared" si="50"/>
        <v>3</v>
      </c>
      <c r="AJ72">
        <f t="shared" si="51"/>
        <v>3</v>
      </c>
      <c r="AK72">
        <v>1000000</v>
      </c>
      <c r="AL72" s="48">
        <f t="shared" si="53"/>
        <v>36</v>
      </c>
      <c r="AM72">
        <f>optimum!R176</f>
        <v>999998.4</v>
      </c>
      <c r="AN72" t="str">
        <f t="shared" si="52"/>
        <v>TISZA</v>
      </c>
      <c r="AO72">
        <f t="shared" si="35"/>
        <v>2006</v>
      </c>
    </row>
    <row r="73" spans="1:41" ht="18" customHeight="1" x14ac:dyDescent="0.3">
      <c r="A73" s="1" t="s">
        <v>89</v>
      </c>
      <c r="B73" s="3">
        <v>215</v>
      </c>
      <c r="C73" s="19">
        <v>13.85</v>
      </c>
      <c r="D73" s="19">
        <v>7.5549999999999997</v>
      </c>
      <c r="E73" s="19">
        <v>10.092307692307694</v>
      </c>
      <c r="F73" s="19">
        <v>94.712500000000006</v>
      </c>
      <c r="G73" s="19">
        <v>2.7636363636363637</v>
      </c>
      <c r="H73" s="19">
        <v>17.991666666666667</v>
      </c>
      <c r="I73" s="19">
        <v>26.76923076923077</v>
      </c>
      <c r="J73" s="19">
        <v>207</v>
      </c>
      <c r="K73" s="15">
        <v>1409</v>
      </c>
      <c r="L73" s="15">
        <v>2316.1428571428573</v>
      </c>
      <c r="M73" s="15">
        <v>98.5</v>
      </c>
      <c r="N73" s="13" t="s">
        <v>3</v>
      </c>
      <c r="O73" s="15">
        <v>11.797570850202428</v>
      </c>
      <c r="P73" s="17">
        <v>3.6333333333333333</v>
      </c>
      <c r="Q73" s="18">
        <v>725</v>
      </c>
      <c r="S73" s="27" t="s">
        <v>182</v>
      </c>
      <c r="T73" s="1">
        <v>2007</v>
      </c>
      <c r="U73">
        <f t="shared" si="36"/>
        <v>2</v>
      </c>
      <c r="V73">
        <f t="shared" si="37"/>
        <v>3</v>
      </c>
      <c r="W73">
        <f t="shared" si="38"/>
        <v>3</v>
      </c>
      <c r="X73">
        <f t="shared" si="39"/>
        <v>2</v>
      </c>
      <c r="Y73">
        <f t="shared" si="40"/>
        <v>3</v>
      </c>
      <c r="Z73">
        <f t="shared" si="41"/>
        <v>3</v>
      </c>
      <c r="AA73">
        <f t="shared" si="42"/>
        <v>1</v>
      </c>
      <c r="AB73">
        <f t="shared" si="43"/>
        <v>3</v>
      </c>
      <c r="AC73">
        <f t="shared" si="44"/>
        <v>2</v>
      </c>
      <c r="AD73">
        <f t="shared" si="45"/>
        <v>3</v>
      </c>
      <c r="AE73">
        <f t="shared" si="46"/>
        <v>3</v>
      </c>
      <c r="AF73">
        <f t="shared" si="47"/>
        <v>1</v>
      </c>
      <c r="AG73">
        <f t="shared" si="48"/>
        <v>1</v>
      </c>
      <c r="AH73">
        <f t="shared" si="49"/>
        <v>3</v>
      </c>
      <c r="AI73">
        <f t="shared" si="50"/>
        <v>3</v>
      </c>
      <c r="AJ73">
        <f t="shared" si="51"/>
        <v>3</v>
      </c>
      <c r="AK73">
        <v>1000000</v>
      </c>
      <c r="AL73" s="48">
        <f t="shared" si="53"/>
        <v>39</v>
      </c>
      <c r="AM73">
        <f>optimum!R177</f>
        <v>999995.4</v>
      </c>
      <c r="AN73" t="str">
        <f t="shared" si="52"/>
        <v>TISZA</v>
      </c>
      <c r="AO73">
        <f t="shared" si="35"/>
        <v>2007</v>
      </c>
    </row>
    <row r="74" spans="1:41" ht="18" customHeight="1" x14ac:dyDescent="0.3">
      <c r="A74" s="1" t="s">
        <v>90</v>
      </c>
      <c r="B74" s="3">
        <v>258</v>
      </c>
      <c r="C74" s="15">
        <v>10.858333333333334</v>
      </c>
      <c r="D74" s="15">
        <v>7.6436363636363645</v>
      </c>
      <c r="E74" s="15">
        <v>11.71</v>
      </c>
      <c r="F74" s="15">
        <v>99.18</v>
      </c>
      <c r="G74" s="15">
        <v>2.4888888888888889</v>
      </c>
      <c r="H74" s="15">
        <v>18.308333333333334</v>
      </c>
      <c r="I74" s="15">
        <v>93.909090909090907</v>
      </c>
      <c r="J74" s="15">
        <v>207.63636363636363</v>
      </c>
      <c r="K74" s="15">
        <v>1880</v>
      </c>
      <c r="L74" s="15">
        <v>2586.2857142857142</v>
      </c>
      <c r="M74" s="15">
        <v>66.7</v>
      </c>
      <c r="N74" s="13" t="s">
        <v>3</v>
      </c>
      <c r="O74" s="15">
        <v>24.992727272727276</v>
      </c>
      <c r="P74" s="17">
        <v>1.75</v>
      </c>
      <c r="Q74" s="16" t="s">
        <v>3</v>
      </c>
      <c r="S74" s="27" t="s">
        <v>182</v>
      </c>
      <c r="T74" s="1">
        <v>2008</v>
      </c>
      <c r="U74">
        <f t="shared" si="36"/>
        <v>2</v>
      </c>
      <c r="V74">
        <f t="shared" si="37"/>
        <v>3</v>
      </c>
      <c r="W74">
        <f t="shared" si="38"/>
        <v>3</v>
      </c>
      <c r="X74">
        <f t="shared" si="39"/>
        <v>2</v>
      </c>
      <c r="Y74">
        <f t="shared" si="40"/>
        <v>3</v>
      </c>
      <c r="Z74">
        <f t="shared" si="41"/>
        <v>3</v>
      </c>
      <c r="AA74">
        <f t="shared" si="42"/>
        <v>1</v>
      </c>
      <c r="AB74">
        <f t="shared" si="43"/>
        <v>1</v>
      </c>
      <c r="AC74">
        <f t="shared" si="44"/>
        <v>2</v>
      </c>
      <c r="AD74">
        <f t="shared" si="45"/>
        <v>2</v>
      </c>
      <c r="AE74">
        <f t="shared" si="46"/>
        <v>3</v>
      </c>
      <c r="AF74">
        <f t="shared" si="47"/>
        <v>1</v>
      </c>
      <c r="AG74">
        <f t="shared" si="48"/>
        <v>1</v>
      </c>
      <c r="AH74">
        <f t="shared" si="49"/>
        <v>3</v>
      </c>
      <c r="AI74">
        <f t="shared" si="50"/>
        <v>3</v>
      </c>
      <c r="AJ74">
        <f t="shared" si="51"/>
        <v>1</v>
      </c>
      <c r="AK74">
        <v>1000000</v>
      </c>
      <c r="AL74" s="48">
        <f t="shared" si="53"/>
        <v>34</v>
      </c>
      <c r="AM74">
        <f>optimum!R178</f>
        <v>1000000.9</v>
      </c>
      <c r="AN74" t="str">
        <f t="shared" si="52"/>
        <v>TISZA</v>
      </c>
      <c r="AO74">
        <f t="shared" si="35"/>
        <v>2008</v>
      </c>
    </row>
    <row r="75" spans="1:41" ht="18" customHeight="1" x14ac:dyDescent="0.3">
      <c r="A75" s="1" t="s">
        <v>91</v>
      </c>
      <c r="B75" s="3">
        <v>172</v>
      </c>
      <c r="C75" s="15">
        <v>12.21</v>
      </c>
      <c r="D75" s="15">
        <v>7.98</v>
      </c>
      <c r="E75" s="15">
        <v>10.56</v>
      </c>
      <c r="F75" s="15">
        <v>97.72</v>
      </c>
      <c r="G75" s="15">
        <v>2.58</v>
      </c>
      <c r="H75" s="15">
        <v>14.42</v>
      </c>
      <c r="I75" s="15">
        <v>54.57</v>
      </c>
      <c r="J75" s="15">
        <v>163.63999999999999</v>
      </c>
      <c r="K75" s="15">
        <v>793.08</v>
      </c>
      <c r="L75" s="13" t="s">
        <v>3</v>
      </c>
      <c r="M75" s="15">
        <v>7.0000000000000007E-2</v>
      </c>
      <c r="N75" s="15">
        <v>44.06</v>
      </c>
      <c r="O75" s="15">
        <v>12.98</v>
      </c>
      <c r="P75" s="15">
        <v>1.82</v>
      </c>
      <c r="Q75" s="16" t="s">
        <v>3</v>
      </c>
      <c r="S75" s="27" t="s">
        <v>182</v>
      </c>
      <c r="T75" s="1">
        <v>2009</v>
      </c>
      <c r="U75">
        <f t="shared" si="36"/>
        <v>1</v>
      </c>
      <c r="V75">
        <f t="shared" si="37"/>
        <v>3</v>
      </c>
      <c r="W75">
        <f t="shared" si="38"/>
        <v>3</v>
      </c>
      <c r="X75">
        <f t="shared" si="39"/>
        <v>2</v>
      </c>
      <c r="Y75">
        <f t="shared" si="40"/>
        <v>3</v>
      </c>
      <c r="Z75">
        <f t="shared" si="41"/>
        <v>3</v>
      </c>
      <c r="AA75">
        <f t="shared" si="42"/>
        <v>1</v>
      </c>
      <c r="AB75">
        <f t="shared" si="43"/>
        <v>1</v>
      </c>
      <c r="AC75">
        <f t="shared" si="44"/>
        <v>2</v>
      </c>
      <c r="AD75">
        <f t="shared" si="45"/>
        <v>3</v>
      </c>
      <c r="AE75">
        <f t="shared" si="46"/>
        <v>1</v>
      </c>
      <c r="AF75">
        <f t="shared" si="47"/>
        <v>3</v>
      </c>
      <c r="AG75">
        <f t="shared" si="48"/>
        <v>3</v>
      </c>
      <c r="AH75">
        <f t="shared" si="49"/>
        <v>3</v>
      </c>
      <c r="AI75">
        <f t="shared" si="50"/>
        <v>3</v>
      </c>
      <c r="AJ75">
        <f t="shared" si="51"/>
        <v>1</v>
      </c>
      <c r="AK75">
        <v>1000000</v>
      </c>
      <c r="AL75" s="48">
        <f t="shared" si="53"/>
        <v>36</v>
      </c>
      <c r="AM75">
        <f>optimum!R179</f>
        <v>1000001.9</v>
      </c>
      <c r="AN75" t="str">
        <f t="shared" si="52"/>
        <v>TISZA</v>
      </c>
      <c r="AO75">
        <f t="shared" si="35"/>
        <v>2009</v>
      </c>
    </row>
    <row r="76" spans="1:41" ht="18" customHeight="1" x14ac:dyDescent="0.3">
      <c r="A76" s="1" t="s">
        <v>92</v>
      </c>
      <c r="B76" s="3">
        <v>272</v>
      </c>
      <c r="C76" s="15">
        <v>10.95</v>
      </c>
      <c r="D76" s="15">
        <v>8</v>
      </c>
      <c r="E76" s="15">
        <v>11.12</v>
      </c>
      <c r="F76" s="15">
        <v>99.82</v>
      </c>
      <c r="G76" s="15">
        <v>1.92</v>
      </c>
      <c r="H76" s="15">
        <v>11.46</v>
      </c>
      <c r="I76" s="15">
        <v>32.92</v>
      </c>
      <c r="J76" s="15">
        <v>165.33</v>
      </c>
      <c r="K76" s="15">
        <v>850</v>
      </c>
      <c r="L76" s="13" t="s">
        <v>3</v>
      </c>
      <c r="M76" s="15">
        <v>0.04</v>
      </c>
      <c r="N76" s="15">
        <v>45.3</v>
      </c>
      <c r="O76" s="15">
        <v>17.579999999999998</v>
      </c>
      <c r="P76" s="15">
        <v>1.94</v>
      </c>
      <c r="Q76" s="16" t="s">
        <v>3</v>
      </c>
      <c r="S76" s="27" t="s">
        <v>182</v>
      </c>
      <c r="T76" s="1">
        <v>2010</v>
      </c>
      <c r="U76">
        <f t="shared" si="36"/>
        <v>2</v>
      </c>
      <c r="V76">
        <f t="shared" si="37"/>
        <v>3</v>
      </c>
      <c r="W76">
        <f t="shared" si="38"/>
        <v>3</v>
      </c>
      <c r="X76">
        <f t="shared" si="39"/>
        <v>2</v>
      </c>
      <c r="Y76">
        <f t="shared" si="40"/>
        <v>3</v>
      </c>
      <c r="Z76">
        <f t="shared" si="41"/>
        <v>3</v>
      </c>
      <c r="AA76">
        <f t="shared" si="42"/>
        <v>2</v>
      </c>
      <c r="AB76">
        <f t="shared" si="43"/>
        <v>2</v>
      </c>
      <c r="AC76">
        <f t="shared" si="44"/>
        <v>2</v>
      </c>
      <c r="AD76">
        <f t="shared" si="45"/>
        <v>3</v>
      </c>
      <c r="AE76">
        <f t="shared" si="46"/>
        <v>1</v>
      </c>
      <c r="AF76">
        <f t="shared" si="47"/>
        <v>3</v>
      </c>
      <c r="AG76">
        <f t="shared" si="48"/>
        <v>3</v>
      </c>
      <c r="AH76">
        <f t="shared" si="49"/>
        <v>3</v>
      </c>
      <c r="AI76">
        <f t="shared" si="50"/>
        <v>3</v>
      </c>
      <c r="AJ76">
        <f t="shared" si="51"/>
        <v>1</v>
      </c>
      <c r="AK76">
        <v>1000000</v>
      </c>
      <c r="AL76" s="48">
        <f t="shared" si="53"/>
        <v>39</v>
      </c>
      <c r="AM76">
        <f>optimum!R180</f>
        <v>999994.9</v>
      </c>
      <c r="AN76" t="str">
        <f t="shared" si="52"/>
        <v>TISZA</v>
      </c>
      <c r="AO76">
        <f t="shared" si="35"/>
        <v>2010</v>
      </c>
    </row>
    <row r="77" spans="1:41" ht="18" customHeight="1" x14ac:dyDescent="0.3">
      <c r="A77" s="1" t="s">
        <v>93</v>
      </c>
      <c r="B77" s="3">
        <v>142</v>
      </c>
      <c r="C77" s="15">
        <v>11.25</v>
      </c>
      <c r="D77" s="15">
        <v>7.93</v>
      </c>
      <c r="E77" s="15">
        <v>12</v>
      </c>
      <c r="F77" s="15">
        <v>100.5</v>
      </c>
      <c r="G77" s="15">
        <v>3.22</v>
      </c>
      <c r="H77" s="15">
        <v>10.25</v>
      </c>
      <c r="I77" s="15">
        <v>59.67</v>
      </c>
      <c r="J77" s="15">
        <v>148.27000000000001</v>
      </c>
      <c r="K77" s="15">
        <v>1530</v>
      </c>
      <c r="L77" s="13" t="s">
        <v>3</v>
      </c>
      <c r="M77" s="15">
        <v>0.05</v>
      </c>
      <c r="N77" s="15">
        <v>52.63</v>
      </c>
      <c r="O77" s="15">
        <v>16.829999999999998</v>
      </c>
      <c r="P77" s="15">
        <v>3.6</v>
      </c>
      <c r="Q77" s="16" t="s">
        <v>3</v>
      </c>
      <c r="S77" s="27" t="s">
        <v>182</v>
      </c>
      <c r="T77" s="1">
        <v>2011</v>
      </c>
      <c r="U77">
        <f t="shared" si="36"/>
        <v>1</v>
      </c>
      <c r="V77">
        <f t="shared" si="37"/>
        <v>3</v>
      </c>
      <c r="W77">
        <f t="shared" si="38"/>
        <v>3</v>
      </c>
      <c r="X77">
        <f t="shared" si="39"/>
        <v>2</v>
      </c>
      <c r="Y77">
        <f t="shared" si="40"/>
        <v>3</v>
      </c>
      <c r="Z77">
        <f t="shared" si="41"/>
        <v>2</v>
      </c>
      <c r="AA77">
        <f t="shared" si="42"/>
        <v>2</v>
      </c>
      <c r="AB77">
        <f t="shared" si="43"/>
        <v>1</v>
      </c>
      <c r="AC77">
        <f t="shared" si="44"/>
        <v>3</v>
      </c>
      <c r="AD77">
        <f t="shared" si="45"/>
        <v>2</v>
      </c>
      <c r="AE77">
        <f t="shared" si="46"/>
        <v>1</v>
      </c>
      <c r="AF77">
        <f t="shared" si="47"/>
        <v>3</v>
      </c>
      <c r="AG77">
        <f t="shared" si="48"/>
        <v>3</v>
      </c>
      <c r="AH77">
        <f t="shared" si="49"/>
        <v>3</v>
      </c>
      <c r="AI77">
        <f t="shared" si="50"/>
        <v>3</v>
      </c>
      <c r="AJ77">
        <f t="shared" si="51"/>
        <v>1</v>
      </c>
      <c r="AK77">
        <v>1000000</v>
      </c>
      <c r="AL77" s="48">
        <f t="shared" si="53"/>
        <v>36</v>
      </c>
      <c r="AM77">
        <f>optimum!R181</f>
        <v>999999.4</v>
      </c>
      <c r="AN77" t="str">
        <f t="shared" si="52"/>
        <v>TISZA</v>
      </c>
      <c r="AO77">
        <f t="shared" si="35"/>
        <v>2011</v>
      </c>
    </row>
    <row r="78" spans="1:41" ht="18" customHeight="1" x14ac:dyDescent="0.3">
      <c r="A78" s="1" t="s">
        <v>94</v>
      </c>
      <c r="B78" s="3">
        <v>135</v>
      </c>
      <c r="C78" s="15">
        <v>13.12</v>
      </c>
      <c r="D78" s="15">
        <v>7.82</v>
      </c>
      <c r="E78" s="13" t="s">
        <v>3</v>
      </c>
      <c r="F78" s="13" t="s">
        <v>3</v>
      </c>
      <c r="G78" s="13" t="s">
        <v>3</v>
      </c>
      <c r="H78" s="15">
        <v>11.92</v>
      </c>
      <c r="I78" s="15">
        <v>109.25</v>
      </c>
      <c r="J78" s="15">
        <v>137.41999999999999</v>
      </c>
      <c r="K78" s="15">
        <v>971.43</v>
      </c>
      <c r="L78" s="13" t="s">
        <v>3</v>
      </c>
      <c r="M78" s="15">
        <v>39.17</v>
      </c>
      <c r="N78" s="15">
        <v>220.3</v>
      </c>
      <c r="O78" s="15">
        <v>37.299999999999997</v>
      </c>
      <c r="P78" s="15">
        <v>3.47</v>
      </c>
      <c r="Q78" s="16" t="s">
        <v>3</v>
      </c>
      <c r="S78" s="27" t="s">
        <v>182</v>
      </c>
      <c r="T78" s="1">
        <v>2012</v>
      </c>
      <c r="U78">
        <f t="shared" si="36"/>
        <v>1</v>
      </c>
      <c r="V78">
        <f t="shared" si="37"/>
        <v>3</v>
      </c>
      <c r="W78">
        <f t="shared" si="38"/>
        <v>3</v>
      </c>
      <c r="X78">
        <f t="shared" si="39"/>
        <v>3</v>
      </c>
      <c r="Y78">
        <f t="shared" si="40"/>
        <v>3</v>
      </c>
      <c r="Z78">
        <f t="shared" si="41"/>
        <v>1</v>
      </c>
      <c r="AA78">
        <f t="shared" si="42"/>
        <v>2</v>
      </c>
      <c r="AB78">
        <f t="shared" si="43"/>
        <v>1</v>
      </c>
      <c r="AC78">
        <f t="shared" si="44"/>
        <v>3</v>
      </c>
      <c r="AD78">
        <f t="shared" si="45"/>
        <v>3</v>
      </c>
      <c r="AE78">
        <f t="shared" si="46"/>
        <v>1</v>
      </c>
      <c r="AF78">
        <f t="shared" si="47"/>
        <v>2</v>
      </c>
      <c r="AG78">
        <f t="shared" si="48"/>
        <v>1</v>
      </c>
      <c r="AH78">
        <f t="shared" si="49"/>
        <v>3</v>
      </c>
      <c r="AI78">
        <f t="shared" si="50"/>
        <v>3</v>
      </c>
      <c r="AJ78">
        <f t="shared" si="51"/>
        <v>1</v>
      </c>
      <c r="AK78">
        <v>1000000</v>
      </c>
      <c r="AL78" s="48">
        <f t="shared" si="53"/>
        <v>34</v>
      </c>
      <c r="AM78">
        <f>optimum!R182</f>
        <v>1000002.9</v>
      </c>
      <c r="AN78" t="str">
        <f t="shared" si="52"/>
        <v>TISZA</v>
      </c>
      <c r="AO78">
        <f t="shared" si="35"/>
        <v>2012</v>
      </c>
    </row>
    <row r="79" spans="1:41" ht="18" customHeight="1" x14ac:dyDescent="0.3">
      <c r="A79" s="1" t="s">
        <v>95</v>
      </c>
      <c r="B79" s="3">
        <v>176</v>
      </c>
      <c r="C79" s="15">
        <v>12.953846153846152</v>
      </c>
      <c r="D79" s="15">
        <v>7.75</v>
      </c>
      <c r="E79" s="13">
        <v>13.65</v>
      </c>
      <c r="F79" s="13">
        <v>98.95</v>
      </c>
      <c r="G79" s="13" t="s">
        <v>3</v>
      </c>
      <c r="H79" s="15">
        <v>9.3583333333333343</v>
      </c>
      <c r="I79" s="15">
        <v>44.75</v>
      </c>
      <c r="J79" s="15">
        <v>142.16666666666666</v>
      </c>
      <c r="K79" s="13" t="s">
        <v>3</v>
      </c>
      <c r="L79" s="13" t="s">
        <v>3</v>
      </c>
      <c r="M79" s="13" t="s">
        <v>3</v>
      </c>
      <c r="N79" s="15">
        <v>89.95</v>
      </c>
      <c r="O79" s="15">
        <v>12.347499999999998</v>
      </c>
      <c r="P79" s="15">
        <v>3.4916666666666667</v>
      </c>
      <c r="Q79" s="16" t="s">
        <v>3</v>
      </c>
      <c r="S79" s="27" t="s">
        <v>182</v>
      </c>
      <c r="T79" s="1">
        <v>2013</v>
      </c>
      <c r="U79">
        <f t="shared" si="36"/>
        <v>1</v>
      </c>
      <c r="V79">
        <f t="shared" si="37"/>
        <v>3</v>
      </c>
      <c r="W79">
        <f t="shared" si="38"/>
        <v>3</v>
      </c>
      <c r="X79">
        <f t="shared" si="39"/>
        <v>3</v>
      </c>
      <c r="Y79">
        <f t="shared" si="40"/>
        <v>3</v>
      </c>
      <c r="Z79">
        <f t="shared" si="41"/>
        <v>1</v>
      </c>
      <c r="AA79">
        <f t="shared" si="42"/>
        <v>2</v>
      </c>
      <c r="AB79">
        <f t="shared" si="43"/>
        <v>1</v>
      </c>
      <c r="AC79">
        <f t="shared" si="44"/>
        <v>3</v>
      </c>
      <c r="AD79">
        <f t="shared" si="45"/>
        <v>1</v>
      </c>
      <c r="AE79">
        <f t="shared" si="46"/>
        <v>1</v>
      </c>
      <c r="AF79">
        <f t="shared" si="47"/>
        <v>1</v>
      </c>
      <c r="AG79">
        <f t="shared" si="48"/>
        <v>2</v>
      </c>
      <c r="AH79">
        <f t="shared" si="49"/>
        <v>3</v>
      </c>
      <c r="AI79">
        <f t="shared" si="50"/>
        <v>3</v>
      </c>
      <c r="AJ79">
        <f t="shared" si="51"/>
        <v>1</v>
      </c>
      <c r="AK79">
        <v>1000000</v>
      </c>
      <c r="AL79" s="48">
        <f t="shared" si="53"/>
        <v>32</v>
      </c>
      <c r="AM79">
        <f>optimum!R183</f>
        <v>1000005.4</v>
      </c>
      <c r="AN79" t="str">
        <f t="shared" si="52"/>
        <v>TISZA</v>
      </c>
      <c r="AO79">
        <f t="shared" si="35"/>
        <v>2013</v>
      </c>
    </row>
    <row r="80" spans="1:41" ht="18" customHeight="1" x14ac:dyDescent="0.3">
      <c r="A80" s="1" t="s">
        <v>96</v>
      </c>
      <c r="B80" s="3">
        <v>111.7</v>
      </c>
      <c r="C80" s="15">
        <v>13.291666666666664</v>
      </c>
      <c r="D80" s="13" t="s">
        <v>3</v>
      </c>
      <c r="E80" s="13">
        <v>13.6</v>
      </c>
      <c r="F80" s="13">
        <v>93.545454545454547</v>
      </c>
      <c r="G80" s="13" t="s">
        <v>3</v>
      </c>
      <c r="H80" s="15">
        <v>5</v>
      </c>
      <c r="I80" s="15">
        <v>15.333333333333334</v>
      </c>
      <c r="J80" s="15">
        <v>146.33333333333334</v>
      </c>
      <c r="K80" s="13" t="s">
        <v>3</v>
      </c>
      <c r="L80" s="13" t="s">
        <v>3</v>
      </c>
      <c r="M80" s="13" t="s">
        <v>3</v>
      </c>
      <c r="N80" s="15">
        <v>40</v>
      </c>
      <c r="O80" s="15">
        <v>8.5000000000000018</v>
      </c>
      <c r="P80" s="13">
        <v>1.7416666666666669</v>
      </c>
      <c r="Q80" s="16" t="s">
        <v>3</v>
      </c>
      <c r="S80" s="27" t="s">
        <v>182</v>
      </c>
      <c r="T80" s="1">
        <v>2014</v>
      </c>
      <c r="U80">
        <f t="shared" si="36"/>
        <v>1</v>
      </c>
      <c r="V80">
        <f t="shared" si="37"/>
        <v>3</v>
      </c>
      <c r="W80">
        <f t="shared" si="38"/>
        <v>1</v>
      </c>
      <c r="X80">
        <f t="shared" si="39"/>
        <v>3</v>
      </c>
      <c r="Y80">
        <f t="shared" si="40"/>
        <v>3</v>
      </c>
      <c r="Z80">
        <f t="shared" si="41"/>
        <v>1</v>
      </c>
      <c r="AA80">
        <f t="shared" si="42"/>
        <v>3</v>
      </c>
      <c r="AB80">
        <f t="shared" si="43"/>
        <v>3</v>
      </c>
      <c r="AC80">
        <f t="shared" si="44"/>
        <v>3</v>
      </c>
      <c r="AD80">
        <f t="shared" si="45"/>
        <v>1</v>
      </c>
      <c r="AE80">
        <f t="shared" si="46"/>
        <v>1</v>
      </c>
      <c r="AF80">
        <f t="shared" si="47"/>
        <v>1</v>
      </c>
      <c r="AG80">
        <f t="shared" si="48"/>
        <v>3</v>
      </c>
      <c r="AH80">
        <f t="shared" si="49"/>
        <v>3</v>
      </c>
      <c r="AI80">
        <f t="shared" si="50"/>
        <v>3</v>
      </c>
      <c r="AJ80">
        <f t="shared" si="51"/>
        <v>1</v>
      </c>
      <c r="AK80">
        <v>1000000</v>
      </c>
      <c r="AL80" s="48">
        <f t="shared" si="53"/>
        <v>34</v>
      </c>
      <c r="AM80">
        <f>optimum!R184</f>
        <v>1000003.4</v>
      </c>
      <c r="AN80" t="str">
        <f t="shared" si="52"/>
        <v>TISZA</v>
      </c>
      <c r="AO80">
        <f t="shared" si="35"/>
        <v>2014</v>
      </c>
    </row>
    <row r="81" spans="1:41" ht="18" customHeight="1" x14ac:dyDescent="0.3">
      <c r="A81" s="1" t="s">
        <v>97</v>
      </c>
      <c r="B81" s="3">
        <v>141</v>
      </c>
      <c r="C81" s="15">
        <v>13.400000000000002</v>
      </c>
      <c r="D81" s="13" t="s">
        <v>3</v>
      </c>
      <c r="E81" s="13">
        <v>8.907692307692308</v>
      </c>
      <c r="F81" s="13">
        <v>81.892307692307682</v>
      </c>
      <c r="G81" s="13">
        <v>1.2000000000000002</v>
      </c>
      <c r="H81" s="15">
        <v>11.007692307692309</v>
      </c>
      <c r="I81" s="15">
        <v>100</v>
      </c>
      <c r="J81" s="15">
        <v>147.76923076923077</v>
      </c>
      <c r="K81" s="13">
        <v>1000</v>
      </c>
      <c r="L81" s="13">
        <v>2692.3076923076924</v>
      </c>
      <c r="M81" s="13">
        <v>109.23076923076923</v>
      </c>
      <c r="N81" s="15">
        <v>206.46153846153845</v>
      </c>
      <c r="O81" s="15">
        <v>42.692307692307701</v>
      </c>
      <c r="P81" s="13">
        <v>3.0846153846153848</v>
      </c>
      <c r="Q81" s="16" t="s">
        <v>3</v>
      </c>
      <c r="S81" s="27" t="s">
        <v>182</v>
      </c>
      <c r="T81" s="1">
        <v>2015</v>
      </c>
      <c r="U81">
        <f t="shared" si="36"/>
        <v>1</v>
      </c>
      <c r="V81">
        <f t="shared" si="37"/>
        <v>3</v>
      </c>
      <c r="W81">
        <f t="shared" si="38"/>
        <v>1</v>
      </c>
      <c r="X81">
        <f t="shared" si="39"/>
        <v>2</v>
      </c>
      <c r="Y81">
        <f t="shared" si="40"/>
        <v>2</v>
      </c>
      <c r="Z81">
        <f t="shared" si="41"/>
        <v>3</v>
      </c>
      <c r="AA81">
        <f t="shared" si="42"/>
        <v>2</v>
      </c>
      <c r="AB81">
        <f t="shared" si="43"/>
        <v>1</v>
      </c>
      <c r="AC81">
        <f t="shared" si="44"/>
        <v>3</v>
      </c>
      <c r="AD81">
        <f t="shared" si="45"/>
        <v>3</v>
      </c>
      <c r="AE81">
        <f t="shared" si="46"/>
        <v>3</v>
      </c>
      <c r="AF81">
        <f t="shared" si="47"/>
        <v>1</v>
      </c>
      <c r="AG81">
        <f t="shared" si="48"/>
        <v>1</v>
      </c>
      <c r="AH81">
        <f t="shared" si="49"/>
        <v>2</v>
      </c>
      <c r="AI81">
        <f t="shared" si="50"/>
        <v>3</v>
      </c>
      <c r="AJ81">
        <f t="shared" si="51"/>
        <v>1</v>
      </c>
      <c r="AK81">
        <v>1000000</v>
      </c>
      <c r="AL81" s="48">
        <f t="shared" si="53"/>
        <v>32</v>
      </c>
      <c r="AM81">
        <f>optimum!R185</f>
        <v>1000003.4</v>
      </c>
      <c r="AN81" t="str">
        <f t="shared" si="52"/>
        <v>TISZA</v>
      </c>
      <c r="AO81">
        <f t="shared" si="35"/>
        <v>2015</v>
      </c>
    </row>
    <row r="82" spans="1:41" ht="18" customHeight="1" x14ac:dyDescent="0.3">
      <c r="A82" s="1" t="s">
        <v>98</v>
      </c>
      <c r="B82" s="3">
        <v>160.80000000000001</v>
      </c>
      <c r="C82" s="15">
        <v>13.241666666666669</v>
      </c>
      <c r="D82" s="13" t="s">
        <v>3</v>
      </c>
      <c r="E82" s="13">
        <v>10.358333333333333</v>
      </c>
      <c r="F82" s="13">
        <v>95.208333333333329</v>
      </c>
      <c r="G82" s="13">
        <v>1.5750000000000002</v>
      </c>
      <c r="H82" s="15">
        <v>5.6363636363636358</v>
      </c>
      <c r="I82" s="15">
        <v>26.583333333333332</v>
      </c>
      <c r="J82" s="15">
        <v>150.33333333333334</v>
      </c>
      <c r="K82" s="13">
        <v>880</v>
      </c>
      <c r="L82" s="13">
        <v>2829.9999999999995</v>
      </c>
      <c r="M82" s="13">
        <v>53.000000000000014</v>
      </c>
      <c r="N82" s="15">
        <v>41.8</v>
      </c>
      <c r="O82" s="15">
        <v>38.20000000000001</v>
      </c>
      <c r="P82" s="13">
        <v>2.5500000000000003</v>
      </c>
      <c r="Q82" s="16" t="s">
        <v>3</v>
      </c>
      <c r="S82" s="27" t="s">
        <v>182</v>
      </c>
      <c r="T82" s="1">
        <v>2016</v>
      </c>
      <c r="U82">
        <f t="shared" si="36"/>
        <v>1</v>
      </c>
      <c r="V82">
        <f t="shared" si="37"/>
        <v>3</v>
      </c>
      <c r="W82">
        <f t="shared" si="38"/>
        <v>1</v>
      </c>
      <c r="X82">
        <f t="shared" si="39"/>
        <v>2</v>
      </c>
      <c r="Y82">
        <f t="shared" si="40"/>
        <v>3</v>
      </c>
      <c r="Z82">
        <f t="shared" si="41"/>
        <v>3</v>
      </c>
      <c r="AA82">
        <f t="shared" si="42"/>
        <v>3</v>
      </c>
      <c r="AB82">
        <f t="shared" si="43"/>
        <v>3</v>
      </c>
      <c r="AC82">
        <f t="shared" si="44"/>
        <v>2</v>
      </c>
      <c r="AD82">
        <f t="shared" si="45"/>
        <v>3</v>
      </c>
      <c r="AE82">
        <f t="shared" si="46"/>
        <v>3</v>
      </c>
      <c r="AF82">
        <f t="shared" si="47"/>
        <v>2</v>
      </c>
      <c r="AG82">
        <f t="shared" si="48"/>
        <v>3</v>
      </c>
      <c r="AH82">
        <f t="shared" si="49"/>
        <v>3</v>
      </c>
      <c r="AI82">
        <f t="shared" si="50"/>
        <v>3</v>
      </c>
      <c r="AJ82">
        <f t="shared" si="51"/>
        <v>1</v>
      </c>
      <c r="AK82">
        <v>1000000</v>
      </c>
      <c r="AL82" s="48">
        <f t="shared" si="53"/>
        <v>39</v>
      </c>
      <c r="AM82">
        <f>optimum!R186</f>
        <v>999999.4</v>
      </c>
      <c r="AN82" t="str">
        <f t="shared" si="52"/>
        <v>TISZA</v>
      </c>
      <c r="AO82">
        <f t="shared" si="35"/>
        <v>2016</v>
      </c>
    </row>
    <row r="83" spans="1:41" ht="18" customHeight="1" x14ac:dyDescent="0.3">
      <c r="A83" s="1" t="s">
        <v>99</v>
      </c>
      <c r="B83" s="3">
        <v>190.8</v>
      </c>
      <c r="C83" s="15">
        <v>11.879999999999999</v>
      </c>
      <c r="D83" s="13" t="s">
        <v>3</v>
      </c>
      <c r="E83" s="13">
        <v>10.806666666666667</v>
      </c>
      <c r="F83" s="13">
        <v>98.440000000000012</v>
      </c>
      <c r="G83" s="13">
        <v>1.3583333333333334</v>
      </c>
      <c r="H83" s="15">
        <v>5.7833333333333341</v>
      </c>
      <c r="I83" s="15">
        <v>29.416666666666668</v>
      </c>
      <c r="J83" s="15">
        <v>150.75</v>
      </c>
      <c r="K83" s="13">
        <v>872.72727272727275</v>
      </c>
      <c r="L83" s="13">
        <v>2716.666666666667</v>
      </c>
      <c r="M83" s="13">
        <v>45.000000000000007</v>
      </c>
      <c r="N83" s="15">
        <v>62.833333333333336</v>
      </c>
      <c r="O83" s="15">
        <v>24.166666666666661</v>
      </c>
      <c r="P83" s="13">
        <v>1.5750000000000002</v>
      </c>
      <c r="Q83" s="16" t="s">
        <v>3</v>
      </c>
      <c r="S83" s="27" t="s">
        <v>182</v>
      </c>
      <c r="T83" s="1">
        <v>2017</v>
      </c>
      <c r="U83">
        <f t="shared" si="36"/>
        <v>1</v>
      </c>
      <c r="V83">
        <f t="shared" si="37"/>
        <v>3</v>
      </c>
      <c r="W83">
        <f t="shared" si="38"/>
        <v>1</v>
      </c>
      <c r="X83">
        <f t="shared" si="39"/>
        <v>2</v>
      </c>
      <c r="Y83">
        <f t="shared" si="40"/>
        <v>3</v>
      </c>
      <c r="Z83">
        <f t="shared" si="41"/>
        <v>3</v>
      </c>
      <c r="AA83">
        <f t="shared" si="42"/>
        <v>3</v>
      </c>
      <c r="AB83">
        <f t="shared" si="43"/>
        <v>3</v>
      </c>
      <c r="AC83">
        <f t="shared" si="44"/>
        <v>2</v>
      </c>
      <c r="AD83">
        <f t="shared" si="45"/>
        <v>3</v>
      </c>
      <c r="AE83">
        <f t="shared" si="46"/>
        <v>3</v>
      </c>
      <c r="AF83">
        <f t="shared" si="47"/>
        <v>2</v>
      </c>
      <c r="AG83">
        <f t="shared" si="48"/>
        <v>3</v>
      </c>
      <c r="AH83">
        <f t="shared" si="49"/>
        <v>3</v>
      </c>
      <c r="AI83">
        <f t="shared" si="50"/>
        <v>3</v>
      </c>
      <c r="AJ83">
        <f t="shared" si="51"/>
        <v>1</v>
      </c>
      <c r="AK83">
        <v>1000000</v>
      </c>
      <c r="AL83" s="48">
        <f t="shared" si="53"/>
        <v>39</v>
      </c>
      <c r="AM83">
        <f>optimum!R187</f>
        <v>999999.4</v>
      </c>
      <c r="AN83" t="str">
        <f t="shared" si="52"/>
        <v>TISZA</v>
      </c>
      <c r="AO83">
        <f t="shared" si="35"/>
        <v>2017</v>
      </c>
    </row>
    <row r="84" spans="1:41" ht="18" customHeight="1" x14ac:dyDescent="0.3">
      <c r="A84" s="1" t="s">
        <v>100</v>
      </c>
      <c r="B84" s="3">
        <v>156.69999999999999</v>
      </c>
      <c r="C84" s="15">
        <v>13.258333333333333</v>
      </c>
      <c r="D84" s="13" t="s">
        <v>3</v>
      </c>
      <c r="E84" s="13">
        <v>10.491666666666665</v>
      </c>
      <c r="F84" s="13">
        <v>99.174999999999997</v>
      </c>
      <c r="G84" s="13">
        <v>1.3916666666666668</v>
      </c>
      <c r="H84" s="15">
        <v>5.4083333333333341</v>
      </c>
      <c r="I84" s="15">
        <v>28.75</v>
      </c>
      <c r="J84" s="15">
        <v>164.33333333333334</v>
      </c>
      <c r="K84" s="13">
        <v>1100</v>
      </c>
      <c r="L84" s="13">
        <v>2208.3333333333335</v>
      </c>
      <c r="M84" s="13">
        <v>30</v>
      </c>
      <c r="N84" s="15">
        <v>68.583333333333329</v>
      </c>
      <c r="O84" s="15">
        <v>25.916666666666671</v>
      </c>
      <c r="P84" s="13">
        <v>1.9249999999999998</v>
      </c>
      <c r="Q84" s="16" t="s">
        <v>3</v>
      </c>
      <c r="S84" s="27" t="s">
        <v>182</v>
      </c>
      <c r="T84" s="1">
        <v>2018</v>
      </c>
      <c r="U84">
        <f t="shared" si="36"/>
        <v>1</v>
      </c>
      <c r="V84">
        <f t="shared" si="37"/>
        <v>3</v>
      </c>
      <c r="W84">
        <f t="shared" si="38"/>
        <v>1</v>
      </c>
      <c r="X84">
        <f t="shared" si="39"/>
        <v>2</v>
      </c>
      <c r="Y84">
        <f t="shared" si="40"/>
        <v>3</v>
      </c>
      <c r="Z84">
        <f t="shared" si="41"/>
        <v>3</v>
      </c>
      <c r="AA84">
        <f t="shared" si="42"/>
        <v>3</v>
      </c>
      <c r="AB84">
        <f t="shared" si="43"/>
        <v>3</v>
      </c>
      <c r="AC84">
        <f t="shared" si="44"/>
        <v>2</v>
      </c>
      <c r="AD84">
        <f t="shared" si="45"/>
        <v>3</v>
      </c>
      <c r="AE84">
        <f t="shared" si="46"/>
        <v>3</v>
      </c>
      <c r="AF84">
        <f t="shared" si="47"/>
        <v>2</v>
      </c>
      <c r="AG84">
        <f t="shared" si="48"/>
        <v>3</v>
      </c>
      <c r="AH84">
        <f t="shared" si="49"/>
        <v>3</v>
      </c>
      <c r="AI84">
        <f t="shared" si="50"/>
        <v>3</v>
      </c>
      <c r="AJ84">
        <f t="shared" si="51"/>
        <v>1</v>
      </c>
      <c r="AK84">
        <v>1000000</v>
      </c>
      <c r="AL84" s="48">
        <f t="shared" si="53"/>
        <v>39</v>
      </c>
      <c r="AM84">
        <f>optimum!R188</f>
        <v>999999.4</v>
      </c>
      <c r="AN84" t="str">
        <f t="shared" si="52"/>
        <v>TISZA</v>
      </c>
      <c r="AO84">
        <f t="shared" si="35"/>
        <v>2018</v>
      </c>
    </row>
    <row r="85" spans="1:41" ht="18" customHeight="1" x14ac:dyDescent="0.3">
      <c r="A85" s="1" t="s">
        <v>101</v>
      </c>
      <c r="B85" s="3">
        <v>165.1</v>
      </c>
      <c r="C85" s="15">
        <v>14.1</v>
      </c>
      <c r="D85" s="13" t="s">
        <v>3</v>
      </c>
      <c r="E85" s="13">
        <v>9.9</v>
      </c>
      <c r="F85" s="13">
        <v>101.6</v>
      </c>
      <c r="G85" s="13">
        <v>1.1000000000000001</v>
      </c>
      <c r="H85" s="15">
        <v>5.8</v>
      </c>
      <c r="I85" s="15">
        <v>51.5</v>
      </c>
      <c r="J85" s="15">
        <v>184.6</v>
      </c>
      <c r="K85" s="13">
        <v>920</v>
      </c>
      <c r="L85" s="13">
        <v>2100</v>
      </c>
      <c r="M85" s="13" t="s">
        <v>3</v>
      </c>
      <c r="N85" s="15">
        <v>82.1</v>
      </c>
      <c r="O85" s="15">
        <v>25.6</v>
      </c>
      <c r="P85" s="13">
        <v>4.25</v>
      </c>
      <c r="Q85" s="16" t="s">
        <v>3</v>
      </c>
      <c r="S85" s="27" t="s">
        <v>182</v>
      </c>
      <c r="T85" s="1">
        <v>2019</v>
      </c>
      <c r="U85">
        <f t="shared" si="36"/>
        <v>1</v>
      </c>
      <c r="V85">
        <f t="shared" si="37"/>
        <v>3</v>
      </c>
      <c r="W85">
        <f t="shared" si="38"/>
        <v>1</v>
      </c>
      <c r="X85">
        <f t="shared" si="39"/>
        <v>2</v>
      </c>
      <c r="Y85">
        <f t="shared" si="40"/>
        <v>3</v>
      </c>
      <c r="Z85">
        <f t="shared" si="41"/>
        <v>3</v>
      </c>
      <c r="AA85">
        <f t="shared" si="42"/>
        <v>3</v>
      </c>
      <c r="AB85">
        <f t="shared" si="43"/>
        <v>1</v>
      </c>
      <c r="AC85">
        <f t="shared" si="44"/>
        <v>2</v>
      </c>
      <c r="AD85">
        <f t="shared" si="45"/>
        <v>3</v>
      </c>
      <c r="AE85">
        <f t="shared" si="46"/>
        <v>3</v>
      </c>
      <c r="AF85">
        <f t="shared" si="47"/>
        <v>1</v>
      </c>
      <c r="AG85">
        <f t="shared" si="48"/>
        <v>2</v>
      </c>
      <c r="AH85">
        <f t="shared" si="49"/>
        <v>3</v>
      </c>
      <c r="AI85">
        <f t="shared" si="50"/>
        <v>3</v>
      </c>
      <c r="AJ85">
        <f t="shared" si="51"/>
        <v>1</v>
      </c>
      <c r="AK85">
        <v>1000000</v>
      </c>
      <c r="AL85" s="48">
        <f t="shared" si="53"/>
        <v>35</v>
      </c>
      <c r="AM85">
        <f>optimum!R189</f>
        <v>1000003.4</v>
      </c>
      <c r="AN85" t="str">
        <f t="shared" si="52"/>
        <v>TISZA</v>
      </c>
      <c r="AO85">
        <f t="shared" si="35"/>
        <v>2019</v>
      </c>
    </row>
    <row r="86" spans="1:41" ht="18" customHeight="1" x14ac:dyDescent="0.3">
      <c r="A86" s="1" t="s">
        <v>102</v>
      </c>
      <c r="B86" s="3">
        <v>174</v>
      </c>
      <c r="C86" s="15">
        <v>14.263999999999999</v>
      </c>
      <c r="D86" s="13">
        <v>8</v>
      </c>
      <c r="E86" s="13">
        <v>10.372999999999999</v>
      </c>
      <c r="F86" s="13">
        <v>100.264</v>
      </c>
      <c r="G86" s="13">
        <v>1.4330000000000001</v>
      </c>
      <c r="H86" s="15">
        <v>6.2249999999999996</v>
      </c>
      <c r="I86" s="15">
        <v>51.832999999999998</v>
      </c>
      <c r="J86" s="15">
        <v>167.25</v>
      </c>
      <c r="K86" s="13">
        <v>918.18200000000002</v>
      </c>
      <c r="L86" s="13">
        <v>2740</v>
      </c>
      <c r="M86" s="13">
        <v>32</v>
      </c>
      <c r="N86" s="15">
        <v>66</v>
      </c>
      <c r="O86" s="15">
        <v>24</v>
      </c>
      <c r="P86" s="13">
        <v>0.8</v>
      </c>
      <c r="Q86" s="16" t="s">
        <v>3</v>
      </c>
      <c r="S86" s="27" t="s">
        <v>182</v>
      </c>
      <c r="T86" s="1">
        <v>2020</v>
      </c>
      <c r="U86">
        <f t="shared" si="36"/>
        <v>1</v>
      </c>
      <c r="V86">
        <f t="shared" si="37"/>
        <v>3</v>
      </c>
      <c r="W86">
        <f t="shared" si="38"/>
        <v>3</v>
      </c>
      <c r="X86">
        <f t="shared" si="39"/>
        <v>2</v>
      </c>
      <c r="Y86">
        <f t="shared" si="40"/>
        <v>3</v>
      </c>
      <c r="Z86">
        <f t="shared" si="41"/>
        <v>3</v>
      </c>
      <c r="AA86">
        <f t="shared" si="42"/>
        <v>3</v>
      </c>
      <c r="AB86">
        <f t="shared" si="43"/>
        <v>1</v>
      </c>
      <c r="AC86">
        <f t="shared" si="44"/>
        <v>2</v>
      </c>
      <c r="AD86">
        <f t="shared" si="45"/>
        <v>3</v>
      </c>
      <c r="AE86">
        <f t="shared" si="46"/>
        <v>3</v>
      </c>
      <c r="AF86">
        <f t="shared" si="47"/>
        <v>2</v>
      </c>
      <c r="AG86">
        <f t="shared" si="48"/>
        <v>3</v>
      </c>
      <c r="AH86">
        <f t="shared" si="49"/>
        <v>3</v>
      </c>
      <c r="AI86">
        <f t="shared" si="50"/>
        <v>3</v>
      </c>
      <c r="AJ86">
        <f t="shared" si="51"/>
        <v>1</v>
      </c>
      <c r="AK86">
        <v>1000000</v>
      </c>
      <c r="AL86" s="48">
        <f t="shared" si="53"/>
        <v>39</v>
      </c>
      <c r="AM86">
        <f>optimum!R190</f>
        <v>999999.4</v>
      </c>
      <c r="AN86" t="str">
        <f t="shared" si="52"/>
        <v>TISZA</v>
      </c>
      <c r="AO86">
        <f t="shared" si="35"/>
        <v>2020</v>
      </c>
    </row>
    <row r="87" spans="1:41" ht="18" customHeight="1" x14ac:dyDescent="0.3">
      <c r="A87" s="1" t="s">
        <v>103</v>
      </c>
      <c r="B87" s="2">
        <v>187.8</v>
      </c>
      <c r="C87" s="15">
        <v>11.4</v>
      </c>
      <c r="D87" s="15">
        <v>8.07</v>
      </c>
      <c r="E87" s="15">
        <v>10.74</v>
      </c>
      <c r="F87" s="15">
        <v>100.92</v>
      </c>
      <c r="G87" s="15">
        <v>2.1</v>
      </c>
      <c r="H87" s="15">
        <v>5.0599999999999996</v>
      </c>
      <c r="I87" s="15">
        <v>45.5</v>
      </c>
      <c r="J87" s="15">
        <v>168.5</v>
      </c>
      <c r="K87" s="15">
        <v>808.33</v>
      </c>
      <c r="L87" s="15">
        <v>2650</v>
      </c>
      <c r="M87" s="15">
        <v>44.1</v>
      </c>
      <c r="N87" s="15">
        <v>88.58</v>
      </c>
      <c r="O87" s="15">
        <v>54.4</v>
      </c>
      <c r="P87" s="13" t="s">
        <v>3</v>
      </c>
      <c r="Q87" s="16" t="s">
        <v>3</v>
      </c>
      <c r="S87" s="27" t="s">
        <v>182</v>
      </c>
      <c r="T87" s="1">
        <v>2021</v>
      </c>
      <c r="U87">
        <f t="shared" si="36"/>
        <v>1</v>
      </c>
      <c r="V87">
        <f t="shared" si="37"/>
        <v>3</v>
      </c>
      <c r="W87">
        <f t="shared" si="38"/>
        <v>3</v>
      </c>
      <c r="X87">
        <f t="shared" si="39"/>
        <v>2</v>
      </c>
      <c r="Y87">
        <f t="shared" si="40"/>
        <v>3</v>
      </c>
      <c r="Z87">
        <f t="shared" si="41"/>
        <v>3</v>
      </c>
      <c r="AA87">
        <f t="shared" si="42"/>
        <v>3</v>
      </c>
      <c r="AB87">
        <f t="shared" si="43"/>
        <v>1</v>
      </c>
      <c r="AC87">
        <f t="shared" si="44"/>
        <v>2</v>
      </c>
      <c r="AD87">
        <f t="shared" si="45"/>
        <v>3</v>
      </c>
      <c r="AE87">
        <f t="shared" si="46"/>
        <v>3</v>
      </c>
      <c r="AF87">
        <f t="shared" si="47"/>
        <v>2</v>
      </c>
      <c r="AG87">
        <f t="shared" si="48"/>
        <v>2</v>
      </c>
      <c r="AH87">
        <f t="shared" si="49"/>
        <v>2</v>
      </c>
      <c r="AI87">
        <f t="shared" si="50"/>
        <v>1</v>
      </c>
      <c r="AJ87">
        <f t="shared" si="51"/>
        <v>1</v>
      </c>
      <c r="AK87">
        <v>1000000</v>
      </c>
      <c r="AL87" s="48">
        <f t="shared" si="53"/>
        <v>35</v>
      </c>
      <c r="AM87">
        <f>optimum!R191</f>
        <v>1000003.4</v>
      </c>
      <c r="AN87" t="str">
        <f t="shared" si="52"/>
        <v>TISZA</v>
      </c>
      <c r="AO87">
        <f t="shared" si="35"/>
        <v>2021</v>
      </c>
    </row>
    <row r="88" spans="1:41" ht="18" customHeight="1" x14ac:dyDescent="0.3">
      <c r="A88" s="1" t="s">
        <v>104</v>
      </c>
      <c r="B88" s="2">
        <v>192</v>
      </c>
      <c r="C88" s="15">
        <v>11.3</v>
      </c>
      <c r="D88" s="15">
        <v>8.09</v>
      </c>
      <c r="E88" s="15">
        <v>10.4</v>
      </c>
      <c r="F88" s="15">
        <v>98.73</v>
      </c>
      <c r="G88" s="15">
        <v>1.89</v>
      </c>
      <c r="H88" s="15">
        <v>6.43</v>
      </c>
      <c r="I88" s="15">
        <v>34</v>
      </c>
      <c r="J88" s="15">
        <v>145.91</v>
      </c>
      <c r="K88" s="15">
        <v>800</v>
      </c>
      <c r="L88" s="15">
        <v>2180</v>
      </c>
      <c r="M88" s="15">
        <v>30</v>
      </c>
      <c r="N88" s="15">
        <v>50.45</v>
      </c>
      <c r="O88" s="15">
        <v>41</v>
      </c>
      <c r="P88" s="13" t="s">
        <v>3</v>
      </c>
      <c r="Q88" s="16" t="s">
        <v>3</v>
      </c>
      <c r="S88" s="27" t="s">
        <v>182</v>
      </c>
      <c r="T88" s="1">
        <v>2022</v>
      </c>
      <c r="U88">
        <f t="shared" si="36"/>
        <v>1</v>
      </c>
      <c r="V88">
        <f t="shared" si="37"/>
        <v>3</v>
      </c>
      <c r="W88">
        <f t="shared" si="38"/>
        <v>3</v>
      </c>
      <c r="X88">
        <f t="shared" si="39"/>
        <v>2</v>
      </c>
      <c r="Y88">
        <f t="shared" si="40"/>
        <v>3</v>
      </c>
      <c r="Z88">
        <f t="shared" si="41"/>
        <v>3</v>
      </c>
      <c r="AA88">
        <f t="shared" si="42"/>
        <v>3</v>
      </c>
      <c r="AB88">
        <f t="shared" si="43"/>
        <v>2</v>
      </c>
      <c r="AC88">
        <f t="shared" si="44"/>
        <v>3</v>
      </c>
      <c r="AD88">
        <f t="shared" si="45"/>
        <v>3</v>
      </c>
      <c r="AE88">
        <f t="shared" si="46"/>
        <v>3</v>
      </c>
      <c r="AF88">
        <f t="shared" si="47"/>
        <v>2</v>
      </c>
      <c r="AG88">
        <f t="shared" si="48"/>
        <v>3</v>
      </c>
      <c r="AH88">
        <f t="shared" si="49"/>
        <v>2</v>
      </c>
      <c r="AI88">
        <f t="shared" si="50"/>
        <v>1</v>
      </c>
      <c r="AJ88">
        <f t="shared" si="51"/>
        <v>1</v>
      </c>
      <c r="AK88">
        <v>1000000</v>
      </c>
      <c r="AL88" s="48">
        <f t="shared" si="53"/>
        <v>38</v>
      </c>
      <c r="AM88">
        <f>optimum!R192</f>
        <v>999997.4</v>
      </c>
      <c r="AN88" t="str">
        <f t="shared" si="52"/>
        <v>TISZA</v>
      </c>
      <c r="AO88">
        <f t="shared" si="35"/>
        <v>2022</v>
      </c>
    </row>
    <row r="89" spans="1:41" ht="18" customHeight="1" x14ac:dyDescent="0.3">
      <c r="A89" s="1" t="s">
        <v>105</v>
      </c>
      <c r="B89" s="12">
        <v>216.8</v>
      </c>
      <c r="C89" s="20">
        <v>12.1</v>
      </c>
      <c r="D89" s="20">
        <v>8.06</v>
      </c>
      <c r="E89" s="20">
        <v>10.54</v>
      </c>
      <c r="F89" s="20">
        <v>100.3</v>
      </c>
      <c r="G89" s="20">
        <v>2.1</v>
      </c>
      <c r="H89" s="20">
        <v>4.9000000000000004</v>
      </c>
      <c r="I89" s="20">
        <v>35.67</v>
      </c>
      <c r="J89" s="20">
        <v>142.33000000000001</v>
      </c>
      <c r="K89" s="20">
        <v>808.33</v>
      </c>
      <c r="L89" s="20">
        <v>2310</v>
      </c>
      <c r="M89" s="21" t="s">
        <v>3</v>
      </c>
      <c r="N89" s="20">
        <v>73</v>
      </c>
      <c r="O89" s="20">
        <v>40</v>
      </c>
      <c r="P89" s="20">
        <v>1.54</v>
      </c>
      <c r="Q89" s="22" t="s">
        <v>3</v>
      </c>
      <c r="S89" s="27" t="s">
        <v>182</v>
      </c>
      <c r="T89" s="1">
        <v>2023</v>
      </c>
      <c r="U89" s="25">
        <f t="shared" si="36"/>
        <v>2</v>
      </c>
      <c r="V89" s="26">
        <f t="shared" si="37"/>
        <v>3</v>
      </c>
      <c r="W89" s="26">
        <f t="shared" si="38"/>
        <v>3</v>
      </c>
      <c r="X89" s="26">
        <f t="shared" si="39"/>
        <v>2</v>
      </c>
      <c r="Y89" s="26">
        <f t="shared" si="40"/>
        <v>3</v>
      </c>
      <c r="Z89" s="26">
        <f t="shared" si="41"/>
        <v>3</v>
      </c>
      <c r="AA89" s="26">
        <f t="shared" si="42"/>
        <v>3</v>
      </c>
      <c r="AB89" s="26">
        <f t="shared" si="43"/>
        <v>2</v>
      </c>
      <c r="AC89" s="26">
        <f t="shared" si="44"/>
        <v>3</v>
      </c>
      <c r="AD89" s="26">
        <f t="shared" si="45"/>
        <v>3</v>
      </c>
      <c r="AE89" s="26">
        <f t="shared" si="46"/>
        <v>3</v>
      </c>
      <c r="AF89" s="26">
        <f t="shared" si="47"/>
        <v>1</v>
      </c>
      <c r="AG89" s="26">
        <f t="shared" si="48"/>
        <v>3</v>
      </c>
      <c r="AH89" s="26">
        <f t="shared" si="49"/>
        <v>3</v>
      </c>
      <c r="AI89" s="26">
        <f t="shared" si="50"/>
        <v>3</v>
      </c>
      <c r="AJ89" s="26">
        <f t="shared" si="51"/>
        <v>1</v>
      </c>
      <c r="AK89">
        <v>1000000</v>
      </c>
      <c r="AL89" s="48">
        <f t="shared" si="53"/>
        <v>41</v>
      </c>
      <c r="AM89">
        <f>optimum!R193</f>
        <v>999990.4</v>
      </c>
      <c r="AN89" t="str">
        <f t="shared" si="52"/>
        <v>TISZA</v>
      </c>
      <c r="AO89">
        <f t="shared" si="35"/>
        <v>2023</v>
      </c>
    </row>
    <row r="90" spans="1:41" ht="15" thickBot="1" x14ac:dyDescent="0.35"/>
    <row r="91" spans="1:41" ht="28.8" x14ac:dyDescent="0.3">
      <c r="A91" s="33" t="s">
        <v>106</v>
      </c>
      <c r="B91" s="34" t="s">
        <v>107</v>
      </c>
      <c r="C91" s="34" t="s">
        <v>108</v>
      </c>
      <c r="D91" s="35" t="s">
        <v>109</v>
      </c>
    </row>
    <row r="92" spans="1:41" ht="15" thickBot="1" x14ac:dyDescent="0.35">
      <c r="A92" s="36" t="s">
        <v>0</v>
      </c>
      <c r="B92" s="10" t="s">
        <v>131</v>
      </c>
      <c r="C92" s="10" t="s">
        <v>174</v>
      </c>
      <c r="D92" s="37" t="s">
        <v>130</v>
      </c>
    </row>
    <row r="93" spans="1:41" ht="28.8" x14ac:dyDescent="0.3">
      <c r="A93" s="36" t="s">
        <v>1</v>
      </c>
      <c r="B93" s="11" t="s">
        <v>110</v>
      </c>
      <c r="C93" s="11" t="s">
        <v>111</v>
      </c>
      <c r="D93" s="38" t="s">
        <v>112</v>
      </c>
      <c r="F93" s="42" t="s">
        <v>18</v>
      </c>
      <c r="G93" s="43">
        <v>1995</v>
      </c>
      <c r="H93" s="43">
        <v>1996</v>
      </c>
      <c r="I93" s="43">
        <v>1997</v>
      </c>
      <c r="J93" s="43">
        <v>1998</v>
      </c>
      <c r="K93" s="43">
        <v>1999</v>
      </c>
      <c r="L93" s="43">
        <v>2000</v>
      </c>
      <c r="M93" s="43">
        <v>2001</v>
      </c>
      <c r="N93" s="43">
        <v>2002</v>
      </c>
      <c r="O93" s="43">
        <v>2003</v>
      </c>
      <c r="P93" s="43">
        <v>2004</v>
      </c>
      <c r="Q93" s="43">
        <v>2005</v>
      </c>
      <c r="R93" s="43">
        <v>2006</v>
      </c>
      <c r="S93" s="43">
        <v>2007</v>
      </c>
      <c r="T93" s="43">
        <v>2008</v>
      </c>
      <c r="U93" s="43">
        <v>2009</v>
      </c>
      <c r="V93" s="43">
        <v>2010</v>
      </c>
      <c r="W93" s="43">
        <v>2011</v>
      </c>
      <c r="X93" s="43">
        <v>2012</v>
      </c>
      <c r="Y93" s="43">
        <v>2013</v>
      </c>
      <c r="Z93" s="43">
        <v>2014</v>
      </c>
      <c r="AA93" s="43">
        <v>2015</v>
      </c>
      <c r="AB93" s="43">
        <v>2016</v>
      </c>
      <c r="AC93" s="43">
        <v>2017</v>
      </c>
      <c r="AD93" s="43">
        <v>2018</v>
      </c>
      <c r="AE93" s="43">
        <v>2019</v>
      </c>
      <c r="AF93" s="43">
        <v>2020</v>
      </c>
      <c r="AG93" s="43">
        <v>2021</v>
      </c>
      <c r="AH93" s="43">
        <v>2022</v>
      </c>
      <c r="AI93" s="44">
        <v>2023</v>
      </c>
    </row>
    <row r="94" spans="1:41" ht="29.4" thickBot="1" x14ac:dyDescent="0.35">
      <c r="A94" s="36" t="s">
        <v>2</v>
      </c>
      <c r="B94" s="11" t="s">
        <v>113</v>
      </c>
      <c r="C94" s="11" t="s">
        <v>114</v>
      </c>
      <c r="D94" s="38" t="s">
        <v>115</v>
      </c>
      <c r="F94" s="45" t="s">
        <v>179</v>
      </c>
      <c r="G94" s="30" t="str">
        <f>IF(AND(AL3&gt;=AL32, AL3&gt;=AL61), "Duna", IF(AND(AL32&gt;=AL3, AL32&gt;=AL61), "Dráva", "Tisza"))</f>
        <v>Tisza</v>
      </c>
      <c r="H94" s="30" t="str">
        <f>IF(AND(AL4&gt;=AL33, AL4&gt;=AL62), "Duna", IF(AND(AL33&gt;=AL4, AL33&gt;=AL62), "Dráva", "Tisza"))</f>
        <v>Tisza</v>
      </c>
      <c r="I94" s="30" t="str">
        <f>IF(AND(AL5&gt;=AL34, AL5&gt;=AL63), "Duna", IF(AND(AL34&gt;=AL5, AL34&gt;=AL63), "Dráva", "Tisza"))</f>
        <v>Tisza</v>
      </c>
      <c r="J94" s="30" t="str">
        <f>IF(AND(AL6&gt;=AL35, AL6&gt;=AL64), "Duna", IF(AND(AL35&gt;=AL6, AL35&gt;=AL64), "Dráva", "Tisza"))</f>
        <v>Dráva</v>
      </c>
      <c r="K94" s="30" t="str">
        <f>IF(AND(AL7&gt;=AL36, AL7&gt;=AL65), "Duna", IF(AND(AL36&gt;=AL7, AL36&gt;=AL65), "Dráva", "Tisza"))</f>
        <v>Dráva</v>
      </c>
      <c r="L94" s="30" t="str">
        <f>IF(AND(AL8&gt;=AL37, AL8&gt;=AL66), "Duna", IF(AND(AL37&gt;=AL8, AL37&gt;=AL66), "Dráva", "Tisza"))</f>
        <v>Tisza</v>
      </c>
      <c r="M94" s="30" t="str">
        <f>IF(AND(AL9&gt;=AL38, AL9&gt;=AL67), "Duna", IF(AND(AL38&gt;=AL9, AL38&gt;=AL67), "Dráva", "Tisza"))</f>
        <v>Dráva</v>
      </c>
      <c r="N94" s="30" t="str">
        <f>IF(AND(AL10&gt;=AL39, AL10&gt;=AL68), "Duna", IF(AND(AL39&gt;=AL10, AL39&gt;=AL68), "Dráva", "Tisza"))</f>
        <v>Tisza</v>
      </c>
      <c r="O94" s="30" t="str">
        <f>IF(AND(AL11&gt;=AL40, AL11&gt;=AL69), "Duna", IF(AND(AL40&gt;=AL11, AL40&gt;=AL69), "Dráva", "Tisza"))</f>
        <v>Tisza</v>
      </c>
      <c r="P94" s="30" t="str">
        <f>IF(AND(AL12&gt;=AL41, AL12&gt;=AL70), "Duna", IF(AND(AL41&gt;=AL12, AL41&gt;=AL70), "Dráva", "Tisza"))</f>
        <v>Dráva</v>
      </c>
      <c r="Q94" s="30" t="str">
        <f>IF(AND(AL13&gt;=AL42, AL13&gt;=AL71), "Duna", IF(AND(AL42&gt;=AL13, AL42&gt;=AL71), "Dráva", "Tisza"))</f>
        <v>Dráva</v>
      </c>
      <c r="R94" s="30" t="str">
        <f>IF(AND(AL14&gt;=AL43, AL14&gt;=AL72), "Duna", IF(AND(AL43&gt;=AL14, AL43&gt;=AL72), "Dráva", "Tisza"))</f>
        <v>Tisza</v>
      </c>
      <c r="S94" s="30" t="str">
        <f>IF(AND(AL15&gt;=AL44, AL15&gt;=AL73), "Duna", IF(AND(AL44&gt;=AL15, AL44&gt;=AL73), "Dráva", "Tisza"))</f>
        <v>Tisza</v>
      </c>
      <c r="T94" s="30" t="str">
        <f>IF(AND(AL16&gt;=AL45, AL16&gt;=AL74), "Duna", IF(AND(AL45&gt;=AL16, AL45&gt;=AL74), "Dráva", "Tisza"))</f>
        <v>Duna</v>
      </c>
      <c r="U94" s="30" t="str">
        <f>IF(AND(AL17&gt;=AL46, AL17&gt;=AL75), "Duna", IF(AND(AL46&gt;=AL17, AL46&gt;=AL75), "Dráva", "Tisza"))</f>
        <v>Tisza</v>
      </c>
      <c r="V94" s="30" t="str">
        <f>IF(AND(AL18&gt;=AL47, AL18&gt;=AL76), "Duna", IF(AND(AL47&gt;=AL18, AL47&gt;=AL76), "Dráva", "Tisza"))</f>
        <v>Tisza</v>
      </c>
      <c r="W94" s="30" t="str">
        <f>IF(AND(AL19&gt;=AL48, AL19&gt;=AL77), "Duna", IF(AND(AL48&gt;=AL19, AL48&gt;=AL77), "Dráva", "Tisza"))</f>
        <v>Dráva</v>
      </c>
      <c r="X94" s="30" t="str">
        <f>IF(AND(AL20&gt;=AL49, AL20&gt;=AL78), "Duna", IF(AND(AL49&gt;=AL20, AL49&gt;=AL78), "Dráva", "Tisza"))</f>
        <v>Dráva</v>
      </c>
      <c r="Y94" s="30" t="str">
        <f>IF(AND(AL21&gt;=AL50, AL21&gt;=AL79), "Duna", IF(AND(AL50&gt;=AL21, AL50&gt;=AL79), "Dráva", "Tisza"))</f>
        <v>Dráva</v>
      </c>
      <c r="Z94" s="30" t="str">
        <f>IF(AND(AL22&gt;=AL51, AL22&gt;=AL80), "Duna", IF(AND(AL51&gt;=AL22, AL51&gt;=AL80), "Dráva", "Tisza"))</f>
        <v>Dráva</v>
      </c>
      <c r="AA94" s="30" t="str">
        <f>IF(AND(AL23&gt;=AL52, AL23&gt;=AL81), "Duna", IF(AND(AL52&gt;=AL23, AL52&gt;=AL81), "Dráva", "Tisza"))</f>
        <v>Duna</v>
      </c>
      <c r="AB94" s="30" t="str">
        <f>IF(AND(AL24&gt;=AL53, AL24&gt;=AL82), "Duna", IF(AND(AL53&gt;=AL24, AL53&gt;=AL82), "Dráva", "Tisza"))</f>
        <v>Tisza</v>
      </c>
      <c r="AC94" s="30" t="str">
        <f>IF(AND(AL25&gt;=AL54, AL25&gt;=AL83), "Duna", IF(AND(AL54&gt;=AL25, AL54&gt;=AL83), "Dráva", "Tisza"))</f>
        <v>Tisza</v>
      </c>
      <c r="AD94" s="30" t="str">
        <f>IF(AND(AL26&gt;=AL55, AL26&gt;=AL84), "Duna", IF(AND(AL55&gt;=AL26, AL55&gt;=AL84), "Dráva", "Tisza"))</f>
        <v>Tisza</v>
      </c>
      <c r="AE94" s="30" t="str">
        <f>IF(AND(AL27&gt;=AL56, AL27&gt;=AL85), "Duna", IF(AND(AL56&gt;=AL27, AL56&gt;=AL85), "Dráva", "Tisza"))</f>
        <v>Duna</v>
      </c>
      <c r="AF94" s="30" t="str">
        <f>IF(AND(AL28&gt;=AL57, AL28&gt;=AL86), "Duna", IF(AND(AL57&gt;=AL28, AL57&gt;=AL86), "Dráva", "Tisza"))</f>
        <v>Tisza</v>
      </c>
      <c r="AG94" s="30" t="str">
        <f>IF(AND(AL29&gt;=AL58, AL29&gt;=AL87), "Duna", IF(AND(AL58&gt;=AL29, AL58&gt;=AL87), "Dráva", "Tisza"))</f>
        <v>Duna</v>
      </c>
      <c r="AH94" s="30" t="str">
        <f>IF(AND(AL30&gt;=AL59, AL30&gt;=AL88), "Duna", IF(AND(AL59&gt;=AL30, AL59&gt;=AL88), "Dráva", "Tisza"))</f>
        <v>Tisza</v>
      </c>
      <c r="AI94" s="32" t="str">
        <f>IF(AND(AL31&gt;=AL60, AL31&gt;=AL89), "Duna", IF(AND(AL60&gt;=AL31, AL60&gt;=AL89), "Dráva", "Tisza"))</f>
        <v>Tisza</v>
      </c>
    </row>
    <row r="95" spans="1:41" ht="26.4" customHeight="1" thickBot="1" x14ac:dyDescent="0.35">
      <c r="A95" s="36" t="s">
        <v>125</v>
      </c>
      <c r="B95" s="11" t="s">
        <v>177</v>
      </c>
      <c r="C95" s="23" t="s">
        <v>176</v>
      </c>
      <c r="D95" s="38" t="s">
        <v>175</v>
      </c>
    </row>
    <row r="96" spans="1:41" ht="27.6" customHeight="1" x14ac:dyDescent="0.3">
      <c r="A96" s="36" t="s">
        <v>5</v>
      </c>
      <c r="B96" s="11" t="s">
        <v>116</v>
      </c>
      <c r="C96" s="11" t="s">
        <v>117</v>
      </c>
      <c r="D96" s="38" t="s">
        <v>118</v>
      </c>
      <c r="F96" s="68" t="s">
        <v>183</v>
      </c>
      <c r="G96" s="69"/>
      <c r="H96" s="28" t="s">
        <v>186</v>
      </c>
      <c r="I96" s="29" t="s">
        <v>185</v>
      </c>
      <c r="K96" s="66" t="s">
        <v>188</v>
      </c>
      <c r="L96" s="67"/>
      <c r="M96" s="67"/>
      <c r="N96" s="50" t="s">
        <v>189</v>
      </c>
      <c r="O96" s="51" t="s">
        <v>191</v>
      </c>
    </row>
    <row r="97" spans="1:15" ht="24.6" customHeight="1" x14ac:dyDescent="0.3">
      <c r="A97" s="36" t="s">
        <v>126</v>
      </c>
      <c r="B97" s="11" t="s">
        <v>119</v>
      </c>
      <c r="C97" s="11" t="s">
        <v>120</v>
      </c>
      <c r="D97" s="38" t="s">
        <v>121</v>
      </c>
      <c r="F97" s="70" t="s">
        <v>180</v>
      </c>
      <c r="G97" s="71"/>
      <c r="H97" s="24">
        <f>COUNTIF(G94:AI94, "Duna")</f>
        <v>4</v>
      </c>
      <c r="I97" s="47" t="str">
        <f>IF(AND(H97&gt;=H98, H97&gt;=H99), "1. Helyezett", IF(AND(H98&gt;=H97, H98&gt;=H99), "2. Helyezett", "3. Helyezett"))</f>
        <v>3. Helyezett</v>
      </c>
      <c r="K97" s="58" t="s">
        <v>180</v>
      </c>
      <c r="L97" s="59"/>
      <c r="M97" s="59"/>
      <c r="N97" s="54" cm="1">
        <f t="array" ref="N97:N98">_xlfn._xlws.FILTER(T3:T31, AL3:AL31 = MAX(AL3:AL31))</f>
        <v>2003</v>
      </c>
      <c r="O97" s="47" cm="1">
        <f t="array" ref="O97:O98">_xlfn._xlws.FILTER(AL3:AL31, AL3:AL31 = MAX(AL3:AL31))</f>
        <v>37</v>
      </c>
    </row>
    <row r="98" spans="1:15" ht="30.6" customHeight="1" x14ac:dyDescent="0.3">
      <c r="A98" s="36" t="s">
        <v>127</v>
      </c>
      <c r="B98" s="11" t="s">
        <v>148</v>
      </c>
      <c r="C98" s="11" t="s">
        <v>149</v>
      </c>
      <c r="D98" s="38" t="s">
        <v>150</v>
      </c>
      <c r="F98" s="62" t="s">
        <v>181</v>
      </c>
      <c r="G98" s="63"/>
      <c r="H98" s="24">
        <f>COUNTIF(G94:AI94, "Dráva")</f>
        <v>9</v>
      </c>
      <c r="I98" s="46" t="str">
        <f>IF(AND(H98&gt;=H99, H98&gt;=H97), "1. Helyezett", IF(AND(H98&gt;=H97, H98&lt;=H99), "2. Helyezett", "3. Helyezett"))</f>
        <v>2. Helyezett</v>
      </c>
      <c r="K98" s="58"/>
      <c r="L98" s="59"/>
      <c r="M98" s="59"/>
      <c r="N98" s="54">
        <v>2020</v>
      </c>
      <c r="O98" s="47">
        <v>37</v>
      </c>
    </row>
    <row r="99" spans="1:15" ht="37.799999999999997" customHeight="1" thickBot="1" x14ac:dyDescent="0.35">
      <c r="A99" s="36" t="s">
        <v>8</v>
      </c>
      <c r="B99" s="11" t="s">
        <v>151</v>
      </c>
      <c r="C99" s="11" t="s">
        <v>152</v>
      </c>
      <c r="D99" s="38" t="s">
        <v>153</v>
      </c>
      <c r="F99" s="64" t="s">
        <v>182</v>
      </c>
      <c r="G99" s="65"/>
      <c r="H99" s="31">
        <f>COUNTIF(G94:AI94, "Tisza")</f>
        <v>16</v>
      </c>
      <c r="I99" s="53" t="str">
        <f>IF(AND(H99&gt;=H98, H99&gt;=H97), "1. Helyezett", IF(AND(H99&gt;=H97, H99&lt;=H98), "2. Helyezett", "3. Helyezett"))</f>
        <v>1. Helyezett</v>
      </c>
      <c r="K99" s="58" t="s">
        <v>181</v>
      </c>
      <c r="L99" s="59"/>
      <c r="M99" s="59"/>
      <c r="N99" s="55" cm="1">
        <f t="array" ref="N99:N101">_xlfn._xlws.FILTER(T32:T60, AL32:AL60 = MAX(AL32:AL60))</f>
        <v>1998</v>
      </c>
      <c r="O99" s="46" cm="1">
        <f t="array" ref="O99:O101">_xlfn._xlws.FILTER(AL32:AL60, AL32:AL60 = MAX(AL32:AL60))</f>
        <v>39</v>
      </c>
    </row>
    <row r="100" spans="1:15" ht="39.6" customHeight="1" x14ac:dyDescent="0.3">
      <c r="A100" s="36" t="s">
        <v>9</v>
      </c>
      <c r="B100" s="11" t="s">
        <v>154</v>
      </c>
      <c r="C100" s="11" t="s">
        <v>155</v>
      </c>
      <c r="D100" s="38" t="s">
        <v>156</v>
      </c>
      <c r="F100" s="9"/>
      <c r="K100" s="58"/>
      <c r="L100" s="59"/>
      <c r="M100" s="59"/>
      <c r="N100" s="55">
        <v>1999</v>
      </c>
      <c r="O100" s="46">
        <v>39</v>
      </c>
    </row>
    <row r="101" spans="1:15" ht="24.6" customHeight="1" x14ac:dyDescent="0.3">
      <c r="A101" s="36" t="s">
        <v>10</v>
      </c>
      <c r="B101" s="11" t="s">
        <v>122</v>
      </c>
      <c r="C101" s="11" t="s">
        <v>157</v>
      </c>
      <c r="D101" s="38" t="s">
        <v>158</v>
      </c>
      <c r="F101" s="9"/>
      <c r="K101" s="58"/>
      <c r="L101" s="59"/>
      <c r="M101" s="59"/>
      <c r="N101" s="55">
        <v>2001</v>
      </c>
      <c r="O101" s="46">
        <v>39</v>
      </c>
    </row>
    <row r="102" spans="1:15" ht="28.2" customHeight="1" x14ac:dyDescent="0.3">
      <c r="A102" s="36" t="s">
        <v>128</v>
      </c>
      <c r="B102" s="11" t="s">
        <v>159</v>
      </c>
      <c r="C102" s="11" t="s">
        <v>160</v>
      </c>
      <c r="D102" s="38" t="s">
        <v>161</v>
      </c>
      <c r="F102" s="9"/>
      <c r="K102" s="58" t="s">
        <v>182</v>
      </c>
      <c r="L102" s="59"/>
      <c r="M102" s="59"/>
      <c r="N102" s="56" cm="1">
        <f t="array" ref="N102:N104">_xlfn._xlws.FILTER(T61:T89, AL61:AL89 = MAX(AL61:AL89))</f>
        <v>2002</v>
      </c>
      <c r="O102" s="52" cm="1">
        <f t="array" ref="O102:O104">_xlfn._xlws.FILTER(AL61:AL89, AL61:AL89 = MAX(AL61:AL89))</f>
        <v>41</v>
      </c>
    </row>
    <row r="103" spans="1:15" ht="21" customHeight="1" x14ac:dyDescent="0.3">
      <c r="A103" s="36" t="s">
        <v>129</v>
      </c>
      <c r="B103" s="11" t="s">
        <v>162</v>
      </c>
      <c r="C103" s="11" t="s">
        <v>163</v>
      </c>
      <c r="D103" s="38" t="s">
        <v>164</v>
      </c>
      <c r="F103" s="9"/>
      <c r="K103" s="58"/>
      <c r="L103" s="59"/>
      <c r="M103" s="59"/>
      <c r="N103" s="56">
        <v>2003</v>
      </c>
      <c r="O103" s="52">
        <v>41</v>
      </c>
    </row>
    <row r="104" spans="1:15" ht="22.2" customHeight="1" thickBot="1" x14ac:dyDescent="0.35">
      <c r="A104" s="36" t="s">
        <v>13</v>
      </c>
      <c r="B104" s="11" t="s">
        <v>165</v>
      </c>
      <c r="C104" s="11" t="s">
        <v>166</v>
      </c>
      <c r="D104" s="38" t="s">
        <v>167</v>
      </c>
      <c r="F104" s="9"/>
      <c r="K104" s="60"/>
      <c r="L104" s="61"/>
      <c r="M104" s="61"/>
      <c r="N104" s="57">
        <v>2023</v>
      </c>
      <c r="O104" s="53">
        <v>41</v>
      </c>
    </row>
    <row r="105" spans="1:15" ht="25.2" customHeight="1" x14ac:dyDescent="0.3">
      <c r="A105" s="36" t="s">
        <v>14</v>
      </c>
      <c r="B105" s="11" t="s">
        <v>168</v>
      </c>
      <c r="C105" s="11" t="s">
        <v>169</v>
      </c>
      <c r="D105" s="38" t="s">
        <v>123</v>
      </c>
      <c r="F105" s="9"/>
    </row>
    <row r="106" spans="1:15" ht="27.6" customHeight="1" x14ac:dyDescent="0.3">
      <c r="A106" s="36" t="s">
        <v>15</v>
      </c>
      <c r="B106" s="11" t="s">
        <v>170</v>
      </c>
      <c r="C106" s="23" t="s">
        <v>178</v>
      </c>
      <c r="D106" s="38" t="s">
        <v>171</v>
      </c>
      <c r="F106" s="9"/>
    </row>
    <row r="107" spans="1:15" ht="40.799999999999997" customHeight="1" thickBot="1" x14ac:dyDescent="0.35">
      <c r="A107" s="39" t="s">
        <v>16</v>
      </c>
      <c r="B107" s="40" t="s">
        <v>124</v>
      </c>
      <c r="C107" s="40" t="s">
        <v>172</v>
      </c>
      <c r="D107" s="41" t="s">
        <v>173</v>
      </c>
    </row>
  </sheetData>
  <mergeCells count="8">
    <mergeCell ref="K96:M96"/>
    <mergeCell ref="F96:G96"/>
    <mergeCell ref="F97:G97"/>
    <mergeCell ref="K97:M98"/>
    <mergeCell ref="K99:M101"/>
    <mergeCell ref="K102:M104"/>
    <mergeCell ref="F98:G98"/>
    <mergeCell ref="F99:G99"/>
  </mergeCells>
  <phoneticPr fontId="9" type="noConversion"/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9AC08-28E8-4CA3-9185-2646040CA1FE}">
  <dimension ref="A1:BH207"/>
  <sheetViews>
    <sheetView topLeftCell="A103" zoomScale="29" workbookViewId="0">
      <selection activeCell="V107" sqref="V107:V193"/>
    </sheetView>
  </sheetViews>
  <sheetFormatPr defaultRowHeight="14.4" x14ac:dyDescent="0.3"/>
  <sheetData>
    <row r="1" spans="1:57" ht="18" x14ac:dyDescent="0.3">
      <c r="A1" s="73"/>
      <c r="AN1" s="73"/>
    </row>
    <row r="2" spans="1:57" x14ac:dyDescent="0.3">
      <c r="A2" s="9"/>
      <c r="AN2" s="9"/>
    </row>
    <row r="5" spans="1:57" ht="18" x14ac:dyDescent="0.3">
      <c r="A5" s="74" t="s">
        <v>193</v>
      </c>
      <c r="B5" s="75">
        <v>3215280</v>
      </c>
      <c r="C5" s="74" t="s">
        <v>194</v>
      </c>
      <c r="D5" s="75">
        <v>87</v>
      </c>
      <c r="E5" s="74" t="s">
        <v>195</v>
      </c>
      <c r="F5" s="75">
        <v>16</v>
      </c>
      <c r="G5" s="74" t="s">
        <v>196</v>
      </c>
      <c r="H5" s="75">
        <v>3</v>
      </c>
      <c r="I5" s="74" t="s">
        <v>197</v>
      </c>
      <c r="J5" s="75">
        <v>0</v>
      </c>
      <c r="K5" s="74" t="s">
        <v>198</v>
      </c>
      <c r="L5" s="75" t="s">
        <v>199</v>
      </c>
      <c r="AN5" s="74" t="s">
        <v>193</v>
      </c>
      <c r="AO5" s="75">
        <v>2483539</v>
      </c>
      <c r="AP5" s="74" t="s">
        <v>194</v>
      </c>
      <c r="AQ5" s="75">
        <v>87</v>
      </c>
      <c r="AR5" s="74" t="s">
        <v>195</v>
      </c>
      <c r="AS5" s="75">
        <v>16</v>
      </c>
      <c r="AT5" s="74" t="s">
        <v>196</v>
      </c>
      <c r="AU5" s="75">
        <v>3</v>
      </c>
      <c r="AV5" s="74" t="s">
        <v>197</v>
      </c>
      <c r="AW5" s="75">
        <v>0</v>
      </c>
      <c r="AX5" s="74" t="s">
        <v>198</v>
      </c>
      <c r="AY5" s="75" t="s">
        <v>351</v>
      </c>
    </row>
    <row r="6" spans="1:57" ht="18.600000000000001" thickBot="1" x14ac:dyDescent="0.35">
      <c r="A6" s="73"/>
      <c r="AN6" s="73"/>
    </row>
    <row r="7" spans="1:57" ht="15" thickBot="1" x14ac:dyDescent="0.35">
      <c r="A7" s="76" t="s">
        <v>200</v>
      </c>
      <c r="B7" s="76" t="s">
        <v>201</v>
      </c>
      <c r="C7" s="76" t="s">
        <v>202</v>
      </c>
      <c r="D7" s="76" t="s">
        <v>203</v>
      </c>
      <c r="E7" s="76" t="s">
        <v>204</v>
      </c>
      <c r="F7" s="76" t="s">
        <v>205</v>
      </c>
      <c r="G7" s="76" t="s">
        <v>206</v>
      </c>
      <c r="H7" s="76" t="s">
        <v>207</v>
      </c>
      <c r="I7" s="76" t="s">
        <v>208</v>
      </c>
      <c r="J7" s="76" t="s">
        <v>209</v>
      </c>
      <c r="K7" s="76" t="s">
        <v>210</v>
      </c>
      <c r="L7" s="76" t="s">
        <v>211</v>
      </c>
      <c r="M7" s="76" t="s">
        <v>212</v>
      </c>
      <c r="N7" s="76" t="s">
        <v>213</v>
      </c>
      <c r="O7" s="76" t="s">
        <v>214</v>
      </c>
      <c r="P7" s="76" t="s">
        <v>215</v>
      </c>
      <c r="Q7" s="76" t="s">
        <v>216</v>
      </c>
      <c r="R7" s="76" t="s">
        <v>217</v>
      </c>
      <c r="T7" s="86" t="s">
        <v>349</v>
      </c>
      <c r="U7" s="86" t="s">
        <v>349</v>
      </c>
      <c r="V7" s="86" t="s">
        <v>349</v>
      </c>
      <c r="W7" s="86" t="s">
        <v>349</v>
      </c>
      <c r="X7" s="86" t="s">
        <v>349</v>
      </c>
      <c r="Y7" s="86" t="s">
        <v>349</v>
      </c>
      <c r="Z7" s="86" t="s">
        <v>349</v>
      </c>
      <c r="AA7" s="86" t="s">
        <v>349</v>
      </c>
      <c r="AB7" s="86" t="s">
        <v>349</v>
      </c>
      <c r="AC7" s="86" t="s">
        <v>349</v>
      </c>
      <c r="AD7" s="86" t="s">
        <v>349</v>
      </c>
      <c r="AE7" s="86" t="s">
        <v>349</v>
      </c>
      <c r="AF7" s="86" t="s">
        <v>349</v>
      </c>
      <c r="AG7" s="86" t="s">
        <v>349</v>
      </c>
      <c r="AH7" s="86" t="s">
        <v>349</v>
      </c>
      <c r="AI7" s="86" t="s">
        <v>349</v>
      </c>
      <c r="AJ7" s="86" t="s">
        <v>350</v>
      </c>
      <c r="AN7" s="76" t="s">
        <v>200</v>
      </c>
      <c r="AO7" s="76" t="s">
        <v>201</v>
      </c>
      <c r="AP7" s="76" t="s">
        <v>202</v>
      </c>
      <c r="AQ7" s="76" t="s">
        <v>203</v>
      </c>
      <c r="AR7" s="76" t="s">
        <v>204</v>
      </c>
      <c r="AS7" s="76" t="s">
        <v>205</v>
      </c>
      <c r="AT7" s="76" t="s">
        <v>206</v>
      </c>
      <c r="AU7" s="76" t="s">
        <v>207</v>
      </c>
      <c r="AV7" s="76" t="s">
        <v>208</v>
      </c>
      <c r="AW7" s="76" t="s">
        <v>209</v>
      </c>
      <c r="AX7" s="76" t="s">
        <v>210</v>
      </c>
      <c r="AY7" s="76" t="s">
        <v>211</v>
      </c>
      <c r="AZ7" s="76" t="s">
        <v>212</v>
      </c>
      <c r="BA7" s="76" t="s">
        <v>213</v>
      </c>
      <c r="BB7" s="76" t="s">
        <v>214</v>
      </c>
      <c r="BC7" s="76" t="s">
        <v>215</v>
      </c>
      <c r="BD7" s="76" t="s">
        <v>216</v>
      </c>
      <c r="BE7" s="76" t="s">
        <v>217</v>
      </c>
    </row>
    <row r="8" spans="1:57" ht="15" thickBot="1" x14ac:dyDescent="0.35">
      <c r="A8" s="76" t="s">
        <v>218</v>
      </c>
      <c r="B8" s="77">
        <v>2</v>
      </c>
      <c r="C8" s="77">
        <v>3</v>
      </c>
      <c r="D8" s="77">
        <v>3</v>
      </c>
      <c r="E8" s="77">
        <v>2</v>
      </c>
      <c r="F8" s="77">
        <v>2</v>
      </c>
      <c r="G8" s="77">
        <v>3</v>
      </c>
      <c r="H8" s="77">
        <v>2</v>
      </c>
      <c r="I8" s="77">
        <v>1</v>
      </c>
      <c r="J8" s="77">
        <v>2</v>
      </c>
      <c r="K8" s="77">
        <v>1</v>
      </c>
      <c r="L8" s="77">
        <v>1</v>
      </c>
      <c r="M8" s="77">
        <v>1</v>
      </c>
      <c r="N8" s="77">
        <v>2</v>
      </c>
      <c r="O8" s="77">
        <v>2</v>
      </c>
      <c r="P8" s="77">
        <v>2</v>
      </c>
      <c r="Q8" s="77">
        <v>2</v>
      </c>
      <c r="R8" s="77">
        <v>1000000</v>
      </c>
      <c r="T8">
        <f>4-B8</f>
        <v>2</v>
      </c>
      <c r="U8">
        <f t="shared" ref="U8:U71" si="0">4-C8</f>
        <v>1</v>
      </c>
      <c r="V8">
        <f t="shared" ref="V8:V71" si="1">4-D8</f>
        <v>1</v>
      </c>
      <c r="W8">
        <f t="shared" ref="W8:W71" si="2">4-E8</f>
        <v>2</v>
      </c>
      <c r="X8">
        <f t="shared" ref="X8:X71" si="3">4-F8</f>
        <v>2</v>
      </c>
      <c r="Y8">
        <f t="shared" ref="Y8:Y71" si="4">4-G8</f>
        <v>1</v>
      </c>
      <c r="Z8">
        <f t="shared" ref="Z8:Z71" si="5">4-H8</f>
        <v>2</v>
      </c>
      <c r="AA8">
        <f t="shared" ref="AA8:AA71" si="6">4-I8</f>
        <v>3</v>
      </c>
      <c r="AB8">
        <f t="shared" ref="AB8:AB71" si="7">4-J8</f>
        <v>2</v>
      </c>
      <c r="AC8">
        <f t="shared" ref="AC8:AC71" si="8">4-K8</f>
        <v>3</v>
      </c>
      <c r="AD8">
        <f t="shared" ref="AD8:AD71" si="9">4-L8</f>
        <v>3</v>
      </c>
      <c r="AE8">
        <f t="shared" ref="AE8:AE71" si="10">4-M8</f>
        <v>3</v>
      </c>
      <c r="AF8">
        <f t="shared" ref="AF8:AF71" si="11">4-N8</f>
        <v>2</v>
      </c>
      <c r="AG8">
        <f t="shared" ref="AG8:AG71" si="12">4-O8</f>
        <v>2</v>
      </c>
      <c r="AH8">
        <f t="shared" ref="AH8:AH71" si="13">4-P8</f>
        <v>2</v>
      </c>
      <c r="AI8">
        <f t="shared" ref="AI8:AI71" si="14">4-Q8</f>
        <v>2</v>
      </c>
      <c r="AJ8">
        <f>R8</f>
        <v>1000000</v>
      </c>
      <c r="AN8" s="76" t="s">
        <v>218</v>
      </c>
      <c r="AO8" s="77">
        <v>2</v>
      </c>
      <c r="AP8" s="77">
        <v>1</v>
      </c>
      <c r="AQ8" s="77">
        <v>1</v>
      </c>
      <c r="AR8" s="77">
        <v>2</v>
      </c>
      <c r="AS8" s="77">
        <v>2</v>
      </c>
      <c r="AT8" s="77">
        <v>1</v>
      </c>
      <c r="AU8" s="77">
        <v>2</v>
      </c>
      <c r="AV8" s="77">
        <v>3</v>
      </c>
      <c r="AW8" s="77">
        <v>2</v>
      </c>
      <c r="AX8" s="77">
        <v>3</v>
      </c>
      <c r="AY8" s="77">
        <v>3</v>
      </c>
      <c r="AZ8" s="77">
        <v>3</v>
      </c>
      <c r="BA8" s="77">
        <v>2</v>
      </c>
      <c r="BB8" s="77">
        <v>2</v>
      </c>
      <c r="BC8" s="77">
        <v>2</v>
      </c>
      <c r="BD8" s="77">
        <v>2</v>
      </c>
      <c r="BE8" s="77">
        <v>1000000</v>
      </c>
    </row>
    <row r="9" spans="1:57" ht="15" thickBot="1" x14ac:dyDescent="0.35">
      <c r="A9" s="76" t="s">
        <v>219</v>
      </c>
      <c r="B9" s="77">
        <v>3</v>
      </c>
      <c r="C9" s="77">
        <v>2</v>
      </c>
      <c r="D9" s="77">
        <v>3</v>
      </c>
      <c r="E9" s="77">
        <v>2</v>
      </c>
      <c r="F9" s="77">
        <v>2</v>
      </c>
      <c r="G9" s="77">
        <v>3</v>
      </c>
      <c r="H9" s="77">
        <v>1</v>
      </c>
      <c r="I9" s="77">
        <v>3</v>
      </c>
      <c r="J9" s="77">
        <v>2</v>
      </c>
      <c r="K9" s="77">
        <v>1</v>
      </c>
      <c r="L9" s="77">
        <v>1</v>
      </c>
      <c r="M9" s="77">
        <v>1</v>
      </c>
      <c r="N9" s="77">
        <v>2</v>
      </c>
      <c r="O9" s="77">
        <v>2</v>
      </c>
      <c r="P9" s="77">
        <v>1</v>
      </c>
      <c r="Q9" s="77">
        <v>2</v>
      </c>
      <c r="R9" s="77">
        <v>1000000</v>
      </c>
      <c r="T9">
        <f t="shared" ref="T9:T72" si="15">4-B9</f>
        <v>1</v>
      </c>
      <c r="U9">
        <f t="shared" si="0"/>
        <v>2</v>
      </c>
      <c r="V9">
        <f t="shared" si="1"/>
        <v>1</v>
      </c>
      <c r="W9">
        <f t="shared" si="2"/>
        <v>2</v>
      </c>
      <c r="X9">
        <f t="shared" si="3"/>
        <v>2</v>
      </c>
      <c r="Y9">
        <f t="shared" si="4"/>
        <v>1</v>
      </c>
      <c r="Z9">
        <f t="shared" si="5"/>
        <v>3</v>
      </c>
      <c r="AA9">
        <f t="shared" si="6"/>
        <v>1</v>
      </c>
      <c r="AB9">
        <f t="shared" si="7"/>
        <v>2</v>
      </c>
      <c r="AC9">
        <f t="shared" si="8"/>
        <v>3</v>
      </c>
      <c r="AD9">
        <f t="shared" si="9"/>
        <v>3</v>
      </c>
      <c r="AE9">
        <f t="shared" si="10"/>
        <v>3</v>
      </c>
      <c r="AF9">
        <f t="shared" si="11"/>
        <v>2</v>
      </c>
      <c r="AG9">
        <f t="shared" si="12"/>
        <v>2</v>
      </c>
      <c r="AH9">
        <f t="shared" si="13"/>
        <v>3</v>
      </c>
      <c r="AI9">
        <f t="shared" si="14"/>
        <v>2</v>
      </c>
      <c r="AJ9">
        <f t="shared" ref="AJ9:AJ72" si="16">R9</f>
        <v>1000000</v>
      </c>
      <c r="AN9" s="76" t="s">
        <v>219</v>
      </c>
      <c r="AO9" s="77">
        <v>1</v>
      </c>
      <c r="AP9" s="77">
        <v>2</v>
      </c>
      <c r="AQ9" s="77">
        <v>1</v>
      </c>
      <c r="AR9" s="77">
        <v>2</v>
      </c>
      <c r="AS9" s="77">
        <v>2</v>
      </c>
      <c r="AT9" s="77">
        <v>1</v>
      </c>
      <c r="AU9" s="77">
        <v>3</v>
      </c>
      <c r="AV9" s="77">
        <v>1</v>
      </c>
      <c r="AW9" s="77">
        <v>2</v>
      </c>
      <c r="AX9" s="77">
        <v>3</v>
      </c>
      <c r="AY9" s="77">
        <v>3</v>
      </c>
      <c r="AZ9" s="77">
        <v>3</v>
      </c>
      <c r="BA9" s="77">
        <v>2</v>
      </c>
      <c r="BB9" s="77">
        <v>2</v>
      </c>
      <c r="BC9" s="77">
        <v>3</v>
      </c>
      <c r="BD9" s="77">
        <v>2</v>
      </c>
      <c r="BE9" s="77">
        <v>1000000</v>
      </c>
    </row>
    <row r="10" spans="1:57" ht="15" thickBot="1" x14ac:dyDescent="0.35">
      <c r="A10" s="76" t="s">
        <v>220</v>
      </c>
      <c r="B10" s="77">
        <v>3</v>
      </c>
      <c r="C10" s="77">
        <v>3</v>
      </c>
      <c r="D10" s="77">
        <v>3</v>
      </c>
      <c r="E10" s="77">
        <v>2</v>
      </c>
      <c r="F10" s="77">
        <v>3</v>
      </c>
      <c r="G10" s="77">
        <v>3</v>
      </c>
      <c r="H10" s="77">
        <v>2</v>
      </c>
      <c r="I10" s="77">
        <v>1</v>
      </c>
      <c r="J10" s="77">
        <v>2</v>
      </c>
      <c r="K10" s="77">
        <v>1</v>
      </c>
      <c r="L10" s="77">
        <v>1</v>
      </c>
      <c r="M10" s="77">
        <v>1</v>
      </c>
      <c r="N10" s="77">
        <v>2</v>
      </c>
      <c r="O10" s="77">
        <v>2</v>
      </c>
      <c r="P10" s="77">
        <v>1</v>
      </c>
      <c r="Q10" s="77">
        <v>3</v>
      </c>
      <c r="R10" s="77">
        <v>1000000</v>
      </c>
      <c r="T10">
        <f t="shared" si="15"/>
        <v>1</v>
      </c>
      <c r="U10">
        <f t="shared" si="0"/>
        <v>1</v>
      </c>
      <c r="V10">
        <f t="shared" si="1"/>
        <v>1</v>
      </c>
      <c r="W10">
        <f t="shared" si="2"/>
        <v>2</v>
      </c>
      <c r="X10">
        <f t="shared" si="3"/>
        <v>1</v>
      </c>
      <c r="Y10">
        <f t="shared" si="4"/>
        <v>1</v>
      </c>
      <c r="Z10">
        <f t="shared" si="5"/>
        <v>2</v>
      </c>
      <c r="AA10">
        <f t="shared" si="6"/>
        <v>3</v>
      </c>
      <c r="AB10">
        <f t="shared" si="7"/>
        <v>2</v>
      </c>
      <c r="AC10">
        <f t="shared" si="8"/>
        <v>3</v>
      </c>
      <c r="AD10">
        <f t="shared" si="9"/>
        <v>3</v>
      </c>
      <c r="AE10">
        <f t="shared" si="10"/>
        <v>3</v>
      </c>
      <c r="AF10">
        <f t="shared" si="11"/>
        <v>2</v>
      </c>
      <c r="AG10">
        <f t="shared" si="12"/>
        <v>2</v>
      </c>
      <c r="AH10">
        <f t="shared" si="13"/>
        <v>3</v>
      </c>
      <c r="AI10">
        <f t="shared" si="14"/>
        <v>1</v>
      </c>
      <c r="AJ10">
        <f t="shared" si="16"/>
        <v>1000000</v>
      </c>
      <c r="AN10" s="76" t="s">
        <v>220</v>
      </c>
      <c r="AO10" s="77">
        <v>1</v>
      </c>
      <c r="AP10" s="77">
        <v>1</v>
      </c>
      <c r="AQ10" s="77">
        <v>1</v>
      </c>
      <c r="AR10" s="77">
        <v>2</v>
      </c>
      <c r="AS10" s="77">
        <v>1</v>
      </c>
      <c r="AT10" s="77">
        <v>1</v>
      </c>
      <c r="AU10" s="77">
        <v>2</v>
      </c>
      <c r="AV10" s="77">
        <v>3</v>
      </c>
      <c r="AW10" s="77">
        <v>2</v>
      </c>
      <c r="AX10" s="77">
        <v>3</v>
      </c>
      <c r="AY10" s="77">
        <v>3</v>
      </c>
      <c r="AZ10" s="77">
        <v>3</v>
      </c>
      <c r="BA10" s="77">
        <v>2</v>
      </c>
      <c r="BB10" s="77">
        <v>2</v>
      </c>
      <c r="BC10" s="77">
        <v>3</v>
      </c>
      <c r="BD10" s="77">
        <v>1</v>
      </c>
      <c r="BE10" s="77">
        <v>1000000</v>
      </c>
    </row>
    <row r="11" spans="1:57" ht="15" thickBot="1" x14ac:dyDescent="0.35">
      <c r="A11" s="76" t="s">
        <v>221</v>
      </c>
      <c r="B11" s="77">
        <v>3</v>
      </c>
      <c r="C11" s="77">
        <v>3</v>
      </c>
      <c r="D11" s="77">
        <v>3</v>
      </c>
      <c r="E11" s="77">
        <v>2</v>
      </c>
      <c r="F11" s="77">
        <v>2</v>
      </c>
      <c r="G11" s="77">
        <v>3</v>
      </c>
      <c r="H11" s="77">
        <v>2</v>
      </c>
      <c r="I11" s="77">
        <v>3</v>
      </c>
      <c r="J11" s="77">
        <v>2</v>
      </c>
      <c r="K11" s="77">
        <v>1</v>
      </c>
      <c r="L11" s="77">
        <v>1</v>
      </c>
      <c r="M11" s="77">
        <v>1</v>
      </c>
      <c r="N11" s="77">
        <v>2</v>
      </c>
      <c r="O11" s="77">
        <v>2</v>
      </c>
      <c r="P11" s="77">
        <v>1</v>
      </c>
      <c r="Q11" s="77">
        <v>2</v>
      </c>
      <c r="R11" s="77">
        <v>1000000</v>
      </c>
      <c r="T11">
        <f t="shared" si="15"/>
        <v>1</v>
      </c>
      <c r="U11">
        <f t="shared" si="0"/>
        <v>1</v>
      </c>
      <c r="V11">
        <f t="shared" si="1"/>
        <v>1</v>
      </c>
      <c r="W11">
        <f t="shared" si="2"/>
        <v>2</v>
      </c>
      <c r="X11">
        <f t="shared" si="3"/>
        <v>2</v>
      </c>
      <c r="Y11">
        <f t="shared" si="4"/>
        <v>1</v>
      </c>
      <c r="Z11">
        <f t="shared" si="5"/>
        <v>2</v>
      </c>
      <c r="AA11">
        <f t="shared" si="6"/>
        <v>1</v>
      </c>
      <c r="AB11">
        <f t="shared" si="7"/>
        <v>2</v>
      </c>
      <c r="AC11">
        <f t="shared" si="8"/>
        <v>3</v>
      </c>
      <c r="AD11">
        <f t="shared" si="9"/>
        <v>3</v>
      </c>
      <c r="AE11">
        <f t="shared" si="10"/>
        <v>3</v>
      </c>
      <c r="AF11">
        <f t="shared" si="11"/>
        <v>2</v>
      </c>
      <c r="AG11">
        <f t="shared" si="12"/>
        <v>2</v>
      </c>
      <c r="AH11">
        <f t="shared" si="13"/>
        <v>3</v>
      </c>
      <c r="AI11">
        <f t="shared" si="14"/>
        <v>2</v>
      </c>
      <c r="AJ11">
        <f t="shared" si="16"/>
        <v>1000000</v>
      </c>
      <c r="AN11" s="76" t="s">
        <v>221</v>
      </c>
      <c r="AO11" s="77">
        <v>1</v>
      </c>
      <c r="AP11" s="77">
        <v>1</v>
      </c>
      <c r="AQ11" s="77">
        <v>1</v>
      </c>
      <c r="AR11" s="77">
        <v>2</v>
      </c>
      <c r="AS11" s="77">
        <v>2</v>
      </c>
      <c r="AT11" s="77">
        <v>1</v>
      </c>
      <c r="AU11" s="77">
        <v>2</v>
      </c>
      <c r="AV11" s="77">
        <v>1</v>
      </c>
      <c r="AW11" s="77">
        <v>2</v>
      </c>
      <c r="AX11" s="77">
        <v>3</v>
      </c>
      <c r="AY11" s="77">
        <v>3</v>
      </c>
      <c r="AZ11" s="77">
        <v>3</v>
      </c>
      <c r="BA11" s="77">
        <v>2</v>
      </c>
      <c r="BB11" s="77">
        <v>2</v>
      </c>
      <c r="BC11" s="77">
        <v>3</v>
      </c>
      <c r="BD11" s="77">
        <v>2</v>
      </c>
      <c r="BE11" s="77">
        <v>1000000</v>
      </c>
    </row>
    <row r="12" spans="1:57" ht="15" thickBot="1" x14ac:dyDescent="0.35">
      <c r="A12" s="76" t="s">
        <v>222</v>
      </c>
      <c r="B12" s="77">
        <v>3</v>
      </c>
      <c r="C12" s="77">
        <v>3</v>
      </c>
      <c r="D12" s="77">
        <v>3</v>
      </c>
      <c r="E12" s="77">
        <v>2</v>
      </c>
      <c r="F12" s="77">
        <v>2</v>
      </c>
      <c r="G12" s="77">
        <v>3</v>
      </c>
      <c r="H12" s="77">
        <v>2</v>
      </c>
      <c r="I12" s="77">
        <v>2</v>
      </c>
      <c r="J12" s="77">
        <v>2</v>
      </c>
      <c r="K12" s="77">
        <v>1</v>
      </c>
      <c r="L12" s="77">
        <v>1</v>
      </c>
      <c r="M12" s="77">
        <v>1</v>
      </c>
      <c r="N12" s="77">
        <v>2</v>
      </c>
      <c r="O12" s="77">
        <v>3</v>
      </c>
      <c r="P12" s="77">
        <v>1</v>
      </c>
      <c r="Q12" s="77">
        <v>3</v>
      </c>
      <c r="R12" s="77">
        <v>1000000</v>
      </c>
      <c r="T12">
        <f t="shared" si="15"/>
        <v>1</v>
      </c>
      <c r="U12">
        <f t="shared" si="0"/>
        <v>1</v>
      </c>
      <c r="V12">
        <f t="shared" si="1"/>
        <v>1</v>
      </c>
      <c r="W12">
        <f t="shared" si="2"/>
        <v>2</v>
      </c>
      <c r="X12">
        <f t="shared" si="3"/>
        <v>2</v>
      </c>
      <c r="Y12">
        <f t="shared" si="4"/>
        <v>1</v>
      </c>
      <c r="Z12">
        <f t="shared" si="5"/>
        <v>2</v>
      </c>
      <c r="AA12">
        <f t="shared" si="6"/>
        <v>2</v>
      </c>
      <c r="AB12">
        <f t="shared" si="7"/>
        <v>2</v>
      </c>
      <c r="AC12">
        <f t="shared" si="8"/>
        <v>3</v>
      </c>
      <c r="AD12">
        <f t="shared" si="9"/>
        <v>3</v>
      </c>
      <c r="AE12">
        <f t="shared" si="10"/>
        <v>3</v>
      </c>
      <c r="AF12">
        <f t="shared" si="11"/>
        <v>2</v>
      </c>
      <c r="AG12">
        <f t="shared" si="12"/>
        <v>1</v>
      </c>
      <c r="AH12">
        <f t="shared" si="13"/>
        <v>3</v>
      </c>
      <c r="AI12">
        <f t="shared" si="14"/>
        <v>1</v>
      </c>
      <c r="AJ12">
        <f t="shared" si="16"/>
        <v>1000000</v>
      </c>
      <c r="AN12" s="76" t="s">
        <v>222</v>
      </c>
      <c r="AO12" s="77">
        <v>1</v>
      </c>
      <c r="AP12" s="77">
        <v>1</v>
      </c>
      <c r="AQ12" s="77">
        <v>1</v>
      </c>
      <c r="AR12" s="77">
        <v>2</v>
      </c>
      <c r="AS12" s="77">
        <v>2</v>
      </c>
      <c r="AT12" s="77">
        <v>1</v>
      </c>
      <c r="AU12" s="77">
        <v>2</v>
      </c>
      <c r="AV12" s="77">
        <v>2</v>
      </c>
      <c r="AW12" s="77">
        <v>2</v>
      </c>
      <c r="AX12" s="77">
        <v>3</v>
      </c>
      <c r="AY12" s="77">
        <v>3</v>
      </c>
      <c r="AZ12" s="77">
        <v>3</v>
      </c>
      <c r="BA12" s="77">
        <v>2</v>
      </c>
      <c r="BB12" s="77">
        <v>1</v>
      </c>
      <c r="BC12" s="77">
        <v>3</v>
      </c>
      <c r="BD12" s="77">
        <v>1</v>
      </c>
      <c r="BE12" s="77">
        <v>1000000</v>
      </c>
    </row>
    <row r="13" spans="1:57" ht="15" thickBot="1" x14ac:dyDescent="0.35">
      <c r="A13" s="76" t="s">
        <v>223</v>
      </c>
      <c r="B13" s="77">
        <v>3</v>
      </c>
      <c r="C13" s="77">
        <v>3</v>
      </c>
      <c r="D13" s="77">
        <v>3</v>
      </c>
      <c r="E13" s="77">
        <v>2</v>
      </c>
      <c r="F13" s="77">
        <v>2</v>
      </c>
      <c r="G13" s="77">
        <v>3</v>
      </c>
      <c r="H13" s="77">
        <v>2</v>
      </c>
      <c r="I13" s="77">
        <v>2</v>
      </c>
      <c r="J13" s="77">
        <v>2</v>
      </c>
      <c r="K13" s="77">
        <v>1</v>
      </c>
      <c r="L13" s="77">
        <v>1</v>
      </c>
      <c r="M13" s="77">
        <v>1</v>
      </c>
      <c r="N13" s="77">
        <v>2</v>
      </c>
      <c r="O13" s="77">
        <v>2</v>
      </c>
      <c r="P13" s="77">
        <v>1</v>
      </c>
      <c r="Q13" s="77">
        <v>3</v>
      </c>
      <c r="R13" s="77">
        <v>1000000</v>
      </c>
      <c r="T13">
        <f t="shared" si="15"/>
        <v>1</v>
      </c>
      <c r="U13">
        <f t="shared" si="0"/>
        <v>1</v>
      </c>
      <c r="V13">
        <f t="shared" si="1"/>
        <v>1</v>
      </c>
      <c r="W13">
        <f t="shared" si="2"/>
        <v>2</v>
      </c>
      <c r="X13">
        <f t="shared" si="3"/>
        <v>2</v>
      </c>
      <c r="Y13">
        <f t="shared" si="4"/>
        <v>1</v>
      </c>
      <c r="Z13">
        <f t="shared" si="5"/>
        <v>2</v>
      </c>
      <c r="AA13">
        <f t="shared" si="6"/>
        <v>2</v>
      </c>
      <c r="AB13">
        <f t="shared" si="7"/>
        <v>2</v>
      </c>
      <c r="AC13">
        <f t="shared" si="8"/>
        <v>3</v>
      </c>
      <c r="AD13">
        <f t="shared" si="9"/>
        <v>3</v>
      </c>
      <c r="AE13">
        <f t="shared" si="10"/>
        <v>3</v>
      </c>
      <c r="AF13">
        <f t="shared" si="11"/>
        <v>2</v>
      </c>
      <c r="AG13">
        <f t="shared" si="12"/>
        <v>2</v>
      </c>
      <c r="AH13">
        <f t="shared" si="13"/>
        <v>3</v>
      </c>
      <c r="AI13">
        <f t="shared" si="14"/>
        <v>1</v>
      </c>
      <c r="AJ13">
        <f t="shared" si="16"/>
        <v>1000000</v>
      </c>
      <c r="AN13" s="76" t="s">
        <v>223</v>
      </c>
      <c r="AO13" s="77">
        <v>1</v>
      </c>
      <c r="AP13" s="77">
        <v>1</v>
      </c>
      <c r="AQ13" s="77">
        <v>1</v>
      </c>
      <c r="AR13" s="77">
        <v>2</v>
      </c>
      <c r="AS13" s="77">
        <v>2</v>
      </c>
      <c r="AT13" s="77">
        <v>1</v>
      </c>
      <c r="AU13" s="77">
        <v>2</v>
      </c>
      <c r="AV13" s="77">
        <v>2</v>
      </c>
      <c r="AW13" s="77">
        <v>2</v>
      </c>
      <c r="AX13" s="77">
        <v>3</v>
      </c>
      <c r="AY13" s="77">
        <v>3</v>
      </c>
      <c r="AZ13" s="77">
        <v>3</v>
      </c>
      <c r="BA13" s="77">
        <v>2</v>
      </c>
      <c r="BB13" s="77">
        <v>2</v>
      </c>
      <c r="BC13" s="77">
        <v>3</v>
      </c>
      <c r="BD13" s="77">
        <v>1</v>
      </c>
      <c r="BE13" s="77">
        <v>1000000</v>
      </c>
    </row>
    <row r="14" spans="1:57" ht="15" thickBot="1" x14ac:dyDescent="0.35">
      <c r="A14" s="76" t="s">
        <v>224</v>
      </c>
      <c r="B14" s="77">
        <v>3</v>
      </c>
      <c r="C14" s="77">
        <v>3</v>
      </c>
      <c r="D14" s="77">
        <v>3</v>
      </c>
      <c r="E14" s="77">
        <v>2</v>
      </c>
      <c r="F14" s="77">
        <v>2</v>
      </c>
      <c r="G14" s="77">
        <v>3</v>
      </c>
      <c r="H14" s="77">
        <v>2</v>
      </c>
      <c r="I14" s="77">
        <v>3</v>
      </c>
      <c r="J14" s="77">
        <v>2</v>
      </c>
      <c r="K14" s="77">
        <v>1</v>
      </c>
      <c r="L14" s="77">
        <v>1</v>
      </c>
      <c r="M14" s="77">
        <v>1</v>
      </c>
      <c r="N14" s="77">
        <v>2</v>
      </c>
      <c r="O14" s="77">
        <v>3</v>
      </c>
      <c r="P14" s="77">
        <v>1</v>
      </c>
      <c r="Q14" s="77">
        <v>3</v>
      </c>
      <c r="R14" s="77">
        <v>1000000</v>
      </c>
      <c r="T14">
        <f t="shared" si="15"/>
        <v>1</v>
      </c>
      <c r="U14">
        <f t="shared" si="0"/>
        <v>1</v>
      </c>
      <c r="V14">
        <f t="shared" si="1"/>
        <v>1</v>
      </c>
      <c r="W14">
        <f t="shared" si="2"/>
        <v>2</v>
      </c>
      <c r="X14">
        <f t="shared" si="3"/>
        <v>2</v>
      </c>
      <c r="Y14">
        <f t="shared" si="4"/>
        <v>1</v>
      </c>
      <c r="Z14">
        <f t="shared" si="5"/>
        <v>2</v>
      </c>
      <c r="AA14">
        <f t="shared" si="6"/>
        <v>1</v>
      </c>
      <c r="AB14">
        <f t="shared" si="7"/>
        <v>2</v>
      </c>
      <c r="AC14">
        <f t="shared" si="8"/>
        <v>3</v>
      </c>
      <c r="AD14">
        <f t="shared" si="9"/>
        <v>3</v>
      </c>
      <c r="AE14">
        <f t="shared" si="10"/>
        <v>3</v>
      </c>
      <c r="AF14">
        <f t="shared" si="11"/>
        <v>2</v>
      </c>
      <c r="AG14">
        <f t="shared" si="12"/>
        <v>1</v>
      </c>
      <c r="AH14">
        <f t="shared" si="13"/>
        <v>3</v>
      </c>
      <c r="AI14">
        <f t="shared" si="14"/>
        <v>1</v>
      </c>
      <c r="AJ14">
        <f t="shared" si="16"/>
        <v>1000000</v>
      </c>
      <c r="AN14" s="76" t="s">
        <v>224</v>
      </c>
      <c r="AO14" s="77">
        <v>1</v>
      </c>
      <c r="AP14" s="77">
        <v>1</v>
      </c>
      <c r="AQ14" s="77">
        <v>1</v>
      </c>
      <c r="AR14" s="77">
        <v>2</v>
      </c>
      <c r="AS14" s="77">
        <v>2</v>
      </c>
      <c r="AT14" s="77">
        <v>1</v>
      </c>
      <c r="AU14" s="77">
        <v>2</v>
      </c>
      <c r="AV14" s="77">
        <v>1</v>
      </c>
      <c r="AW14" s="77">
        <v>2</v>
      </c>
      <c r="AX14" s="77">
        <v>3</v>
      </c>
      <c r="AY14" s="77">
        <v>3</v>
      </c>
      <c r="AZ14" s="77">
        <v>3</v>
      </c>
      <c r="BA14" s="77">
        <v>2</v>
      </c>
      <c r="BB14" s="77">
        <v>1</v>
      </c>
      <c r="BC14" s="77">
        <v>3</v>
      </c>
      <c r="BD14" s="77">
        <v>1</v>
      </c>
      <c r="BE14" s="77">
        <v>1000000</v>
      </c>
    </row>
    <row r="15" spans="1:57" ht="15" thickBot="1" x14ac:dyDescent="0.35">
      <c r="A15" s="76" t="s">
        <v>225</v>
      </c>
      <c r="B15" s="77">
        <v>3</v>
      </c>
      <c r="C15" s="77">
        <v>3</v>
      </c>
      <c r="D15" s="77">
        <v>3</v>
      </c>
      <c r="E15" s="77">
        <v>2</v>
      </c>
      <c r="F15" s="77">
        <v>3</v>
      </c>
      <c r="G15" s="77">
        <v>3</v>
      </c>
      <c r="H15" s="77">
        <v>2</v>
      </c>
      <c r="I15" s="77">
        <v>3</v>
      </c>
      <c r="J15" s="77">
        <v>2</v>
      </c>
      <c r="K15" s="77">
        <v>1</v>
      </c>
      <c r="L15" s="77">
        <v>1</v>
      </c>
      <c r="M15" s="77">
        <v>1</v>
      </c>
      <c r="N15" s="77">
        <v>2</v>
      </c>
      <c r="O15" s="77">
        <v>2</v>
      </c>
      <c r="P15" s="77">
        <v>1</v>
      </c>
      <c r="Q15" s="77">
        <v>2</v>
      </c>
      <c r="R15" s="77">
        <v>1000000</v>
      </c>
      <c r="T15">
        <f t="shared" si="15"/>
        <v>1</v>
      </c>
      <c r="U15">
        <f t="shared" si="0"/>
        <v>1</v>
      </c>
      <c r="V15">
        <f t="shared" si="1"/>
        <v>1</v>
      </c>
      <c r="W15">
        <f t="shared" si="2"/>
        <v>2</v>
      </c>
      <c r="X15">
        <f t="shared" si="3"/>
        <v>1</v>
      </c>
      <c r="Y15">
        <f t="shared" si="4"/>
        <v>1</v>
      </c>
      <c r="Z15">
        <f t="shared" si="5"/>
        <v>2</v>
      </c>
      <c r="AA15">
        <f t="shared" si="6"/>
        <v>1</v>
      </c>
      <c r="AB15">
        <f t="shared" si="7"/>
        <v>2</v>
      </c>
      <c r="AC15">
        <f t="shared" si="8"/>
        <v>3</v>
      </c>
      <c r="AD15">
        <f t="shared" si="9"/>
        <v>3</v>
      </c>
      <c r="AE15">
        <f t="shared" si="10"/>
        <v>3</v>
      </c>
      <c r="AF15">
        <f t="shared" si="11"/>
        <v>2</v>
      </c>
      <c r="AG15">
        <f t="shared" si="12"/>
        <v>2</v>
      </c>
      <c r="AH15">
        <f t="shared" si="13"/>
        <v>3</v>
      </c>
      <c r="AI15">
        <f t="shared" si="14"/>
        <v>2</v>
      </c>
      <c r="AJ15">
        <f t="shared" si="16"/>
        <v>1000000</v>
      </c>
      <c r="AN15" s="76" t="s">
        <v>225</v>
      </c>
      <c r="AO15" s="77">
        <v>1</v>
      </c>
      <c r="AP15" s="77">
        <v>1</v>
      </c>
      <c r="AQ15" s="77">
        <v>1</v>
      </c>
      <c r="AR15" s="77">
        <v>2</v>
      </c>
      <c r="AS15" s="77">
        <v>1</v>
      </c>
      <c r="AT15" s="77">
        <v>1</v>
      </c>
      <c r="AU15" s="77">
        <v>2</v>
      </c>
      <c r="AV15" s="77">
        <v>1</v>
      </c>
      <c r="AW15" s="77">
        <v>2</v>
      </c>
      <c r="AX15" s="77">
        <v>3</v>
      </c>
      <c r="AY15" s="77">
        <v>3</v>
      </c>
      <c r="AZ15" s="77">
        <v>3</v>
      </c>
      <c r="BA15" s="77">
        <v>2</v>
      </c>
      <c r="BB15" s="77">
        <v>2</v>
      </c>
      <c r="BC15" s="77">
        <v>3</v>
      </c>
      <c r="BD15" s="77">
        <v>2</v>
      </c>
      <c r="BE15" s="77">
        <v>1000000</v>
      </c>
    </row>
    <row r="16" spans="1:57" ht="15" thickBot="1" x14ac:dyDescent="0.35">
      <c r="A16" s="76" t="s">
        <v>226</v>
      </c>
      <c r="B16" s="77">
        <v>3</v>
      </c>
      <c r="C16" s="77">
        <v>3</v>
      </c>
      <c r="D16" s="77">
        <v>3</v>
      </c>
      <c r="E16" s="77">
        <v>2</v>
      </c>
      <c r="F16" s="77">
        <v>3</v>
      </c>
      <c r="G16" s="77">
        <v>3</v>
      </c>
      <c r="H16" s="77">
        <v>2</v>
      </c>
      <c r="I16" s="77">
        <v>3</v>
      </c>
      <c r="J16" s="77">
        <v>2</v>
      </c>
      <c r="K16" s="77">
        <v>1</v>
      </c>
      <c r="L16" s="77">
        <v>1</v>
      </c>
      <c r="M16" s="77">
        <v>2</v>
      </c>
      <c r="N16" s="77">
        <v>2</v>
      </c>
      <c r="O16" s="77">
        <v>3</v>
      </c>
      <c r="P16" s="77">
        <v>1</v>
      </c>
      <c r="Q16" s="77">
        <v>3</v>
      </c>
      <c r="R16" s="77">
        <v>1000000</v>
      </c>
      <c r="T16">
        <f t="shared" si="15"/>
        <v>1</v>
      </c>
      <c r="U16">
        <f t="shared" si="0"/>
        <v>1</v>
      </c>
      <c r="V16">
        <f t="shared" si="1"/>
        <v>1</v>
      </c>
      <c r="W16">
        <f t="shared" si="2"/>
        <v>2</v>
      </c>
      <c r="X16">
        <f t="shared" si="3"/>
        <v>1</v>
      </c>
      <c r="Y16">
        <f t="shared" si="4"/>
        <v>1</v>
      </c>
      <c r="Z16">
        <f t="shared" si="5"/>
        <v>2</v>
      </c>
      <c r="AA16">
        <f t="shared" si="6"/>
        <v>1</v>
      </c>
      <c r="AB16">
        <f t="shared" si="7"/>
        <v>2</v>
      </c>
      <c r="AC16">
        <f t="shared" si="8"/>
        <v>3</v>
      </c>
      <c r="AD16">
        <f t="shared" si="9"/>
        <v>3</v>
      </c>
      <c r="AE16">
        <f t="shared" si="10"/>
        <v>2</v>
      </c>
      <c r="AF16">
        <f t="shared" si="11"/>
        <v>2</v>
      </c>
      <c r="AG16">
        <f t="shared" si="12"/>
        <v>1</v>
      </c>
      <c r="AH16">
        <f t="shared" si="13"/>
        <v>3</v>
      </c>
      <c r="AI16">
        <f t="shared" si="14"/>
        <v>1</v>
      </c>
      <c r="AJ16">
        <f t="shared" si="16"/>
        <v>1000000</v>
      </c>
      <c r="AN16" s="76" t="s">
        <v>226</v>
      </c>
      <c r="AO16" s="77">
        <v>1</v>
      </c>
      <c r="AP16" s="77">
        <v>1</v>
      </c>
      <c r="AQ16" s="77">
        <v>1</v>
      </c>
      <c r="AR16" s="77">
        <v>2</v>
      </c>
      <c r="AS16" s="77">
        <v>1</v>
      </c>
      <c r="AT16" s="77">
        <v>1</v>
      </c>
      <c r="AU16" s="77">
        <v>2</v>
      </c>
      <c r="AV16" s="77">
        <v>1</v>
      </c>
      <c r="AW16" s="77">
        <v>2</v>
      </c>
      <c r="AX16" s="77">
        <v>3</v>
      </c>
      <c r="AY16" s="77">
        <v>3</v>
      </c>
      <c r="AZ16" s="77">
        <v>2</v>
      </c>
      <c r="BA16" s="77">
        <v>2</v>
      </c>
      <c r="BB16" s="77">
        <v>1</v>
      </c>
      <c r="BC16" s="77">
        <v>3</v>
      </c>
      <c r="BD16" s="77">
        <v>1</v>
      </c>
      <c r="BE16" s="77">
        <v>1000000</v>
      </c>
    </row>
    <row r="17" spans="1:57" ht="15" thickBot="1" x14ac:dyDescent="0.35">
      <c r="A17" s="76" t="s">
        <v>227</v>
      </c>
      <c r="B17" s="77">
        <v>3</v>
      </c>
      <c r="C17" s="77">
        <v>3</v>
      </c>
      <c r="D17" s="77">
        <v>3</v>
      </c>
      <c r="E17" s="77">
        <v>2</v>
      </c>
      <c r="F17" s="77">
        <v>3</v>
      </c>
      <c r="G17" s="77">
        <v>3</v>
      </c>
      <c r="H17" s="77">
        <v>2</v>
      </c>
      <c r="I17" s="77">
        <v>3</v>
      </c>
      <c r="J17" s="77">
        <v>2</v>
      </c>
      <c r="K17" s="77">
        <v>1</v>
      </c>
      <c r="L17" s="77">
        <v>1</v>
      </c>
      <c r="M17" s="77">
        <v>1</v>
      </c>
      <c r="N17" s="77">
        <v>2</v>
      </c>
      <c r="O17" s="77">
        <v>3</v>
      </c>
      <c r="P17" s="77">
        <v>1</v>
      </c>
      <c r="Q17" s="77">
        <v>3</v>
      </c>
      <c r="R17" s="77">
        <v>1000000</v>
      </c>
      <c r="T17">
        <f t="shared" si="15"/>
        <v>1</v>
      </c>
      <c r="U17">
        <f t="shared" si="0"/>
        <v>1</v>
      </c>
      <c r="V17">
        <f t="shared" si="1"/>
        <v>1</v>
      </c>
      <c r="W17">
        <f t="shared" si="2"/>
        <v>2</v>
      </c>
      <c r="X17">
        <f t="shared" si="3"/>
        <v>1</v>
      </c>
      <c r="Y17">
        <f t="shared" si="4"/>
        <v>1</v>
      </c>
      <c r="Z17">
        <f t="shared" si="5"/>
        <v>2</v>
      </c>
      <c r="AA17">
        <f t="shared" si="6"/>
        <v>1</v>
      </c>
      <c r="AB17">
        <f t="shared" si="7"/>
        <v>2</v>
      </c>
      <c r="AC17">
        <f t="shared" si="8"/>
        <v>3</v>
      </c>
      <c r="AD17">
        <f t="shared" si="9"/>
        <v>3</v>
      </c>
      <c r="AE17">
        <f t="shared" si="10"/>
        <v>3</v>
      </c>
      <c r="AF17">
        <f t="shared" si="11"/>
        <v>2</v>
      </c>
      <c r="AG17">
        <f t="shared" si="12"/>
        <v>1</v>
      </c>
      <c r="AH17">
        <f t="shared" si="13"/>
        <v>3</v>
      </c>
      <c r="AI17">
        <f t="shared" si="14"/>
        <v>1</v>
      </c>
      <c r="AJ17">
        <f t="shared" si="16"/>
        <v>1000000</v>
      </c>
      <c r="AN17" s="76" t="s">
        <v>227</v>
      </c>
      <c r="AO17" s="77">
        <v>1</v>
      </c>
      <c r="AP17" s="77">
        <v>1</v>
      </c>
      <c r="AQ17" s="77">
        <v>1</v>
      </c>
      <c r="AR17" s="77">
        <v>2</v>
      </c>
      <c r="AS17" s="77">
        <v>1</v>
      </c>
      <c r="AT17" s="77">
        <v>1</v>
      </c>
      <c r="AU17" s="77">
        <v>2</v>
      </c>
      <c r="AV17" s="77">
        <v>1</v>
      </c>
      <c r="AW17" s="77">
        <v>2</v>
      </c>
      <c r="AX17" s="77">
        <v>3</v>
      </c>
      <c r="AY17" s="77">
        <v>3</v>
      </c>
      <c r="AZ17" s="77">
        <v>3</v>
      </c>
      <c r="BA17" s="77">
        <v>2</v>
      </c>
      <c r="BB17" s="77">
        <v>1</v>
      </c>
      <c r="BC17" s="77">
        <v>3</v>
      </c>
      <c r="BD17" s="77">
        <v>1</v>
      </c>
      <c r="BE17" s="77">
        <v>1000000</v>
      </c>
    </row>
    <row r="18" spans="1:57" ht="15" thickBot="1" x14ac:dyDescent="0.35">
      <c r="A18" s="76" t="s">
        <v>228</v>
      </c>
      <c r="B18" s="77">
        <v>3</v>
      </c>
      <c r="C18" s="77">
        <v>3</v>
      </c>
      <c r="D18" s="77">
        <v>3</v>
      </c>
      <c r="E18" s="77">
        <v>2</v>
      </c>
      <c r="F18" s="77">
        <v>3</v>
      </c>
      <c r="G18" s="77">
        <v>3</v>
      </c>
      <c r="H18" s="77">
        <v>2</v>
      </c>
      <c r="I18" s="77">
        <v>2</v>
      </c>
      <c r="J18" s="77">
        <v>2</v>
      </c>
      <c r="K18" s="77">
        <v>1</v>
      </c>
      <c r="L18" s="77">
        <v>1</v>
      </c>
      <c r="M18" s="77">
        <v>2</v>
      </c>
      <c r="N18" s="77">
        <v>2</v>
      </c>
      <c r="O18" s="77">
        <v>2</v>
      </c>
      <c r="P18" s="77">
        <v>1</v>
      </c>
      <c r="Q18" s="77">
        <v>3</v>
      </c>
      <c r="R18" s="77">
        <v>1000000</v>
      </c>
      <c r="T18">
        <f t="shared" si="15"/>
        <v>1</v>
      </c>
      <c r="U18">
        <f t="shared" si="0"/>
        <v>1</v>
      </c>
      <c r="V18">
        <f t="shared" si="1"/>
        <v>1</v>
      </c>
      <c r="W18">
        <f t="shared" si="2"/>
        <v>2</v>
      </c>
      <c r="X18">
        <f t="shared" si="3"/>
        <v>1</v>
      </c>
      <c r="Y18">
        <f t="shared" si="4"/>
        <v>1</v>
      </c>
      <c r="Z18">
        <f t="shared" si="5"/>
        <v>2</v>
      </c>
      <c r="AA18">
        <f t="shared" si="6"/>
        <v>2</v>
      </c>
      <c r="AB18">
        <f t="shared" si="7"/>
        <v>2</v>
      </c>
      <c r="AC18">
        <f t="shared" si="8"/>
        <v>3</v>
      </c>
      <c r="AD18">
        <f t="shared" si="9"/>
        <v>3</v>
      </c>
      <c r="AE18">
        <f t="shared" si="10"/>
        <v>2</v>
      </c>
      <c r="AF18">
        <f t="shared" si="11"/>
        <v>2</v>
      </c>
      <c r="AG18">
        <f t="shared" si="12"/>
        <v>2</v>
      </c>
      <c r="AH18">
        <f t="shared" si="13"/>
        <v>3</v>
      </c>
      <c r="AI18">
        <f t="shared" si="14"/>
        <v>1</v>
      </c>
      <c r="AJ18">
        <f t="shared" si="16"/>
        <v>1000000</v>
      </c>
      <c r="AN18" s="76" t="s">
        <v>228</v>
      </c>
      <c r="AO18" s="77">
        <v>1</v>
      </c>
      <c r="AP18" s="77">
        <v>1</v>
      </c>
      <c r="AQ18" s="77">
        <v>1</v>
      </c>
      <c r="AR18" s="77">
        <v>2</v>
      </c>
      <c r="AS18" s="77">
        <v>1</v>
      </c>
      <c r="AT18" s="77">
        <v>1</v>
      </c>
      <c r="AU18" s="77">
        <v>2</v>
      </c>
      <c r="AV18" s="77">
        <v>2</v>
      </c>
      <c r="AW18" s="77">
        <v>2</v>
      </c>
      <c r="AX18" s="77">
        <v>3</v>
      </c>
      <c r="AY18" s="77">
        <v>3</v>
      </c>
      <c r="AZ18" s="77">
        <v>2</v>
      </c>
      <c r="BA18" s="77">
        <v>2</v>
      </c>
      <c r="BB18" s="77">
        <v>2</v>
      </c>
      <c r="BC18" s="77">
        <v>3</v>
      </c>
      <c r="BD18" s="77">
        <v>1</v>
      </c>
      <c r="BE18" s="77">
        <v>1000000</v>
      </c>
    </row>
    <row r="19" spans="1:57" ht="15" thickBot="1" x14ac:dyDescent="0.35">
      <c r="A19" s="76" t="s">
        <v>229</v>
      </c>
      <c r="B19" s="77">
        <v>3</v>
      </c>
      <c r="C19" s="77">
        <v>2</v>
      </c>
      <c r="D19" s="77">
        <v>3</v>
      </c>
      <c r="E19" s="77">
        <v>2</v>
      </c>
      <c r="F19" s="77">
        <v>3</v>
      </c>
      <c r="G19" s="77">
        <v>3</v>
      </c>
      <c r="H19" s="77">
        <v>2</v>
      </c>
      <c r="I19" s="77">
        <v>1</v>
      </c>
      <c r="J19" s="77">
        <v>2</v>
      </c>
      <c r="K19" s="77">
        <v>1</v>
      </c>
      <c r="L19" s="77">
        <v>1</v>
      </c>
      <c r="M19" s="77">
        <v>2</v>
      </c>
      <c r="N19" s="77">
        <v>1</v>
      </c>
      <c r="O19" s="77">
        <v>2</v>
      </c>
      <c r="P19" s="77">
        <v>2</v>
      </c>
      <c r="Q19" s="77">
        <v>3</v>
      </c>
      <c r="R19" s="77">
        <v>1000000</v>
      </c>
      <c r="T19">
        <f t="shared" si="15"/>
        <v>1</v>
      </c>
      <c r="U19">
        <f t="shared" si="0"/>
        <v>2</v>
      </c>
      <c r="V19">
        <f t="shared" si="1"/>
        <v>1</v>
      </c>
      <c r="W19">
        <f t="shared" si="2"/>
        <v>2</v>
      </c>
      <c r="X19">
        <f t="shared" si="3"/>
        <v>1</v>
      </c>
      <c r="Y19">
        <f t="shared" si="4"/>
        <v>1</v>
      </c>
      <c r="Z19">
        <f t="shared" si="5"/>
        <v>2</v>
      </c>
      <c r="AA19">
        <f t="shared" si="6"/>
        <v>3</v>
      </c>
      <c r="AB19">
        <f t="shared" si="7"/>
        <v>2</v>
      </c>
      <c r="AC19">
        <f t="shared" si="8"/>
        <v>3</v>
      </c>
      <c r="AD19">
        <f t="shared" si="9"/>
        <v>3</v>
      </c>
      <c r="AE19">
        <f t="shared" si="10"/>
        <v>2</v>
      </c>
      <c r="AF19">
        <f t="shared" si="11"/>
        <v>3</v>
      </c>
      <c r="AG19">
        <f t="shared" si="12"/>
        <v>2</v>
      </c>
      <c r="AH19">
        <f t="shared" si="13"/>
        <v>2</v>
      </c>
      <c r="AI19">
        <f t="shared" si="14"/>
        <v>1</v>
      </c>
      <c r="AJ19">
        <f t="shared" si="16"/>
        <v>1000000</v>
      </c>
      <c r="AN19" s="76" t="s">
        <v>229</v>
      </c>
      <c r="AO19" s="77">
        <v>1</v>
      </c>
      <c r="AP19" s="77">
        <v>2</v>
      </c>
      <c r="AQ19" s="77">
        <v>1</v>
      </c>
      <c r="AR19" s="77">
        <v>2</v>
      </c>
      <c r="AS19" s="77">
        <v>1</v>
      </c>
      <c r="AT19" s="77">
        <v>1</v>
      </c>
      <c r="AU19" s="77">
        <v>2</v>
      </c>
      <c r="AV19" s="77">
        <v>3</v>
      </c>
      <c r="AW19" s="77">
        <v>2</v>
      </c>
      <c r="AX19" s="77">
        <v>3</v>
      </c>
      <c r="AY19" s="77">
        <v>3</v>
      </c>
      <c r="AZ19" s="77">
        <v>2</v>
      </c>
      <c r="BA19" s="77">
        <v>3</v>
      </c>
      <c r="BB19" s="77">
        <v>2</v>
      </c>
      <c r="BC19" s="77">
        <v>2</v>
      </c>
      <c r="BD19" s="77">
        <v>1</v>
      </c>
      <c r="BE19" s="77">
        <v>1000000</v>
      </c>
    </row>
    <row r="20" spans="1:57" ht="15" thickBot="1" x14ac:dyDescent="0.35">
      <c r="A20" s="76" t="s">
        <v>230</v>
      </c>
      <c r="B20" s="77">
        <v>3</v>
      </c>
      <c r="C20" s="77">
        <v>3</v>
      </c>
      <c r="D20" s="77">
        <v>3</v>
      </c>
      <c r="E20" s="77">
        <v>2</v>
      </c>
      <c r="F20" s="77">
        <v>3</v>
      </c>
      <c r="G20" s="77">
        <v>3</v>
      </c>
      <c r="H20" s="77">
        <v>2</v>
      </c>
      <c r="I20" s="77">
        <v>3</v>
      </c>
      <c r="J20" s="77">
        <v>2</v>
      </c>
      <c r="K20" s="77">
        <v>1</v>
      </c>
      <c r="L20" s="77">
        <v>2</v>
      </c>
      <c r="M20" s="77">
        <v>2</v>
      </c>
      <c r="N20" s="77">
        <v>2</v>
      </c>
      <c r="O20" s="77">
        <v>2</v>
      </c>
      <c r="P20" s="77">
        <v>1</v>
      </c>
      <c r="Q20" s="77">
        <v>1</v>
      </c>
      <c r="R20" s="77">
        <v>1000000</v>
      </c>
      <c r="T20">
        <f t="shared" si="15"/>
        <v>1</v>
      </c>
      <c r="U20">
        <f t="shared" si="0"/>
        <v>1</v>
      </c>
      <c r="V20">
        <f t="shared" si="1"/>
        <v>1</v>
      </c>
      <c r="W20">
        <f t="shared" si="2"/>
        <v>2</v>
      </c>
      <c r="X20">
        <f t="shared" si="3"/>
        <v>1</v>
      </c>
      <c r="Y20">
        <f t="shared" si="4"/>
        <v>1</v>
      </c>
      <c r="Z20">
        <f t="shared" si="5"/>
        <v>2</v>
      </c>
      <c r="AA20">
        <f t="shared" si="6"/>
        <v>1</v>
      </c>
      <c r="AB20">
        <f t="shared" si="7"/>
        <v>2</v>
      </c>
      <c r="AC20">
        <f t="shared" si="8"/>
        <v>3</v>
      </c>
      <c r="AD20">
        <f t="shared" si="9"/>
        <v>2</v>
      </c>
      <c r="AE20">
        <f t="shared" si="10"/>
        <v>2</v>
      </c>
      <c r="AF20">
        <f t="shared" si="11"/>
        <v>2</v>
      </c>
      <c r="AG20">
        <f t="shared" si="12"/>
        <v>2</v>
      </c>
      <c r="AH20">
        <f t="shared" si="13"/>
        <v>3</v>
      </c>
      <c r="AI20">
        <f t="shared" si="14"/>
        <v>3</v>
      </c>
      <c r="AJ20">
        <f t="shared" si="16"/>
        <v>1000000</v>
      </c>
      <c r="AN20" s="76" t="s">
        <v>230</v>
      </c>
      <c r="AO20" s="77">
        <v>1</v>
      </c>
      <c r="AP20" s="77">
        <v>1</v>
      </c>
      <c r="AQ20" s="77">
        <v>1</v>
      </c>
      <c r="AR20" s="77">
        <v>2</v>
      </c>
      <c r="AS20" s="77">
        <v>1</v>
      </c>
      <c r="AT20" s="77">
        <v>1</v>
      </c>
      <c r="AU20" s="77">
        <v>2</v>
      </c>
      <c r="AV20" s="77">
        <v>1</v>
      </c>
      <c r="AW20" s="77">
        <v>2</v>
      </c>
      <c r="AX20" s="77">
        <v>3</v>
      </c>
      <c r="AY20" s="77">
        <v>2</v>
      </c>
      <c r="AZ20" s="77">
        <v>2</v>
      </c>
      <c r="BA20" s="77">
        <v>2</v>
      </c>
      <c r="BB20" s="77">
        <v>2</v>
      </c>
      <c r="BC20" s="77">
        <v>3</v>
      </c>
      <c r="BD20" s="77">
        <v>3</v>
      </c>
      <c r="BE20" s="77">
        <v>1000000</v>
      </c>
    </row>
    <row r="21" spans="1:57" ht="15" thickBot="1" x14ac:dyDescent="0.35">
      <c r="A21" s="76" t="s">
        <v>231</v>
      </c>
      <c r="B21" s="77">
        <v>3</v>
      </c>
      <c r="C21" s="77">
        <v>3</v>
      </c>
      <c r="D21" s="77">
        <v>3</v>
      </c>
      <c r="E21" s="77">
        <v>2</v>
      </c>
      <c r="F21" s="77">
        <v>3</v>
      </c>
      <c r="G21" s="77">
        <v>2</v>
      </c>
      <c r="H21" s="77">
        <v>2</v>
      </c>
      <c r="I21" s="77">
        <v>3</v>
      </c>
      <c r="J21" s="77">
        <v>2</v>
      </c>
      <c r="K21" s="77">
        <v>1</v>
      </c>
      <c r="L21" s="77">
        <v>2</v>
      </c>
      <c r="M21" s="77">
        <v>2</v>
      </c>
      <c r="N21" s="77">
        <v>3</v>
      </c>
      <c r="O21" s="77">
        <v>3</v>
      </c>
      <c r="P21" s="77">
        <v>1</v>
      </c>
      <c r="Q21" s="77">
        <v>1</v>
      </c>
      <c r="R21" s="77">
        <v>1000000</v>
      </c>
      <c r="T21">
        <f t="shared" si="15"/>
        <v>1</v>
      </c>
      <c r="U21">
        <f t="shared" si="0"/>
        <v>1</v>
      </c>
      <c r="V21">
        <f t="shared" si="1"/>
        <v>1</v>
      </c>
      <c r="W21">
        <f t="shared" si="2"/>
        <v>2</v>
      </c>
      <c r="X21">
        <f t="shared" si="3"/>
        <v>1</v>
      </c>
      <c r="Y21">
        <f t="shared" si="4"/>
        <v>2</v>
      </c>
      <c r="Z21">
        <f t="shared" si="5"/>
        <v>2</v>
      </c>
      <c r="AA21">
        <f t="shared" si="6"/>
        <v>1</v>
      </c>
      <c r="AB21">
        <f t="shared" si="7"/>
        <v>2</v>
      </c>
      <c r="AC21">
        <f t="shared" si="8"/>
        <v>3</v>
      </c>
      <c r="AD21">
        <f t="shared" si="9"/>
        <v>2</v>
      </c>
      <c r="AE21">
        <f t="shared" si="10"/>
        <v>2</v>
      </c>
      <c r="AF21">
        <f t="shared" si="11"/>
        <v>1</v>
      </c>
      <c r="AG21">
        <f t="shared" si="12"/>
        <v>1</v>
      </c>
      <c r="AH21">
        <f t="shared" si="13"/>
        <v>3</v>
      </c>
      <c r="AI21">
        <f t="shared" si="14"/>
        <v>3</v>
      </c>
      <c r="AJ21">
        <f t="shared" si="16"/>
        <v>1000000</v>
      </c>
      <c r="AN21" s="76" t="s">
        <v>231</v>
      </c>
      <c r="AO21" s="77">
        <v>1</v>
      </c>
      <c r="AP21" s="77">
        <v>1</v>
      </c>
      <c r="AQ21" s="77">
        <v>1</v>
      </c>
      <c r="AR21" s="77">
        <v>2</v>
      </c>
      <c r="AS21" s="77">
        <v>1</v>
      </c>
      <c r="AT21" s="77">
        <v>2</v>
      </c>
      <c r="AU21" s="77">
        <v>2</v>
      </c>
      <c r="AV21" s="77">
        <v>1</v>
      </c>
      <c r="AW21" s="77">
        <v>2</v>
      </c>
      <c r="AX21" s="77">
        <v>3</v>
      </c>
      <c r="AY21" s="77">
        <v>2</v>
      </c>
      <c r="AZ21" s="77">
        <v>2</v>
      </c>
      <c r="BA21" s="77">
        <v>1</v>
      </c>
      <c r="BB21" s="77">
        <v>1</v>
      </c>
      <c r="BC21" s="77">
        <v>3</v>
      </c>
      <c r="BD21" s="77">
        <v>3</v>
      </c>
      <c r="BE21" s="77">
        <v>1000000</v>
      </c>
    </row>
    <row r="22" spans="1:57" ht="15" thickBot="1" x14ac:dyDescent="0.35">
      <c r="A22" s="76" t="s">
        <v>232</v>
      </c>
      <c r="B22" s="77">
        <v>3</v>
      </c>
      <c r="C22" s="77">
        <v>3</v>
      </c>
      <c r="D22" s="77">
        <v>3</v>
      </c>
      <c r="E22" s="77">
        <v>2</v>
      </c>
      <c r="F22" s="77">
        <v>3</v>
      </c>
      <c r="G22" s="77">
        <v>2</v>
      </c>
      <c r="H22" s="77">
        <v>2</v>
      </c>
      <c r="I22" s="77">
        <v>2</v>
      </c>
      <c r="J22" s="77">
        <v>2</v>
      </c>
      <c r="K22" s="77">
        <v>1</v>
      </c>
      <c r="L22" s="77">
        <v>2</v>
      </c>
      <c r="M22" s="77">
        <v>2</v>
      </c>
      <c r="N22" s="77">
        <v>2</v>
      </c>
      <c r="O22" s="77">
        <v>2</v>
      </c>
      <c r="P22" s="77">
        <v>3</v>
      </c>
      <c r="Q22" s="77">
        <v>1</v>
      </c>
      <c r="R22" s="77">
        <v>1000000</v>
      </c>
      <c r="T22">
        <f t="shared" si="15"/>
        <v>1</v>
      </c>
      <c r="U22">
        <f t="shared" si="0"/>
        <v>1</v>
      </c>
      <c r="V22">
        <f t="shared" si="1"/>
        <v>1</v>
      </c>
      <c r="W22">
        <f t="shared" si="2"/>
        <v>2</v>
      </c>
      <c r="X22">
        <f t="shared" si="3"/>
        <v>1</v>
      </c>
      <c r="Y22">
        <f t="shared" si="4"/>
        <v>2</v>
      </c>
      <c r="Z22">
        <f t="shared" si="5"/>
        <v>2</v>
      </c>
      <c r="AA22">
        <f t="shared" si="6"/>
        <v>2</v>
      </c>
      <c r="AB22">
        <f t="shared" si="7"/>
        <v>2</v>
      </c>
      <c r="AC22">
        <f t="shared" si="8"/>
        <v>3</v>
      </c>
      <c r="AD22">
        <f t="shared" si="9"/>
        <v>2</v>
      </c>
      <c r="AE22">
        <f t="shared" si="10"/>
        <v>2</v>
      </c>
      <c r="AF22">
        <f t="shared" si="11"/>
        <v>2</v>
      </c>
      <c r="AG22">
        <f t="shared" si="12"/>
        <v>2</v>
      </c>
      <c r="AH22">
        <f t="shared" si="13"/>
        <v>1</v>
      </c>
      <c r="AI22">
        <f t="shared" si="14"/>
        <v>3</v>
      </c>
      <c r="AJ22">
        <f t="shared" si="16"/>
        <v>1000000</v>
      </c>
      <c r="AN22" s="76" t="s">
        <v>232</v>
      </c>
      <c r="AO22" s="77">
        <v>1</v>
      </c>
      <c r="AP22" s="77">
        <v>1</v>
      </c>
      <c r="AQ22" s="77">
        <v>1</v>
      </c>
      <c r="AR22" s="77">
        <v>2</v>
      </c>
      <c r="AS22" s="77">
        <v>1</v>
      </c>
      <c r="AT22" s="77">
        <v>2</v>
      </c>
      <c r="AU22" s="77">
        <v>2</v>
      </c>
      <c r="AV22" s="77">
        <v>2</v>
      </c>
      <c r="AW22" s="77">
        <v>2</v>
      </c>
      <c r="AX22" s="77">
        <v>3</v>
      </c>
      <c r="AY22" s="77">
        <v>2</v>
      </c>
      <c r="AZ22" s="77">
        <v>2</v>
      </c>
      <c r="BA22" s="77">
        <v>2</v>
      </c>
      <c r="BB22" s="77">
        <v>2</v>
      </c>
      <c r="BC22" s="77">
        <v>1</v>
      </c>
      <c r="BD22" s="77">
        <v>3</v>
      </c>
      <c r="BE22" s="77">
        <v>1000000</v>
      </c>
    </row>
    <row r="23" spans="1:57" ht="15" thickBot="1" x14ac:dyDescent="0.35">
      <c r="A23" s="76" t="s">
        <v>233</v>
      </c>
      <c r="B23" s="77">
        <v>3</v>
      </c>
      <c r="C23" s="77">
        <v>3</v>
      </c>
      <c r="D23" s="77">
        <v>3</v>
      </c>
      <c r="E23" s="77">
        <v>2</v>
      </c>
      <c r="F23" s="77">
        <v>3</v>
      </c>
      <c r="G23" s="77">
        <v>3</v>
      </c>
      <c r="H23" s="77">
        <v>2</v>
      </c>
      <c r="I23" s="77">
        <v>2</v>
      </c>
      <c r="J23" s="77">
        <v>2</v>
      </c>
      <c r="K23" s="77">
        <v>1</v>
      </c>
      <c r="L23" s="77">
        <v>1</v>
      </c>
      <c r="M23" s="77">
        <v>2</v>
      </c>
      <c r="N23" s="77">
        <v>2</v>
      </c>
      <c r="O23" s="77">
        <v>3</v>
      </c>
      <c r="P23" s="77">
        <v>2</v>
      </c>
      <c r="Q23" s="77">
        <v>1</v>
      </c>
      <c r="R23" s="77">
        <v>1000000</v>
      </c>
      <c r="T23">
        <f t="shared" si="15"/>
        <v>1</v>
      </c>
      <c r="U23">
        <f t="shared" si="0"/>
        <v>1</v>
      </c>
      <c r="V23">
        <f t="shared" si="1"/>
        <v>1</v>
      </c>
      <c r="W23">
        <f t="shared" si="2"/>
        <v>2</v>
      </c>
      <c r="X23">
        <f t="shared" si="3"/>
        <v>1</v>
      </c>
      <c r="Y23">
        <f t="shared" si="4"/>
        <v>1</v>
      </c>
      <c r="Z23">
        <f t="shared" si="5"/>
        <v>2</v>
      </c>
      <c r="AA23">
        <f t="shared" si="6"/>
        <v>2</v>
      </c>
      <c r="AB23">
        <f t="shared" si="7"/>
        <v>2</v>
      </c>
      <c r="AC23">
        <f t="shared" si="8"/>
        <v>3</v>
      </c>
      <c r="AD23">
        <f t="shared" si="9"/>
        <v>3</v>
      </c>
      <c r="AE23">
        <f t="shared" si="10"/>
        <v>2</v>
      </c>
      <c r="AF23">
        <f t="shared" si="11"/>
        <v>2</v>
      </c>
      <c r="AG23">
        <f t="shared" si="12"/>
        <v>1</v>
      </c>
      <c r="AH23">
        <f t="shared" si="13"/>
        <v>2</v>
      </c>
      <c r="AI23">
        <f t="shared" si="14"/>
        <v>3</v>
      </c>
      <c r="AJ23">
        <f t="shared" si="16"/>
        <v>1000000</v>
      </c>
      <c r="AN23" s="76" t="s">
        <v>233</v>
      </c>
      <c r="AO23" s="77">
        <v>1</v>
      </c>
      <c r="AP23" s="77">
        <v>1</v>
      </c>
      <c r="AQ23" s="77">
        <v>1</v>
      </c>
      <c r="AR23" s="77">
        <v>2</v>
      </c>
      <c r="AS23" s="77">
        <v>1</v>
      </c>
      <c r="AT23" s="77">
        <v>1</v>
      </c>
      <c r="AU23" s="77">
        <v>2</v>
      </c>
      <c r="AV23" s="77">
        <v>2</v>
      </c>
      <c r="AW23" s="77">
        <v>2</v>
      </c>
      <c r="AX23" s="77">
        <v>3</v>
      </c>
      <c r="AY23" s="77">
        <v>3</v>
      </c>
      <c r="AZ23" s="77">
        <v>2</v>
      </c>
      <c r="BA23" s="77">
        <v>2</v>
      </c>
      <c r="BB23" s="77">
        <v>1</v>
      </c>
      <c r="BC23" s="77">
        <v>2</v>
      </c>
      <c r="BD23" s="77">
        <v>3</v>
      </c>
      <c r="BE23" s="77">
        <v>1000000</v>
      </c>
    </row>
    <row r="24" spans="1:57" ht="15" thickBot="1" x14ac:dyDescent="0.35">
      <c r="A24" s="76" t="s">
        <v>234</v>
      </c>
      <c r="B24" s="77">
        <v>3</v>
      </c>
      <c r="C24" s="77">
        <v>3</v>
      </c>
      <c r="D24" s="77">
        <v>3</v>
      </c>
      <c r="E24" s="77">
        <v>2</v>
      </c>
      <c r="F24" s="77">
        <v>3</v>
      </c>
      <c r="G24" s="77">
        <v>2</v>
      </c>
      <c r="H24" s="77">
        <v>2</v>
      </c>
      <c r="I24" s="77">
        <v>3</v>
      </c>
      <c r="J24" s="77">
        <v>2</v>
      </c>
      <c r="K24" s="77">
        <v>1</v>
      </c>
      <c r="L24" s="77">
        <v>1</v>
      </c>
      <c r="M24" s="77">
        <v>2</v>
      </c>
      <c r="N24" s="77">
        <v>2</v>
      </c>
      <c r="O24" s="77">
        <v>3</v>
      </c>
      <c r="P24" s="77">
        <v>2</v>
      </c>
      <c r="Q24" s="77">
        <v>1</v>
      </c>
      <c r="R24" s="77">
        <v>1000000</v>
      </c>
      <c r="T24">
        <f t="shared" si="15"/>
        <v>1</v>
      </c>
      <c r="U24">
        <f t="shared" si="0"/>
        <v>1</v>
      </c>
      <c r="V24">
        <f t="shared" si="1"/>
        <v>1</v>
      </c>
      <c r="W24">
        <f t="shared" si="2"/>
        <v>2</v>
      </c>
      <c r="X24">
        <f t="shared" si="3"/>
        <v>1</v>
      </c>
      <c r="Y24">
        <f t="shared" si="4"/>
        <v>2</v>
      </c>
      <c r="Z24">
        <f t="shared" si="5"/>
        <v>2</v>
      </c>
      <c r="AA24">
        <f t="shared" si="6"/>
        <v>1</v>
      </c>
      <c r="AB24">
        <f t="shared" si="7"/>
        <v>2</v>
      </c>
      <c r="AC24">
        <f t="shared" si="8"/>
        <v>3</v>
      </c>
      <c r="AD24">
        <f t="shared" si="9"/>
        <v>3</v>
      </c>
      <c r="AE24">
        <f t="shared" si="10"/>
        <v>2</v>
      </c>
      <c r="AF24">
        <f t="shared" si="11"/>
        <v>2</v>
      </c>
      <c r="AG24">
        <f t="shared" si="12"/>
        <v>1</v>
      </c>
      <c r="AH24">
        <f t="shared" si="13"/>
        <v>2</v>
      </c>
      <c r="AI24">
        <f t="shared" si="14"/>
        <v>3</v>
      </c>
      <c r="AJ24">
        <f t="shared" si="16"/>
        <v>1000000</v>
      </c>
      <c r="AN24" s="76" t="s">
        <v>234</v>
      </c>
      <c r="AO24" s="77">
        <v>1</v>
      </c>
      <c r="AP24" s="77">
        <v>1</v>
      </c>
      <c r="AQ24" s="77">
        <v>1</v>
      </c>
      <c r="AR24" s="77">
        <v>2</v>
      </c>
      <c r="AS24" s="77">
        <v>1</v>
      </c>
      <c r="AT24" s="77">
        <v>2</v>
      </c>
      <c r="AU24" s="77">
        <v>2</v>
      </c>
      <c r="AV24" s="77">
        <v>1</v>
      </c>
      <c r="AW24" s="77">
        <v>2</v>
      </c>
      <c r="AX24" s="77">
        <v>3</v>
      </c>
      <c r="AY24" s="77">
        <v>3</v>
      </c>
      <c r="AZ24" s="77">
        <v>2</v>
      </c>
      <c r="BA24" s="77">
        <v>2</v>
      </c>
      <c r="BB24" s="77">
        <v>1</v>
      </c>
      <c r="BC24" s="77">
        <v>2</v>
      </c>
      <c r="BD24" s="77">
        <v>3</v>
      </c>
      <c r="BE24" s="77">
        <v>1000000</v>
      </c>
    </row>
    <row r="25" spans="1:57" ht="15" thickBot="1" x14ac:dyDescent="0.35">
      <c r="A25" s="76" t="s">
        <v>235</v>
      </c>
      <c r="B25" s="77">
        <v>3</v>
      </c>
      <c r="C25" s="77">
        <v>3</v>
      </c>
      <c r="D25" s="77">
        <v>3</v>
      </c>
      <c r="E25" s="77">
        <v>2</v>
      </c>
      <c r="F25" s="77">
        <v>3</v>
      </c>
      <c r="G25" s="77">
        <v>2</v>
      </c>
      <c r="H25" s="77">
        <v>2</v>
      </c>
      <c r="I25" s="77">
        <v>2</v>
      </c>
      <c r="J25" s="77">
        <v>2</v>
      </c>
      <c r="K25" s="77">
        <v>1</v>
      </c>
      <c r="L25" s="77">
        <v>2</v>
      </c>
      <c r="M25" s="77">
        <v>2</v>
      </c>
      <c r="N25" s="77">
        <v>2</v>
      </c>
      <c r="O25" s="77">
        <v>2</v>
      </c>
      <c r="P25" s="77">
        <v>3</v>
      </c>
      <c r="Q25" s="77">
        <v>1</v>
      </c>
      <c r="R25" s="77">
        <v>1000000</v>
      </c>
      <c r="T25">
        <f t="shared" si="15"/>
        <v>1</v>
      </c>
      <c r="U25">
        <f t="shared" si="0"/>
        <v>1</v>
      </c>
      <c r="V25">
        <f t="shared" si="1"/>
        <v>1</v>
      </c>
      <c r="W25">
        <f t="shared" si="2"/>
        <v>2</v>
      </c>
      <c r="X25">
        <f t="shared" si="3"/>
        <v>1</v>
      </c>
      <c r="Y25">
        <f t="shared" si="4"/>
        <v>2</v>
      </c>
      <c r="Z25">
        <f t="shared" si="5"/>
        <v>2</v>
      </c>
      <c r="AA25">
        <f t="shared" si="6"/>
        <v>2</v>
      </c>
      <c r="AB25">
        <f t="shared" si="7"/>
        <v>2</v>
      </c>
      <c r="AC25">
        <f t="shared" si="8"/>
        <v>3</v>
      </c>
      <c r="AD25">
        <f t="shared" si="9"/>
        <v>2</v>
      </c>
      <c r="AE25">
        <f t="shared" si="10"/>
        <v>2</v>
      </c>
      <c r="AF25">
        <f t="shared" si="11"/>
        <v>2</v>
      </c>
      <c r="AG25">
        <f t="shared" si="12"/>
        <v>2</v>
      </c>
      <c r="AH25">
        <f t="shared" si="13"/>
        <v>1</v>
      </c>
      <c r="AI25">
        <f t="shared" si="14"/>
        <v>3</v>
      </c>
      <c r="AJ25">
        <f t="shared" si="16"/>
        <v>1000000</v>
      </c>
      <c r="AN25" s="76" t="s">
        <v>235</v>
      </c>
      <c r="AO25" s="77">
        <v>1</v>
      </c>
      <c r="AP25" s="77">
        <v>1</v>
      </c>
      <c r="AQ25" s="77">
        <v>1</v>
      </c>
      <c r="AR25" s="77">
        <v>2</v>
      </c>
      <c r="AS25" s="77">
        <v>1</v>
      </c>
      <c r="AT25" s="77">
        <v>2</v>
      </c>
      <c r="AU25" s="77">
        <v>2</v>
      </c>
      <c r="AV25" s="77">
        <v>2</v>
      </c>
      <c r="AW25" s="77">
        <v>2</v>
      </c>
      <c r="AX25" s="77">
        <v>3</v>
      </c>
      <c r="AY25" s="77">
        <v>2</v>
      </c>
      <c r="AZ25" s="77">
        <v>2</v>
      </c>
      <c r="BA25" s="77">
        <v>2</v>
      </c>
      <c r="BB25" s="77">
        <v>2</v>
      </c>
      <c r="BC25" s="77">
        <v>1</v>
      </c>
      <c r="BD25" s="77">
        <v>3</v>
      </c>
      <c r="BE25" s="77">
        <v>1000000</v>
      </c>
    </row>
    <row r="26" spans="1:57" ht="15" thickBot="1" x14ac:dyDescent="0.35">
      <c r="A26" s="76" t="s">
        <v>236</v>
      </c>
      <c r="B26" s="77">
        <v>3</v>
      </c>
      <c r="C26" s="77">
        <v>3</v>
      </c>
      <c r="D26" s="77">
        <v>3</v>
      </c>
      <c r="E26" s="77">
        <v>2</v>
      </c>
      <c r="F26" s="77">
        <v>3</v>
      </c>
      <c r="G26" s="77">
        <v>2</v>
      </c>
      <c r="H26" s="77">
        <v>2</v>
      </c>
      <c r="I26" s="77">
        <v>1</v>
      </c>
      <c r="J26" s="77">
        <v>2</v>
      </c>
      <c r="K26" s="77">
        <v>1</v>
      </c>
      <c r="L26" s="77">
        <v>1</v>
      </c>
      <c r="M26" s="77">
        <v>1</v>
      </c>
      <c r="N26" s="77">
        <v>2</v>
      </c>
      <c r="O26" s="77">
        <v>1</v>
      </c>
      <c r="P26" s="77">
        <v>2</v>
      </c>
      <c r="Q26" s="77">
        <v>1</v>
      </c>
      <c r="R26" s="77">
        <v>1000000</v>
      </c>
      <c r="T26">
        <f t="shared" si="15"/>
        <v>1</v>
      </c>
      <c r="U26">
        <f t="shared" si="0"/>
        <v>1</v>
      </c>
      <c r="V26">
        <f t="shared" si="1"/>
        <v>1</v>
      </c>
      <c r="W26">
        <f t="shared" si="2"/>
        <v>2</v>
      </c>
      <c r="X26">
        <f t="shared" si="3"/>
        <v>1</v>
      </c>
      <c r="Y26">
        <f t="shared" si="4"/>
        <v>2</v>
      </c>
      <c r="Z26">
        <f t="shared" si="5"/>
        <v>2</v>
      </c>
      <c r="AA26">
        <f t="shared" si="6"/>
        <v>3</v>
      </c>
      <c r="AB26">
        <f t="shared" si="7"/>
        <v>2</v>
      </c>
      <c r="AC26">
        <f t="shared" si="8"/>
        <v>3</v>
      </c>
      <c r="AD26">
        <f t="shared" si="9"/>
        <v>3</v>
      </c>
      <c r="AE26">
        <f t="shared" si="10"/>
        <v>3</v>
      </c>
      <c r="AF26">
        <f t="shared" si="11"/>
        <v>2</v>
      </c>
      <c r="AG26">
        <f t="shared" si="12"/>
        <v>3</v>
      </c>
      <c r="AH26">
        <f t="shared" si="13"/>
        <v>2</v>
      </c>
      <c r="AI26">
        <f t="shared" si="14"/>
        <v>3</v>
      </c>
      <c r="AJ26">
        <f t="shared" si="16"/>
        <v>1000000</v>
      </c>
      <c r="AN26" s="76" t="s">
        <v>236</v>
      </c>
      <c r="AO26" s="77">
        <v>1</v>
      </c>
      <c r="AP26" s="77">
        <v>1</v>
      </c>
      <c r="AQ26" s="77">
        <v>1</v>
      </c>
      <c r="AR26" s="77">
        <v>2</v>
      </c>
      <c r="AS26" s="77">
        <v>1</v>
      </c>
      <c r="AT26" s="77">
        <v>2</v>
      </c>
      <c r="AU26" s="77">
        <v>2</v>
      </c>
      <c r="AV26" s="77">
        <v>3</v>
      </c>
      <c r="AW26" s="77">
        <v>2</v>
      </c>
      <c r="AX26" s="77">
        <v>3</v>
      </c>
      <c r="AY26" s="77">
        <v>3</v>
      </c>
      <c r="AZ26" s="77">
        <v>3</v>
      </c>
      <c r="BA26" s="77">
        <v>2</v>
      </c>
      <c r="BB26" s="77">
        <v>3</v>
      </c>
      <c r="BC26" s="77">
        <v>2</v>
      </c>
      <c r="BD26" s="77">
        <v>3</v>
      </c>
      <c r="BE26" s="77">
        <v>1000000</v>
      </c>
    </row>
    <row r="27" spans="1:57" ht="15" thickBot="1" x14ac:dyDescent="0.35">
      <c r="A27" s="76" t="s">
        <v>237</v>
      </c>
      <c r="B27" s="77">
        <v>3</v>
      </c>
      <c r="C27" s="77">
        <v>3</v>
      </c>
      <c r="D27" s="77">
        <v>1</v>
      </c>
      <c r="E27" s="77">
        <v>2</v>
      </c>
      <c r="F27" s="77">
        <v>3</v>
      </c>
      <c r="G27" s="77">
        <v>2</v>
      </c>
      <c r="H27" s="77">
        <v>2</v>
      </c>
      <c r="I27" s="77">
        <v>1</v>
      </c>
      <c r="J27" s="77">
        <v>2</v>
      </c>
      <c r="K27" s="77">
        <v>1</v>
      </c>
      <c r="L27" s="77">
        <v>2</v>
      </c>
      <c r="M27" s="77">
        <v>2</v>
      </c>
      <c r="N27" s="77">
        <v>2</v>
      </c>
      <c r="O27" s="77">
        <v>1</v>
      </c>
      <c r="P27" s="77">
        <v>2</v>
      </c>
      <c r="Q27" s="77">
        <v>1</v>
      </c>
      <c r="R27" s="77">
        <v>1000000</v>
      </c>
      <c r="T27">
        <f t="shared" si="15"/>
        <v>1</v>
      </c>
      <c r="U27">
        <f t="shared" si="0"/>
        <v>1</v>
      </c>
      <c r="V27">
        <f t="shared" si="1"/>
        <v>3</v>
      </c>
      <c r="W27">
        <f t="shared" si="2"/>
        <v>2</v>
      </c>
      <c r="X27">
        <f t="shared" si="3"/>
        <v>1</v>
      </c>
      <c r="Y27">
        <f t="shared" si="4"/>
        <v>2</v>
      </c>
      <c r="Z27">
        <f t="shared" si="5"/>
        <v>2</v>
      </c>
      <c r="AA27">
        <f t="shared" si="6"/>
        <v>3</v>
      </c>
      <c r="AB27">
        <f t="shared" si="7"/>
        <v>2</v>
      </c>
      <c r="AC27">
        <f t="shared" si="8"/>
        <v>3</v>
      </c>
      <c r="AD27">
        <f t="shared" si="9"/>
        <v>2</v>
      </c>
      <c r="AE27">
        <f t="shared" si="10"/>
        <v>2</v>
      </c>
      <c r="AF27">
        <f t="shared" si="11"/>
        <v>2</v>
      </c>
      <c r="AG27">
        <f t="shared" si="12"/>
        <v>3</v>
      </c>
      <c r="AH27">
        <f t="shared" si="13"/>
        <v>2</v>
      </c>
      <c r="AI27">
        <f t="shared" si="14"/>
        <v>3</v>
      </c>
      <c r="AJ27">
        <f t="shared" si="16"/>
        <v>1000000</v>
      </c>
      <c r="AN27" s="76" t="s">
        <v>237</v>
      </c>
      <c r="AO27" s="77">
        <v>1</v>
      </c>
      <c r="AP27" s="77">
        <v>1</v>
      </c>
      <c r="AQ27" s="77">
        <v>3</v>
      </c>
      <c r="AR27" s="77">
        <v>2</v>
      </c>
      <c r="AS27" s="77">
        <v>1</v>
      </c>
      <c r="AT27" s="77">
        <v>2</v>
      </c>
      <c r="AU27" s="77">
        <v>2</v>
      </c>
      <c r="AV27" s="77">
        <v>3</v>
      </c>
      <c r="AW27" s="77">
        <v>2</v>
      </c>
      <c r="AX27" s="77">
        <v>3</v>
      </c>
      <c r="AY27" s="77">
        <v>2</v>
      </c>
      <c r="AZ27" s="77">
        <v>2</v>
      </c>
      <c r="BA27" s="77">
        <v>2</v>
      </c>
      <c r="BB27" s="77">
        <v>3</v>
      </c>
      <c r="BC27" s="77">
        <v>2</v>
      </c>
      <c r="BD27" s="77">
        <v>3</v>
      </c>
      <c r="BE27" s="77">
        <v>1000000</v>
      </c>
    </row>
    <row r="28" spans="1:57" ht="15" thickBot="1" x14ac:dyDescent="0.35">
      <c r="A28" s="76" t="s">
        <v>238</v>
      </c>
      <c r="B28" s="77">
        <v>3</v>
      </c>
      <c r="C28" s="77">
        <v>3</v>
      </c>
      <c r="D28" s="77">
        <v>1</v>
      </c>
      <c r="E28" s="77">
        <v>2</v>
      </c>
      <c r="F28" s="77">
        <v>3</v>
      </c>
      <c r="G28" s="77">
        <v>2</v>
      </c>
      <c r="H28" s="77">
        <v>2</v>
      </c>
      <c r="I28" s="77">
        <v>3</v>
      </c>
      <c r="J28" s="77">
        <v>2</v>
      </c>
      <c r="K28" s="77">
        <v>1</v>
      </c>
      <c r="L28" s="77">
        <v>1</v>
      </c>
      <c r="M28" s="77">
        <v>2</v>
      </c>
      <c r="N28" s="77">
        <v>3</v>
      </c>
      <c r="O28" s="77">
        <v>1</v>
      </c>
      <c r="P28" s="77">
        <v>3</v>
      </c>
      <c r="Q28" s="77">
        <v>1</v>
      </c>
      <c r="R28" s="77">
        <v>1000000</v>
      </c>
      <c r="T28">
        <f t="shared" si="15"/>
        <v>1</v>
      </c>
      <c r="U28">
        <f t="shared" si="0"/>
        <v>1</v>
      </c>
      <c r="V28">
        <f t="shared" si="1"/>
        <v>3</v>
      </c>
      <c r="W28">
        <f t="shared" si="2"/>
        <v>2</v>
      </c>
      <c r="X28">
        <f t="shared" si="3"/>
        <v>1</v>
      </c>
      <c r="Y28">
        <f t="shared" si="4"/>
        <v>2</v>
      </c>
      <c r="Z28">
        <f t="shared" si="5"/>
        <v>2</v>
      </c>
      <c r="AA28">
        <f t="shared" si="6"/>
        <v>1</v>
      </c>
      <c r="AB28">
        <f t="shared" si="7"/>
        <v>2</v>
      </c>
      <c r="AC28">
        <f t="shared" si="8"/>
        <v>3</v>
      </c>
      <c r="AD28">
        <f t="shared" si="9"/>
        <v>3</v>
      </c>
      <c r="AE28">
        <f t="shared" si="10"/>
        <v>2</v>
      </c>
      <c r="AF28">
        <f t="shared" si="11"/>
        <v>1</v>
      </c>
      <c r="AG28">
        <f t="shared" si="12"/>
        <v>3</v>
      </c>
      <c r="AH28">
        <f t="shared" si="13"/>
        <v>1</v>
      </c>
      <c r="AI28">
        <f t="shared" si="14"/>
        <v>3</v>
      </c>
      <c r="AJ28">
        <f t="shared" si="16"/>
        <v>1000000</v>
      </c>
      <c r="AN28" s="76" t="s">
        <v>238</v>
      </c>
      <c r="AO28" s="77">
        <v>1</v>
      </c>
      <c r="AP28" s="77">
        <v>1</v>
      </c>
      <c r="AQ28" s="77">
        <v>3</v>
      </c>
      <c r="AR28" s="77">
        <v>2</v>
      </c>
      <c r="AS28" s="77">
        <v>1</v>
      </c>
      <c r="AT28" s="77">
        <v>2</v>
      </c>
      <c r="AU28" s="77">
        <v>2</v>
      </c>
      <c r="AV28" s="77">
        <v>1</v>
      </c>
      <c r="AW28" s="77">
        <v>2</v>
      </c>
      <c r="AX28" s="77">
        <v>3</v>
      </c>
      <c r="AY28" s="77">
        <v>3</v>
      </c>
      <c r="AZ28" s="77">
        <v>2</v>
      </c>
      <c r="BA28" s="77">
        <v>1</v>
      </c>
      <c r="BB28" s="77">
        <v>3</v>
      </c>
      <c r="BC28" s="77">
        <v>1</v>
      </c>
      <c r="BD28" s="77">
        <v>3</v>
      </c>
      <c r="BE28" s="77">
        <v>1000000</v>
      </c>
    </row>
    <row r="29" spans="1:57" ht="15" thickBot="1" x14ac:dyDescent="0.35">
      <c r="A29" s="76" t="s">
        <v>239</v>
      </c>
      <c r="B29" s="77">
        <v>3</v>
      </c>
      <c r="C29" s="77">
        <v>3</v>
      </c>
      <c r="D29" s="77">
        <v>1</v>
      </c>
      <c r="E29" s="77">
        <v>2</v>
      </c>
      <c r="F29" s="77">
        <v>3</v>
      </c>
      <c r="G29" s="77">
        <v>3</v>
      </c>
      <c r="H29" s="77">
        <v>2</v>
      </c>
      <c r="I29" s="77">
        <v>3</v>
      </c>
      <c r="J29" s="77">
        <v>2</v>
      </c>
      <c r="K29" s="77">
        <v>2</v>
      </c>
      <c r="L29" s="77">
        <v>2</v>
      </c>
      <c r="M29" s="77">
        <v>1</v>
      </c>
      <c r="N29" s="77">
        <v>2</v>
      </c>
      <c r="O29" s="77">
        <v>1</v>
      </c>
      <c r="P29" s="77">
        <v>3</v>
      </c>
      <c r="Q29" s="77">
        <v>1</v>
      </c>
      <c r="R29" s="77">
        <v>1000000</v>
      </c>
      <c r="T29">
        <f t="shared" si="15"/>
        <v>1</v>
      </c>
      <c r="U29">
        <f t="shared" si="0"/>
        <v>1</v>
      </c>
      <c r="V29">
        <f t="shared" si="1"/>
        <v>3</v>
      </c>
      <c r="W29">
        <f t="shared" si="2"/>
        <v>2</v>
      </c>
      <c r="X29">
        <f t="shared" si="3"/>
        <v>1</v>
      </c>
      <c r="Y29">
        <f t="shared" si="4"/>
        <v>1</v>
      </c>
      <c r="Z29">
        <f t="shared" si="5"/>
        <v>2</v>
      </c>
      <c r="AA29">
        <f t="shared" si="6"/>
        <v>1</v>
      </c>
      <c r="AB29">
        <f t="shared" si="7"/>
        <v>2</v>
      </c>
      <c r="AC29">
        <f t="shared" si="8"/>
        <v>2</v>
      </c>
      <c r="AD29">
        <f t="shared" si="9"/>
        <v>2</v>
      </c>
      <c r="AE29">
        <f t="shared" si="10"/>
        <v>3</v>
      </c>
      <c r="AF29">
        <f t="shared" si="11"/>
        <v>2</v>
      </c>
      <c r="AG29">
        <f t="shared" si="12"/>
        <v>3</v>
      </c>
      <c r="AH29">
        <f t="shared" si="13"/>
        <v>1</v>
      </c>
      <c r="AI29">
        <f t="shared" si="14"/>
        <v>3</v>
      </c>
      <c r="AJ29">
        <f t="shared" si="16"/>
        <v>1000000</v>
      </c>
      <c r="AN29" s="76" t="s">
        <v>239</v>
      </c>
      <c r="AO29" s="77">
        <v>1</v>
      </c>
      <c r="AP29" s="77">
        <v>1</v>
      </c>
      <c r="AQ29" s="77">
        <v>3</v>
      </c>
      <c r="AR29" s="77">
        <v>2</v>
      </c>
      <c r="AS29" s="77">
        <v>1</v>
      </c>
      <c r="AT29" s="77">
        <v>1</v>
      </c>
      <c r="AU29" s="77">
        <v>2</v>
      </c>
      <c r="AV29" s="77">
        <v>1</v>
      </c>
      <c r="AW29" s="77">
        <v>2</v>
      </c>
      <c r="AX29" s="77">
        <v>2</v>
      </c>
      <c r="AY29" s="77">
        <v>2</v>
      </c>
      <c r="AZ29" s="77">
        <v>3</v>
      </c>
      <c r="BA29" s="77">
        <v>2</v>
      </c>
      <c r="BB29" s="77">
        <v>3</v>
      </c>
      <c r="BC29" s="77">
        <v>1</v>
      </c>
      <c r="BD29" s="77">
        <v>3</v>
      </c>
      <c r="BE29" s="77">
        <v>1000000</v>
      </c>
    </row>
    <row r="30" spans="1:57" ht="15" thickBot="1" x14ac:dyDescent="0.35">
      <c r="A30" s="76" t="s">
        <v>240</v>
      </c>
      <c r="B30" s="77">
        <v>3</v>
      </c>
      <c r="C30" s="77">
        <v>3</v>
      </c>
      <c r="D30" s="77">
        <v>1</v>
      </c>
      <c r="E30" s="77">
        <v>2</v>
      </c>
      <c r="F30" s="77">
        <v>3</v>
      </c>
      <c r="G30" s="77">
        <v>2</v>
      </c>
      <c r="H30" s="77">
        <v>2</v>
      </c>
      <c r="I30" s="77">
        <v>2</v>
      </c>
      <c r="J30" s="77">
        <v>2</v>
      </c>
      <c r="K30" s="77">
        <v>2</v>
      </c>
      <c r="L30" s="77">
        <v>2</v>
      </c>
      <c r="M30" s="77">
        <v>2</v>
      </c>
      <c r="N30" s="77">
        <v>2</v>
      </c>
      <c r="O30" s="77">
        <v>1</v>
      </c>
      <c r="P30" s="77">
        <v>2</v>
      </c>
      <c r="Q30" s="77">
        <v>1</v>
      </c>
      <c r="R30" s="77">
        <v>1000000</v>
      </c>
      <c r="T30">
        <f t="shared" si="15"/>
        <v>1</v>
      </c>
      <c r="U30">
        <f t="shared" si="0"/>
        <v>1</v>
      </c>
      <c r="V30">
        <f t="shared" si="1"/>
        <v>3</v>
      </c>
      <c r="W30">
        <f t="shared" si="2"/>
        <v>2</v>
      </c>
      <c r="X30">
        <f t="shared" si="3"/>
        <v>1</v>
      </c>
      <c r="Y30">
        <f t="shared" si="4"/>
        <v>2</v>
      </c>
      <c r="Z30">
        <f t="shared" si="5"/>
        <v>2</v>
      </c>
      <c r="AA30">
        <f t="shared" si="6"/>
        <v>2</v>
      </c>
      <c r="AB30">
        <f t="shared" si="7"/>
        <v>2</v>
      </c>
      <c r="AC30">
        <f t="shared" si="8"/>
        <v>2</v>
      </c>
      <c r="AD30">
        <f t="shared" si="9"/>
        <v>2</v>
      </c>
      <c r="AE30">
        <f t="shared" si="10"/>
        <v>2</v>
      </c>
      <c r="AF30">
        <f t="shared" si="11"/>
        <v>2</v>
      </c>
      <c r="AG30">
        <f t="shared" si="12"/>
        <v>3</v>
      </c>
      <c r="AH30">
        <f t="shared" si="13"/>
        <v>2</v>
      </c>
      <c r="AI30">
        <f t="shared" si="14"/>
        <v>3</v>
      </c>
      <c r="AJ30">
        <f t="shared" si="16"/>
        <v>1000000</v>
      </c>
      <c r="AN30" s="76" t="s">
        <v>240</v>
      </c>
      <c r="AO30" s="77">
        <v>1</v>
      </c>
      <c r="AP30" s="77">
        <v>1</v>
      </c>
      <c r="AQ30" s="77">
        <v>3</v>
      </c>
      <c r="AR30" s="77">
        <v>2</v>
      </c>
      <c r="AS30" s="77">
        <v>1</v>
      </c>
      <c r="AT30" s="77">
        <v>2</v>
      </c>
      <c r="AU30" s="77">
        <v>2</v>
      </c>
      <c r="AV30" s="77">
        <v>2</v>
      </c>
      <c r="AW30" s="77">
        <v>2</v>
      </c>
      <c r="AX30" s="77">
        <v>2</v>
      </c>
      <c r="AY30" s="77">
        <v>2</v>
      </c>
      <c r="AZ30" s="77">
        <v>2</v>
      </c>
      <c r="BA30" s="77">
        <v>2</v>
      </c>
      <c r="BB30" s="77">
        <v>3</v>
      </c>
      <c r="BC30" s="77">
        <v>2</v>
      </c>
      <c r="BD30" s="77">
        <v>3</v>
      </c>
      <c r="BE30" s="77">
        <v>1000000</v>
      </c>
    </row>
    <row r="31" spans="1:57" ht="15" thickBot="1" x14ac:dyDescent="0.35">
      <c r="A31" s="76" t="s">
        <v>241</v>
      </c>
      <c r="B31" s="77">
        <v>3</v>
      </c>
      <c r="C31" s="77">
        <v>3</v>
      </c>
      <c r="D31" s="77">
        <v>1</v>
      </c>
      <c r="E31" s="77">
        <v>2</v>
      </c>
      <c r="F31" s="77">
        <v>3</v>
      </c>
      <c r="G31" s="77">
        <v>2</v>
      </c>
      <c r="H31" s="77">
        <v>3</v>
      </c>
      <c r="I31" s="77">
        <v>3</v>
      </c>
      <c r="J31" s="77">
        <v>2</v>
      </c>
      <c r="K31" s="77">
        <v>2</v>
      </c>
      <c r="L31" s="77">
        <v>2</v>
      </c>
      <c r="M31" s="77">
        <v>2</v>
      </c>
      <c r="N31" s="77">
        <v>3</v>
      </c>
      <c r="O31" s="77">
        <v>1</v>
      </c>
      <c r="P31" s="77">
        <v>2</v>
      </c>
      <c r="Q31" s="77">
        <v>1</v>
      </c>
      <c r="R31" s="77">
        <v>1000000</v>
      </c>
      <c r="T31">
        <f t="shared" si="15"/>
        <v>1</v>
      </c>
      <c r="U31">
        <f t="shared" si="0"/>
        <v>1</v>
      </c>
      <c r="V31">
        <f t="shared" si="1"/>
        <v>3</v>
      </c>
      <c r="W31">
        <f t="shared" si="2"/>
        <v>2</v>
      </c>
      <c r="X31">
        <f t="shared" si="3"/>
        <v>1</v>
      </c>
      <c r="Y31">
        <f t="shared" si="4"/>
        <v>2</v>
      </c>
      <c r="Z31">
        <f t="shared" si="5"/>
        <v>1</v>
      </c>
      <c r="AA31">
        <f t="shared" si="6"/>
        <v>1</v>
      </c>
      <c r="AB31">
        <f t="shared" si="7"/>
        <v>2</v>
      </c>
      <c r="AC31">
        <f t="shared" si="8"/>
        <v>2</v>
      </c>
      <c r="AD31">
        <f t="shared" si="9"/>
        <v>2</v>
      </c>
      <c r="AE31">
        <f t="shared" si="10"/>
        <v>2</v>
      </c>
      <c r="AF31">
        <f t="shared" si="11"/>
        <v>1</v>
      </c>
      <c r="AG31">
        <f t="shared" si="12"/>
        <v>3</v>
      </c>
      <c r="AH31">
        <f t="shared" si="13"/>
        <v>2</v>
      </c>
      <c r="AI31">
        <f t="shared" si="14"/>
        <v>3</v>
      </c>
      <c r="AJ31">
        <f t="shared" si="16"/>
        <v>1000000</v>
      </c>
      <c r="AN31" s="76" t="s">
        <v>241</v>
      </c>
      <c r="AO31" s="77">
        <v>1</v>
      </c>
      <c r="AP31" s="77">
        <v>1</v>
      </c>
      <c r="AQ31" s="77">
        <v>3</v>
      </c>
      <c r="AR31" s="77">
        <v>2</v>
      </c>
      <c r="AS31" s="77">
        <v>1</v>
      </c>
      <c r="AT31" s="77">
        <v>2</v>
      </c>
      <c r="AU31" s="77">
        <v>1</v>
      </c>
      <c r="AV31" s="77">
        <v>1</v>
      </c>
      <c r="AW31" s="77">
        <v>2</v>
      </c>
      <c r="AX31" s="77">
        <v>2</v>
      </c>
      <c r="AY31" s="77">
        <v>2</v>
      </c>
      <c r="AZ31" s="77">
        <v>2</v>
      </c>
      <c r="BA31" s="77">
        <v>1</v>
      </c>
      <c r="BB31" s="77">
        <v>3</v>
      </c>
      <c r="BC31" s="77">
        <v>2</v>
      </c>
      <c r="BD31" s="77">
        <v>3</v>
      </c>
      <c r="BE31" s="77">
        <v>1000000</v>
      </c>
    </row>
    <row r="32" spans="1:57" ht="15" thickBot="1" x14ac:dyDescent="0.35">
      <c r="A32" s="76" t="s">
        <v>242</v>
      </c>
      <c r="B32" s="77">
        <v>3</v>
      </c>
      <c r="C32" s="77">
        <v>3</v>
      </c>
      <c r="D32" s="77">
        <v>1</v>
      </c>
      <c r="E32" s="77">
        <v>2</v>
      </c>
      <c r="F32" s="77">
        <v>3</v>
      </c>
      <c r="G32" s="77">
        <v>2</v>
      </c>
      <c r="H32" s="77">
        <v>3</v>
      </c>
      <c r="I32" s="77">
        <v>3</v>
      </c>
      <c r="J32" s="77">
        <v>2</v>
      </c>
      <c r="K32" s="77">
        <v>2</v>
      </c>
      <c r="L32" s="77">
        <v>2</v>
      </c>
      <c r="M32" s="77">
        <v>1</v>
      </c>
      <c r="N32" s="77">
        <v>2</v>
      </c>
      <c r="O32" s="77">
        <v>2</v>
      </c>
      <c r="P32" s="77">
        <v>3</v>
      </c>
      <c r="Q32" s="77">
        <v>1</v>
      </c>
      <c r="R32" s="77">
        <v>1000000</v>
      </c>
      <c r="T32">
        <f t="shared" si="15"/>
        <v>1</v>
      </c>
      <c r="U32">
        <f t="shared" si="0"/>
        <v>1</v>
      </c>
      <c r="V32">
        <f t="shared" si="1"/>
        <v>3</v>
      </c>
      <c r="W32">
        <f t="shared" si="2"/>
        <v>2</v>
      </c>
      <c r="X32">
        <f t="shared" si="3"/>
        <v>1</v>
      </c>
      <c r="Y32">
        <f t="shared" si="4"/>
        <v>2</v>
      </c>
      <c r="Z32">
        <f t="shared" si="5"/>
        <v>1</v>
      </c>
      <c r="AA32">
        <f t="shared" si="6"/>
        <v>1</v>
      </c>
      <c r="AB32">
        <f t="shared" si="7"/>
        <v>2</v>
      </c>
      <c r="AC32">
        <f t="shared" si="8"/>
        <v>2</v>
      </c>
      <c r="AD32">
        <f t="shared" si="9"/>
        <v>2</v>
      </c>
      <c r="AE32">
        <f t="shared" si="10"/>
        <v>3</v>
      </c>
      <c r="AF32">
        <f t="shared" si="11"/>
        <v>2</v>
      </c>
      <c r="AG32">
        <f t="shared" si="12"/>
        <v>2</v>
      </c>
      <c r="AH32">
        <f t="shared" si="13"/>
        <v>1</v>
      </c>
      <c r="AI32">
        <f t="shared" si="14"/>
        <v>3</v>
      </c>
      <c r="AJ32">
        <f t="shared" si="16"/>
        <v>1000000</v>
      </c>
      <c r="AN32" s="76" t="s">
        <v>242</v>
      </c>
      <c r="AO32" s="77">
        <v>1</v>
      </c>
      <c r="AP32" s="77">
        <v>1</v>
      </c>
      <c r="AQ32" s="77">
        <v>3</v>
      </c>
      <c r="AR32" s="77">
        <v>2</v>
      </c>
      <c r="AS32" s="77">
        <v>1</v>
      </c>
      <c r="AT32" s="77">
        <v>2</v>
      </c>
      <c r="AU32" s="77">
        <v>1</v>
      </c>
      <c r="AV32" s="77">
        <v>1</v>
      </c>
      <c r="AW32" s="77">
        <v>2</v>
      </c>
      <c r="AX32" s="77">
        <v>2</v>
      </c>
      <c r="AY32" s="77">
        <v>2</v>
      </c>
      <c r="AZ32" s="77">
        <v>3</v>
      </c>
      <c r="BA32" s="77">
        <v>2</v>
      </c>
      <c r="BB32" s="77">
        <v>2</v>
      </c>
      <c r="BC32" s="77">
        <v>1</v>
      </c>
      <c r="BD32" s="77">
        <v>3</v>
      </c>
      <c r="BE32" s="77">
        <v>1000000</v>
      </c>
    </row>
    <row r="33" spans="1:57" ht="15" thickBot="1" x14ac:dyDescent="0.35">
      <c r="A33" s="76" t="s">
        <v>243</v>
      </c>
      <c r="B33" s="77">
        <v>3</v>
      </c>
      <c r="C33" s="77">
        <v>3</v>
      </c>
      <c r="D33" s="77">
        <v>3</v>
      </c>
      <c r="E33" s="77">
        <v>2</v>
      </c>
      <c r="F33" s="77">
        <v>2</v>
      </c>
      <c r="G33" s="77">
        <v>3</v>
      </c>
      <c r="H33" s="77">
        <v>2</v>
      </c>
      <c r="I33" s="77">
        <v>3</v>
      </c>
      <c r="J33" s="77">
        <v>1</v>
      </c>
      <c r="K33" s="77">
        <v>3</v>
      </c>
      <c r="L33" s="77">
        <v>2</v>
      </c>
      <c r="M33" s="77">
        <v>2</v>
      </c>
      <c r="N33" s="77">
        <v>3</v>
      </c>
      <c r="O33" s="77">
        <v>2</v>
      </c>
      <c r="P33" s="77">
        <v>2</v>
      </c>
      <c r="Q33" s="77">
        <v>1</v>
      </c>
      <c r="R33" s="77">
        <v>1000000</v>
      </c>
      <c r="T33">
        <f t="shared" si="15"/>
        <v>1</v>
      </c>
      <c r="U33">
        <f t="shared" si="0"/>
        <v>1</v>
      </c>
      <c r="V33">
        <f t="shared" si="1"/>
        <v>1</v>
      </c>
      <c r="W33">
        <f t="shared" si="2"/>
        <v>2</v>
      </c>
      <c r="X33">
        <f t="shared" si="3"/>
        <v>2</v>
      </c>
      <c r="Y33">
        <f t="shared" si="4"/>
        <v>1</v>
      </c>
      <c r="Z33">
        <f t="shared" si="5"/>
        <v>2</v>
      </c>
      <c r="AA33">
        <f t="shared" si="6"/>
        <v>1</v>
      </c>
      <c r="AB33">
        <f t="shared" si="7"/>
        <v>3</v>
      </c>
      <c r="AC33">
        <f t="shared" si="8"/>
        <v>1</v>
      </c>
      <c r="AD33">
        <f t="shared" si="9"/>
        <v>2</v>
      </c>
      <c r="AE33">
        <f t="shared" si="10"/>
        <v>2</v>
      </c>
      <c r="AF33">
        <f t="shared" si="11"/>
        <v>1</v>
      </c>
      <c r="AG33">
        <f t="shared" si="12"/>
        <v>2</v>
      </c>
      <c r="AH33">
        <f t="shared" si="13"/>
        <v>2</v>
      </c>
      <c r="AI33">
        <f t="shared" si="14"/>
        <v>3</v>
      </c>
      <c r="AJ33">
        <f t="shared" si="16"/>
        <v>1000000</v>
      </c>
      <c r="AN33" s="76" t="s">
        <v>243</v>
      </c>
      <c r="AO33" s="77">
        <v>1</v>
      </c>
      <c r="AP33" s="77">
        <v>1</v>
      </c>
      <c r="AQ33" s="77">
        <v>1</v>
      </c>
      <c r="AR33" s="77">
        <v>2</v>
      </c>
      <c r="AS33" s="77">
        <v>2</v>
      </c>
      <c r="AT33" s="77">
        <v>1</v>
      </c>
      <c r="AU33" s="77">
        <v>2</v>
      </c>
      <c r="AV33" s="77">
        <v>1</v>
      </c>
      <c r="AW33" s="77">
        <v>3</v>
      </c>
      <c r="AX33" s="77">
        <v>1</v>
      </c>
      <c r="AY33" s="77">
        <v>2</v>
      </c>
      <c r="AZ33" s="77">
        <v>2</v>
      </c>
      <c r="BA33" s="77">
        <v>1</v>
      </c>
      <c r="BB33" s="77">
        <v>2</v>
      </c>
      <c r="BC33" s="77">
        <v>2</v>
      </c>
      <c r="BD33" s="77">
        <v>3</v>
      </c>
      <c r="BE33" s="77">
        <v>1000000</v>
      </c>
    </row>
    <row r="34" spans="1:57" ht="15" thickBot="1" x14ac:dyDescent="0.35">
      <c r="A34" s="76" t="s">
        <v>244</v>
      </c>
      <c r="B34" s="77">
        <v>3</v>
      </c>
      <c r="C34" s="77">
        <v>3</v>
      </c>
      <c r="D34" s="77">
        <v>3</v>
      </c>
      <c r="E34" s="77">
        <v>2</v>
      </c>
      <c r="F34" s="77">
        <v>3</v>
      </c>
      <c r="G34" s="77">
        <v>3</v>
      </c>
      <c r="H34" s="77">
        <v>2</v>
      </c>
      <c r="I34" s="77">
        <v>3</v>
      </c>
      <c r="J34" s="77">
        <v>2</v>
      </c>
      <c r="K34" s="77">
        <v>1</v>
      </c>
      <c r="L34" s="77">
        <v>1</v>
      </c>
      <c r="M34" s="77">
        <v>2</v>
      </c>
      <c r="N34" s="77">
        <v>2</v>
      </c>
      <c r="O34" s="77">
        <v>2</v>
      </c>
      <c r="P34" s="77">
        <v>2</v>
      </c>
      <c r="Q34" s="77">
        <v>1</v>
      </c>
      <c r="R34" s="77">
        <v>1000000</v>
      </c>
      <c r="T34">
        <f t="shared" si="15"/>
        <v>1</v>
      </c>
      <c r="U34">
        <f t="shared" si="0"/>
        <v>1</v>
      </c>
      <c r="V34">
        <f t="shared" si="1"/>
        <v>1</v>
      </c>
      <c r="W34">
        <f t="shared" si="2"/>
        <v>2</v>
      </c>
      <c r="X34">
        <f t="shared" si="3"/>
        <v>1</v>
      </c>
      <c r="Y34">
        <f t="shared" si="4"/>
        <v>1</v>
      </c>
      <c r="Z34">
        <f t="shared" si="5"/>
        <v>2</v>
      </c>
      <c r="AA34">
        <f t="shared" si="6"/>
        <v>1</v>
      </c>
      <c r="AB34">
        <f t="shared" si="7"/>
        <v>2</v>
      </c>
      <c r="AC34">
        <f t="shared" si="8"/>
        <v>3</v>
      </c>
      <c r="AD34">
        <f t="shared" si="9"/>
        <v>3</v>
      </c>
      <c r="AE34">
        <f t="shared" si="10"/>
        <v>2</v>
      </c>
      <c r="AF34">
        <f t="shared" si="11"/>
        <v>2</v>
      </c>
      <c r="AG34">
        <f t="shared" si="12"/>
        <v>2</v>
      </c>
      <c r="AH34">
        <f t="shared" si="13"/>
        <v>2</v>
      </c>
      <c r="AI34">
        <f t="shared" si="14"/>
        <v>3</v>
      </c>
      <c r="AJ34">
        <f t="shared" si="16"/>
        <v>1000000</v>
      </c>
      <c r="AN34" s="76" t="s">
        <v>244</v>
      </c>
      <c r="AO34" s="77">
        <v>1</v>
      </c>
      <c r="AP34" s="77">
        <v>1</v>
      </c>
      <c r="AQ34" s="77">
        <v>1</v>
      </c>
      <c r="AR34" s="77">
        <v>2</v>
      </c>
      <c r="AS34" s="77">
        <v>1</v>
      </c>
      <c r="AT34" s="77">
        <v>1</v>
      </c>
      <c r="AU34" s="77">
        <v>2</v>
      </c>
      <c r="AV34" s="77">
        <v>1</v>
      </c>
      <c r="AW34" s="77">
        <v>2</v>
      </c>
      <c r="AX34" s="77">
        <v>3</v>
      </c>
      <c r="AY34" s="77">
        <v>3</v>
      </c>
      <c r="AZ34" s="77">
        <v>2</v>
      </c>
      <c r="BA34" s="77">
        <v>2</v>
      </c>
      <c r="BB34" s="77">
        <v>2</v>
      </c>
      <c r="BC34" s="77">
        <v>2</v>
      </c>
      <c r="BD34" s="77">
        <v>3</v>
      </c>
      <c r="BE34" s="77">
        <v>1000000</v>
      </c>
    </row>
    <row r="35" spans="1:57" ht="15" thickBot="1" x14ac:dyDescent="0.35">
      <c r="A35" s="76" t="s">
        <v>245</v>
      </c>
      <c r="B35" s="77">
        <v>3</v>
      </c>
      <c r="C35" s="77">
        <v>3</v>
      </c>
      <c r="D35" s="77">
        <v>3</v>
      </c>
      <c r="E35" s="77">
        <v>2</v>
      </c>
      <c r="F35" s="77">
        <v>3</v>
      </c>
      <c r="G35" s="77">
        <v>2</v>
      </c>
      <c r="H35" s="77">
        <v>2</v>
      </c>
      <c r="I35" s="77">
        <v>3</v>
      </c>
      <c r="J35" s="77">
        <v>1</v>
      </c>
      <c r="K35" s="77">
        <v>2</v>
      </c>
      <c r="L35" s="77">
        <v>2</v>
      </c>
      <c r="M35" s="77">
        <v>2</v>
      </c>
      <c r="N35" s="77">
        <v>2</v>
      </c>
      <c r="O35" s="77">
        <v>1</v>
      </c>
      <c r="P35" s="77">
        <v>2</v>
      </c>
      <c r="Q35" s="77">
        <v>1</v>
      </c>
      <c r="R35" s="77">
        <v>1000000</v>
      </c>
      <c r="T35">
        <f t="shared" si="15"/>
        <v>1</v>
      </c>
      <c r="U35">
        <f t="shared" si="0"/>
        <v>1</v>
      </c>
      <c r="V35">
        <f t="shared" si="1"/>
        <v>1</v>
      </c>
      <c r="W35">
        <f t="shared" si="2"/>
        <v>2</v>
      </c>
      <c r="X35">
        <f t="shared" si="3"/>
        <v>1</v>
      </c>
      <c r="Y35">
        <f t="shared" si="4"/>
        <v>2</v>
      </c>
      <c r="Z35">
        <f t="shared" si="5"/>
        <v>2</v>
      </c>
      <c r="AA35">
        <f t="shared" si="6"/>
        <v>1</v>
      </c>
      <c r="AB35">
        <f t="shared" si="7"/>
        <v>3</v>
      </c>
      <c r="AC35">
        <f t="shared" si="8"/>
        <v>2</v>
      </c>
      <c r="AD35">
        <f t="shared" si="9"/>
        <v>2</v>
      </c>
      <c r="AE35">
        <f t="shared" si="10"/>
        <v>2</v>
      </c>
      <c r="AF35">
        <f t="shared" si="11"/>
        <v>2</v>
      </c>
      <c r="AG35">
        <f t="shared" si="12"/>
        <v>3</v>
      </c>
      <c r="AH35">
        <f t="shared" si="13"/>
        <v>2</v>
      </c>
      <c r="AI35">
        <f t="shared" si="14"/>
        <v>3</v>
      </c>
      <c r="AJ35">
        <f t="shared" si="16"/>
        <v>1000000</v>
      </c>
      <c r="AN35" s="76" t="s">
        <v>245</v>
      </c>
      <c r="AO35" s="77">
        <v>1</v>
      </c>
      <c r="AP35" s="77">
        <v>1</v>
      </c>
      <c r="AQ35" s="77">
        <v>1</v>
      </c>
      <c r="AR35" s="77">
        <v>2</v>
      </c>
      <c r="AS35" s="77">
        <v>1</v>
      </c>
      <c r="AT35" s="77">
        <v>2</v>
      </c>
      <c r="AU35" s="77">
        <v>2</v>
      </c>
      <c r="AV35" s="77">
        <v>1</v>
      </c>
      <c r="AW35" s="77">
        <v>3</v>
      </c>
      <c r="AX35" s="77">
        <v>2</v>
      </c>
      <c r="AY35" s="77">
        <v>2</v>
      </c>
      <c r="AZ35" s="77">
        <v>2</v>
      </c>
      <c r="BA35" s="77">
        <v>2</v>
      </c>
      <c r="BB35" s="77">
        <v>3</v>
      </c>
      <c r="BC35" s="77">
        <v>2</v>
      </c>
      <c r="BD35" s="77">
        <v>3</v>
      </c>
      <c r="BE35" s="77">
        <v>1000000</v>
      </c>
    </row>
    <row r="36" spans="1:57" ht="15" thickBot="1" x14ac:dyDescent="0.35">
      <c r="A36" s="76" t="s">
        <v>246</v>
      </c>
      <c r="B36" s="77">
        <v>3</v>
      </c>
      <c r="C36" s="77">
        <v>3</v>
      </c>
      <c r="D36" s="77">
        <v>3</v>
      </c>
      <c r="E36" s="77">
        <v>2</v>
      </c>
      <c r="F36" s="77">
        <v>3</v>
      </c>
      <c r="G36" s="77">
        <v>2</v>
      </c>
      <c r="H36" s="77">
        <v>2</v>
      </c>
      <c r="I36" s="77">
        <v>3</v>
      </c>
      <c r="J36" s="77">
        <v>2</v>
      </c>
      <c r="K36" s="77">
        <v>2</v>
      </c>
      <c r="L36" s="77">
        <v>2</v>
      </c>
      <c r="M36" s="77">
        <v>2</v>
      </c>
      <c r="N36" s="77">
        <v>2</v>
      </c>
      <c r="O36" s="77">
        <v>1</v>
      </c>
      <c r="P36" s="77">
        <v>3</v>
      </c>
      <c r="Q36" s="77">
        <v>1</v>
      </c>
      <c r="R36" s="77">
        <v>1000000</v>
      </c>
      <c r="T36">
        <f t="shared" si="15"/>
        <v>1</v>
      </c>
      <c r="U36">
        <f t="shared" si="0"/>
        <v>1</v>
      </c>
      <c r="V36">
        <f t="shared" si="1"/>
        <v>1</v>
      </c>
      <c r="W36">
        <f t="shared" si="2"/>
        <v>2</v>
      </c>
      <c r="X36">
        <f t="shared" si="3"/>
        <v>1</v>
      </c>
      <c r="Y36">
        <f t="shared" si="4"/>
        <v>2</v>
      </c>
      <c r="Z36">
        <f t="shared" si="5"/>
        <v>2</v>
      </c>
      <c r="AA36">
        <f t="shared" si="6"/>
        <v>1</v>
      </c>
      <c r="AB36">
        <f t="shared" si="7"/>
        <v>2</v>
      </c>
      <c r="AC36">
        <f t="shared" si="8"/>
        <v>2</v>
      </c>
      <c r="AD36">
        <f t="shared" si="9"/>
        <v>2</v>
      </c>
      <c r="AE36">
        <f t="shared" si="10"/>
        <v>2</v>
      </c>
      <c r="AF36">
        <f t="shared" si="11"/>
        <v>2</v>
      </c>
      <c r="AG36">
        <f t="shared" si="12"/>
        <v>3</v>
      </c>
      <c r="AH36">
        <f t="shared" si="13"/>
        <v>1</v>
      </c>
      <c r="AI36">
        <f t="shared" si="14"/>
        <v>3</v>
      </c>
      <c r="AJ36">
        <f t="shared" si="16"/>
        <v>1000000</v>
      </c>
      <c r="AN36" s="76" t="s">
        <v>246</v>
      </c>
      <c r="AO36" s="77">
        <v>1</v>
      </c>
      <c r="AP36" s="77">
        <v>1</v>
      </c>
      <c r="AQ36" s="77">
        <v>1</v>
      </c>
      <c r="AR36" s="77">
        <v>2</v>
      </c>
      <c r="AS36" s="77">
        <v>1</v>
      </c>
      <c r="AT36" s="77">
        <v>2</v>
      </c>
      <c r="AU36" s="77">
        <v>2</v>
      </c>
      <c r="AV36" s="77">
        <v>1</v>
      </c>
      <c r="AW36" s="77">
        <v>2</v>
      </c>
      <c r="AX36" s="77">
        <v>2</v>
      </c>
      <c r="AY36" s="77">
        <v>2</v>
      </c>
      <c r="AZ36" s="77">
        <v>2</v>
      </c>
      <c r="BA36" s="77">
        <v>2</v>
      </c>
      <c r="BB36" s="77">
        <v>3</v>
      </c>
      <c r="BC36" s="77">
        <v>1</v>
      </c>
      <c r="BD36" s="77">
        <v>3</v>
      </c>
      <c r="BE36" s="77">
        <v>1000000</v>
      </c>
    </row>
    <row r="37" spans="1:57" ht="15" thickBot="1" x14ac:dyDescent="0.35">
      <c r="A37" s="76" t="s">
        <v>247</v>
      </c>
      <c r="B37" s="77">
        <v>3</v>
      </c>
      <c r="C37" s="77">
        <v>3</v>
      </c>
      <c r="D37" s="77">
        <v>3</v>
      </c>
      <c r="E37" s="77">
        <v>2</v>
      </c>
      <c r="F37" s="77">
        <v>3</v>
      </c>
      <c r="G37" s="77">
        <v>2</v>
      </c>
      <c r="H37" s="77">
        <v>2</v>
      </c>
      <c r="I37" s="77">
        <v>3</v>
      </c>
      <c r="J37" s="77">
        <v>2</v>
      </c>
      <c r="K37" s="77">
        <v>1</v>
      </c>
      <c r="L37" s="77">
        <v>1</v>
      </c>
      <c r="M37" s="77">
        <v>1</v>
      </c>
      <c r="N37" s="77">
        <v>2</v>
      </c>
      <c r="O37" s="77">
        <v>2</v>
      </c>
      <c r="P37" s="77">
        <v>2</v>
      </c>
      <c r="Q37" s="77">
        <v>1</v>
      </c>
      <c r="R37" s="77">
        <v>1000000</v>
      </c>
      <c r="T37">
        <f t="shared" si="15"/>
        <v>1</v>
      </c>
      <c r="U37">
        <f t="shared" si="0"/>
        <v>1</v>
      </c>
      <c r="V37">
        <f t="shared" si="1"/>
        <v>1</v>
      </c>
      <c r="W37">
        <f t="shared" si="2"/>
        <v>2</v>
      </c>
      <c r="X37">
        <f t="shared" si="3"/>
        <v>1</v>
      </c>
      <c r="Y37">
        <f t="shared" si="4"/>
        <v>2</v>
      </c>
      <c r="Z37">
        <f t="shared" si="5"/>
        <v>2</v>
      </c>
      <c r="AA37">
        <f t="shared" si="6"/>
        <v>1</v>
      </c>
      <c r="AB37">
        <f t="shared" si="7"/>
        <v>2</v>
      </c>
      <c r="AC37">
        <f t="shared" si="8"/>
        <v>3</v>
      </c>
      <c r="AD37">
        <f t="shared" si="9"/>
        <v>3</v>
      </c>
      <c r="AE37">
        <f t="shared" si="10"/>
        <v>3</v>
      </c>
      <c r="AF37">
        <f t="shared" si="11"/>
        <v>2</v>
      </c>
      <c r="AG37">
        <f t="shared" si="12"/>
        <v>2</v>
      </c>
      <c r="AH37">
        <f t="shared" si="13"/>
        <v>2</v>
      </c>
      <c r="AI37">
        <f t="shared" si="14"/>
        <v>3</v>
      </c>
      <c r="AJ37">
        <f t="shared" si="16"/>
        <v>1000000</v>
      </c>
      <c r="AN37" s="76" t="s">
        <v>247</v>
      </c>
      <c r="AO37" s="77">
        <v>1</v>
      </c>
      <c r="AP37" s="77">
        <v>1</v>
      </c>
      <c r="AQ37" s="77">
        <v>1</v>
      </c>
      <c r="AR37" s="77">
        <v>2</v>
      </c>
      <c r="AS37" s="77">
        <v>1</v>
      </c>
      <c r="AT37" s="77">
        <v>2</v>
      </c>
      <c r="AU37" s="77">
        <v>2</v>
      </c>
      <c r="AV37" s="77">
        <v>1</v>
      </c>
      <c r="AW37" s="77">
        <v>2</v>
      </c>
      <c r="AX37" s="77">
        <v>3</v>
      </c>
      <c r="AY37" s="77">
        <v>3</v>
      </c>
      <c r="AZ37" s="77">
        <v>3</v>
      </c>
      <c r="BA37" s="77">
        <v>2</v>
      </c>
      <c r="BB37" s="77">
        <v>2</v>
      </c>
      <c r="BC37" s="77">
        <v>2</v>
      </c>
      <c r="BD37" s="77">
        <v>3</v>
      </c>
      <c r="BE37" s="77">
        <v>1000000</v>
      </c>
    </row>
    <row r="38" spans="1:57" ht="15" thickBot="1" x14ac:dyDescent="0.35">
      <c r="A38" s="76" t="s">
        <v>248</v>
      </c>
      <c r="B38" s="77">
        <v>3</v>
      </c>
      <c r="C38" s="77">
        <v>3</v>
      </c>
      <c r="D38" s="77">
        <v>3</v>
      </c>
      <c r="E38" s="77">
        <v>2</v>
      </c>
      <c r="F38" s="77">
        <v>3</v>
      </c>
      <c r="G38" s="77">
        <v>2</v>
      </c>
      <c r="H38" s="77">
        <v>2</v>
      </c>
      <c r="I38" s="77">
        <v>3</v>
      </c>
      <c r="J38" s="77">
        <v>2</v>
      </c>
      <c r="K38" s="77">
        <v>1</v>
      </c>
      <c r="L38" s="77">
        <v>2</v>
      </c>
      <c r="M38" s="77">
        <v>2</v>
      </c>
      <c r="N38" s="77">
        <v>2</v>
      </c>
      <c r="O38" s="77">
        <v>2</v>
      </c>
      <c r="P38" s="77">
        <v>1</v>
      </c>
      <c r="Q38" s="77">
        <v>1</v>
      </c>
      <c r="R38" s="77">
        <v>1000000</v>
      </c>
      <c r="T38">
        <f t="shared" si="15"/>
        <v>1</v>
      </c>
      <c r="U38">
        <f t="shared" si="0"/>
        <v>1</v>
      </c>
      <c r="V38">
        <f t="shared" si="1"/>
        <v>1</v>
      </c>
      <c r="W38">
        <f t="shared" si="2"/>
        <v>2</v>
      </c>
      <c r="X38">
        <f t="shared" si="3"/>
        <v>1</v>
      </c>
      <c r="Y38">
        <f t="shared" si="4"/>
        <v>2</v>
      </c>
      <c r="Z38">
        <f t="shared" si="5"/>
        <v>2</v>
      </c>
      <c r="AA38">
        <f t="shared" si="6"/>
        <v>1</v>
      </c>
      <c r="AB38">
        <f t="shared" si="7"/>
        <v>2</v>
      </c>
      <c r="AC38">
        <f t="shared" si="8"/>
        <v>3</v>
      </c>
      <c r="AD38">
        <f t="shared" si="9"/>
        <v>2</v>
      </c>
      <c r="AE38">
        <f t="shared" si="10"/>
        <v>2</v>
      </c>
      <c r="AF38">
        <f t="shared" si="11"/>
        <v>2</v>
      </c>
      <c r="AG38">
        <f t="shared" si="12"/>
        <v>2</v>
      </c>
      <c r="AH38">
        <f t="shared" si="13"/>
        <v>3</v>
      </c>
      <c r="AI38">
        <f t="shared" si="14"/>
        <v>3</v>
      </c>
      <c r="AJ38">
        <f t="shared" si="16"/>
        <v>1000000</v>
      </c>
      <c r="AN38" s="76" t="s">
        <v>248</v>
      </c>
      <c r="AO38" s="77">
        <v>1</v>
      </c>
      <c r="AP38" s="77">
        <v>1</v>
      </c>
      <c r="AQ38" s="77">
        <v>1</v>
      </c>
      <c r="AR38" s="77">
        <v>2</v>
      </c>
      <c r="AS38" s="77">
        <v>1</v>
      </c>
      <c r="AT38" s="77">
        <v>2</v>
      </c>
      <c r="AU38" s="77">
        <v>2</v>
      </c>
      <c r="AV38" s="77">
        <v>1</v>
      </c>
      <c r="AW38" s="77">
        <v>2</v>
      </c>
      <c r="AX38" s="77">
        <v>3</v>
      </c>
      <c r="AY38" s="77">
        <v>2</v>
      </c>
      <c r="AZ38" s="77">
        <v>2</v>
      </c>
      <c r="BA38" s="77">
        <v>2</v>
      </c>
      <c r="BB38" s="77">
        <v>2</v>
      </c>
      <c r="BC38" s="77">
        <v>3</v>
      </c>
      <c r="BD38" s="77">
        <v>3</v>
      </c>
      <c r="BE38" s="77">
        <v>1000000</v>
      </c>
    </row>
    <row r="39" spans="1:57" ht="15" thickBot="1" x14ac:dyDescent="0.35">
      <c r="A39" s="76" t="s">
        <v>249</v>
      </c>
      <c r="B39" s="77">
        <v>3</v>
      </c>
      <c r="C39" s="77">
        <v>3</v>
      </c>
      <c r="D39" s="77">
        <v>3</v>
      </c>
      <c r="E39" s="77">
        <v>2</v>
      </c>
      <c r="F39" s="77">
        <v>3</v>
      </c>
      <c r="G39" s="77">
        <v>2</v>
      </c>
      <c r="H39" s="77">
        <v>2</v>
      </c>
      <c r="I39" s="77">
        <v>3</v>
      </c>
      <c r="J39" s="77">
        <v>2</v>
      </c>
      <c r="K39" s="77">
        <v>2</v>
      </c>
      <c r="L39" s="77">
        <v>2</v>
      </c>
      <c r="M39" s="77">
        <v>1</v>
      </c>
      <c r="N39" s="77">
        <v>2</v>
      </c>
      <c r="O39" s="77">
        <v>2</v>
      </c>
      <c r="P39" s="77">
        <v>2</v>
      </c>
      <c r="Q39" s="77">
        <v>2</v>
      </c>
      <c r="R39" s="77">
        <v>1000000</v>
      </c>
      <c r="T39">
        <f t="shared" si="15"/>
        <v>1</v>
      </c>
      <c r="U39">
        <f t="shared" si="0"/>
        <v>1</v>
      </c>
      <c r="V39">
        <f t="shared" si="1"/>
        <v>1</v>
      </c>
      <c r="W39">
        <f t="shared" si="2"/>
        <v>2</v>
      </c>
      <c r="X39">
        <f t="shared" si="3"/>
        <v>1</v>
      </c>
      <c r="Y39">
        <f t="shared" si="4"/>
        <v>2</v>
      </c>
      <c r="Z39">
        <f t="shared" si="5"/>
        <v>2</v>
      </c>
      <c r="AA39">
        <f t="shared" si="6"/>
        <v>1</v>
      </c>
      <c r="AB39">
        <f t="shared" si="7"/>
        <v>2</v>
      </c>
      <c r="AC39">
        <f t="shared" si="8"/>
        <v>2</v>
      </c>
      <c r="AD39">
        <f t="shared" si="9"/>
        <v>2</v>
      </c>
      <c r="AE39">
        <f t="shared" si="10"/>
        <v>3</v>
      </c>
      <c r="AF39">
        <f t="shared" si="11"/>
        <v>2</v>
      </c>
      <c r="AG39">
        <f t="shared" si="12"/>
        <v>2</v>
      </c>
      <c r="AH39">
        <f t="shared" si="13"/>
        <v>2</v>
      </c>
      <c r="AI39">
        <f t="shared" si="14"/>
        <v>2</v>
      </c>
      <c r="AJ39">
        <f t="shared" si="16"/>
        <v>1000000</v>
      </c>
      <c r="AN39" s="76" t="s">
        <v>249</v>
      </c>
      <c r="AO39" s="77">
        <v>1</v>
      </c>
      <c r="AP39" s="77">
        <v>1</v>
      </c>
      <c r="AQ39" s="77">
        <v>1</v>
      </c>
      <c r="AR39" s="77">
        <v>2</v>
      </c>
      <c r="AS39" s="77">
        <v>1</v>
      </c>
      <c r="AT39" s="77">
        <v>2</v>
      </c>
      <c r="AU39" s="77">
        <v>2</v>
      </c>
      <c r="AV39" s="77">
        <v>1</v>
      </c>
      <c r="AW39" s="77">
        <v>2</v>
      </c>
      <c r="AX39" s="77">
        <v>2</v>
      </c>
      <c r="AY39" s="77">
        <v>2</v>
      </c>
      <c r="AZ39" s="77">
        <v>3</v>
      </c>
      <c r="BA39" s="77">
        <v>2</v>
      </c>
      <c r="BB39" s="77">
        <v>2</v>
      </c>
      <c r="BC39" s="77">
        <v>2</v>
      </c>
      <c r="BD39" s="77">
        <v>2</v>
      </c>
      <c r="BE39" s="77">
        <v>1000000</v>
      </c>
    </row>
    <row r="40" spans="1:57" ht="15" thickBot="1" x14ac:dyDescent="0.35">
      <c r="A40" s="76" t="s">
        <v>250</v>
      </c>
      <c r="B40" s="77">
        <v>3</v>
      </c>
      <c r="C40" s="77">
        <v>3</v>
      </c>
      <c r="D40" s="77">
        <v>3</v>
      </c>
      <c r="E40" s="77">
        <v>2</v>
      </c>
      <c r="F40" s="77">
        <v>3</v>
      </c>
      <c r="G40" s="77">
        <v>3</v>
      </c>
      <c r="H40" s="77">
        <v>2</v>
      </c>
      <c r="I40" s="77">
        <v>3</v>
      </c>
      <c r="J40" s="77">
        <v>2</v>
      </c>
      <c r="K40" s="77">
        <v>2</v>
      </c>
      <c r="L40" s="77">
        <v>2</v>
      </c>
      <c r="M40" s="77">
        <v>2</v>
      </c>
      <c r="N40" s="77">
        <v>2</v>
      </c>
      <c r="O40" s="77">
        <v>2</v>
      </c>
      <c r="P40" s="77">
        <v>2</v>
      </c>
      <c r="Q40" s="77">
        <v>3</v>
      </c>
      <c r="R40" s="77">
        <v>1000000</v>
      </c>
      <c r="T40">
        <f t="shared" si="15"/>
        <v>1</v>
      </c>
      <c r="U40">
        <f t="shared" si="0"/>
        <v>1</v>
      </c>
      <c r="V40">
        <f t="shared" si="1"/>
        <v>1</v>
      </c>
      <c r="W40">
        <f t="shared" si="2"/>
        <v>2</v>
      </c>
      <c r="X40">
        <f t="shared" si="3"/>
        <v>1</v>
      </c>
      <c r="Y40">
        <f t="shared" si="4"/>
        <v>1</v>
      </c>
      <c r="Z40">
        <f t="shared" si="5"/>
        <v>2</v>
      </c>
      <c r="AA40">
        <f t="shared" si="6"/>
        <v>1</v>
      </c>
      <c r="AB40">
        <f t="shared" si="7"/>
        <v>2</v>
      </c>
      <c r="AC40">
        <f t="shared" si="8"/>
        <v>2</v>
      </c>
      <c r="AD40">
        <f t="shared" si="9"/>
        <v>2</v>
      </c>
      <c r="AE40">
        <f t="shared" si="10"/>
        <v>2</v>
      </c>
      <c r="AF40">
        <f t="shared" si="11"/>
        <v>2</v>
      </c>
      <c r="AG40">
        <f t="shared" si="12"/>
        <v>2</v>
      </c>
      <c r="AH40">
        <f t="shared" si="13"/>
        <v>2</v>
      </c>
      <c r="AI40">
        <f t="shared" si="14"/>
        <v>1</v>
      </c>
      <c r="AJ40">
        <f t="shared" si="16"/>
        <v>1000000</v>
      </c>
      <c r="AN40" s="76" t="s">
        <v>250</v>
      </c>
      <c r="AO40" s="77">
        <v>1</v>
      </c>
      <c r="AP40" s="77">
        <v>1</v>
      </c>
      <c r="AQ40" s="77">
        <v>1</v>
      </c>
      <c r="AR40" s="77">
        <v>2</v>
      </c>
      <c r="AS40" s="77">
        <v>1</v>
      </c>
      <c r="AT40" s="77">
        <v>1</v>
      </c>
      <c r="AU40" s="77">
        <v>2</v>
      </c>
      <c r="AV40" s="77">
        <v>1</v>
      </c>
      <c r="AW40" s="77">
        <v>2</v>
      </c>
      <c r="AX40" s="77">
        <v>2</v>
      </c>
      <c r="AY40" s="77">
        <v>2</v>
      </c>
      <c r="AZ40" s="77">
        <v>2</v>
      </c>
      <c r="BA40" s="77">
        <v>2</v>
      </c>
      <c r="BB40" s="77">
        <v>2</v>
      </c>
      <c r="BC40" s="77">
        <v>2</v>
      </c>
      <c r="BD40" s="77">
        <v>1</v>
      </c>
      <c r="BE40" s="77">
        <v>1000000</v>
      </c>
    </row>
    <row r="41" spans="1:57" ht="15" thickBot="1" x14ac:dyDescent="0.35">
      <c r="A41" s="76" t="s">
        <v>251</v>
      </c>
      <c r="B41" s="77">
        <v>3</v>
      </c>
      <c r="C41" s="77">
        <v>3</v>
      </c>
      <c r="D41" s="77">
        <v>3</v>
      </c>
      <c r="E41" s="77">
        <v>2</v>
      </c>
      <c r="F41" s="77">
        <v>3</v>
      </c>
      <c r="G41" s="77">
        <v>3</v>
      </c>
      <c r="H41" s="77">
        <v>2</v>
      </c>
      <c r="I41" s="77">
        <v>3</v>
      </c>
      <c r="J41" s="77">
        <v>2</v>
      </c>
      <c r="K41" s="77">
        <v>2</v>
      </c>
      <c r="L41" s="77">
        <v>2</v>
      </c>
      <c r="M41" s="77">
        <v>2</v>
      </c>
      <c r="N41" s="77">
        <v>2</v>
      </c>
      <c r="O41" s="77">
        <v>2</v>
      </c>
      <c r="P41" s="77">
        <v>2</v>
      </c>
      <c r="Q41" s="77">
        <v>3</v>
      </c>
      <c r="R41" s="77">
        <v>1000000</v>
      </c>
      <c r="T41">
        <f t="shared" si="15"/>
        <v>1</v>
      </c>
      <c r="U41">
        <f t="shared" si="0"/>
        <v>1</v>
      </c>
      <c r="V41">
        <f t="shared" si="1"/>
        <v>1</v>
      </c>
      <c r="W41">
        <f t="shared" si="2"/>
        <v>2</v>
      </c>
      <c r="X41">
        <f t="shared" si="3"/>
        <v>1</v>
      </c>
      <c r="Y41">
        <f t="shared" si="4"/>
        <v>1</v>
      </c>
      <c r="Z41">
        <f t="shared" si="5"/>
        <v>2</v>
      </c>
      <c r="AA41">
        <f t="shared" si="6"/>
        <v>1</v>
      </c>
      <c r="AB41">
        <f t="shared" si="7"/>
        <v>2</v>
      </c>
      <c r="AC41">
        <f t="shared" si="8"/>
        <v>2</v>
      </c>
      <c r="AD41">
        <f t="shared" si="9"/>
        <v>2</v>
      </c>
      <c r="AE41">
        <f t="shared" si="10"/>
        <v>2</v>
      </c>
      <c r="AF41">
        <f t="shared" si="11"/>
        <v>2</v>
      </c>
      <c r="AG41">
        <f t="shared" si="12"/>
        <v>2</v>
      </c>
      <c r="AH41">
        <f t="shared" si="13"/>
        <v>2</v>
      </c>
      <c r="AI41">
        <f t="shared" si="14"/>
        <v>1</v>
      </c>
      <c r="AJ41">
        <f t="shared" si="16"/>
        <v>1000000</v>
      </c>
      <c r="AN41" s="76" t="s">
        <v>251</v>
      </c>
      <c r="AO41" s="77">
        <v>1</v>
      </c>
      <c r="AP41" s="77">
        <v>1</v>
      </c>
      <c r="AQ41" s="77">
        <v>1</v>
      </c>
      <c r="AR41" s="77">
        <v>2</v>
      </c>
      <c r="AS41" s="77">
        <v>1</v>
      </c>
      <c r="AT41" s="77">
        <v>1</v>
      </c>
      <c r="AU41" s="77">
        <v>2</v>
      </c>
      <c r="AV41" s="77">
        <v>1</v>
      </c>
      <c r="AW41" s="77">
        <v>2</v>
      </c>
      <c r="AX41" s="77">
        <v>2</v>
      </c>
      <c r="AY41" s="77">
        <v>2</v>
      </c>
      <c r="AZ41" s="77">
        <v>2</v>
      </c>
      <c r="BA41" s="77">
        <v>2</v>
      </c>
      <c r="BB41" s="77">
        <v>2</v>
      </c>
      <c r="BC41" s="77">
        <v>2</v>
      </c>
      <c r="BD41" s="77">
        <v>1</v>
      </c>
      <c r="BE41" s="77">
        <v>1000000</v>
      </c>
    </row>
    <row r="42" spans="1:57" ht="15" thickBot="1" x14ac:dyDescent="0.35">
      <c r="A42" s="76" t="s">
        <v>252</v>
      </c>
      <c r="B42" s="77">
        <v>3</v>
      </c>
      <c r="C42" s="77">
        <v>3</v>
      </c>
      <c r="D42" s="77">
        <v>3</v>
      </c>
      <c r="E42" s="77">
        <v>2</v>
      </c>
      <c r="F42" s="77">
        <v>2</v>
      </c>
      <c r="G42" s="77">
        <v>3</v>
      </c>
      <c r="H42" s="77">
        <v>2</v>
      </c>
      <c r="I42" s="77">
        <v>3</v>
      </c>
      <c r="J42" s="77">
        <v>1</v>
      </c>
      <c r="K42" s="77">
        <v>2</v>
      </c>
      <c r="L42" s="77">
        <v>2</v>
      </c>
      <c r="M42" s="77">
        <v>2</v>
      </c>
      <c r="N42" s="77">
        <v>2</v>
      </c>
      <c r="O42" s="77">
        <v>2</v>
      </c>
      <c r="P42" s="77">
        <v>2</v>
      </c>
      <c r="Q42" s="77">
        <v>2</v>
      </c>
      <c r="R42" s="77">
        <v>1000000</v>
      </c>
      <c r="T42">
        <f t="shared" si="15"/>
        <v>1</v>
      </c>
      <c r="U42">
        <f t="shared" si="0"/>
        <v>1</v>
      </c>
      <c r="V42">
        <f t="shared" si="1"/>
        <v>1</v>
      </c>
      <c r="W42">
        <f t="shared" si="2"/>
        <v>2</v>
      </c>
      <c r="X42">
        <f t="shared" si="3"/>
        <v>2</v>
      </c>
      <c r="Y42">
        <f t="shared" si="4"/>
        <v>1</v>
      </c>
      <c r="Z42">
        <f t="shared" si="5"/>
        <v>2</v>
      </c>
      <c r="AA42">
        <f t="shared" si="6"/>
        <v>1</v>
      </c>
      <c r="AB42">
        <f t="shared" si="7"/>
        <v>3</v>
      </c>
      <c r="AC42">
        <f t="shared" si="8"/>
        <v>2</v>
      </c>
      <c r="AD42">
        <f t="shared" si="9"/>
        <v>2</v>
      </c>
      <c r="AE42">
        <f t="shared" si="10"/>
        <v>2</v>
      </c>
      <c r="AF42">
        <f t="shared" si="11"/>
        <v>2</v>
      </c>
      <c r="AG42">
        <f t="shared" si="12"/>
        <v>2</v>
      </c>
      <c r="AH42">
        <f t="shared" si="13"/>
        <v>2</v>
      </c>
      <c r="AI42">
        <f t="shared" si="14"/>
        <v>2</v>
      </c>
      <c r="AJ42">
        <f t="shared" si="16"/>
        <v>1000000</v>
      </c>
      <c r="AN42" s="76" t="s">
        <v>252</v>
      </c>
      <c r="AO42" s="77">
        <v>1</v>
      </c>
      <c r="AP42" s="77">
        <v>1</v>
      </c>
      <c r="AQ42" s="77">
        <v>1</v>
      </c>
      <c r="AR42" s="77">
        <v>2</v>
      </c>
      <c r="AS42" s="77">
        <v>2</v>
      </c>
      <c r="AT42" s="77">
        <v>1</v>
      </c>
      <c r="AU42" s="77">
        <v>2</v>
      </c>
      <c r="AV42" s="77">
        <v>1</v>
      </c>
      <c r="AW42" s="77">
        <v>3</v>
      </c>
      <c r="AX42" s="77">
        <v>2</v>
      </c>
      <c r="AY42" s="77">
        <v>2</v>
      </c>
      <c r="AZ42" s="77">
        <v>2</v>
      </c>
      <c r="BA42" s="77">
        <v>2</v>
      </c>
      <c r="BB42" s="77">
        <v>2</v>
      </c>
      <c r="BC42" s="77">
        <v>2</v>
      </c>
      <c r="BD42" s="77">
        <v>2</v>
      </c>
      <c r="BE42" s="77">
        <v>1000000</v>
      </c>
    </row>
    <row r="43" spans="1:57" ht="15" thickBot="1" x14ac:dyDescent="0.35">
      <c r="A43" s="76" t="s">
        <v>253</v>
      </c>
      <c r="B43" s="77">
        <v>3</v>
      </c>
      <c r="C43" s="77">
        <v>3</v>
      </c>
      <c r="D43" s="77">
        <v>3</v>
      </c>
      <c r="E43" s="77">
        <v>2</v>
      </c>
      <c r="F43" s="77">
        <v>3</v>
      </c>
      <c r="G43" s="77">
        <v>3</v>
      </c>
      <c r="H43" s="77">
        <v>3</v>
      </c>
      <c r="I43" s="77">
        <v>3</v>
      </c>
      <c r="J43" s="77">
        <v>1</v>
      </c>
      <c r="K43" s="77">
        <v>2</v>
      </c>
      <c r="L43" s="77">
        <v>2</v>
      </c>
      <c r="M43" s="77">
        <v>2</v>
      </c>
      <c r="N43" s="77">
        <v>2</v>
      </c>
      <c r="O43" s="77">
        <v>2</v>
      </c>
      <c r="P43" s="77">
        <v>2</v>
      </c>
      <c r="Q43" s="77">
        <v>3</v>
      </c>
      <c r="R43" s="77">
        <v>1000000</v>
      </c>
      <c r="T43">
        <f t="shared" si="15"/>
        <v>1</v>
      </c>
      <c r="U43">
        <f t="shared" si="0"/>
        <v>1</v>
      </c>
      <c r="V43">
        <f t="shared" si="1"/>
        <v>1</v>
      </c>
      <c r="W43">
        <f t="shared" si="2"/>
        <v>2</v>
      </c>
      <c r="X43">
        <f t="shared" si="3"/>
        <v>1</v>
      </c>
      <c r="Y43">
        <f t="shared" si="4"/>
        <v>1</v>
      </c>
      <c r="Z43">
        <f t="shared" si="5"/>
        <v>1</v>
      </c>
      <c r="AA43">
        <f t="shared" si="6"/>
        <v>1</v>
      </c>
      <c r="AB43">
        <f t="shared" si="7"/>
        <v>3</v>
      </c>
      <c r="AC43">
        <f t="shared" si="8"/>
        <v>2</v>
      </c>
      <c r="AD43">
        <f t="shared" si="9"/>
        <v>2</v>
      </c>
      <c r="AE43">
        <f t="shared" si="10"/>
        <v>2</v>
      </c>
      <c r="AF43">
        <f t="shared" si="11"/>
        <v>2</v>
      </c>
      <c r="AG43">
        <f t="shared" si="12"/>
        <v>2</v>
      </c>
      <c r="AH43">
        <f t="shared" si="13"/>
        <v>2</v>
      </c>
      <c r="AI43">
        <f t="shared" si="14"/>
        <v>1</v>
      </c>
      <c r="AJ43">
        <f t="shared" si="16"/>
        <v>1000000</v>
      </c>
      <c r="AN43" s="76" t="s">
        <v>253</v>
      </c>
      <c r="AO43" s="77">
        <v>1</v>
      </c>
      <c r="AP43" s="77">
        <v>1</v>
      </c>
      <c r="AQ43" s="77">
        <v>1</v>
      </c>
      <c r="AR43" s="77">
        <v>2</v>
      </c>
      <c r="AS43" s="77">
        <v>1</v>
      </c>
      <c r="AT43" s="77">
        <v>1</v>
      </c>
      <c r="AU43" s="77">
        <v>1</v>
      </c>
      <c r="AV43" s="77">
        <v>1</v>
      </c>
      <c r="AW43" s="77">
        <v>3</v>
      </c>
      <c r="AX43" s="77">
        <v>2</v>
      </c>
      <c r="AY43" s="77">
        <v>2</v>
      </c>
      <c r="AZ43" s="77">
        <v>2</v>
      </c>
      <c r="BA43" s="77">
        <v>2</v>
      </c>
      <c r="BB43" s="77">
        <v>2</v>
      </c>
      <c r="BC43" s="77">
        <v>2</v>
      </c>
      <c r="BD43" s="77">
        <v>1</v>
      </c>
      <c r="BE43" s="77">
        <v>1000000</v>
      </c>
    </row>
    <row r="44" spans="1:57" ht="15" thickBot="1" x14ac:dyDescent="0.35">
      <c r="A44" s="76" t="s">
        <v>254</v>
      </c>
      <c r="B44" s="77">
        <v>3</v>
      </c>
      <c r="C44" s="77">
        <v>3</v>
      </c>
      <c r="D44" s="77">
        <v>3</v>
      </c>
      <c r="E44" s="77">
        <v>2</v>
      </c>
      <c r="F44" s="77">
        <v>3</v>
      </c>
      <c r="G44" s="77">
        <v>3</v>
      </c>
      <c r="H44" s="77">
        <v>2</v>
      </c>
      <c r="I44" s="77">
        <v>3</v>
      </c>
      <c r="J44" s="77">
        <v>2</v>
      </c>
      <c r="K44" s="77">
        <v>2</v>
      </c>
      <c r="L44" s="77">
        <v>2</v>
      </c>
      <c r="M44" s="77">
        <v>1</v>
      </c>
      <c r="N44" s="77">
        <v>2</v>
      </c>
      <c r="O44" s="77">
        <v>3</v>
      </c>
      <c r="P44" s="77">
        <v>1</v>
      </c>
      <c r="Q44" s="77">
        <v>3</v>
      </c>
      <c r="R44" s="77">
        <v>1000000</v>
      </c>
      <c r="T44">
        <f t="shared" si="15"/>
        <v>1</v>
      </c>
      <c r="U44">
        <f t="shared" si="0"/>
        <v>1</v>
      </c>
      <c r="V44">
        <f t="shared" si="1"/>
        <v>1</v>
      </c>
      <c r="W44">
        <f t="shared" si="2"/>
        <v>2</v>
      </c>
      <c r="X44">
        <f t="shared" si="3"/>
        <v>1</v>
      </c>
      <c r="Y44">
        <f t="shared" si="4"/>
        <v>1</v>
      </c>
      <c r="Z44">
        <f t="shared" si="5"/>
        <v>2</v>
      </c>
      <c r="AA44">
        <f t="shared" si="6"/>
        <v>1</v>
      </c>
      <c r="AB44">
        <f t="shared" si="7"/>
        <v>2</v>
      </c>
      <c r="AC44">
        <f t="shared" si="8"/>
        <v>2</v>
      </c>
      <c r="AD44">
        <f t="shared" si="9"/>
        <v>2</v>
      </c>
      <c r="AE44">
        <f t="shared" si="10"/>
        <v>3</v>
      </c>
      <c r="AF44">
        <f t="shared" si="11"/>
        <v>2</v>
      </c>
      <c r="AG44">
        <f t="shared" si="12"/>
        <v>1</v>
      </c>
      <c r="AH44">
        <f t="shared" si="13"/>
        <v>3</v>
      </c>
      <c r="AI44">
        <f t="shared" si="14"/>
        <v>1</v>
      </c>
      <c r="AJ44">
        <f t="shared" si="16"/>
        <v>1000000</v>
      </c>
      <c r="AN44" s="76" t="s">
        <v>254</v>
      </c>
      <c r="AO44" s="77">
        <v>1</v>
      </c>
      <c r="AP44" s="77">
        <v>1</v>
      </c>
      <c r="AQ44" s="77">
        <v>1</v>
      </c>
      <c r="AR44" s="77">
        <v>2</v>
      </c>
      <c r="AS44" s="77">
        <v>1</v>
      </c>
      <c r="AT44" s="77">
        <v>1</v>
      </c>
      <c r="AU44" s="77">
        <v>2</v>
      </c>
      <c r="AV44" s="77">
        <v>1</v>
      </c>
      <c r="AW44" s="77">
        <v>2</v>
      </c>
      <c r="AX44" s="77">
        <v>2</v>
      </c>
      <c r="AY44" s="77">
        <v>2</v>
      </c>
      <c r="AZ44" s="77">
        <v>3</v>
      </c>
      <c r="BA44" s="77">
        <v>2</v>
      </c>
      <c r="BB44" s="77">
        <v>1</v>
      </c>
      <c r="BC44" s="77">
        <v>3</v>
      </c>
      <c r="BD44" s="77">
        <v>1</v>
      </c>
      <c r="BE44" s="77">
        <v>1000000</v>
      </c>
    </row>
    <row r="45" spans="1:57" ht="15" thickBot="1" x14ac:dyDescent="0.35">
      <c r="A45" s="76" t="s">
        <v>255</v>
      </c>
      <c r="B45" s="77">
        <v>2</v>
      </c>
      <c r="C45" s="77">
        <v>3</v>
      </c>
      <c r="D45" s="77">
        <v>3</v>
      </c>
      <c r="E45" s="77">
        <v>2</v>
      </c>
      <c r="F45" s="77">
        <v>3</v>
      </c>
      <c r="G45" s="77">
        <v>2</v>
      </c>
      <c r="H45" s="77">
        <v>2</v>
      </c>
      <c r="I45" s="77">
        <v>3</v>
      </c>
      <c r="J45" s="77">
        <v>1</v>
      </c>
      <c r="K45" s="77">
        <v>2</v>
      </c>
      <c r="L45" s="77">
        <v>2</v>
      </c>
      <c r="M45" s="77">
        <v>1</v>
      </c>
      <c r="N45" s="77">
        <v>2</v>
      </c>
      <c r="O45" s="77">
        <v>3</v>
      </c>
      <c r="P45" s="77">
        <v>1</v>
      </c>
      <c r="Q45" s="77">
        <v>2</v>
      </c>
      <c r="R45" s="77">
        <v>1000000</v>
      </c>
      <c r="T45">
        <f t="shared" si="15"/>
        <v>2</v>
      </c>
      <c r="U45">
        <f t="shared" si="0"/>
        <v>1</v>
      </c>
      <c r="V45">
        <f t="shared" si="1"/>
        <v>1</v>
      </c>
      <c r="W45">
        <f t="shared" si="2"/>
        <v>2</v>
      </c>
      <c r="X45">
        <f t="shared" si="3"/>
        <v>1</v>
      </c>
      <c r="Y45">
        <f t="shared" si="4"/>
        <v>2</v>
      </c>
      <c r="Z45">
        <f t="shared" si="5"/>
        <v>2</v>
      </c>
      <c r="AA45">
        <f t="shared" si="6"/>
        <v>1</v>
      </c>
      <c r="AB45">
        <f t="shared" si="7"/>
        <v>3</v>
      </c>
      <c r="AC45">
        <f t="shared" si="8"/>
        <v>2</v>
      </c>
      <c r="AD45">
        <f t="shared" si="9"/>
        <v>2</v>
      </c>
      <c r="AE45">
        <f t="shared" si="10"/>
        <v>3</v>
      </c>
      <c r="AF45">
        <f t="shared" si="11"/>
        <v>2</v>
      </c>
      <c r="AG45">
        <f t="shared" si="12"/>
        <v>1</v>
      </c>
      <c r="AH45">
        <f t="shared" si="13"/>
        <v>3</v>
      </c>
      <c r="AI45">
        <f t="shared" si="14"/>
        <v>2</v>
      </c>
      <c r="AJ45">
        <f t="shared" si="16"/>
        <v>1000000</v>
      </c>
      <c r="AN45" s="76" t="s">
        <v>255</v>
      </c>
      <c r="AO45" s="77">
        <v>2</v>
      </c>
      <c r="AP45" s="77">
        <v>1</v>
      </c>
      <c r="AQ45" s="77">
        <v>1</v>
      </c>
      <c r="AR45" s="77">
        <v>2</v>
      </c>
      <c r="AS45" s="77">
        <v>1</v>
      </c>
      <c r="AT45" s="77">
        <v>2</v>
      </c>
      <c r="AU45" s="77">
        <v>2</v>
      </c>
      <c r="AV45" s="77">
        <v>1</v>
      </c>
      <c r="AW45" s="77">
        <v>3</v>
      </c>
      <c r="AX45" s="77">
        <v>2</v>
      </c>
      <c r="AY45" s="77">
        <v>2</v>
      </c>
      <c r="AZ45" s="77">
        <v>3</v>
      </c>
      <c r="BA45" s="77">
        <v>2</v>
      </c>
      <c r="BB45" s="77">
        <v>1</v>
      </c>
      <c r="BC45" s="77">
        <v>3</v>
      </c>
      <c r="BD45" s="77">
        <v>2</v>
      </c>
      <c r="BE45" s="77">
        <v>1000000</v>
      </c>
    </row>
    <row r="46" spans="1:57" ht="15" thickBot="1" x14ac:dyDescent="0.35">
      <c r="A46" s="76" t="s">
        <v>256</v>
      </c>
      <c r="B46" s="77">
        <v>3</v>
      </c>
      <c r="C46" s="77">
        <v>3</v>
      </c>
      <c r="D46" s="77">
        <v>3</v>
      </c>
      <c r="E46" s="77">
        <v>2</v>
      </c>
      <c r="F46" s="77">
        <v>3</v>
      </c>
      <c r="G46" s="77">
        <v>3</v>
      </c>
      <c r="H46" s="77">
        <v>2</v>
      </c>
      <c r="I46" s="77">
        <v>3</v>
      </c>
      <c r="J46" s="77">
        <v>1</v>
      </c>
      <c r="K46" s="77">
        <v>2</v>
      </c>
      <c r="L46" s="77">
        <v>2</v>
      </c>
      <c r="M46" s="77">
        <v>2</v>
      </c>
      <c r="N46" s="77">
        <v>2</v>
      </c>
      <c r="O46" s="77">
        <v>2</v>
      </c>
      <c r="P46" s="77">
        <v>2</v>
      </c>
      <c r="Q46" s="77">
        <v>3</v>
      </c>
      <c r="R46" s="77">
        <v>1000000</v>
      </c>
      <c r="T46">
        <f t="shared" si="15"/>
        <v>1</v>
      </c>
      <c r="U46">
        <f t="shared" si="0"/>
        <v>1</v>
      </c>
      <c r="V46">
        <f t="shared" si="1"/>
        <v>1</v>
      </c>
      <c r="W46">
        <f t="shared" si="2"/>
        <v>2</v>
      </c>
      <c r="X46">
        <f t="shared" si="3"/>
        <v>1</v>
      </c>
      <c r="Y46">
        <f t="shared" si="4"/>
        <v>1</v>
      </c>
      <c r="Z46">
        <f t="shared" si="5"/>
        <v>2</v>
      </c>
      <c r="AA46">
        <f t="shared" si="6"/>
        <v>1</v>
      </c>
      <c r="AB46">
        <f t="shared" si="7"/>
        <v>3</v>
      </c>
      <c r="AC46">
        <f t="shared" si="8"/>
        <v>2</v>
      </c>
      <c r="AD46">
        <f t="shared" si="9"/>
        <v>2</v>
      </c>
      <c r="AE46">
        <f t="shared" si="10"/>
        <v>2</v>
      </c>
      <c r="AF46">
        <f t="shared" si="11"/>
        <v>2</v>
      </c>
      <c r="AG46">
        <f t="shared" si="12"/>
        <v>2</v>
      </c>
      <c r="AH46">
        <f t="shared" si="13"/>
        <v>2</v>
      </c>
      <c r="AI46">
        <f t="shared" si="14"/>
        <v>1</v>
      </c>
      <c r="AJ46">
        <f t="shared" si="16"/>
        <v>1000000</v>
      </c>
      <c r="AN46" s="76" t="s">
        <v>256</v>
      </c>
      <c r="AO46" s="77">
        <v>1</v>
      </c>
      <c r="AP46" s="77">
        <v>1</v>
      </c>
      <c r="AQ46" s="77">
        <v>1</v>
      </c>
      <c r="AR46" s="77">
        <v>2</v>
      </c>
      <c r="AS46" s="77">
        <v>1</v>
      </c>
      <c r="AT46" s="77">
        <v>1</v>
      </c>
      <c r="AU46" s="77">
        <v>2</v>
      </c>
      <c r="AV46" s="77">
        <v>1</v>
      </c>
      <c r="AW46" s="77">
        <v>3</v>
      </c>
      <c r="AX46" s="77">
        <v>2</v>
      </c>
      <c r="AY46" s="77">
        <v>2</v>
      </c>
      <c r="AZ46" s="77">
        <v>2</v>
      </c>
      <c r="BA46" s="77">
        <v>2</v>
      </c>
      <c r="BB46" s="77">
        <v>2</v>
      </c>
      <c r="BC46" s="77">
        <v>2</v>
      </c>
      <c r="BD46" s="77">
        <v>1</v>
      </c>
      <c r="BE46" s="77">
        <v>1000000</v>
      </c>
    </row>
    <row r="47" spans="1:57" ht="15" thickBot="1" x14ac:dyDescent="0.35">
      <c r="A47" s="76" t="s">
        <v>257</v>
      </c>
      <c r="B47" s="77">
        <v>3</v>
      </c>
      <c r="C47" s="77">
        <v>3</v>
      </c>
      <c r="D47" s="77">
        <v>3</v>
      </c>
      <c r="E47" s="77">
        <v>2</v>
      </c>
      <c r="F47" s="77">
        <v>3</v>
      </c>
      <c r="G47" s="77">
        <v>3</v>
      </c>
      <c r="H47" s="77">
        <v>2</v>
      </c>
      <c r="I47" s="77">
        <v>3</v>
      </c>
      <c r="J47" s="77">
        <v>1</v>
      </c>
      <c r="K47" s="77">
        <v>2</v>
      </c>
      <c r="L47" s="77">
        <v>2</v>
      </c>
      <c r="M47" s="77">
        <v>2</v>
      </c>
      <c r="N47" s="77">
        <v>2</v>
      </c>
      <c r="O47" s="77">
        <v>2</v>
      </c>
      <c r="P47" s="77">
        <v>2</v>
      </c>
      <c r="Q47" s="77">
        <v>3</v>
      </c>
      <c r="R47" s="77">
        <v>1000000</v>
      </c>
      <c r="T47">
        <f t="shared" si="15"/>
        <v>1</v>
      </c>
      <c r="U47">
        <f t="shared" si="0"/>
        <v>1</v>
      </c>
      <c r="V47">
        <f t="shared" si="1"/>
        <v>1</v>
      </c>
      <c r="W47">
        <f t="shared" si="2"/>
        <v>2</v>
      </c>
      <c r="X47">
        <f t="shared" si="3"/>
        <v>1</v>
      </c>
      <c r="Y47">
        <f t="shared" si="4"/>
        <v>1</v>
      </c>
      <c r="Z47">
        <f t="shared" si="5"/>
        <v>2</v>
      </c>
      <c r="AA47">
        <f t="shared" si="6"/>
        <v>1</v>
      </c>
      <c r="AB47">
        <f t="shared" si="7"/>
        <v>3</v>
      </c>
      <c r="AC47">
        <f t="shared" si="8"/>
        <v>2</v>
      </c>
      <c r="AD47">
        <f t="shared" si="9"/>
        <v>2</v>
      </c>
      <c r="AE47">
        <f t="shared" si="10"/>
        <v>2</v>
      </c>
      <c r="AF47">
        <f t="shared" si="11"/>
        <v>2</v>
      </c>
      <c r="AG47">
        <f t="shared" si="12"/>
        <v>2</v>
      </c>
      <c r="AH47">
        <f t="shared" si="13"/>
        <v>2</v>
      </c>
      <c r="AI47">
        <f t="shared" si="14"/>
        <v>1</v>
      </c>
      <c r="AJ47">
        <f t="shared" si="16"/>
        <v>1000000</v>
      </c>
      <c r="AN47" s="76" t="s">
        <v>257</v>
      </c>
      <c r="AO47" s="77">
        <v>1</v>
      </c>
      <c r="AP47" s="77">
        <v>1</v>
      </c>
      <c r="AQ47" s="77">
        <v>1</v>
      </c>
      <c r="AR47" s="77">
        <v>2</v>
      </c>
      <c r="AS47" s="77">
        <v>1</v>
      </c>
      <c r="AT47" s="77">
        <v>1</v>
      </c>
      <c r="AU47" s="77">
        <v>2</v>
      </c>
      <c r="AV47" s="77">
        <v>1</v>
      </c>
      <c r="AW47" s="77">
        <v>3</v>
      </c>
      <c r="AX47" s="77">
        <v>2</v>
      </c>
      <c r="AY47" s="77">
        <v>2</v>
      </c>
      <c r="AZ47" s="77">
        <v>2</v>
      </c>
      <c r="BA47" s="77">
        <v>2</v>
      </c>
      <c r="BB47" s="77">
        <v>2</v>
      </c>
      <c r="BC47" s="77">
        <v>2</v>
      </c>
      <c r="BD47" s="77">
        <v>1</v>
      </c>
      <c r="BE47" s="77">
        <v>1000000</v>
      </c>
    </row>
    <row r="48" spans="1:57" ht="15" thickBot="1" x14ac:dyDescent="0.35">
      <c r="A48" s="76" t="s">
        <v>258</v>
      </c>
      <c r="B48" s="77">
        <v>2</v>
      </c>
      <c r="C48" s="77">
        <v>2</v>
      </c>
      <c r="D48" s="77">
        <v>3</v>
      </c>
      <c r="E48" s="77">
        <v>2</v>
      </c>
      <c r="F48" s="77">
        <v>3</v>
      </c>
      <c r="G48" s="77">
        <v>2</v>
      </c>
      <c r="H48" s="77">
        <v>2</v>
      </c>
      <c r="I48" s="77">
        <v>3</v>
      </c>
      <c r="J48" s="77">
        <v>1</v>
      </c>
      <c r="K48" s="77">
        <v>1</v>
      </c>
      <c r="L48" s="77">
        <v>2</v>
      </c>
      <c r="M48" s="77">
        <v>2</v>
      </c>
      <c r="N48" s="77">
        <v>2</v>
      </c>
      <c r="O48" s="77">
        <v>2</v>
      </c>
      <c r="P48" s="77">
        <v>2</v>
      </c>
      <c r="Q48" s="77">
        <v>3</v>
      </c>
      <c r="R48" s="77">
        <v>1000000</v>
      </c>
      <c r="T48">
        <f t="shared" si="15"/>
        <v>2</v>
      </c>
      <c r="U48">
        <f t="shared" si="0"/>
        <v>2</v>
      </c>
      <c r="V48">
        <f t="shared" si="1"/>
        <v>1</v>
      </c>
      <c r="W48">
        <f t="shared" si="2"/>
        <v>2</v>
      </c>
      <c r="X48">
        <f t="shared" si="3"/>
        <v>1</v>
      </c>
      <c r="Y48">
        <f t="shared" si="4"/>
        <v>2</v>
      </c>
      <c r="Z48">
        <f t="shared" si="5"/>
        <v>2</v>
      </c>
      <c r="AA48">
        <f t="shared" si="6"/>
        <v>1</v>
      </c>
      <c r="AB48">
        <f t="shared" si="7"/>
        <v>3</v>
      </c>
      <c r="AC48">
        <f t="shared" si="8"/>
        <v>3</v>
      </c>
      <c r="AD48">
        <f t="shared" si="9"/>
        <v>2</v>
      </c>
      <c r="AE48">
        <f t="shared" si="10"/>
        <v>2</v>
      </c>
      <c r="AF48">
        <f t="shared" si="11"/>
        <v>2</v>
      </c>
      <c r="AG48">
        <f t="shared" si="12"/>
        <v>2</v>
      </c>
      <c r="AH48">
        <f t="shared" si="13"/>
        <v>2</v>
      </c>
      <c r="AI48">
        <f t="shared" si="14"/>
        <v>1</v>
      </c>
      <c r="AJ48">
        <f t="shared" si="16"/>
        <v>1000000</v>
      </c>
      <c r="AN48" s="76" t="s">
        <v>258</v>
      </c>
      <c r="AO48" s="77">
        <v>2</v>
      </c>
      <c r="AP48" s="77">
        <v>2</v>
      </c>
      <c r="AQ48" s="77">
        <v>1</v>
      </c>
      <c r="AR48" s="77">
        <v>2</v>
      </c>
      <c r="AS48" s="77">
        <v>1</v>
      </c>
      <c r="AT48" s="77">
        <v>2</v>
      </c>
      <c r="AU48" s="77">
        <v>2</v>
      </c>
      <c r="AV48" s="77">
        <v>1</v>
      </c>
      <c r="AW48" s="77">
        <v>3</v>
      </c>
      <c r="AX48" s="77">
        <v>3</v>
      </c>
      <c r="AY48" s="77">
        <v>2</v>
      </c>
      <c r="AZ48" s="77">
        <v>2</v>
      </c>
      <c r="BA48" s="77">
        <v>2</v>
      </c>
      <c r="BB48" s="77">
        <v>2</v>
      </c>
      <c r="BC48" s="77">
        <v>2</v>
      </c>
      <c r="BD48" s="77">
        <v>1</v>
      </c>
      <c r="BE48" s="77">
        <v>1000000</v>
      </c>
    </row>
    <row r="49" spans="1:57" ht="15" thickBot="1" x14ac:dyDescent="0.35">
      <c r="A49" s="76" t="s">
        <v>259</v>
      </c>
      <c r="B49" s="77">
        <v>2</v>
      </c>
      <c r="C49" s="77">
        <v>3</v>
      </c>
      <c r="D49" s="77">
        <v>1</v>
      </c>
      <c r="E49" s="77">
        <v>2</v>
      </c>
      <c r="F49" s="77">
        <v>3</v>
      </c>
      <c r="G49" s="77">
        <v>3</v>
      </c>
      <c r="H49" s="77">
        <v>2</v>
      </c>
      <c r="I49" s="77">
        <v>3</v>
      </c>
      <c r="J49" s="77">
        <v>1</v>
      </c>
      <c r="K49" s="77">
        <v>2</v>
      </c>
      <c r="L49" s="77">
        <v>2</v>
      </c>
      <c r="M49" s="77">
        <v>2</v>
      </c>
      <c r="N49" s="77">
        <v>3</v>
      </c>
      <c r="O49" s="77">
        <v>3</v>
      </c>
      <c r="P49" s="77">
        <v>2</v>
      </c>
      <c r="Q49" s="77">
        <v>3</v>
      </c>
      <c r="R49" s="77">
        <v>1000000</v>
      </c>
      <c r="T49">
        <f t="shared" si="15"/>
        <v>2</v>
      </c>
      <c r="U49">
        <f t="shared" si="0"/>
        <v>1</v>
      </c>
      <c r="V49">
        <f t="shared" si="1"/>
        <v>3</v>
      </c>
      <c r="W49">
        <f t="shared" si="2"/>
        <v>2</v>
      </c>
      <c r="X49">
        <f t="shared" si="3"/>
        <v>1</v>
      </c>
      <c r="Y49">
        <f t="shared" si="4"/>
        <v>1</v>
      </c>
      <c r="Z49">
        <f t="shared" si="5"/>
        <v>2</v>
      </c>
      <c r="AA49">
        <f t="shared" si="6"/>
        <v>1</v>
      </c>
      <c r="AB49">
        <f t="shared" si="7"/>
        <v>3</v>
      </c>
      <c r="AC49">
        <f t="shared" si="8"/>
        <v>2</v>
      </c>
      <c r="AD49">
        <f t="shared" si="9"/>
        <v>2</v>
      </c>
      <c r="AE49">
        <f t="shared" si="10"/>
        <v>2</v>
      </c>
      <c r="AF49">
        <f t="shared" si="11"/>
        <v>1</v>
      </c>
      <c r="AG49">
        <f t="shared" si="12"/>
        <v>1</v>
      </c>
      <c r="AH49">
        <f t="shared" si="13"/>
        <v>2</v>
      </c>
      <c r="AI49">
        <f t="shared" si="14"/>
        <v>1</v>
      </c>
      <c r="AJ49">
        <f t="shared" si="16"/>
        <v>1000000</v>
      </c>
      <c r="AN49" s="76" t="s">
        <v>259</v>
      </c>
      <c r="AO49" s="77">
        <v>2</v>
      </c>
      <c r="AP49" s="77">
        <v>1</v>
      </c>
      <c r="AQ49" s="77">
        <v>3</v>
      </c>
      <c r="AR49" s="77">
        <v>2</v>
      </c>
      <c r="AS49" s="77">
        <v>1</v>
      </c>
      <c r="AT49" s="77">
        <v>1</v>
      </c>
      <c r="AU49" s="77">
        <v>2</v>
      </c>
      <c r="AV49" s="77">
        <v>1</v>
      </c>
      <c r="AW49" s="77">
        <v>3</v>
      </c>
      <c r="AX49" s="77">
        <v>2</v>
      </c>
      <c r="AY49" s="77">
        <v>2</v>
      </c>
      <c r="AZ49" s="77">
        <v>2</v>
      </c>
      <c r="BA49" s="77">
        <v>1</v>
      </c>
      <c r="BB49" s="77">
        <v>1</v>
      </c>
      <c r="BC49" s="77">
        <v>2</v>
      </c>
      <c r="BD49" s="77">
        <v>1</v>
      </c>
      <c r="BE49" s="77">
        <v>1000000</v>
      </c>
    </row>
    <row r="50" spans="1:57" ht="15" thickBot="1" x14ac:dyDescent="0.35">
      <c r="A50" s="76" t="s">
        <v>260</v>
      </c>
      <c r="B50" s="77">
        <v>3</v>
      </c>
      <c r="C50" s="77">
        <v>3</v>
      </c>
      <c r="D50" s="77">
        <v>1</v>
      </c>
      <c r="E50" s="77">
        <v>2</v>
      </c>
      <c r="F50" s="77">
        <v>2</v>
      </c>
      <c r="G50" s="77">
        <v>3</v>
      </c>
      <c r="H50" s="77">
        <v>2</v>
      </c>
      <c r="I50" s="77">
        <v>1</v>
      </c>
      <c r="J50" s="77">
        <v>1</v>
      </c>
      <c r="K50" s="77">
        <v>2</v>
      </c>
      <c r="L50" s="77">
        <v>2</v>
      </c>
      <c r="M50" s="77">
        <v>2</v>
      </c>
      <c r="N50" s="77">
        <v>2</v>
      </c>
      <c r="O50" s="77">
        <v>3</v>
      </c>
      <c r="P50" s="77">
        <v>2</v>
      </c>
      <c r="Q50" s="77">
        <v>1</v>
      </c>
      <c r="R50" s="77">
        <v>1000000</v>
      </c>
      <c r="T50">
        <f t="shared" si="15"/>
        <v>1</v>
      </c>
      <c r="U50">
        <f t="shared" si="0"/>
        <v>1</v>
      </c>
      <c r="V50">
        <f t="shared" si="1"/>
        <v>3</v>
      </c>
      <c r="W50">
        <f t="shared" si="2"/>
        <v>2</v>
      </c>
      <c r="X50">
        <f t="shared" si="3"/>
        <v>2</v>
      </c>
      <c r="Y50">
        <f t="shared" si="4"/>
        <v>1</v>
      </c>
      <c r="Z50">
        <f t="shared" si="5"/>
        <v>2</v>
      </c>
      <c r="AA50">
        <f t="shared" si="6"/>
        <v>3</v>
      </c>
      <c r="AB50">
        <f t="shared" si="7"/>
        <v>3</v>
      </c>
      <c r="AC50">
        <f t="shared" si="8"/>
        <v>2</v>
      </c>
      <c r="AD50">
        <f t="shared" si="9"/>
        <v>2</v>
      </c>
      <c r="AE50">
        <f t="shared" si="10"/>
        <v>2</v>
      </c>
      <c r="AF50">
        <f t="shared" si="11"/>
        <v>2</v>
      </c>
      <c r="AG50">
        <f t="shared" si="12"/>
        <v>1</v>
      </c>
      <c r="AH50">
        <f t="shared" si="13"/>
        <v>2</v>
      </c>
      <c r="AI50">
        <f t="shared" si="14"/>
        <v>3</v>
      </c>
      <c r="AJ50">
        <f t="shared" si="16"/>
        <v>1000000</v>
      </c>
      <c r="AN50" s="76" t="s">
        <v>260</v>
      </c>
      <c r="AO50" s="77">
        <v>1</v>
      </c>
      <c r="AP50" s="77">
        <v>1</v>
      </c>
      <c r="AQ50" s="77">
        <v>3</v>
      </c>
      <c r="AR50" s="77">
        <v>2</v>
      </c>
      <c r="AS50" s="77">
        <v>2</v>
      </c>
      <c r="AT50" s="77">
        <v>1</v>
      </c>
      <c r="AU50" s="77">
        <v>2</v>
      </c>
      <c r="AV50" s="77">
        <v>3</v>
      </c>
      <c r="AW50" s="77">
        <v>3</v>
      </c>
      <c r="AX50" s="77">
        <v>2</v>
      </c>
      <c r="AY50" s="77">
        <v>2</v>
      </c>
      <c r="AZ50" s="77">
        <v>2</v>
      </c>
      <c r="BA50" s="77">
        <v>2</v>
      </c>
      <c r="BB50" s="77">
        <v>1</v>
      </c>
      <c r="BC50" s="77">
        <v>2</v>
      </c>
      <c r="BD50" s="77">
        <v>3</v>
      </c>
      <c r="BE50" s="77">
        <v>1000000</v>
      </c>
    </row>
    <row r="51" spans="1:57" ht="15" thickBot="1" x14ac:dyDescent="0.35">
      <c r="A51" s="76" t="s">
        <v>261</v>
      </c>
      <c r="B51" s="77">
        <v>3</v>
      </c>
      <c r="C51" s="77">
        <v>3</v>
      </c>
      <c r="D51" s="77">
        <v>1</v>
      </c>
      <c r="E51" s="77">
        <v>2</v>
      </c>
      <c r="F51" s="77">
        <v>2</v>
      </c>
      <c r="G51" s="77">
        <v>3</v>
      </c>
      <c r="H51" s="77">
        <v>2</v>
      </c>
      <c r="I51" s="77">
        <v>1</v>
      </c>
      <c r="J51" s="77">
        <v>1</v>
      </c>
      <c r="K51" s="77">
        <v>2</v>
      </c>
      <c r="L51" s="77">
        <v>2</v>
      </c>
      <c r="M51" s="77">
        <v>2</v>
      </c>
      <c r="N51" s="77">
        <v>2</v>
      </c>
      <c r="O51" s="77">
        <v>3</v>
      </c>
      <c r="P51" s="77">
        <v>2</v>
      </c>
      <c r="Q51" s="77">
        <v>1</v>
      </c>
      <c r="R51" s="77">
        <v>1000000</v>
      </c>
      <c r="T51">
        <f t="shared" si="15"/>
        <v>1</v>
      </c>
      <c r="U51">
        <f t="shared" si="0"/>
        <v>1</v>
      </c>
      <c r="V51">
        <f t="shared" si="1"/>
        <v>3</v>
      </c>
      <c r="W51">
        <f t="shared" si="2"/>
        <v>2</v>
      </c>
      <c r="X51">
        <f t="shared" si="3"/>
        <v>2</v>
      </c>
      <c r="Y51">
        <f t="shared" si="4"/>
        <v>1</v>
      </c>
      <c r="Z51">
        <f t="shared" si="5"/>
        <v>2</v>
      </c>
      <c r="AA51">
        <f t="shared" si="6"/>
        <v>3</v>
      </c>
      <c r="AB51">
        <f t="shared" si="7"/>
        <v>3</v>
      </c>
      <c r="AC51">
        <f t="shared" si="8"/>
        <v>2</v>
      </c>
      <c r="AD51">
        <f t="shared" si="9"/>
        <v>2</v>
      </c>
      <c r="AE51">
        <f t="shared" si="10"/>
        <v>2</v>
      </c>
      <c r="AF51">
        <f t="shared" si="11"/>
        <v>2</v>
      </c>
      <c r="AG51">
        <f t="shared" si="12"/>
        <v>1</v>
      </c>
      <c r="AH51">
        <f t="shared" si="13"/>
        <v>2</v>
      </c>
      <c r="AI51">
        <f t="shared" si="14"/>
        <v>3</v>
      </c>
      <c r="AJ51">
        <f t="shared" si="16"/>
        <v>1000000</v>
      </c>
      <c r="AN51" s="76" t="s">
        <v>261</v>
      </c>
      <c r="AO51" s="77">
        <v>1</v>
      </c>
      <c r="AP51" s="77">
        <v>1</v>
      </c>
      <c r="AQ51" s="77">
        <v>3</v>
      </c>
      <c r="AR51" s="77">
        <v>2</v>
      </c>
      <c r="AS51" s="77">
        <v>2</v>
      </c>
      <c r="AT51" s="77">
        <v>1</v>
      </c>
      <c r="AU51" s="77">
        <v>2</v>
      </c>
      <c r="AV51" s="77">
        <v>3</v>
      </c>
      <c r="AW51" s="77">
        <v>3</v>
      </c>
      <c r="AX51" s="77">
        <v>2</v>
      </c>
      <c r="AY51" s="77">
        <v>2</v>
      </c>
      <c r="AZ51" s="77">
        <v>2</v>
      </c>
      <c r="BA51" s="77">
        <v>2</v>
      </c>
      <c r="BB51" s="77">
        <v>1</v>
      </c>
      <c r="BC51" s="77">
        <v>2</v>
      </c>
      <c r="BD51" s="77">
        <v>3</v>
      </c>
      <c r="BE51" s="77">
        <v>1000000</v>
      </c>
    </row>
    <row r="52" spans="1:57" ht="15" thickBot="1" x14ac:dyDescent="0.35">
      <c r="A52" s="76" t="s">
        <v>262</v>
      </c>
      <c r="B52" s="77">
        <v>3</v>
      </c>
      <c r="C52" s="77">
        <v>3</v>
      </c>
      <c r="D52" s="77">
        <v>1</v>
      </c>
      <c r="E52" s="77">
        <v>2</v>
      </c>
      <c r="F52" s="77">
        <v>2</v>
      </c>
      <c r="G52" s="77">
        <v>3</v>
      </c>
      <c r="H52" s="77">
        <v>2</v>
      </c>
      <c r="I52" s="77">
        <v>1</v>
      </c>
      <c r="J52" s="77">
        <v>1</v>
      </c>
      <c r="K52" s="77">
        <v>1</v>
      </c>
      <c r="L52" s="77">
        <v>2</v>
      </c>
      <c r="M52" s="77">
        <v>2</v>
      </c>
      <c r="N52" s="77">
        <v>3</v>
      </c>
      <c r="O52" s="77">
        <v>2</v>
      </c>
      <c r="P52" s="77">
        <v>2</v>
      </c>
      <c r="Q52" s="77">
        <v>1</v>
      </c>
      <c r="R52" s="77">
        <v>1000000</v>
      </c>
      <c r="T52">
        <f t="shared" si="15"/>
        <v>1</v>
      </c>
      <c r="U52">
        <f t="shared" si="0"/>
        <v>1</v>
      </c>
      <c r="V52">
        <f t="shared" si="1"/>
        <v>3</v>
      </c>
      <c r="W52">
        <f t="shared" si="2"/>
        <v>2</v>
      </c>
      <c r="X52">
        <f t="shared" si="3"/>
        <v>2</v>
      </c>
      <c r="Y52">
        <f t="shared" si="4"/>
        <v>1</v>
      </c>
      <c r="Z52">
        <f t="shared" si="5"/>
        <v>2</v>
      </c>
      <c r="AA52">
        <f t="shared" si="6"/>
        <v>3</v>
      </c>
      <c r="AB52">
        <f t="shared" si="7"/>
        <v>3</v>
      </c>
      <c r="AC52">
        <f t="shared" si="8"/>
        <v>3</v>
      </c>
      <c r="AD52">
        <f t="shared" si="9"/>
        <v>2</v>
      </c>
      <c r="AE52">
        <f t="shared" si="10"/>
        <v>2</v>
      </c>
      <c r="AF52">
        <f t="shared" si="11"/>
        <v>1</v>
      </c>
      <c r="AG52">
        <f t="shared" si="12"/>
        <v>2</v>
      </c>
      <c r="AH52">
        <f t="shared" si="13"/>
        <v>2</v>
      </c>
      <c r="AI52">
        <f t="shared" si="14"/>
        <v>3</v>
      </c>
      <c r="AJ52">
        <f t="shared" si="16"/>
        <v>1000000</v>
      </c>
      <c r="AN52" s="76" t="s">
        <v>262</v>
      </c>
      <c r="AO52" s="77">
        <v>1</v>
      </c>
      <c r="AP52" s="77">
        <v>1</v>
      </c>
      <c r="AQ52" s="77">
        <v>3</v>
      </c>
      <c r="AR52" s="77">
        <v>2</v>
      </c>
      <c r="AS52" s="77">
        <v>2</v>
      </c>
      <c r="AT52" s="77">
        <v>1</v>
      </c>
      <c r="AU52" s="77">
        <v>2</v>
      </c>
      <c r="AV52" s="77">
        <v>3</v>
      </c>
      <c r="AW52" s="77">
        <v>3</v>
      </c>
      <c r="AX52" s="77">
        <v>3</v>
      </c>
      <c r="AY52" s="77">
        <v>2</v>
      </c>
      <c r="AZ52" s="77">
        <v>2</v>
      </c>
      <c r="BA52" s="77">
        <v>1</v>
      </c>
      <c r="BB52" s="77">
        <v>2</v>
      </c>
      <c r="BC52" s="77">
        <v>2</v>
      </c>
      <c r="BD52" s="77">
        <v>3</v>
      </c>
      <c r="BE52" s="77">
        <v>1000000</v>
      </c>
    </row>
    <row r="53" spans="1:57" ht="15" thickBot="1" x14ac:dyDescent="0.35">
      <c r="A53" s="76" t="s">
        <v>263</v>
      </c>
      <c r="B53" s="77">
        <v>3</v>
      </c>
      <c r="C53" s="77">
        <v>3</v>
      </c>
      <c r="D53" s="77">
        <v>1</v>
      </c>
      <c r="E53" s="77">
        <v>2</v>
      </c>
      <c r="F53" s="77">
        <v>3</v>
      </c>
      <c r="G53" s="77">
        <v>3</v>
      </c>
      <c r="H53" s="77">
        <v>2</v>
      </c>
      <c r="I53" s="77">
        <v>3</v>
      </c>
      <c r="J53" s="77">
        <v>2</v>
      </c>
      <c r="K53" s="77">
        <v>3</v>
      </c>
      <c r="L53" s="77">
        <v>2</v>
      </c>
      <c r="M53" s="77">
        <v>2</v>
      </c>
      <c r="N53" s="77">
        <v>3</v>
      </c>
      <c r="O53" s="77">
        <v>1</v>
      </c>
      <c r="P53" s="77">
        <v>2</v>
      </c>
      <c r="Q53" s="77">
        <v>1</v>
      </c>
      <c r="R53" s="77">
        <v>1000000</v>
      </c>
      <c r="T53">
        <f t="shared" si="15"/>
        <v>1</v>
      </c>
      <c r="U53">
        <f t="shared" si="0"/>
        <v>1</v>
      </c>
      <c r="V53">
        <f t="shared" si="1"/>
        <v>3</v>
      </c>
      <c r="W53">
        <f t="shared" si="2"/>
        <v>2</v>
      </c>
      <c r="X53">
        <f t="shared" si="3"/>
        <v>1</v>
      </c>
      <c r="Y53">
        <f t="shared" si="4"/>
        <v>1</v>
      </c>
      <c r="Z53">
        <f t="shared" si="5"/>
        <v>2</v>
      </c>
      <c r="AA53">
        <f t="shared" si="6"/>
        <v>1</v>
      </c>
      <c r="AB53">
        <f t="shared" si="7"/>
        <v>2</v>
      </c>
      <c r="AC53">
        <f t="shared" si="8"/>
        <v>1</v>
      </c>
      <c r="AD53">
        <f t="shared" si="9"/>
        <v>2</v>
      </c>
      <c r="AE53">
        <f t="shared" si="10"/>
        <v>2</v>
      </c>
      <c r="AF53">
        <f t="shared" si="11"/>
        <v>1</v>
      </c>
      <c r="AG53">
        <f t="shared" si="12"/>
        <v>3</v>
      </c>
      <c r="AH53">
        <f t="shared" si="13"/>
        <v>2</v>
      </c>
      <c r="AI53">
        <f t="shared" si="14"/>
        <v>3</v>
      </c>
      <c r="AJ53">
        <f t="shared" si="16"/>
        <v>1000000</v>
      </c>
      <c r="AN53" s="76" t="s">
        <v>263</v>
      </c>
      <c r="AO53" s="77">
        <v>1</v>
      </c>
      <c r="AP53" s="77">
        <v>1</v>
      </c>
      <c r="AQ53" s="77">
        <v>3</v>
      </c>
      <c r="AR53" s="77">
        <v>2</v>
      </c>
      <c r="AS53" s="77">
        <v>1</v>
      </c>
      <c r="AT53" s="77">
        <v>1</v>
      </c>
      <c r="AU53" s="77">
        <v>2</v>
      </c>
      <c r="AV53" s="77">
        <v>1</v>
      </c>
      <c r="AW53" s="77">
        <v>2</v>
      </c>
      <c r="AX53" s="77">
        <v>1</v>
      </c>
      <c r="AY53" s="77">
        <v>2</v>
      </c>
      <c r="AZ53" s="77">
        <v>2</v>
      </c>
      <c r="BA53" s="77">
        <v>1</v>
      </c>
      <c r="BB53" s="77">
        <v>3</v>
      </c>
      <c r="BC53" s="77">
        <v>2</v>
      </c>
      <c r="BD53" s="77">
        <v>3</v>
      </c>
      <c r="BE53" s="77">
        <v>1000000</v>
      </c>
    </row>
    <row r="54" spans="1:57" ht="15" thickBot="1" x14ac:dyDescent="0.35">
      <c r="A54" s="76" t="s">
        <v>264</v>
      </c>
      <c r="B54" s="77">
        <v>3</v>
      </c>
      <c r="C54" s="77">
        <v>3</v>
      </c>
      <c r="D54" s="77">
        <v>3</v>
      </c>
      <c r="E54" s="77">
        <v>2</v>
      </c>
      <c r="F54" s="77">
        <v>3</v>
      </c>
      <c r="G54" s="77">
        <v>3</v>
      </c>
      <c r="H54" s="77">
        <v>2</v>
      </c>
      <c r="I54" s="77">
        <v>3</v>
      </c>
      <c r="J54" s="77">
        <v>2</v>
      </c>
      <c r="K54" s="77">
        <v>3</v>
      </c>
      <c r="L54" s="77">
        <v>2</v>
      </c>
      <c r="M54" s="77">
        <v>2</v>
      </c>
      <c r="N54" s="77">
        <v>2</v>
      </c>
      <c r="O54" s="77">
        <v>2</v>
      </c>
      <c r="P54" s="77">
        <v>2</v>
      </c>
      <c r="Q54" s="77">
        <v>1</v>
      </c>
      <c r="R54" s="77">
        <v>1000000</v>
      </c>
      <c r="T54">
        <f t="shared" si="15"/>
        <v>1</v>
      </c>
      <c r="U54">
        <f t="shared" si="0"/>
        <v>1</v>
      </c>
      <c r="V54">
        <f t="shared" si="1"/>
        <v>1</v>
      </c>
      <c r="W54">
        <f t="shared" si="2"/>
        <v>2</v>
      </c>
      <c r="X54">
        <f t="shared" si="3"/>
        <v>1</v>
      </c>
      <c r="Y54">
        <f t="shared" si="4"/>
        <v>1</v>
      </c>
      <c r="Z54">
        <f t="shared" si="5"/>
        <v>2</v>
      </c>
      <c r="AA54">
        <f t="shared" si="6"/>
        <v>1</v>
      </c>
      <c r="AB54">
        <f t="shared" si="7"/>
        <v>2</v>
      </c>
      <c r="AC54">
        <f t="shared" si="8"/>
        <v>1</v>
      </c>
      <c r="AD54">
        <f t="shared" si="9"/>
        <v>2</v>
      </c>
      <c r="AE54">
        <f t="shared" si="10"/>
        <v>2</v>
      </c>
      <c r="AF54">
        <f t="shared" si="11"/>
        <v>2</v>
      </c>
      <c r="AG54">
        <f t="shared" si="12"/>
        <v>2</v>
      </c>
      <c r="AH54">
        <f t="shared" si="13"/>
        <v>2</v>
      </c>
      <c r="AI54">
        <f t="shared" si="14"/>
        <v>3</v>
      </c>
      <c r="AJ54">
        <f t="shared" si="16"/>
        <v>1000000</v>
      </c>
      <c r="AN54" s="76" t="s">
        <v>264</v>
      </c>
      <c r="AO54" s="77">
        <v>1</v>
      </c>
      <c r="AP54" s="77">
        <v>1</v>
      </c>
      <c r="AQ54" s="77">
        <v>1</v>
      </c>
      <c r="AR54" s="77">
        <v>2</v>
      </c>
      <c r="AS54" s="77">
        <v>1</v>
      </c>
      <c r="AT54" s="77">
        <v>1</v>
      </c>
      <c r="AU54" s="77">
        <v>2</v>
      </c>
      <c r="AV54" s="77">
        <v>1</v>
      </c>
      <c r="AW54" s="77">
        <v>2</v>
      </c>
      <c r="AX54" s="77">
        <v>1</v>
      </c>
      <c r="AY54" s="77">
        <v>2</v>
      </c>
      <c r="AZ54" s="77">
        <v>2</v>
      </c>
      <c r="BA54" s="77">
        <v>2</v>
      </c>
      <c r="BB54" s="77">
        <v>2</v>
      </c>
      <c r="BC54" s="77">
        <v>2</v>
      </c>
      <c r="BD54" s="77">
        <v>3</v>
      </c>
      <c r="BE54" s="77">
        <v>1000000</v>
      </c>
    </row>
    <row r="55" spans="1:57" ht="15" thickBot="1" x14ac:dyDescent="0.35">
      <c r="A55" s="76" t="s">
        <v>265</v>
      </c>
      <c r="B55" s="77">
        <v>3</v>
      </c>
      <c r="C55" s="77">
        <v>3</v>
      </c>
      <c r="D55" s="77">
        <v>3</v>
      </c>
      <c r="E55" s="77">
        <v>2</v>
      </c>
      <c r="F55" s="77">
        <v>2</v>
      </c>
      <c r="G55" s="77">
        <v>3</v>
      </c>
      <c r="H55" s="77">
        <v>2</v>
      </c>
      <c r="I55" s="77">
        <v>3</v>
      </c>
      <c r="J55" s="77">
        <v>2</v>
      </c>
      <c r="K55" s="77">
        <v>2</v>
      </c>
      <c r="L55" s="77">
        <v>2</v>
      </c>
      <c r="M55" s="77">
        <v>1</v>
      </c>
      <c r="N55" s="77">
        <v>3</v>
      </c>
      <c r="O55" s="77">
        <v>1</v>
      </c>
      <c r="P55" s="77">
        <v>2</v>
      </c>
      <c r="Q55" s="77">
        <v>1</v>
      </c>
      <c r="R55" s="77">
        <v>1000000</v>
      </c>
      <c r="T55">
        <f t="shared" si="15"/>
        <v>1</v>
      </c>
      <c r="U55">
        <f t="shared" si="0"/>
        <v>1</v>
      </c>
      <c r="V55">
        <f t="shared" si="1"/>
        <v>1</v>
      </c>
      <c r="W55">
        <f t="shared" si="2"/>
        <v>2</v>
      </c>
      <c r="X55">
        <f t="shared" si="3"/>
        <v>2</v>
      </c>
      <c r="Y55">
        <f t="shared" si="4"/>
        <v>1</v>
      </c>
      <c r="Z55">
        <f t="shared" si="5"/>
        <v>2</v>
      </c>
      <c r="AA55">
        <f t="shared" si="6"/>
        <v>1</v>
      </c>
      <c r="AB55">
        <f t="shared" si="7"/>
        <v>2</v>
      </c>
      <c r="AC55">
        <f t="shared" si="8"/>
        <v>2</v>
      </c>
      <c r="AD55">
        <f t="shared" si="9"/>
        <v>2</v>
      </c>
      <c r="AE55">
        <f t="shared" si="10"/>
        <v>3</v>
      </c>
      <c r="AF55">
        <f t="shared" si="11"/>
        <v>1</v>
      </c>
      <c r="AG55">
        <f t="shared" si="12"/>
        <v>3</v>
      </c>
      <c r="AH55">
        <f t="shared" si="13"/>
        <v>2</v>
      </c>
      <c r="AI55">
        <f t="shared" si="14"/>
        <v>3</v>
      </c>
      <c r="AJ55">
        <f t="shared" si="16"/>
        <v>1000000</v>
      </c>
      <c r="AN55" s="76" t="s">
        <v>265</v>
      </c>
      <c r="AO55" s="77">
        <v>1</v>
      </c>
      <c r="AP55" s="77">
        <v>1</v>
      </c>
      <c r="AQ55" s="77">
        <v>1</v>
      </c>
      <c r="AR55" s="77">
        <v>2</v>
      </c>
      <c r="AS55" s="77">
        <v>2</v>
      </c>
      <c r="AT55" s="77">
        <v>1</v>
      </c>
      <c r="AU55" s="77">
        <v>2</v>
      </c>
      <c r="AV55" s="77">
        <v>1</v>
      </c>
      <c r="AW55" s="77">
        <v>2</v>
      </c>
      <c r="AX55" s="77">
        <v>2</v>
      </c>
      <c r="AY55" s="77">
        <v>2</v>
      </c>
      <c r="AZ55" s="77">
        <v>3</v>
      </c>
      <c r="BA55" s="77">
        <v>1</v>
      </c>
      <c r="BB55" s="77">
        <v>3</v>
      </c>
      <c r="BC55" s="77">
        <v>2</v>
      </c>
      <c r="BD55" s="77">
        <v>3</v>
      </c>
      <c r="BE55" s="77">
        <v>1000000</v>
      </c>
    </row>
    <row r="56" spans="1:57" ht="15" thickBot="1" x14ac:dyDescent="0.35">
      <c r="A56" s="76" t="s">
        <v>266</v>
      </c>
      <c r="B56" s="77">
        <v>3</v>
      </c>
      <c r="C56" s="77">
        <v>3</v>
      </c>
      <c r="D56" s="77">
        <v>1</v>
      </c>
      <c r="E56" s="77">
        <v>2</v>
      </c>
      <c r="F56" s="77">
        <v>3</v>
      </c>
      <c r="G56" s="77">
        <v>3</v>
      </c>
      <c r="H56" s="77">
        <v>2</v>
      </c>
      <c r="I56" s="77">
        <v>3</v>
      </c>
      <c r="J56" s="77">
        <v>2</v>
      </c>
      <c r="K56" s="77">
        <v>3</v>
      </c>
      <c r="L56" s="77">
        <v>2</v>
      </c>
      <c r="M56" s="77">
        <v>1</v>
      </c>
      <c r="N56" s="77">
        <v>2</v>
      </c>
      <c r="O56" s="77">
        <v>1</v>
      </c>
      <c r="P56" s="77">
        <v>3</v>
      </c>
      <c r="Q56" s="77">
        <v>1</v>
      </c>
      <c r="R56" s="77">
        <v>1000000</v>
      </c>
      <c r="T56">
        <f t="shared" si="15"/>
        <v>1</v>
      </c>
      <c r="U56">
        <f t="shared" si="0"/>
        <v>1</v>
      </c>
      <c r="V56">
        <f t="shared" si="1"/>
        <v>3</v>
      </c>
      <c r="W56">
        <f t="shared" si="2"/>
        <v>2</v>
      </c>
      <c r="X56">
        <f t="shared" si="3"/>
        <v>1</v>
      </c>
      <c r="Y56">
        <f t="shared" si="4"/>
        <v>1</v>
      </c>
      <c r="Z56">
        <f t="shared" si="5"/>
        <v>2</v>
      </c>
      <c r="AA56">
        <f t="shared" si="6"/>
        <v>1</v>
      </c>
      <c r="AB56">
        <f t="shared" si="7"/>
        <v>2</v>
      </c>
      <c r="AC56">
        <f t="shared" si="8"/>
        <v>1</v>
      </c>
      <c r="AD56">
        <f t="shared" si="9"/>
        <v>2</v>
      </c>
      <c r="AE56">
        <f t="shared" si="10"/>
        <v>3</v>
      </c>
      <c r="AF56">
        <f t="shared" si="11"/>
        <v>2</v>
      </c>
      <c r="AG56">
        <f t="shared" si="12"/>
        <v>3</v>
      </c>
      <c r="AH56">
        <f t="shared" si="13"/>
        <v>1</v>
      </c>
      <c r="AI56">
        <f t="shared" si="14"/>
        <v>3</v>
      </c>
      <c r="AJ56">
        <f t="shared" si="16"/>
        <v>1000000</v>
      </c>
      <c r="AN56" s="76" t="s">
        <v>266</v>
      </c>
      <c r="AO56" s="77">
        <v>1</v>
      </c>
      <c r="AP56" s="77">
        <v>1</v>
      </c>
      <c r="AQ56" s="77">
        <v>3</v>
      </c>
      <c r="AR56" s="77">
        <v>2</v>
      </c>
      <c r="AS56" s="77">
        <v>1</v>
      </c>
      <c r="AT56" s="77">
        <v>1</v>
      </c>
      <c r="AU56" s="77">
        <v>2</v>
      </c>
      <c r="AV56" s="77">
        <v>1</v>
      </c>
      <c r="AW56" s="77">
        <v>2</v>
      </c>
      <c r="AX56" s="77">
        <v>1</v>
      </c>
      <c r="AY56" s="77">
        <v>2</v>
      </c>
      <c r="AZ56" s="77">
        <v>3</v>
      </c>
      <c r="BA56" s="77">
        <v>2</v>
      </c>
      <c r="BB56" s="77">
        <v>3</v>
      </c>
      <c r="BC56" s="77">
        <v>1</v>
      </c>
      <c r="BD56" s="77">
        <v>3</v>
      </c>
      <c r="BE56" s="77">
        <v>1000000</v>
      </c>
    </row>
    <row r="57" spans="1:57" ht="15" thickBot="1" x14ac:dyDescent="0.35">
      <c r="A57" s="76" t="s">
        <v>267</v>
      </c>
      <c r="B57" s="77">
        <v>3</v>
      </c>
      <c r="C57" s="77">
        <v>3</v>
      </c>
      <c r="D57" s="77">
        <v>1</v>
      </c>
      <c r="E57" s="77">
        <v>2</v>
      </c>
      <c r="F57" s="77">
        <v>3</v>
      </c>
      <c r="G57" s="77">
        <v>3</v>
      </c>
      <c r="H57" s="77">
        <v>2</v>
      </c>
      <c r="I57" s="77">
        <v>3</v>
      </c>
      <c r="J57" s="77">
        <v>2</v>
      </c>
      <c r="K57" s="77">
        <v>3</v>
      </c>
      <c r="L57" s="77">
        <v>2</v>
      </c>
      <c r="M57" s="77">
        <v>1</v>
      </c>
      <c r="N57" s="77">
        <v>1</v>
      </c>
      <c r="O57" s="77">
        <v>1</v>
      </c>
      <c r="P57" s="77">
        <v>2</v>
      </c>
      <c r="Q57" s="77">
        <v>1</v>
      </c>
      <c r="R57" s="77">
        <v>1000000</v>
      </c>
      <c r="T57">
        <f t="shared" si="15"/>
        <v>1</v>
      </c>
      <c r="U57">
        <f t="shared" si="0"/>
        <v>1</v>
      </c>
      <c r="V57">
        <f t="shared" si="1"/>
        <v>3</v>
      </c>
      <c r="W57">
        <f t="shared" si="2"/>
        <v>2</v>
      </c>
      <c r="X57">
        <f t="shared" si="3"/>
        <v>1</v>
      </c>
      <c r="Y57">
        <f t="shared" si="4"/>
        <v>1</v>
      </c>
      <c r="Z57">
        <f t="shared" si="5"/>
        <v>2</v>
      </c>
      <c r="AA57">
        <f t="shared" si="6"/>
        <v>1</v>
      </c>
      <c r="AB57">
        <f t="shared" si="7"/>
        <v>2</v>
      </c>
      <c r="AC57">
        <f t="shared" si="8"/>
        <v>1</v>
      </c>
      <c r="AD57">
        <f t="shared" si="9"/>
        <v>2</v>
      </c>
      <c r="AE57">
        <f t="shared" si="10"/>
        <v>3</v>
      </c>
      <c r="AF57">
        <f t="shared" si="11"/>
        <v>3</v>
      </c>
      <c r="AG57">
        <f t="shared" si="12"/>
        <v>3</v>
      </c>
      <c r="AH57">
        <f t="shared" si="13"/>
        <v>2</v>
      </c>
      <c r="AI57">
        <f t="shared" si="14"/>
        <v>3</v>
      </c>
      <c r="AJ57">
        <f t="shared" si="16"/>
        <v>1000000</v>
      </c>
      <c r="AN57" s="76" t="s">
        <v>267</v>
      </c>
      <c r="AO57" s="77">
        <v>1</v>
      </c>
      <c r="AP57" s="77">
        <v>1</v>
      </c>
      <c r="AQ57" s="77">
        <v>3</v>
      </c>
      <c r="AR57" s="77">
        <v>2</v>
      </c>
      <c r="AS57" s="77">
        <v>1</v>
      </c>
      <c r="AT57" s="77">
        <v>1</v>
      </c>
      <c r="AU57" s="77">
        <v>2</v>
      </c>
      <c r="AV57" s="77">
        <v>1</v>
      </c>
      <c r="AW57" s="77">
        <v>2</v>
      </c>
      <c r="AX57" s="77">
        <v>1</v>
      </c>
      <c r="AY57" s="77">
        <v>2</v>
      </c>
      <c r="AZ57" s="77">
        <v>3</v>
      </c>
      <c r="BA57" s="77">
        <v>3</v>
      </c>
      <c r="BB57" s="77">
        <v>3</v>
      </c>
      <c r="BC57" s="77">
        <v>2</v>
      </c>
      <c r="BD57" s="77">
        <v>3</v>
      </c>
      <c r="BE57" s="77">
        <v>1000000</v>
      </c>
    </row>
    <row r="58" spans="1:57" ht="15" thickBot="1" x14ac:dyDescent="0.35">
      <c r="A58" s="76" t="s">
        <v>268</v>
      </c>
      <c r="B58" s="77">
        <v>2</v>
      </c>
      <c r="C58" s="77">
        <v>3</v>
      </c>
      <c r="D58" s="77">
        <v>1</v>
      </c>
      <c r="E58" s="77">
        <v>2</v>
      </c>
      <c r="F58" s="77">
        <v>2</v>
      </c>
      <c r="G58" s="77">
        <v>3</v>
      </c>
      <c r="H58" s="77">
        <v>1</v>
      </c>
      <c r="I58" s="77">
        <v>3</v>
      </c>
      <c r="J58" s="77">
        <v>2</v>
      </c>
      <c r="K58" s="77">
        <v>3</v>
      </c>
      <c r="L58" s="77">
        <v>3</v>
      </c>
      <c r="M58" s="77">
        <v>1</v>
      </c>
      <c r="N58" s="77">
        <v>1</v>
      </c>
      <c r="O58" s="77">
        <v>1</v>
      </c>
      <c r="P58" s="77">
        <v>2</v>
      </c>
      <c r="Q58" s="77">
        <v>1</v>
      </c>
      <c r="R58" s="77">
        <v>1000000</v>
      </c>
      <c r="T58">
        <f t="shared" si="15"/>
        <v>2</v>
      </c>
      <c r="U58">
        <f t="shared" si="0"/>
        <v>1</v>
      </c>
      <c r="V58">
        <f t="shared" si="1"/>
        <v>3</v>
      </c>
      <c r="W58">
        <f t="shared" si="2"/>
        <v>2</v>
      </c>
      <c r="X58">
        <f t="shared" si="3"/>
        <v>2</v>
      </c>
      <c r="Y58">
        <f t="shared" si="4"/>
        <v>1</v>
      </c>
      <c r="Z58">
        <f t="shared" si="5"/>
        <v>3</v>
      </c>
      <c r="AA58">
        <f t="shared" si="6"/>
        <v>1</v>
      </c>
      <c r="AB58">
        <f t="shared" si="7"/>
        <v>2</v>
      </c>
      <c r="AC58">
        <f t="shared" si="8"/>
        <v>1</v>
      </c>
      <c r="AD58">
        <f t="shared" si="9"/>
        <v>1</v>
      </c>
      <c r="AE58">
        <f t="shared" si="10"/>
        <v>3</v>
      </c>
      <c r="AF58">
        <f t="shared" si="11"/>
        <v>3</v>
      </c>
      <c r="AG58">
        <f t="shared" si="12"/>
        <v>3</v>
      </c>
      <c r="AH58">
        <f t="shared" si="13"/>
        <v>2</v>
      </c>
      <c r="AI58">
        <f t="shared" si="14"/>
        <v>3</v>
      </c>
      <c r="AJ58">
        <f t="shared" si="16"/>
        <v>1000000</v>
      </c>
      <c r="AN58" s="76" t="s">
        <v>268</v>
      </c>
      <c r="AO58" s="77">
        <v>2</v>
      </c>
      <c r="AP58" s="77">
        <v>1</v>
      </c>
      <c r="AQ58" s="77">
        <v>3</v>
      </c>
      <c r="AR58" s="77">
        <v>2</v>
      </c>
      <c r="AS58" s="77">
        <v>2</v>
      </c>
      <c r="AT58" s="77">
        <v>1</v>
      </c>
      <c r="AU58" s="77">
        <v>3</v>
      </c>
      <c r="AV58" s="77">
        <v>1</v>
      </c>
      <c r="AW58" s="77">
        <v>2</v>
      </c>
      <c r="AX58" s="77">
        <v>1</v>
      </c>
      <c r="AY58" s="77">
        <v>1</v>
      </c>
      <c r="AZ58" s="77">
        <v>3</v>
      </c>
      <c r="BA58" s="77">
        <v>3</v>
      </c>
      <c r="BB58" s="77">
        <v>3</v>
      </c>
      <c r="BC58" s="77">
        <v>2</v>
      </c>
      <c r="BD58" s="77">
        <v>3</v>
      </c>
      <c r="BE58" s="77">
        <v>1000000</v>
      </c>
    </row>
    <row r="59" spans="1:57" ht="15" thickBot="1" x14ac:dyDescent="0.35">
      <c r="A59" s="76" t="s">
        <v>269</v>
      </c>
      <c r="B59" s="77">
        <v>3</v>
      </c>
      <c r="C59" s="77">
        <v>3</v>
      </c>
      <c r="D59" s="77">
        <v>1</v>
      </c>
      <c r="E59" s="77">
        <v>2</v>
      </c>
      <c r="F59" s="77">
        <v>3</v>
      </c>
      <c r="G59" s="77">
        <v>3</v>
      </c>
      <c r="H59" s="77">
        <v>2</v>
      </c>
      <c r="I59" s="77">
        <v>3</v>
      </c>
      <c r="J59" s="77">
        <v>2</v>
      </c>
      <c r="K59" s="77">
        <v>3</v>
      </c>
      <c r="L59" s="77">
        <v>2</v>
      </c>
      <c r="M59" s="77">
        <v>1</v>
      </c>
      <c r="N59" s="77">
        <v>1</v>
      </c>
      <c r="O59" s="77">
        <v>1</v>
      </c>
      <c r="P59" s="77">
        <v>2</v>
      </c>
      <c r="Q59" s="77">
        <v>1</v>
      </c>
      <c r="R59" s="77">
        <v>1000000</v>
      </c>
      <c r="T59">
        <f t="shared" si="15"/>
        <v>1</v>
      </c>
      <c r="U59">
        <f t="shared" si="0"/>
        <v>1</v>
      </c>
      <c r="V59">
        <f t="shared" si="1"/>
        <v>3</v>
      </c>
      <c r="W59">
        <f t="shared" si="2"/>
        <v>2</v>
      </c>
      <c r="X59">
        <f t="shared" si="3"/>
        <v>1</v>
      </c>
      <c r="Y59">
        <f t="shared" si="4"/>
        <v>1</v>
      </c>
      <c r="Z59">
        <f t="shared" si="5"/>
        <v>2</v>
      </c>
      <c r="AA59">
        <f t="shared" si="6"/>
        <v>1</v>
      </c>
      <c r="AB59">
        <f t="shared" si="7"/>
        <v>2</v>
      </c>
      <c r="AC59">
        <f t="shared" si="8"/>
        <v>1</v>
      </c>
      <c r="AD59">
        <f t="shared" si="9"/>
        <v>2</v>
      </c>
      <c r="AE59">
        <f t="shared" si="10"/>
        <v>3</v>
      </c>
      <c r="AF59">
        <f t="shared" si="11"/>
        <v>3</v>
      </c>
      <c r="AG59">
        <f t="shared" si="12"/>
        <v>3</v>
      </c>
      <c r="AH59">
        <f t="shared" si="13"/>
        <v>2</v>
      </c>
      <c r="AI59">
        <f t="shared" si="14"/>
        <v>3</v>
      </c>
      <c r="AJ59">
        <f t="shared" si="16"/>
        <v>1000000</v>
      </c>
      <c r="AN59" s="76" t="s">
        <v>269</v>
      </c>
      <c r="AO59" s="77">
        <v>1</v>
      </c>
      <c r="AP59" s="77">
        <v>1</v>
      </c>
      <c r="AQ59" s="77">
        <v>3</v>
      </c>
      <c r="AR59" s="77">
        <v>2</v>
      </c>
      <c r="AS59" s="77">
        <v>1</v>
      </c>
      <c r="AT59" s="77">
        <v>1</v>
      </c>
      <c r="AU59" s="77">
        <v>2</v>
      </c>
      <c r="AV59" s="77">
        <v>1</v>
      </c>
      <c r="AW59" s="77">
        <v>2</v>
      </c>
      <c r="AX59" s="77">
        <v>1</v>
      </c>
      <c r="AY59" s="77">
        <v>2</v>
      </c>
      <c r="AZ59" s="77">
        <v>3</v>
      </c>
      <c r="BA59" s="77">
        <v>3</v>
      </c>
      <c r="BB59" s="77">
        <v>3</v>
      </c>
      <c r="BC59" s="77">
        <v>2</v>
      </c>
      <c r="BD59" s="77">
        <v>3</v>
      </c>
      <c r="BE59" s="77">
        <v>1000000</v>
      </c>
    </row>
    <row r="60" spans="1:57" ht="15" thickBot="1" x14ac:dyDescent="0.35">
      <c r="A60" s="76" t="s">
        <v>270</v>
      </c>
      <c r="B60" s="77">
        <v>3</v>
      </c>
      <c r="C60" s="77">
        <v>3</v>
      </c>
      <c r="D60" s="77">
        <v>1</v>
      </c>
      <c r="E60" s="77">
        <v>2</v>
      </c>
      <c r="F60" s="77">
        <v>2</v>
      </c>
      <c r="G60" s="77">
        <v>2</v>
      </c>
      <c r="H60" s="77">
        <v>1</v>
      </c>
      <c r="I60" s="77">
        <v>3</v>
      </c>
      <c r="J60" s="77">
        <v>1</v>
      </c>
      <c r="K60" s="77">
        <v>3</v>
      </c>
      <c r="L60" s="77">
        <v>3</v>
      </c>
      <c r="M60" s="77">
        <v>1</v>
      </c>
      <c r="N60" s="77">
        <v>1</v>
      </c>
      <c r="O60" s="77">
        <v>1</v>
      </c>
      <c r="P60" s="77">
        <v>2</v>
      </c>
      <c r="Q60" s="77">
        <v>1</v>
      </c>
      <c r="R60" s="77">
        <v>1000000</v>
      </c>
      <c r="T60">
        <f t="shared" si="15"/>
        <v>1</v>
      </c>
      <c r="U60">
        <f t="shared" si="0"/>
        <v>1</v>
      </c>
      <c r="V60">
        <f t="shared" si="1"/>
        <v>3</v>
      </c>
      <c r="W60">
        <f t="shared" si="2"/>
        <v>2</v>
      </c>
      <c r="X60">
        <f t="shared" si="3"/>
        <v>2</v>
      </c>
      <c r="Y60">
        <f t="shared" si="4"/>
        <v>2</v>
      </c>
      <c r="Z60">
        <f t="shared" si="5"/>
        <v>3</v>
      </c>
      <c r="AA60">
        <f t="shared" si="6"/>
        <v>1</v>
      </c>
      <c r="AB60">
        <f t="shared" si="7"/>
        <v>3</v>
      </c>
      <c r="AC60">
        <f t="shared" si="8"/>
        <v>1</v>
      </c>
      <c r="AD60">
        <f t="shared" si="9"/>
        <v>1</v>
      </c>
      <c r="AE60">
        <f t="shared" si="10"/>
        <v>3</v>
      </c>
      <c r="AF60">
        <f t="shared" si="11"/>
        <v>3</v>
      </c>
      <c r="AG60">
        <f t="shared" si="12"/>
        <v>3</v>
      </c>
      <c r="AH60">
        <f t="shared" si="13"/>
        <v>2</v>
      </c>
      <c r="AI60">
        <f t="shared" si="14"/>
        <v>3</v>
      </c>
      <c r="AJ60">
        <f t="shared" si="16"/>
        <v>1000000</v>
      </c>
      <c r="AN60" s="76" t="s">
        <v>270</v>
      </c>
      <c r="AO60" s="77">
        <v>1</v>
      </c>
      <c r="AP60" s="77">
        <v>1</v>
      </c>
      <c r="AQ60" s="77">
        <v>3</v>
      </c>
      <c r="AR60" s="77">
        <v>2</v>
      </c>
      <c r="AS60" s="77">
        <v>2</v>
      </c>
      <c r="AT60" s="77">
        <v>2</v>
      </c>
      <c r="AU60" s="77">
        <v>3</v>
      </c>
      <c r="AV60" s="77">
        <v>1</v>
      </c>
      <c r="AW60" s="77">
        <v>3</v>
      </c>
      <c r="AX60" s="77">
        <v>1</v>
      </c>
      <c r="AY60" s="77">
        <v>1</v>
      </c>
      <c r="AZ60" s="77">
        <v>3</v>
      </c>
      <c r="BA60" s="77">
        <v>3</v>
      </c>
      <c r="BB60" s="77">
        <v>3</v>
      </c>
      <c r="BC60" s="77">
        <v>2</v>
      </c>
      <c r="BD60" s="77">
        <v>3</v>
      </c>
      <c r="BE60" s="77">
        <v>1000000</v>
      </c>
    </row>
    <row r="61" spans="1:57" ht="15" thickBot="1" x14ac:dyDescent="0.35">
      <c r="A61" s="76" t="s">
        <v>271</v>
      </c>
      <c r="B61" s="77">
        <v>2</v>
      </c>
      <c r="C61" s="77">
        <v>3</v>
      </c>
      <c r="D61" s="77">
        <v>1</v>
      </c>
      <c r="E61" s="77">
        <v>1</v>
      </c>
      <c r="F61" s="77">
        <v>2</v>
      </c>
      <c r="G61" s="77">
        <v>2</v>
      </c>
      <c r="H61" s="77">
        <v>1</v>
      </c>
      <c r="I61" s="77">
        <v>3</v>
      </c>
      <c r="J61" s="77">
        <v>1</v>
      </c>
      <c r="K61" s="77">
        <v>3</v>
      </c>
      <c r="L61" s="77">
        <v>3</v>
      </c>
      <c r="M61" s="77">
        <v>1</v>
      </c>
      <c r="N61" s="77">
        <v>1</v>
      </c>
      <c r="O61" s="77">
        <v>1</v>
      </c>
      <c r="P61" s="77">
        <v>1</v>
      </c>
      <c r="Q61" s="77">
        <v>1</v>
      </c>
      <c r="R61" s="77">
        <v>1000000</v>
      </c>
      <c r="T61">
        <f t="shared" si="15"/>
        <v>2</v>
      </c>
      <c r="U61">
        <f t="shared" si="0"/>
        <v>1</v>
      </c>
      <c r="V61">
        <f t="shared" si="1"/>
        <v>3</v>
      </c>
      <c r="W61">
        <f t="shared" si="2"/>
        <v>3</v>
      </c>
      <c r="X61">
        <f t="shared" si="3"/>
        <v>2</v>
      </c>
      <c r="Y61">
        <f t="shared" si="4"/>
        <v>2</v>
      </c>
      <c r="Z61">
        <f t="shared" si="5"/>
        <v>3</v>
      </c>
      <c r="AA61">
        <f t="shared" si="6"/>
        <v>1</v>
      </c>
      <c r="AB61">
        <f t="shared" si="7"/>
        <v>3</v>
      </c>
      <c r="AC61">
        <f t="shared" si="8"/>
        <v>1</v>
      </c>
      <c r="AD61">
        <f t="shared" si="9"/>
        <v>1</v>
      </c>
      <c r="AE61">
        <f t="shared" si="10"/>
        <v>3</v>
      </c>
      <c r="AF61">
        <f t="shared" si="11"/>
        <v>3</v>
      </c>
      <c r="AG61">
        <f t="shared" si="12"/>
        <v>3</v>
      </c>
      <c r="AH61">
        <f t="shared" si="13"/>
        <v>3</v>
      </c>
      <c r="AI61">
        <f t="shared" si="14"/>
        <v>3</v>
      </c>
      <c r="AJ61">
        <f t="shared" si="16"/>
        <v>1000000</v>
      </c>
      <c r="AN61" s="76" t="s">
        <v>271</v>
      </c>
      <c r="AO61" s="77">
        <v>2</v>
      </c>
      <c r="AP61" s="77">
        <v>1</v>
      </c>
      <c r="AQ61" s="77">
        <v>3</v>
      </c>
      <c r="AR61" s="77">
        <v>3</v>
      </c>
      <c r="AS61" s="77">
        <v>2</v>
      </c>
      <c r="AT61" s="77">
        <v>2</v>
      </c>
      <c r="AU61" s="77">
        <v>3</v>
      </c>
      <c r="AV61" s="77">
        <v>1</v>
      </c>
      <c r="AW61" s="77">
        <v>3</v>
      </c>
      <c r="AX61" s="77">
        <v>1</v>
      </c>
      <c r="AY61" s="77">
        <v>1</v>
      </c>
      <c r="AZ61" s="77">
        <v>3</v>
      </c>
      <c r="BA61" s="77">
        <v>3</v>
      </c>
      <c r="BB61" s="77">
        <v>3</v>
      </c>
      <c r="BC61" s="77">
        <v>3</v>
      </c>
      <c r="BD61" s="77">
        <v>3</v>
      </c>
      <c r="BE61" s="77">
        <v>1000000</v>
      </c>
    </row>
    <row r="62" spans="1:57" ht="15" thickBot="1" x14ac:dyDescent="0.35">
      <c r="A62" s="76" t="s">
        <v>272</v>
      </c>
      <c r="B62" s="77">
        <v>3</v>
      </c>
      <c r="C62" s="77">
        <v>3</v>
      </c>
      <c r="D62" s="77">
        <v>3</v>
      </c>
      <c r="E62" s="77">
        <v>2</v>
      </c>
      <c r="F62" s="77">
        <v>3</v>
      </c>
      <c r="G62" s="77">
        <v>2</v>
      </c>
      <c r="H62" s="77">
        <v>2</v>
      </c>
      <c r="I62" s="77">
        <v>2</v>
      </c>
      <c r="J62" s="77">
        <v>2</v>
      </c>
      <c r="K62" s="77">
        <v>2</v>
      </c>
      <c r="L62" s="77">
        <v>2</v>
      </c>
      <c r="M62" s="77">
        <v>2</v>
      </c>
      <c r="N62" s="77">
        <v>2</v>
      </c>
      <c r="O62" s="77">
        <v>2</v>
      </c>
      <c r="P62" s="77">
        <v>2</v>
      </c>
      <c r="Q62" s="77">
        <v>1</v>
      </c>
      <c r="R62" s="77">
        <v>1000000</v>
      </c>
      <c r="T62">
        <f t="shared" si="15"/>
        <v>1</v>
      </c>
      <c r="U62">
        <f t="shared" si="0"/>
        <v>1</v>
      </c>
      <c r="V62">
        <f t="shared" si="1"/>
        <v>1</v>
      </c>
      <c r="W62">
        <f t="shared" si="2"/>
        <v>2</v>
      </c>
      <c r="X62">
        <f t="shared" si="3"/>
        <v>1</v>
      </c>
      <c r="Y62">
        <f t="shared" si="4"/>
        <v>2</v>
      </c>
      <c r="Z62">
        <f t="shared" si="5"/>
        <v>2</v>
      </c>
      <c r="AA62">
        <f t="shared" si="6"/>
        <v>2</v>
      </c>
      <c r="AB62">
        <f t="shared" si="7"/>
        <v>2</v>
      </c>
      <c r="AC62">
        <f t="shared" si="8"/>
        <v>2</v>
      </c>
      <c r="AD62">
        <f t="shared" si="9"/>
        <v>2</v>
      </c>
      <c r="AE62">
        <f t="shared" si="10"/>
        <v>2</v>
      </c>
      <c r="AF62">
        <f t="shared" si="11"/>
        <v>2</v>
      </c>
      <c r="AG62">
        <f t="shared" si="12"/>
        <v>2</v>
      </c>
      <c r="AH62">
        <f t="shared" si="13"/>
        <v>2</v>
      </c>
      <c r="AI62">
        <f t="shared" si="14"/>
        <v>3</v>
      </c>
      <c r="AJ62">
        <f t="shared" si="16"/>
        <v>1000000</v>
      </c>
      <c r="AN62" s="76" t="s">
        <v>272</v>
      </c>
      <c r="AO62" s="77">
        <v>1</v>
      </c>
      <c r="AP62" s="77">
        <v>1</v>
      </c>
      <c r="AQ62" s="77">
        <v>1</v>
      </c>
      <c r="AR62" s="77">
        <v>2</v>
      </c>
      <c r="AS62" s="77">
        <v>1</v>
      </c>
      <c r="AT62" s="77">
        <v>2</v>
      </c>
      <c r="AU62" s="77">
        <v>2</v>
      </c>
      <c r="AV62" s="77">
        <v>2</v>
      </c>
      <c r="AW62" s="77">
        <v>2</v>
      </c>
      <c r="AX62" s="77">
        <v>2</v>
      </c>
      <c r="AY62" s="77">
        <v>2</v>
      </c>
      <c r="AZ62" s="77">
        <v>2</v>
      </c>
      <c r="BA62" s="77">
        <v>2</v>
      </c>
      <c r="BB62" s="77">
        <v>2</v>
      </c>
      <c r="BC62" s="77">
        <v>2</v>
      </c>
      <c r="BD62" s="77">
        <v>3</v>
      </c>
      <c r="BE62" s="77">
        <v>1000000</v>
      </c>
    </row>
    <row r="63" spans="1:57" ht="15" thickBot="1" x14ac:dyDescent="0.35">
      <c r="A63" s="76" t="s">
        <v>273</v>
      </c>
      <c r="B63" s="77">
        <v>3</v>
      </c>
      <c r="C63" s="77">
        <v>3</v>
      </c>
      <c r="D63" s="77">
        <v>3</v>
      </c>
      <c r="E63" s="77">
        <v>2</v>
      </c>
      <c r="F63" s="77">
        <v>2</v>
      </c>
      <c r="G63" s="77">
        <v>3</v>
      </c>
      <c r="H63" s="77">
        <v>2</v>
      </c>
      <c r="I63" s="77">
        <v>3</v>
      </c>
      <c r="J63" s="77">
        <v>1</v>
      </c>
      <c r="K63" s="77">
        <v>3</v>
      </c>
      <c r="L63" s="77">
        <v>2</v>
      </c>
      <c r="M63" s="77">
        <v>2</v>
      </c>
      <c r="N63" s="77">
        <v>1</v>
      </c>
      <c r="O63" s="77">
        <v>2</v>
      </c>
      <c r="P63" s="77">
        <v>2</v>
      </c>
      <c r="Q63" s="77">
        <v>1</v>
      </c>
      <c r="R63" s="77">
        <v>1000000</v>
      </c>
      <c r="T63">
        <f t="shared" si="15"/>
        <v>1</v>
      </c>
      <c r="U63">
        <f t="shared" si="0"/>
        <v>1</v>
      </c>
      <c r="V63">
        <f t="shared" si="1"/>
        <v>1</v>
      </c>
      <c r="W63">
        <f t="shared" si="2"/>
        <v>2</v>
      </c>
      <c r="X63">
        <f t="shared" si="3"/>
        <v>2</v>
      </c>
      <c r="Y63">
        <f t="shared" si="4"/>
        <v>1</v>
      </c>
      <c r="Z63">
        <f t="shared" si="5"/>
        <v>2</v>
      </c>
      <c r="AA63">
        <f t="shared" si="6"/>
        <v>1</v>
      </c>
      <c r="AB63">
        <f t="shared" si="7"/>
        <v>3</v>
      </c>
      <c r="AC63">
        <f t="shared" si="8"/>
        <v>1</v>
      </c>
      <c r="AD63">
        <f t="shared" si="9"/>
        <v>2</v>
      </c>
      <c r="AE63">
        <f t="shared" si="10"/>
        <v>2</v>
      </c>
      <c r="AF63">
        <f t="shared" si="11"/>
        <v>3</v>
      </c>
      <c r="AG63">
        <f t="shared" si="12"/>
        <v>2</v>
      </c>
      <c r="AH63">
        <f t="shared" si="13"/>
        <v>2</v>
      </c>
      <c r="AI63">
        <f t="shared" si="14"/>
        <v>3</v>
      </c>
      <c r="AJ63">
        <f t="shared" si="16"/>
        <v>1000000</v>
      </c>
      <c r="AN63" s="76" t="s">
        <v>273</v>
      </c>
      <c r="AO63" s="77">
        <v>1</v>
      </c>
      <c r="AP63" s="77">
        <v>1</v>
      </c>
      <c r="AQ63" s="77">
        <v>1</v>
      </c>
      <c r="AR63" s="77">
        <v>2</v>
      </c>
      <c r="AS63" s="77">
        <v>2</v>
      </c>
      <c r="AT63" s="77">
        <v>1</v>
      </c>
      <c r="AU63" s="77">
        <v>2</v>
      </c>
      <c r="AV63" s="77">
        <v>1</v>
      </c>
      <c r="AW63" s="77">
        <v>3</v>
      </c>
      <c r="AX63" s="77">
        <v>1</v>
      </c>
      <c r="AY63" s="77">
        <v>2</v>
      </c>
      <c r="AZ63" s="77">
        <v>2</v>
      </c>
      <c r="BA63" s="77">
        <v>3</v>
      </c>
      <c r="BB63" s="77">
        <v>2</v>
      </c>
      <c r="BC63" s="77">
        <v>2</v>
      </c>
      <c r="BD63" s="77">
        <v>3</v>
      </c>
      <c r="BE63" s="77">
        <v>1000000</v>
      </c>
    </row>
    <row r="64" spans="1:57" ht="15" thickBot="1" x14ac:dyDescent="0.35">
      <c r="A64" s="76" t="s">
        <v>274</v>
      </c>
      <c r="B64" s="77">
        <v>2</v>
      </c>
      <c r="C64" s="77">
        <v>3</v>
      </c>
      <c r="D64" s="77">
        <v>3</v>
      </c>
      <c r="E64" s="77">
        <v>2</v>
      </c>
      <c r="F64" s="77">
        <v>2</v>
      </c>
      <c r="G64" s="77">
        <v>2</v>
      </c>
      <c r="H64" s="77">
        <v>2</v>
      </c>
      <c r="I64" s="77">
        <v>3</v>
      </c>
      <c r="J64" s="77">
        <v>1</v>
      </c>
      <c r="K64" s="77">
        <v>2</v>
      </c>
      <c r="L64" s="77">
        <v>2</v>
      </c>
      <c r="M64" s="77">
        <v>1</v>
      </c>
      <c r="N64" s="77">
        <v>1</v>
      </c>
      <c r="O64" s="77">
        <v>2</v>
      </c>
      <c r="P64" s="77">
        <v>2</v>
      </c>
      <c r="Q64" s="77">
        <v>1</v>
      </c>
      <c r="R64" s="77">
        <v>1000000</v>
      </c>
      <c r="T64">
        <f t="shared" si="15"/>
        <v>2</v>
      </c>
      <c r="U64">
        <f t="shared" si="0"/>
        <v>1</v>
      </c>
      <c r="V64">
        <f t="shared" si="1"/>
        <v>1</v>
      </c>
      <c r="W64">
        <f t="shared" si="2"/>
        <v>2</v>
      </c>
      <c r="X64">
        <f t="shared" si="3"/>
        <v>2</v>
      </c>
      <c r="Y64">
        <f t="shared" si="4"/>
        <v>2</v>
      </c>
      <c r="Z64">
        <f t="shared" si="5"/>
        <v>2</v>
      </c>
      <c r="AA64">
        <f t="shared" si="6"/>
        <v>1</v>
      </c>
      <c r="AB64">
        <f t="shared" si="7"/>
        <v>3</v>
      </c>
      <c r="AC64">
        <f t="shared" si="8"/>
        <v>2</v>
      </c>
      <c r="AD64">
        <f t="shared" si="9"/>
        <v>2</v>
      </c>
      <c r="AE64">
        <f t="shared" si="10"/>
        <v>3</v>
      </c>
      <c r="AF64">
        <f t="shared" si="11"/>
        <v>3</v>
      </c>
      <c r="AG64">
        <f t="shared" si="12"/>
        <v>2</v>
      </c>
      <c r="AH64">
        <f t="shared" si="13"/>
        <v>2</v>
      </c>
      <c r="AI64">
        <f t="shared" si="14"/>
        <v>3</v>
      </c>
      <c r="AJ64">
        <f t="shared" si="16"/>
        <v>1000000</v>
      </c>
      <c r="AN64" s="76" t="s">
        <v>274</v>
      </c>
      <c r="AO64" s="77">
        <v>2</v>
      </c>
      <c r="AP64" s="77">
        <v>1</v>
      </c>
      <c r="AQ64" s="77">
        <v>1</v>
      </c>
      <c r="AR64" s="77">
        <v>2</v>
      </c>
      <c r="AS64" s="77">
        <v>2</v>
      </c>
      <c r="AT64" s="77">
        <v>2</v>
      </c>
      <c r="AU64" s="77">
        <v>2</v>
      </c>
      <c r="AV64" s="77">
        <v>1</v>
      </c>
      <c r="AW64" s="77">
        <v>3</v>
      </c>
      <c r="AX64" s="77">
        <v>2</v>
      </c>
      <c r="AY64" s="77">
        <v>2</v>
      </c>
      <c r="AZ64" s="77">
        <v>3</v>
      </c>
      <c r="BA64" s="77">
        <v>3</v>
      </c>
      <c r="BB64" s="77">
        <v>2</v>
      </c>
      <c r="BC64" s="77">
        <v>2</v>
      </c>
      <c r="BD64" s="77">
        <v>3</v>
      </c>
      <c r="BE64" s="77">
        <v>1000000</v>
      </c>
    </row>
    <row r="65" spans="1:57" ht="15" thickBot="1" x14ac:dyDescent="0.35">
      <c r="A65" s="76" t="s">
        <v>275</v>
      </c>
      <c r="B65" s="77">
        <v>3</v>
      </c>
      <c r="C65" s="77">
        <v>3</v>
      </c>
      <c r="D65" s="77">
        <v>3</v>
      </c>
      <c r="E65" s="77">
        <v>2</v>
      </c>
      <c r="F65" s="77">
        <v>3</v>
      </c>
      <c r="G65" s="77">
        <v>2</v>
      </c>
      <c r="H65" s="77">
        <v>2</v>
      </c>
      <c r="I65" s="77">
        <v>3</v>
      </c>
      <c r="J65" s="77">
        <v>1</v>
      </c>
      <c r="K65" s="77">
        <v>3</v>
      </c>
      <c r="L65" s="77">
        <v>2</v>
      </c>
      <c r="M65" s="77">
        <v>2</v>
      </c>
      <c r="N65" s="77">
        <v>1</v>
      </c>
      <c r="O65" s="77">
        <v>2</v>
      </c>
      <c r="P65" s="77">
        <v>2</v>
      </c>
      <c r="Q65" s="77">
        <v>1</v>
      </c>
      <c r="R65" s="77">
        <v>1000000</v>
      </c>
      <c r="T65">
        <f t="shared" si="15"/>
        <v>1</v>
      </c>
      <c r="U65">
        <f t="shared" si="0"/>
        <v>1</v>
      </c>
      <c r="V65">
        <f t="shared" si="1"/>
        <v>1</v>
      </c>
      <c r="W65">
        <f t="shared" si="2"/>
        <v>2</v>
      </c>
      <c r="X65">
        <f t="shared" si="3"/>
        <v>1</v>
      </c>
      <c r="Y65">
        <f t="shared" si="4"/>
        <v>2</v>
      </c>
      <c r="Z65">
        <f t="shared" si="5"/>
        <v>2</v>
      </c>
      <c r="AA65">
        <f t="shared" si="6"/>
        <v>1</v>
      </c>
      <c r="AB65">
        <f t="shared" si="7"/>
        <v>3</v>
      </c>
      <c r="AC65">
        <f t="shared" si="8"/>
        <v>1</v>
      </c>
      <c r="AD65">
        <f t="shared" si="9"/>
        <v>2</v>
      </c>
      <c r="AE65">
        <f t="shared" si="10"/>
        <v>2</v>
      </c>
      <c r="AF65">
        <f t="shared" si="11"/>
        <v>3</v>
      </c>
      <c r="AG65">
        <f t="shared" si="12"/>
        <v>2</v>
      </c>
      <c r="AH65">
        <f t="shared" si="13"/>
        <v>2</v>
      </c>
      <c r="AI65">
        <f t="shared" si="14"/>
        <v>3</v>
      </c>
      <c r="AJ65">
        <f t="shared" si="16"/>
        <v>1000000</v>
      </c>
      <c r="AN65" s="76" t="s">
        <v>275</v>
      </c>
      <c r="AO65" s="77">
        <v>1</v>
      </c>
      <c r="AP65" s="77">
        <v>1</v>
      </c>
      <c r="AQ65" s="77">
        <v>1</v>
      </c>
      <c r="AR65" s="77">
        <v>2</v>
      </c>
      <c r="AS65" s="77">
        <v>1</v>
      </c>
      <c r="AT65" s="77">
        <v>2</v>
      </c>
      <c r="AU65" s="77">
        <v>2</v>
      </c>
      <c r="AV65" s="77">
        <v>1</v>
      </c>
      <c r="AW65" s="77">
        <v>3</v>
      </c>
      <c r="AX65" s="77">
        <v>1</v>
      </c>
      <c r="AY65" s="77">
        <v>2</v>
      </c>
      <c r="AZ65" s="77">
        <v>2</v>
      </c>
      <c r="BA65" s="77">
        <v>3</v>
      </c>
      <c r="BB65" s="77">
        <v>2</v>
      </c>
      <c r="BC65" s="77">
        <v>2</v>
      </c>
      <c r="BD65" s="77">
        <v>3</v>
      </c>
      <c r="BE65" s="77">
        <v>1000000</v>
      </c>
    </row>
    <row r="66" spans="1:57" ht="15" thickBot="1" x14ac:dyDescent="0.35">
      <c r="A66" s="76" t="s">
        <v>276</v>
      </c>
      <c r="B66" s="77">
        <v>2</v>
      </c>
      <c r="C66" s="77">
        <v>2</v>
      </c>
      <c r="D66" s="77">
        <v>3</v>
      </c>
      <c r="E66" s="77">
        <v>2</v>
      </c>
      <c r="F66" s="77">
        <v>3</v>
      </c>
      <c r="G66" s="77">
        <v>3</v>
      </c>
      <c r="H66" s="77">
        <v>2</v>
      </c>
      <c r="I66" s="77">
        <v>1</v>
      </c>
      <c r="J66" s="77">
        <v>2</v>
      </c>
      <c r="K66" s="77">
        <v>3</v>
      </c>
      <c r="L66" s="77">
        <v>2</v>
      </c>
      <c r="M66" s="77">
        <v>3</v>
      </c>
      <c r="N66" s="77">
        <v>3</v>
      </c>
      <c r="O66" s="77">
        <v>2</v>
      </c>
      <c r="P66" s="77">
        <v>1</v>
      </c>
      <c r="Q66" s="77">
        <v>3</v>
      </c>
      <c r="R66" s="77">
        <v>1000000</v>
      </c>
      <c r="T66">
        <f t="shared" si="15"/>
        <v>2</v>
      </c>
      <c r="U66">
        <f t="shared" si="0"/>
        <v>2</v>
      </c>
      <c r="V66">
        <f t="shared" si="1"/>
        <v>1</v>
      </c>
      <c r="W66">
        <f t="shared" si="2"/>
        <v>2</v>
      </c>
      <c r="X66">
        <f t="shared" si="3"/>
        <v>1</v>
      </c>
      <c r="Y66">
        <f t="shared" si="4"/>
        <v>1</v>
      </c>
      <c r="Z66">
        <f t="shared" si="5"/>
        <v>2</v>
      </c>
      <c r="AA66">
        <f t="shared" si="6"/>
        <v>3</v>
      </c>
      <c r="AB66">
        <f t="shared" si="7"/>
        <v>2</v>
      </c>
      <c r="AC66">
        <f t="shared" si="8"/>
        <v>1</v>
      </c>
      <c r="AD66">
        <f t="shared" si="9"/>
        <v>2</v>
      </c>
      <c r="AE66">
        <f t="shared" si="10"/>
        <v>1</v>
      </c>
      <c r="AF66">
        <f t="shared" si="11"/>
        <v>1</v>
      </c>
      <c r="AG66">
        <f t="shared" si="12"/>
        <v>2</v>
      </c>
      <c r="AH66">
        <f t="shared" si="13"/>
        <v>3</v>
      </c>
      <c r="AI66">
        <f t="shared" si="14"/>
        <v>1</v>
      </c>
      <c r="AJ66">
        <f t="shared" si="16"/>
        <v>1000000</v>
      </c>
      <c r="AN66" s="76" t="s">
        <v>276</v>
      </c>
      <c r="AO66" s="77">
        <v>2</v>
      </c>
      <c r="AP66" s="77">
        <v>2</v>
      </c>
      <c r="AQ66" s="77">
        <v>1</v>
      </c>
      <c r="AR66" s="77">
        <v>2</v>
      </c>
      <c r="AS66" s="77">
        <v>1</v>
      </c>
      <c r="AT66" s="77">
        <v>1</v>
      </c>
      <c r="AU66" s="77">
        <v>2</v>
      </c>
      <c r="AV66" s="77">
        <v>3</v>
      </c>
      <c r="AW66" s="77">
        <v>2</v>
      </c>
      <c r="AX66" s="77">
        <v>1</v>
      </c>
      <c r="AY66" s="77">
        <v>2</v>
      </c>
      <c r="AZ66" s="77">
        <v>1</v>
      </c>
      <c r="BA66" s="77">
        <v>1</v>
      </c>
      <c r="BB66" s="77">
        <v>2</v>
      </c>
      <c r="BC66" s="77">
        <v>3</v>
      </c>
      <c r="BD66" s="77">
        <v>1</v>
      </c>
      <c r="BE66" s="77">
        <v>1000000</v>
      </c>
    </row>
    <row r="67" spans="1:57" ht="15" thickBot="1" x14ac:dyDescent="0.35">
      <c r="A67" s="76" t="s">
        <v>277</v>
      </c>
      <c r="B67" s="77">
        <v>1</v>
      </c>
      <c r="C67" s="77">
        <v>2</v>
      </c>
      <c r="D67" s="77">
        <v>3</v>
      </c>
      <c r="E67" s="77">
        <v>2</v>
      </c>
      <c r="F67" s="77">
        <v>3</v>
      </c>
      <c r="G67" s="77">
        <v>3</v>
      </c>
      <c r="H67" s="77">
        <v>3</v>
      </c>
      <c r="I67" s="77">
        <v>1</v>
      </c>
      <c r="J67" s="77">
        <v>2</v>
      </c>
      <c r="K67" s="77">
        <v>3</v>
      </c>
      <c r="L67" s="77">
        <v>3</v>
      </c>
      <c r="M67" s="77">
        <v>2</v>
      </c>
      <c r="N67" s="77">
        <v>2</v>
      </c>
      <c r="O67" s="77">
        <v>2</v>
      </c>
      <c r="P67" s="77">
        <v>3</v>
      </c>
      <c r="Q67" s="77">
        <v>3</v>
      </c>
      <c r="R67" s="77">
        <v>1000000</v>
      </c>
      <c r="T67">
        <f t="shared" si="15"/>
        <v>3</v>
      </c>
      <c r="U67">
        <f t="shared" si="0"/>
        <v>2</v>
      </c>
      <c r="V67">
        <f t="shared" si="1"/>
        <v>1</v>
      </c>
      <c r="W67">
        <f t="shared" si="2"/>
        <v>2</v>
      </c>
      <c r="X67">
        <f t="shared" si="3"/>
        <v>1</v>
      </c>
      <c r="Y67">
        <f t="shared" si="4"/>
        <v>1</v>
      </c>
      <c r="Z67">
        <f t="shared" si="5"/>
        <v>1</v>
      </c>
      <c r="AA67">
        <f t="shared" si="6"/>
        <v>3</v>
      </c>
      <c r="AB67">
        <f t="shared" si="7"/>
        <v>2</v>
      </c>
      <c r="AC67">
        <f t="shared" si="8"/>
        <v>1</v>
      </c>
      <c r="AD67">
        <f t="shared" si="9"/>
        <v>1</v>
      </c>
      <c r="AE67">
        <f t="shared" si="10"/>
        <v>2</v>
      </c>
      <c r="AF67">
        <f t="shared" si="11"/>
        <v>2</v>
      </c>
      <c r="AG67">
        <f t="shared" si="12"/>
        <v>2</v>
      </c>
      <c r="AH67">
        <f t="shared" si="13"/>
        <v>1</v>
      </c>
      <c r="AI67">
        <f t="shared" si="14"/>
        <v>1</v>
      </c>
      <c r="AJ67">
        <f t="shared" si="16"/>
        <v>1000000</v>
      </c>
      <c r="AN67" s="76" t="s">
        <v>277</v>
      </c>
      <c r="AO67" s="77">
        <v>3</v>
      </c>
      <c r="AP67" s="77">
        <v>2</v>
      </c>
      <c r="AQ67" s="77">
        <v>1</v>
      </c>
      <c r="AR67" s="77">
        <v>2</v>
      </c>
      <c r="AS67" s="77">
        <v>1</v>
      </c>
      <c r="AT67" s="77">
        <v>1</v>
      </c>
      <c r="AU67" s="77">
        <v>1</v>
      </c>
      <c r="AV67" s="77">
        <v>3</v>
      </c>
      <c r="AW67" s="77">
        <v>2</v>
      </c>
      <c r="AX67" s="77">
        <v>1</v>
      </c>
      <c r="AY67" s="77">
        <v>1</v>
      </c>
      <c r="AZ67" s="77">
        <v>2</v>
      </c>
      <c r="BA67" s="77">
        <v>2</v>
      </c>
      <c r="BB67" s="77">
        <v>2</v>
      </c>
      <c r="BC67" s="77">
        <v>1</v>
      </c>
      <c r="BD67" s="77">
        <v>1</v>
      </c>
      <c r="BE67" s="77">
        <v>1000000</v>
      </c>
    </row>
    <row r="68" spans="1:57" ht="15" thickBot="1" x14ac:dyDescent="0.35">
      <c r="A68" s="76" t="s">
        <v>278</v>
      </c>
      <c r="B68" s="77">
        <v>2</v>
      </c>
      <c r="C68" s="77">
        <v>2</v>
      </c>
      <c r="D68" s="77">
        <v>3</v>
      </c>
      <c r="E68" s="77">
        <v>3</v>
      </c>
      <c r="F68" s="77">
        <v>3</v>
      </c>
      <c r="G68" s="77">
        <v>3</v>
      </c>
      <c r="H68" s="77">
        <v>3</v>
      </c>
      <c r="I68" s="77">
        <v>1</v>
      </c>
      <c r="J68" s="77">
        <v>2</v>
      </c>
      <c r="K68" s="77">
        <v>3</v>
      </c>
      <c r="L68" s="77">
        <v>3</v>
      </c>
      <c r="M68" s="77">
        <v>1</v>
      </c>
      <c r="N68" s="77">
        <v>3</v>
      </c>
      <c r="O68" s="77">
        <v>2</v>
      </c>
      <c r="P68" s="77">
        <v>3</v>
      </c>
      <c r="Q68" s="77">
        <v>1</v>
      </c>
      <c r="R68" s="77">
        <v>1000000</v>
      </c>
      <c r="T68">
        <f t="shared" si="15"/>
        <v>2</v>
      </c>
      <c r="U68">
        <f t="shared" si="0"/>
        <v>2</v>
      </c>
      <c r="V68">
        <f t="shared" si="1"/>
        <v>1</v>
      </c>
      <c r="W68">
        <f t="shared" si="2"/>
        <v>1</v>
      </c>
      <c r="X68">
        <f t="shared" si="3"/>
        <v>1</v>
      </c>
      <c r="Y68">
        <f t="shared" si="4"/>
        <v>1</v>
      </c>
      <c r="Z68">
        <f t="shared" si="5"/>
        <v>1</v>
      </c>
      <c r="AA68">
        <f t="shared" si="6"/>
        <v>3</v>
      </c>
      <c r="AB68">
        <f t="shared" si="7"/>
        <v>2</v>
      </c>
      <c r="AC68">
        <f t="shared" si="8"/>
        <v>1</v>
      </c>
      <c r="AD68">
        <f t="shared" si="9"/>
        <v>1</v>
      </c>
      <c r="AE68">
        <f t="shared" si="10"/>
        <v>3</v>
      </c>
      <c r="AF68">
        <f t="shared" si="11"/>
        <v>1</v>
      </c>
      <c r="AG68">
        <f t="shared" si="12"/>
        <v>2</v>
      </c>
      <c r="AH68">
        <f t="shared" si="13"/>
        <v>1</v>
      </c>
      <c r="AI68">
        <f t="shared" si="14"/>
        <v>3</v>
      </c>
      <c r="AJ68">
        <f t="shared" si="16"/>
        <v>1000000</v>
      </c>
      <c r="AN68" s="76" t="s">
        <v>278</v>
      </c>
      <c r="AO68" s="77">
        <v>2</v>
      </c>
      <c r="AP68" s="77">
        <v>2</v>
      </c>
      <c r="AQ68" s="77">
        <v>1</v>
      </c>
      <c r="AR68" s="77">
        <v>1</v>
      </c>
      <c r="AS68" s="77">
        <v>1</v>
      </c>
      <c r="AT68" s="77">
        <v>1</v>
      </c>
      <c r="AU68" s="77">
        <v>1</v>
      </c>
      <c r="AV68" s="77">
        <v>3</v>
      </c>
      <c r="AW68" s="77">
        <v>2</v>
      </c>
      <c r="AX68" s="77">
        <v>1</v>
      </c>
      <c r="AY68" s="77">
        <v>1</v>
      </c>
      <c r="AZ68" s="77">
        <v>3</v>
      </c>
      <c r="BA68" s="77">
        <v>1</v>
      </c>
      <c r="BB68" s="77">
        <v>2</v>
      </c>
      <c r="BC68" s="77">
        <v>1</v>
      </c>
      <c r="BD68" s="77">
        <v>3</v>
      </c>
      <c r="BE68" s="77">
        <v>1000000</v>
      </c>
    </row>
    <row r="69" spans="1:57" ht="15" thickBot="1" x14ac:dyDescent="0.35">
      <c r="A69" s="76" t="s">
        <v>279</v>
      </c>
      <c r="B69" s="77">
        <v>2</v>
      </c>
      <c r="C69" s="77">
        <v>2</v>
      </c>
      <c r="D69" s="77">
        <v>3</v>
      </c>
      <c r="E69" s="77">
        <v>3</v>
      </c>
      <c r="F69" s="77">
        <v>3</v>
      </c>
      <c r="G69" s="77">
        <v>3</v>
      </c>
      <c r="H69" s="77">
        <v>2</v>
      </c>
      <c r="I69" s="77">
        <v>1</v>
      </c>
      <c r="J69" s="77">
        <v>2</v>
      </c>
      <c r="K69" s="77">
        <v>3</v>
      </c>
      <c r="L69" s="77">
        <v>3</v>
      </c>
      <c r="M69" s="77">
        <v>2</v>
      </c>
      <c r="N69" s="77">
        <v>3</v>
      </c>
      <c r="O69" s="77">
        <v>3</v>
      </c>
      <c r="P69" s="77">
        <v>3</v>
      </c>
      <c r="Q69" s="77">
        <v>1</v>
      </c>
      <c r="R69" s="77">
        <v>1000000</v>
      </c>
      <c r="T69">
        <f t="shared" si="15"/>
        <v>2</v>
      </c>
      <c r="U69">
        <f t="shared" si="0"/>
        <v>2</v>
      </c>
      <c r="V69">
        <f t="shared" si="1"/>
        <v>1</v>
      </c>
      <c r="W69">
        <f t="shared" si="2"/>
        <v>1</v>
      </c>
      <c r="X69">
        <f t="shared" si="3"/>
        <v>1</v>
      </c>
      <c r="Y69">
        <f t="shared" si="4"/>
        <v>1</v>
      </c>
      <c r="Z69">
        <f t="shared" si="5"/>
        <v>2</v>
      </c>
      <c r="AA69">
        <f t="shared" si="6"/>
        <v>3</v>
      </c>
      <c r="AB69">
        <f t="shared" si="7"/>
        <v>2</v>
      </c>
      <c r="AC69">
        <f t="shared" si="8"/>
        <v>1</v>
      </c>
      <c r="AD69">
        <f t="shared" si="9"/>
        <v>1</v>
      </c>
      <c r="AE69">
        <f t="shared" si="10"/>
        <v>2</v>
      </c>
      <c r="AF69">
        <f t="shared" si="11"/>
        <v>1</v>
      </c>
      <c r="AG69">
        <f t="shared" si="12"/>
        <v>1</v>
      </c>
      <c r="AH69">
        <f t="shared" si="13"/>
        <v>1</v>
      </c>
      <c r="AI69">
        <f t="shared" si="14"/>
        <v>3</v>
      </c>
      <c r="AJ69">
        <f t="shared" si="16"/>
        <v>1000000</v>
      </c>
      <c r="AN69" s="76" t="s">
        <v>279</v>
      </c>
      <c r="AO69" s="77">
        <v>2</v>
      </c>
      <c r="AP69" s="77">
        <v>2</v>
      </c>
      <c r="AQ69" s="77">
        <v>1</v>
      </c>
      <c r="AR69" s="77">
        <v>1</v>
      </c>
      <c r="AS69" s="77">
        <v>1</v>
      </c>
      <c r="AT69" s="77">
        <v>1</v>
      </c>
      <c r="AU69" s="77">
        <v>2</v>
      </c>
      <c r="AV69" s="77">
        <v>3</v>
      </c>
      <c r="AW69" s="77">
        <v>2</v>
      </c>
      <c r="AX69" s="77">
        <v>1</v>
      </c>
      <c r="AY69" s="77">
        <v>1</v>
      </c>
      <c r="AZ69" s="77">
        <v>2</v>
      </c>
      <c r="BA69" s="77">
        <v>1</v>
      </c>
      <c r="BB69" s="77">
        <v>1</v>
      </c>
      <c r="BC69" s="77">
        <v>1</v>
      </c>
      <c r="BD69" s="77">
        <v>3</v>
      </c>
      <c r="BE69" s="77">
        <v>1000000</v>
      </c>
    </row>
    <row r="70" spans="1:57" ht="15" thickBot="1" x14ac:dyDescent="0.35">
      <c r="A70" s="76" t="s">
        <v>280</v>
      </c>
      <c r="B70" s="77">
        <v>2</v>
      </c>
      <c r="C70" s="77">
        <v>3</v>
      </c>
      <c r="D70" s="77">
        <v>3</v>
      </c>
      <c r="E70" s="77">
        <v>3</v>
      </c>
      <c r="F70" s="77">
        <v>3</v>
      </c>
      <c r="G70" s="77">
        <v>2</v>
      </c>
      <c r="H70" s="77">
        <v>2</v>
      </c>
      <c r="I70" s="77">
        <v>2</v>
      </c>
      <c r="J70" s="77">
        <v>2</v>
      </c>
      <c r="K70" s="77">
        <v>3</v>
      </c>
      <c r="L70" s="77">
        <v>3</v>
      </c>
      <c r="M70" s="77">
        <v>1</v>
      </c>
      <c r="N70" s="77">
        <v>3</v>
      </c>
      <c r="O70" s="77">
        <v>2</v>
      </c>
      <c r="P70" s="77">
        <v>3</v>
      </c>
      <c r="Q70" s="77">
        <v>1</v>
      </c>
      <c r="R70" s="77">
        <v>1000000</v>
      </c>
      <c r="T70">
        <f t="shared" si="15"/>
        <v>2</v>
      </c>
      <c r="U70">
        <f t="shared" si="0"/>
        <v>1</v>
      </c>
      <c r="V70">
        <f t="shared" si="1"/>
        <v>1</v>
      </c>
      <c r="W70">
        <f t="shared" si="2"/>
        <v>1</v>
      </c>
      <c r="X70">
        <f t="shared" si="3"/>
        <v>1</v>
      </c>
      <c r="Y70">
        <f t="shared" si="4"/>
        <v>2</v>
      </c>
      <c r="Z70">
        <f t="shared" si="5"/>
        <v>2</v>
      </c>
      <c r="AA70">
        <f t="shared" si="6"/>
        <v>2</v>
      </c>
      <c r="AB70">
        <f t="shared" si="7"/>
        <v>2</v>
      </c>
      <c r="AC70">
        <f t="shared" si="8"/>
        <v>1</v>
      </c>
      <c r="AD70">
        <f t="shared" si="9"/>
        <v>1</v>
      </c>
      <c r="AE70">
        <f t="shared" si="10"/>
        <v>3</v>
      </c>
      <c r="AF70">
        <f t="shared" si="11"/>
        <v>1</v>
      </c>
      <c r="AG70">
        <f t="shared" si="12"/>
        <v>2</v>
      </c>
      <c r="AH70">
        <f t="shared" si="13"/>
        <v>1</v>
      </c>
      <c r="AI70">
        <f t="shared" si="14"/>
        <v>3</v>
      </c>
      <c r="AJ70">
        <f t="shared" si="16"/>
        <v>1000000</v>
      </c>
      <c r="AN70" s="76" t="s">
        <v>280</v>
      </c>
      <c r="AO70" s="77">
        <v>2</v>
      </c>
      <c r="AP70" s="77">
        <v>1</v>
      </c>
      <c r="AQ70" s="77">
        <v>1</v>
      </c>
      <c r="AR70" s="77">
        <v>1</v>
      </c>
      <c r="AS70" s="77">
        <v>1</v>
      </c>
      <c r="AT70" s="77">
        <v>2</v>
      </c>
      <c r="AU70" s="77">
        <v>2</v>
      </c>
      <c r="AV70" s="77">
        <v>2</v>
      </c>
      <c r="AW70" s="77">
        <v>2</v>
      </c>
      <c r="AX70" s="77">
        <v>1</v>
      </c>
      <c r="AY70" s="77">
        <v>1</v>
      </c>
      <c r="AZ70" s="77">
        <v>3</v>
      </c>
      <c r="BA70" s="77">
        <v>1</v>
      </c>
      <c r="BB70" s="77">
        <v>2</v>
      </c>
      <c r="BC70" s="77">
        <v>1</v>
      </c>
      <c r="BD70" s="77">
        <v>3</v>
      </c>
      <c r="BE70" s="77">
        <v>1000000</v>
      </c>
    </row>
    <row r="71" spans="1:57" ht="15" thickBot="1" x14ac:dyDescent="0.35">
      <c r="A71" s="76" t="s">
        <v>281</v>
      </c>
      <c r="B71" s="77">
        <v>1</v>
      </c>
      <c r="C71" s="77">
        <v>3</v>
      </c>
      <c r="D71" s="77">
        <v>3</v>
      </c>
      <c r="E71" s="77">
        <v>3</v>
      </c>
      <c r="F71" s="77">
        <v>3</v>
      </c>
      <c r="G71" s="77">
        <v>3</v>
      </c>
      <c r="H71" s="77">
        <v>2</v>
      </c>
      <c r="I71" s="77">
        <v>1</v>
      </c>
      <c r="J71" s="77">
        <v>2</v>
      </c>
      <c r="K71" s="77">
        <v>3</v>
      </c>
      <c r="L71" s="77">
        <v>3</v>
      </c>
      <c r="M71" s="77">
        <v>2</v>
      </c>
      <c r="N71" s="77">
        <v>3</v>
      </c>
      <c r="O71" s="77">
        <v>3</v>
      </c>
      <c r="P71" s="77">
        <v>3</v>
      </c>
      <c r="Q71" s="77">
        <v>2</v>
      </c>
      <c r="R71" s="77">
        <v>1000000</v>
      </c>
      <c r="T71">
        <f t="shared" si="15"/>
        <v>3</v>
      </c>
      <c r="U71">
        <f t="shared" si="0"/>
        <v>1</v>
      </c>
      <c r="V71">
        <f t="shared" si="1"/>
        <v>1</v>
      </c>
      <c r="W71">
        <f t="shared" si="2"/>
        <v>1</v>
      </c>
      <c r="X71">
        <f t="shared" si="3"/>
        <v>1</v>
      </c>
      <c r="Y71">
        <f t="shared" si="4"/>
        <v>1</v>
      </c>
      <c r="Z71">
        <f t="shared" si="5"/>
        <v>2</v>
      </c>
      <c r="AA71">
        <f t="shared" si="6"/>
        <v>3</v>
      </c>
      <c r="AB71">
        <f t="shared" si="7"/>
        <v>2</v>
      </c>
      <c r="AC71">
        <f t="shared" si="8"/>
        <v>1</v>
      </c>
      <c r="AD71">
        <f t="shared" si="9"/>
        <v>1</v>
      </c>
      <c r="AE71">
        <f t="shared" si="10"/>
        <v>2</v>
      </c>
      <c r="AF71">
        <f t="shared" si="11"/>
        <v>1</v>
      </c>
      <c r="AG71">
        <f t="shared" si="12"/>
        <v>1</v>
      </c>
      <c r="AH71">
        <f t="shared" si="13"/>
        <v>1</v>
      </c>
      <c r="AI71">
        <f t="shared" si="14"/>
        <v>2</v>
      </c>
      <c r="AJ71">
        <f t="shared" si="16"/>
        <v>1000000</v>
      </c>
      <c r="AN71" s="76" t="s">
        <v>281</v>
      </c>
      <c r="AO71" s="77">
        <v>3</v>
      </c>
      <c r="AP71" s="77">
        <v>1</v>
      </c>
      <c r="AQ71" s="77">
        <v>1</v>
      </c>
      <c r="AR71" s="77">
        <v>1</v>
      </c>
      <c r="AS71" s="77">
        <v>1</v>
      </c>
      <c r="AT71" s="77">
        <v>1</v>
      </c>
      <c r="AU71" s="77">
        <v>2</v>
      </c>
      <c r="AV71" s="77">
        <v>3</v>
      </c>
      <c r="AW71" s="77">
        <v>2</v>
      </c>
      <c r="AX71" s="77">
        <v>1</v>
      </c>
      <c r="AY71" s="77">
        <v>1</v>
      </c>
      <c r="AZ71" s="77">
        <v>2</v>
      </c>
      <c r="BA71" s="77">
        <v>1</v>
      </c>
      <c r="BB71" s="77">
        <v>1</v>
      </c>
      <c r="BC71" s="77">
        <v>1</v>
      </c>
      <c r="BD71" s="77">
        <v>2</v>
      </c>
      <c r="BE71" s="77">
        <v>1000000</v>
      </c>
    </row>
    <row r="72" spans="1:57" ht="15" thickBot="1" x14ac:dyDescent="0.35">
      <c r="A72" s="76" t="s">
        <v>282</v>
      </c>
      <c r="B72" s="77">
        <v>3</v>
      </c>
      <c r="C72" s="77">
        <v>3</v>
      </c>
      <c r="D72" s="77">
        <v>3</v>
      </c>
      <c r="E72" s="77">
        <v>3</v>
      </c>
      <c r="F72" s="77">
        <v>3</v>
      </c>
      <c r="G72" s="77">
        <v>2</v>
      </c>
      <c r="H72" s="77">
        <v>1</v>
      </c>
      <c r="I72" s="77">
        <v>1</v>
      </c>
      <c r="J72" s="77">
        <v>2</v>
      </c>
      <c r="K72" s="77">
        <v>3</v>
      </c>
      <c r="L72" s="77">
        <v>3</v>
      </c>
      <c r="M72" s="77">
        <v>2</v>
      </c>
      <c r="N72" s="77">
        <v>2</v>
      </c>
      <c r="O72" s="77">
        <v>2</v>
      </c>
      <c r="P72" s="77">
        <v>3</v>
      </c>
      <c r="Q72" s="77">
        <v>2</v>
      </c>
      <c r="R72" s="77">
        <v>1000000</v>
      </c>
      <c r="T72">
        <f t="shared" si="15"/>
        <v>1</v>
      </c>
      <c r="U72">
        <f t="shared" ref="U72:U94" si="17">4-C72</f>
        <v>1</v>
      </c>
      <c r="V72">
        <f t="shared" ref="V72:V94" si="18">4-D72</f>
        <v>1</v>
      </c>
      <c r="W72">
        <f t="shared" ref="W72:W94" si="19">4-E72</f>
        <v>1</v>
      </c>
      <c r="X72">
        <f t="shared" ref="X72:X94" si="20">4-F72</f>
        <v>1</v>
      </c>
      <c r="Y72">
        <f t="shared" ref="Y72:Y94" si="21">4-G72</f>
        <v>2</v>
      </c>
      <c r="Z72">
        <f t="shared" ref="Z72:Z94" si="22">4-H72</f>
        <v>3</v>
      </c>
      <c r="AA72">
        <f t="shared" ref="AA72:AA94" si="23">4-I72</f>
        <v>3</v>
      </c>
      <c r="AB72">
        <f t="shared" ref="AB72:AB94" si="24">4-J72</f>
        <v>2</v>
      </c>
      <c r="AC72">
        <f t="shared" ref="AC72:AC94" si="25">4-K72</f>
        <v>1</v>
      </c>
      <c r="AD72">
        <f t="shared" ref="AD72:AD94" si="26">4-L72</f>
        <v>1</v>
      </c>
      <c r="AE72">
        <f t="shared" ref="AE72:AE94" si="27">4-M72</f>
        <v>2</v>
      </c>
      <c r="AF72">
        <f t="shared" ref="AF72:AF94" si="28">4-N72</f>
        <v>2</v>
      </c>
      <c r="AG72">
        <f t="shared" ref="AG72:AG94" si="29">4-O72</f>
        <v>2</v>
      </c>
      <c r="AH72">
        <f t="shared" ref="AH72:AH94" si="30">4-P72</f>
        <v>1</v>
      </c>
      <c r="AI72">
        <f t="shared" ref="AI72:AI94" si="31">4-Q72</f>
        <v>2</v>
      </c>
      <c r="AJ72">
        <f t="shared" si="16"/>
        <v>1000000</v>
      </c>
      <c r="AN72" s="76" t="s">
        <v>282</v>
      </c>
      <c r="AO72" s="77">
        <v>1</v>
      </c>
      <c r="AP72" s="77">
        <v>1</v>
      </c>
      <c r="AQ72" s="77">
        <v>1</v>
      </c>
      <c r="AR72" s="77">
        <v>1</v>
      </c>
      <c r="AS72" s="77">
        <v>1</v>
      </c>
      <c r="AT72" s="77">
        <v>2</v>
      </c>
      <c r="AU72" s="77">
        <v>3</v>
      </c>
      <c r="AV72" s="77">
        <v>3</v>
      </c>
      <c r="AW72" s="77">
        <v>2</v>
      </c>
      <c r="AX72" s="77">
        <v>1</v>
      </c>
      <c r="AY72" s="77">
        <v>1</v>
      </c>
      <c r="AZ72" s="77">
        <v>2</v>
      </c>
      <c r="BA72" s="77">
        <v>2</v>
      </c>
      <c r="BB72" s="77">
        <v>2</v>
      </c>
      <c r="BC72" s="77">
        <v>1</v>
      </c>
      <c r="BD72" s="77">
        <v>2</v>
      </c>
      <c r="BE72" s="77">
        <v>1000000</v>
      </c>
    </row>
    <row r="73" spans="1:57" ht="15" thickBot="1" x14ac:dyDescent="0.35">
      <c r="A73" s="76" t="s">
        <v>283</v>
      </c>
      <c r="B73" s="77">
        <v>2</v>
      </c>
      <c r="C73" s="77">
        <v>3</v>
      </c>
      <c r="D73" s="77">
        <v>3</v>
      </c>
      <c r="E73" s="77">
        <v>3</v>
      </c>
      <c r="F73" s="77">
        <v>3</v>
      </c>
      <c r="G73" s="77">
        <v>3</v>
      </c>
      <c r="H73" s="77">
        <v>2</v>
      </c>
      <c r="I73" s="77">
        <v>1</v>
      </c>
      <c r="J73" s="77">
        <v>2</v>
      </c>
      <c r="K73" s="77">
        <v>3</v>
      </c>
      <c r="L73" s="77">
        <v>3</v>
      </c>
      <c r="M73" s="77">
        <v>2</v>
      </c>
      <c r="N73" s="77">
        <v>3</v>
      </c>
      <c r="O73" s="77">
        <v>2</v>
      </c>
      <c r="P73" s="77">
        <v>3</v>
      </c>
      <c r="Q73" s="77">
        <v>3</v>
      </c>
      <c r="R73" s="77">
        <v>1000000</v>
      </c>
      <c r="T73">
        <f t="shared" ref="T73:T94" si="32">4-B73</f>
        <v>2</v>
      </c>
      <c r="U73">
        <f t="shared" si="17"/>
        <v>1</v>
      </c>
      <c r="V73">
        <f t="shared" si="18"/>
        <v>1</v>
      </c>
      <c r="W73">
        <f t="shared" si="19"/>
        <v>1</v>
      </c>
      <c r="X73">
        <f t="shared" si="20"/>
        <v>1</v>
      </c>
      <c r="Y73">
        <f t="shared" si="21"/>
        <v>1</v>
      </c>
      <c r="Z73">
        <f t="shared" si="22"/>
        <v>2</v>
      </c>
      <c r="AA73">
        <f t="shared" si="23"/>
        <v>3</v>
      </c>
      <c r="AB73">
        <f t="shared" si="24"/>
        <v>2</v>
      </c>
      <c r="AC73">
        <f t="shared" si="25"/>
        <v>1</v>
      </c>
      <c r="AD73">
        <f t="shared" si="26"/>
        <v>1</v>
      </c>
      <c r="AE73">
        <f t="shared" si="27"/>
        <v>2</v>
      </c>
      <c r="AF73">
        <f t="shared" si="28"/>
        <v>1</v>
      </c>
      <c r="AG73">
        <f t="shared" si="29"/>
        <v>2</v>
      </c>
      <c r="AH73">
        <f t="shared" si="30"/>
        <v>1</v>
      </c>
      <c r="AI73">
        <f t="shared" si="31"/>
        <v>1</v>
      </c>
      <c r="AJ73">
        <f t="shared" ref="AJ73:AJ94" si="33">R73</f>
        <v>1000000</v>
      </c>
      <c r="AN73" s="76" t="s">
        <v>283</v>
      </c>
      <c r="AO73" s="77">
        <v>2</v>
      </c>
      <c r="AP73" s="77">
        <v>1</v>
      </c>
      <c r="AQ73" s="77">
        <v>1</v>
      </c>
      <c r="AR73" s="77">
        <v>1</v>
      </c>
      <c r="AS73" s="77">
        <v>1</v>
      </c>
      <c r="AT73" s="77">
        <v>1</v>
      </c>
      <c r="AU73" s="77">
        <v>2</v>
      </c>
      <c r="AV73" s="77">
        <v>3</v>
      </c>
      <c r="AW73" s="77">
        <v>2</v>
      </c>
      <c r="AX73" s="77">
        <v>1</v>
      </c>
      <c r="AY73" s="77">
        <v>1</v>
      </c>
      <c r="AZ73" s="77">
        <v>2</v>
      </c>
      <c r="BA73" s="77">
        <v>1</v>
      </c>
      <c r="BB73" s="77">
        <v>2</v>
      </c>
      <c r="BC73" s="77">
        <v>1</v>
      </c>
      <c r="BD73" s="77">
        <v>1</v>
      </c>
      <c r="BE73" s="77">
        <v>1000000</v>
      </c>
    </row>
    <row r="74" spans="1:57" ht="15" thickBot="1" x14ac:dyDescent="0.35">
      <c r="A74" s="76" t="s">
        <v>284</v>
      </c>
      <c r="B74" s="77">
        <v>1</v>
      </c>
      <c r="C74" s="77">
        <v>3</v>
      </c>
      <c r="D74" s="77">
        <v>3</v>
      </c>
      <c r="E74" s="77">
        <v>3</v>
      </c>
      <c r="F74" s="77">
        <v>3</v>
      </c>
      <c r="G74" s="77">
        <v>3</v>
      </c>
      <c r="H74" s="77">
        <v>2</v>
      </c>
      <c r="I74" s="77">
        <v>3</v>
      </c>
      <c r="J74" s="77">
        <v>2</v>
      </c>
      <c r="K74" s="77">
        <v>3</v>
      </c>
      <c r="L74" s="77">
        <v>3</v>
      </c>
      <c r="M74" s="77">
        <v>1</v>
      </c>
      <c r="N74" s="77">
        <v>3</v>
      </c>
      <c r="O74" s="77">
        <v>3</v>
      </c>
      <c r="P74" s="77">
        <v>3</v>
      </c>
      <c r="Q74" s="77">
        <v>2</v>
      </c>
      <c r="R74" s="77">
        <v>1000000</v>
      </c>
      <c r="T74">
        <f t="shared" si="32"/>
        <v>3</v>
      </c>
      <c r="U74">
        <f t="shared" si="17"/>
        <v>1</v>
      </c>
      <c r="V74">
        <f t="shared" si="18"/>
        <v>1</v>
      </c>
      <c r="W74">
        <f t="shared" si="19"/>
        <v>1</v>
      </c>
      <c r="X74">
        <f t="shared" si="20"/>
        <v>1</v>
      </c>
      <c r="Y74">
        <f t="shared" si="21"/>
        <v>1</v>
      </c>
      <c r="Z74">
        <f t="shared" si="22"/>
        <v>2</v>
      </c>
      <c r="AA74">
        <f t="shared" si="23"/>
        <v>1</v>
      </c>
      <c r="AB74">
        <f t="shared" si="24"/>
        <v>2</v>
      </c>
      <c r="AC74">
        <f t="shared" si="25"/>
        <v>1</v>
      </c>
      <c r="AD74">
        <f t="shared" si="26"/>
        <v>1</v>
      </c>
      <c r="AE74">
        <f t="shared" si="27"/>
        <v>3</v>
      </c>
      <c r="AF74">
        <f t="shared" si="28"/>
        <v>1</v>
      </c>
      <c r="AG74">
        <f t="shared" si="29"/>
        <v>1</v>
      </c>
      <c r="AH74">
        <f t="shared" si="30"/>
        <v>1</v>
      </c>
      <c r="AI74">
        <f t="shared" si="31"/>
        <v>2</v>
      </c>
      <c r="AJ74">
        <f t="shared" si="33"/>
        <v>1000000</v>
      </c>
      <c r="AN74" s="76" t="s">
        <v>284</v>
      </c>
      <c r="AO74" s="77">
        <v>3</v>
      </c>
      <c r="AP74" s="77">
        <v>1</v>
      </c>
      <c r="AQ74" s="77">
        <v>1</v>
      </c>
      <c r="AR74" s="77">
        <v>1</v>
      </c>
      <c r="AS74" s="77">
        <v>1</v>
      </c>
      <c r="AT74" s="77">
        <v>1</v>
      </c>
      <c r="AU74" s="77">
        <v>2</v>
      </c>
      <c r="AV74" s="77">
        <v>1</v>
      </c>
      <c r="AW74" s="77">
        <v>2</v>
      </c>
      <c r="AX74" s="77">
        <v>1</v>
      </c>
      <c r="AY74" s="77">
        <v>1</v>
      </c>
      <c r="AZ74" s="77">
        <v>3</v>
      </c>
      <c r="BA74" s="77">
        <v>1</v>
      </c>
      <c r="BB74" s="77">
        <v>1</v>
      </c>
      <c r="BC74" s="77">
        <v>1</v>
      </c>
      <c r="BD74" s="77">
        <v>2</v>
      </c>
      <c r="BE74" s="77">
        <v>1000000</v>
      </c>
    </row>
    <row r="75" spans="1:57" ht="15" thickBot="1" x14ac:dyDescent="0.35">
      <c r="A75" s="76" t="s">
        <v>285</v>
      </c>
      <c r="B75" s="77">
        <v>2</v>
      </c>
      <c r="C75" s="77">
        <v>3</v>
      </c>
      <c r="D75" s="77">
        <v>3</v>
      </c>
      <c r="E75" s="77">
        <v>3</v>
      </c>
      <c r="F75" s="77">
        <v>3</v>
      </c>
      <c r="G75" s="77">
        <v>2</v>
      </c>
      <c r="H75" s="77">
        <v>1</v>
      </c>
      <c r="I75" s="77">
        <v>1</v>
      </c>
      <c r="J75" s="77">
        <v>2</v>
      </c>
      <c r="K75" s="77">
        <v>3</v>
      </c>
      <c r="L75" s="77">
        <v>3</v>
      </c>
      <c r="M75" s="77">
        <v>2</v>
      </c>
      <c r="N75" s="77">
        <v>2</v>
      </c>
      <c r="O75" s="77">
        <v>3</v>
      </c>
      <c r="P75" s="77">
        <v>3</v>
      </c>
      <c r="Q75" s="77">
        <v>2</v>
      </c>
      <c r="R75" s="77">
        <v>1000000</v>
      </c>
      <c r="T75">
        <f t="shared" si="32"/>
        <v>2</v>
      </c>
      <c r="U75">
        <f t="shared" si="17"/>
        <v>1</v>
      </c>
      <c r="V75">
        <f t="shared" si="18"/>
        <v>1</v>
      </c>
      <c r="W75">
        <f t="shared" si="19"/>
        <v>1</v>
      </c>
      <c r="X75">
        <f t="shared" si="20"/>
        <v>1</v>
      </c>
      <c r="Y75">
        <f t="shared" si="21"/>
        <v>2</v>
      </c>
      <c r="Z75">
        <f t="shared" si="22"/>
        <v>3</v>
      </c>
      <c r="AA75">
        <f t="shared" si="23"/>
        <v>3</v>
      </c>
      <c r="AB75">
        <f t="shared" si="24"/>
        <v>2</v>
      </c>
      <c r="AC75">
        <f t="shared" si="25"/>
        <v>1</v>
      </c>
      <c r="AD75">
        <f t="shared" si="26"/>
        <v>1</v>
      </c>
      <c r="AE75">
        <f t="shared" si="27"/>
        <v>2</v>
      </c>
      <c r="AF75">
        <f t="shared" si="28"/>
        <v>2</v>
      </c>
      <c r="AG75">
        <f t="shared" si="29"/>
        <v>1</v>
      </c>
      <c r="AH75">
        <f t="shared" si="30"/>
        <v>1</v>
      </c>
      <c r="AI75">
        <f t="shared" si="31"/>
        <v>2</v>
      </c>
      <c r="AJ75">
        <f t="shared" si="33"/>
        <v>1000000</v>
      </c>
      <c r="AN75" s="76" t="s">
        <v>285</v>
      </c>
      <c r="AO75" s="77">
        <v>2</v>
      </c>
      <c r="AP75" s="77">
        <v>1</v>
      </c>
      <c r="AQ75" s="77">
        <v>1</v>
      </c>
      <c r="AR75" s="77">
        <v>1</v>
      </c>
      <c r="AS75" s="77">
        <v>1</v>
      </c>
      <c r="AT75" s="77">
        <v>2</v>
      </c>
      <c r="AU75" s="77">
        <v>3</v>
      </c>
      <c r="AV75" s="77">
        <v>3</v>
      </c>
      <c r="AW75" s="77">
        <v>2</v>
      </c>
      <c r="AX75" s="77">
        <v>1</v>
      </c>
      <c r="AY75" s="77">
        <v>1</v>
      </c>
      <c r="AZ75" s="77">
        <v>2</v>
      </c>
      <c r="BA75" s="77">
        <v>2</v>
      </c>
      <c r="BB75" s="77">
        <v>1</v>
      </c>
      <c r="BC75" s="77">
        <v>1</v>
      </c>
      <c r="BD75" s="77">
        <v>2</v>
      </c>
      <c r="BE75" s="77">
        <v>1000000</v>
      </c>
    </row>
    <row r="76" spans="1:57" ht="15" thickBot="1" x14ac:dyDescent="0.35">
      <c r="A76" s="76" t="s">
        <v>286</v>
      </c>
      <c r="B76" s="77">
        <v>1</v>
      </c>
      <c r="C76" s="77">
        <v>2</v>
      </c>
      <c r="D76" s="77">
        <v>3</v>
      </c>
      <c r="E76" s="77">
        <v>3</v>
      </c>
      <c r="F76" s="77">
        <v>3</v>
      </c>
      <c r="G76" s="77">
        <v>2</v>
      </c>
      <c r="H76" s="77">
        <v>2</v>
      </c>
      <c r="I76" s="77">
        <v>1</v>
      </c>
      <c r="J76" s="77">
        <v>1</v>
      </c>
      <c r="K76" s="77">
        <v>3</v>
      </c>
      <c r="L76" s="77">
        <v>3</v>
      </c>
      <c r="M76" s="77">
        <v>2</v>
      </c>
      <c r="N76" s="77">
        <v>3</v>
      </c>
      <c r="O76" s="77">
        <v>3</v>
      </c>
      <c r="P76" s="77">
        <v>3</v>
      </c>
      <c r="Q76" s="77">
        <v>3</v>
      </c>
      <c r="R76" s="77">
        <v>1000000</v>
      </c>
      <c r="T76">
        <f t="shared" si="32"/>
        <v>3</v>
      </c>
      <c r="U76">
        <f t="shared" si="17"/>
        <v>2</v>
      </c>
      <c r="V76">
        <f t="shared" si="18"/>
        <v>1</v>
      </c>
      <c r="W76">
        <f t="shared" si="19"/>
        <v>1</v>
      </c>
      <c r="X76">
        <f t="shared" si="20"/>
        <v>1</v>
      </c>
      <c r="Y76">
        <f t="shared" si="21"/>
        <v>2</v>
      </c>
      <c r="Z76">
        <f t="shared" si="22"/>
        <v>2</v>
      </c>
      <c r="AA76">
        <f t="shared" si="23"/>
        <v>3</v>
      </c>
      <c r="AB76">
        <f t="shared" si="24"/>
        <v>3</v>
      </c>
      <c r="AC76">
        <f t="shared" si="25"/>
        <v>1</v>
      </c>
      <c r="AD76">
        <f t="shared" si="26"/>
        <v>1</v>
      </c>
      <c r="AE76">
        <f t="shared" si="27"/>
        <v>2</v>
      </c>
      <c r="AF76">
        <f t="shared" si="28"/>
        <v>1</v>
      </c>
      <c r="AG76">
        <f t="shared" si="29"/>
        <v>1</v>
      </c>
      <c r="AH76">
        <f t="shared" si="30"/>
        <v>1</v>
      </c>
      <c r="AI76">
        <f t="shared" si="31"/>
        <v>1</v>
      </c>
      <c r="AJ76">
        <f t="shared" si="33"/>
        <v>1000000</v>
      </c>
      <c r="AN76" s="76" t="s">
        <v>286</v>
      </c>
      <c r="AO76" s="77">
        <v>3</v>
      </c>
      <c r="AP76" s="77">
        <v>2</v>
      </c>
      <c r="AQ76" s="77">
        <v>1</v>
      </c>
      <c r="AR76" s="77">
        <v>1</v>
      </c>
      <c r="AS76" s="77">
        <v>1</v>
      </c>
      <c r="AT76" s="77">
        <v>2</v>
      </c>
      <c r="AU76" s="77">
        <v>2</v>
      </c>
      <c r="AV76" s="77">
        <v>3</v>
      </c>
      <c r="AW76" s="77">
        <v>3</v>
      </c>
      <c r="AX76" s="77">
        <v>1</v>
      </c>
      <c r="AY76" s="77">
        <v>1</v>
      </c>
      <c r="AZ76" s="77">
        <v>2</v>
      </c>
      <c r="BA76" s="77">
        <v>1</v>
      </c>
      <c r="BB76" s="77">
        <v>1</v>
      </c>
      <c r="BC76" s="77">
        <v>1</v>
      </c>
      <c r="BD76" s="77">
        <v>1</v>
      </c>
      <c r="BE76" s="77">
        <v>1000000</v>
      </c>
    </row>
    <row r="77" spans="1:57" ht="15" thickBot="1" x14ac:dyDescent="0.35">
      <c r="A77" s="76" t="s">
        <v>287</v>
      </c>
      <c r="B77" s="77">
        <v>2</v>
      </c>
      <c r="C77" s="77">
        <v>3</v>
      </c>
      <c r="D77" s="77">
        <v>3</v>
      </c>
      <c r="E77" s="77">
        <v>2</v>
      </c>
      <c r="F77" s="77">
        <v>2</v>
      </c>
      <c r="G77" s="77">
        <v>2</v>
      </c>
      <c r="H77" s="77">
        <v>1</v>
      </c>
      <c r="I77" s="77">
        <v>1</v>
      </c>
      <c r="J77" s="77">
        <v>1</v>
      </c>
      <c r="K77" s="77">
        <v>3</v>
      </c>
      <c r="L77" s="77">
        <v>3</v>
      </c>
      <c r="M77" s="77">
        <v>2</v>
      </c>
      <c r="N77" s="77">
        <v>2</v>
      </c>
      <c r="O77" s="77">
        <v>3</v>
      </c>
      <c r="P77" s="77">
        <v>3</v>
      </c>
      <c r="Q77" s="77">
        <v>3</v>
      </c>
      <c r="R77" s="77">
        <v>1000000</v>
      </c>
      <c r="T77">
        <f t="shared" si="32"/>
        <v>2</v>
      </c>
      <c r="U77">
        <f t="shared" si="17"/>
        <v>1</v>
      </c>
      <c r="V77">
        <f t="shared" si="18"/>
        <v>1</v>
      </c>
      <c r="W77">
        <f t="shared" si="19"/>
        <v>2</v>
      </c>
      <c r="X77">
        <f t="shared" si="20"/>
        <v>2</v>
      </c>
      <c r="Y77">
        <f t="shared" si="21"/>
        <v>2</v>
      </c>
      <c r="Z77">
        <f t="shared" si="22"/>
        <v>3</v>
      </c>
      <c r="AA77">
        <f t="shared" si="23"/>
        <v>3</v>
      </c>
      <c r="AB77">
        <f t="shared" si="24"/>
        <v>3</v>
      </c>
      <c r="AC77">
        <f t="shared" si="25"/>
        <v>1</v>
      </c>
      <c r="AD77">
        <f t="shared" si="26"/>
        <v>1</v>
      </c>
      <c r="AE77">
        <f t="shared" si="27"/>
        <v>2</v>
      </c>
      <c r="AF77">
        <f t="shared" si="28"/>
        <v>2</v>
      </c>
      <c r="AG77">
        <f t="shared" si="29"/>
        <v>1</v>
      </c>
      <c r="AH77">
        <f t="shared" si="30"/>
        <v>1</v>
      </c>
      <c r="AI77">
        <f t="shared" si="31"/>
        <v>1</v>
      </c>
      <c r="AJ77">
        <f t="shared" si="33"/>
        <v>1000000</v>
      </c>
      <c r="AN77" s="76" t="s">
        <v>287</v>
      </c>
      <c r="AO77" s="77">
        <v>2</v>
      </c>
      <c r="AP77" s="77">
        <v>1</v>
      </c>
      <c r="AQ77" s="77">
        <v>1</v>
      </c>
      <c r="AR77" s="77">
        <v>2</v>
      </c>
      <c r="AS77" s="77">
        <v>2</v>
      </c>
      <c r="AT77" s="77">
        <v>2</v>
      </c>
      <c r="AU77" s="77">
        <v>3</v>
      </c>
      <c r="AV77" s="77">
        <v>3</v>
      </c>
      <c r="AW77" s="77">
        <v>3</v>
      </c>
      <c r="AX77" s="77">
        <v>1</v>
      </c>
      <c r="AY77" s="77">
        <v>1</v>
      </c>
      <c r="AZ77" s="77">
        <v>2</v>
      </c>
      <c r="BA77" s="77">
        <v>2</v>
      </c>
      <c r="BB77" s="77">
        <v>1</v>
      </c>
      <c r="BC77" s="77">
        <v>1</v>
      </c>
      <c r="BD77" s="77">
        <v>1</v>
      </c>
      <c r="BE77" s="77">
        <v>1000000</v>
      </c>
    </row>
    <row r="78" spans="1:57" ht="15" thickBot="1" x14ac:dyDescent="0.35">
      <c r="A78" s="76" t="s">
        <v>288</v>
      </c>
      <c r="B78" s="77">
        <v>2</v>
      </c>
      <c r="C78" s="77">
        <v>3</v>
      </c>
      <c r="D78" s="77">
        <v>3</v>
      </c>
      <c r="E78" s="77">
        <v>2</v>
      </c>
      <c r="F78" s="77">
        <v>3</v>
      </c>
      <c r="G78" s="77">
        <v>3</v>
      </c>
      <c r="H78" s="77">
        <v>1</v>
      </c>
      <c r="I78" s="77">
        <v>3</v>
      </c>
      <c r="J78" s="77">
        <v>2</v>
      </c>
      <c r="K78" s="77">
        <v>3</v>
      </c>
      <c r="L78" s="77">
        <v>3</v>
      </c>
      <c r="M78" s="77">
        <v>1</v>
      </c>
      <c r="N78" s="77">
        <v>1</v>
      </c>
      <c r="O78" s="77">
        <v>3</v>
      </c>
      <c r="P78" s="77">
        <v>3</v>
      </c>
      <c r="Q78" s="77">
        <v>3</v>
      </c>
      <c r="R78" s="77">
        <v>1000000</v>
      </c>
      <c r="T78">
        <f t="shared" si="32"/>
        <v>2</v>
      </c>
      <c r="U78">
        <f t="shared" si="17"/>
        <v>1</v>
      </c>
      <c r="V78">
        <f t="shared" si="18"/>
        <v>1</v>
      </c>
      <c r="W78">
        <f t="shared" si="19"/>
        <v>2</v>
      </c>
      <c r="X78">
        <f t="shared" si="20"/>
        <v>1</v>
      </c>
      <c r="Y78">
        <f t="shared" si="21"/>
        <v>1</v>
      </c>
      <c r="Z78">
        <f t="shared" si="22"/>
        <v>3</v>
      </c>
      <c r="AA78">
        <f t="shared" si="23"/>
        <v>1</v>
      </c>
      <c r="AB78">
        <f t="shared" si="24"/>
        <v>2</v>
      </c>
      <c r="AC78">
        <f t="shared" si="25"/>
        <v>1</v>
      </c>
      <c r="AD78">
        <f t="shared" si="26"/>
        <v>1</v>
      </c>
      <c r="AE78">
        <f t="shared" si="27"/>
        <v>3</v>
      </c>
      <c r="AF78">
        <f t="shared" si="28"/>
        <v>3</v>
      </c>
      <c r="AG78">
        <f t="shared" si="29"/>
        <v>1</v>
      </c>
      <c r="AH78">
        <f t="shared" si="30"/>
        <v>1</v>
      </c>
      <c r="AI78">
        <f t="shared" si="31"/>
        <v>1</v>
      </c>
      <c r="AJ78">
        <f t="shared" si="33"/>
        <v>1000000</v>
      </c>
      <c r="AN78" s="76" t="s">
        <v>288</v>
      </c>
      <c r="AO78" s="77">
        <v>2</v>
      </c>
      <c r="AP78" s="77">
        <v>1</v>
      </c>
      <c r="AQ78" s="77">
        <v>1</v>
      </c>
      <c r="AR78" s="77">
        <v>2</v>
      </c>
      <c r="AS78" s="77">
        <v>1</v>
      </c>
      <c r="AT78" s="77">
        <v>1</v>
      </c>
      <c r="AU78" s="77">
        <v>3</v>
      </c>
      <c r="AV78" s="77">
        <v>1</v>
      </c>
      <c r="AW78" s="77">
        <v>2</v>
      </c>
      <c r="AX78" s="77">
        <v>1</v>
      </c>
      <c r="AY78" s="77">
        <v>1</v>
      </c>
      <c r="AZ78" s="77">
        <v>3</v>
      </c>
      <c r="BA78" s="77">
        <v>3</v>
      </c>
      <c r="BB78" s="77">
        <v>1</v>
      </c>
      <c r="BC78" s="77">
        <v>1</v>
      </c>
      <c r="BD78" s="77">
        <v>1</v>
      </c>
      <c r="BE78" s="77">
        <v>1000000</v>
      </c>
    </row>
    <row r="79" spans="1:57" ht="15" thickBot="1" x14ac:dyDescent="0.35">
      <c r="A79" s="76" t="s">
        <v>289</v>
      </c>
      <c r="B79" s="77">
        <v>2</v>
      </c>
      <c r="C79" s="77">
        <v>3</v>
      </c>
      <c r="D79" s="77">
        <v>3</v>
      </c>
      <c r="E79" s="77">
        <v>2</v>
      </c>
      <c r="F79" s="77">
        <v>3</v>
      </c>
      <c r="G79" s="77">
        <v>3</v>
      </c>
      <c r="H79" s="77">
        <v>1</v>
      </c>
      <c r="I79" s="77">
        <v>1</v>
      </c>
      <c r="J79" s="77">
        <v>2</v>
      </c>
      <c r="K79" s="77">
        <v>2</v>
      </c>
      <c r="L79" s="77">
        <v>3</v>
      </c>
      <c r="M79" s="77">
        <v>1</v>
      </c>
      <c r="N79" s="77">
        <v>1</v>
      </c>
      <c r="O79" s="77">
        <v>3</v>
      </c>
      <c r="P79" s="77">
        <v>3</v>
      </c>
      <c r="Q79" s="77">
        <v>1</v>
      </c>
      <c r="R79" s="77">
        <v>1000000</v>
      </c>
      <c r="T79">
        <f t="shared" si="32"/>
        <v>2</v>
      </c>
      <c r="U79">
        <f t="shared" si="17"/>
        <v>1</v>
      </c>
      <c r="V79">
        <f t="shared" si="18"/>
        <v>1</v>
      </c>
      <c r="W79">
        <f t="shared" si="19"/>
        <v>2</v>
      </c>
      <c r="X79">
        <f t="shared" si="20"/>
        <v>1</v>
      </c>
      <c r="Y79">
        <f t="shared" si="21"/>
        <v>1</v>
      </c>
      <c r="Z79">
        <f t="shared" si="22"/>
        <v>3</v>
      </c>
      <c r="AA79">
        <f t="shared" si="23"/>
        <v>3</v>
      </c>
      <c r="AB79">
        <f t="shared" si="24"/>
        <v>2</v>
      </c>
      <c r="AC79">
        <f t="shared" si="25"/>
        <v>2</v>
      </c>
      <c r="AD79">
        <f t="shared" si="26"/>
        <v>1</v>
      </c>
      <c r="AE79">
        <f t="shared" si="27"/>
        <v>3</v>
      </c>
      <c r="AF79">
        <f t="shared" si="28"/>
        <v>3</v>
      </c>
      <c r="AG79">
        <f t="shared" si="29"/>
        <v>1</v>
      </c>
      <c r="AH79">
        <f t="shared" si="30"/>
        <v>1</v>
      </c>
      <c r="AI79">
        <f t="shared" si="31"/>
        <v>3</v>
      </c>
      <c r="AJ79">
        <f t="shared" si="33"/>
        <v>1000000</v>
      </c>
      <c r="AN79" s="76" t="s">
        <v>289</v>
      </c>
      <c r="AO79" s="77">
        <v>2</v>
      </c>
      <c r="AP79" s="77">
        <v>1</v>
      </c>
      <c r="AQ79" s="77">
        <v>1</v>
      </c>
      <c r="AR79" s="77">
        <v>2</v>
      </c>
      <c r="AS79" s="77">
        <v>1</v>
      </c>
      <c r="AT79" s="77">
        <v>1</v>
      </c>
      <c r="AU79" s="77">
        <v>3</v>
      </c>
      <c r="AV79" s="77">
        <v>3</v>
      </c>
      <c r="AW79" s="77">
        <v>2</v>
      </c>
      <c r="AX79" s="77">
        <v>2</v>
      </c>
      <c r="AY79" s="77">
        <v>1</v>
      </c>
      <c r="AZ79" s="77">
        <v>3</v>
      </c>
      <c r="BA79" s="77">
        <v>3</v>
      </c>
      <c r="BB79" s="77">
        <v>1</v>
      </c>
      <c r="BC79" s="77">
        <v>1</v>
      </c>
      <c r="BD79" s="77">
        <v>3</v>
      </c>
      <c r="BE79" s="77">
        <v>1000000</v>
      </c>
    </row>
    <row r="80" spans="1:57" ht="15" thickBot="1" x14ac:dyDescent="0.35">
      <c r="A80" s="76" t="s">
        <v>290</v>
      </c>
      <c r="B80" s="77">
        <v>1</v>
      </c>
      <c r="C80" s="77">
        <v>3</v>
      </c>
      <c r="D80" s="77">
        <v>3</v>
      </c>
      <c r="E80" s="77">
        <v>2</v>
      </c>
      <c r="F80" s="77">
        <v>3</v>
      </c>
      <c r="G80" s="77">
        <v>3</v>
      </c>
      <c r="H80" s="77">
        <v>1</v>
      </c>
      <c r="I80" s="77">
        <v>1</v>
      </c>
      <c r="J80" s="77">
        <v>2</v>
      </c>
      <c r="K80" s="77">
        <v>3</v>
      </c>
      <c r="L80" s="77">
        <v>1</v>
      </c>
      <c r="M80" s="77">
        <v>3</v>
      </c>
      <c r="N80" s="77">
        <v>3</v>
      </c>
      <c r="O80" s="77">
        <v>3</v>
      </c>
      <c r="P80" s="77">
        <v>3</v>
      </c>
      <c r="Q80" s="77">
        <v>1</v>
      </c>
      <c r="R80" s="77">
        <v>1000000</v>
      </c>
      <c r="T80">
        <f t="shared" si="32"/>
        <v>3</v>
      </c>
      <c r="U80">
        <f t="shared" si="17"/>
        <v>1</v>
      </c>
      <c r="V80">
        <f t="shared" si="18"/>
        <v>1</v>
      </c>
      <c r="W80">
        <f t="shared" si="19"/>
        <v>2</v>
      </c>
      <c r="X80">
        <f t="shared" si="20"/>
        <v>1</v>
      </c>
      <c r="Y80">
        <f t="shared" si="21"/>
        <v>1</v>
      </c>
      <c r="Z80">
        <f t="shared" si="22"/>
        <v>3</v>
      </c>
      <c r="AA80">
        <f t="shared" si="23"/>
        <v>3</v>
      </c>
      <c r="AB80">
        <f t="shared" si="24"/>
        <v>2</v>
      </c>
      <c r="AC80">
        <f t="shared" si="25"/>
        <v>1</v>
      </c>
      <c r="AD80">
        <f t="shared" si="26"/>
        <v>3</v>
      </c>
      <c r="AE80">
        <f t="shared" si="27"/>
        <v>1</v>
      </c>
      <c r="AF80">
        <f t="shared" si="28"/>
        <v>1</v>
      </c>
      <c r="AG80">
        <f t="shared" si="29"/>
        <v>1</v>
      </c>
      <c r="AH80">
        <f t="shared" si="30"/>
        <v>1</v>
      </c>
      <c r="AI80">
        <f t="shared" si="31"/>
        <v>3</v>
      </c>
      <c r="AJ80">
        <f t="shared" si="33"/>
        <v>1000000</v>
      </c>
      <c r="AN80" s="76" t="s">
        <v>290</v>
      </c>
      <c r="AO80" s="77">
        <v>3</v>
      </c>
      <c r="AP80" s="77">
        <v>1</v>
      </c>
      <c r="AQ80" s="77">
        <v>1</v>
      </c>
      <c r="AR80" s="77">
        <v>2</v>
      </c>
      <c r="AS80" s="77">
        <v>1</v>
      </c>
      <c r="AT80" s="77">
        <v>1</v>
      </c>
      <c r="AU80" s="77">
        <v>3</v>
      </c>
      <c r="AV80" s="77">
        <v>3</v>
      </c>
      <c r="AW80" s="77">
        <v>2</v>
      </c>
      <c r="AX80" s="77">
        <v>1</v>
      </c>
      <c r="AY80" s="77">
        <v>3</v>
      </c>
      <c r="AZ80" s="77">
        <v>1</v>
      </c>
      <c r="BA80" s="77">
        <v>1</v>
      </c>
      <c r="BB80" s="77">
        <v>1</v>
      </c>
      <c r="BC80" s="77">
        <v>1</v>
      </c>
      <c r="BD80" s="77">
        <v>3</v>
      </c>
      <c r="BE80" s="77">
        <v>1000000</v>
      </c>
    </row>
    <row r="81" spans="1:57" ht="15" thickBot="1" x14ac:dyDescent="0.35">
      <c r="A81" s="76" t="s">
        <v>291</v>
      </c>
      <c r="B81" s="77">
        <v>2</v>
      </c>
      <c r="C81" s="77">
        <v>3</v>
      </c>
      <c r="D81" s="77">
        <v>3</v>
      </c>
      <c r="E81" s="77">
        <v>2</v>
      </c>
      <c r="F81" s="77">
        <v>3</v>
      </c>
      <c r="G81" s="77">
        <v>3</v>
      </c>
      <c r="H81" s="77">
        <v>2</v>
      </c>
      <c r="I81" s="77">
        <v>2</v>
      </c>
      <c r="J81" s="77">
        <v>2</v>
      </c>
      <c r="K81" s="77">
        <v>3</v>
      </c>
      <c r="L81" s="77">
        <v>1</v>
      </c>
      <c r="M81" s="77">
        <v>3</v>
      </c>
      <c r="N81" s="77">
        <v>3</v>
      </c>
      <c r="O81" s="77">
        <v>3</v>
      </c>
      <c r="P81" s="77">
        <v>3</v>
      </c>
      <c r="Q81" s="77">
        <v>1</v>
      </c>
      <c r="R81" s="77">
        <v>1000000</v>
      </c>
      <c r="T81">
        <f t="shared" si="32"/>
        <v>2</v>
      </c>
      <c r="U81">
        <f t="shared" si="17"/>
        <v>1</v>
      </c>
      <c r="V81">
        <f t="shared" si="18"/>
        <v>1</v>
      </c>
      <c r="W81">
        <f t="shared" si="19"/>
        <v>2</v>
      </c>
      <c r="X81">
        <f t="shared" si="20"/>
        <v>1</v>
      </c>
      <c r="Y81">
        <f t="shared" si="21"/>
        <v>1</v>
      </c>
      <c r="Z81">
        <f t="shared" si="22"/>
        <v>2</v>
      </c>
      <c r="AA81">
        <f t="shared" si="23"/>
        <v>2</v>
      </c>
      <c r="AB81">
        <f t="shared" si="24"/>
        <v>2</v>
      </c>
      <c r="AC81">
        <f t="shared" si="25"/>
        <v>1</v>
      </c>
      <c r="AD81">
        <f t="shared" si="26"/>
        <v>3</v>
      </c>
      <c r="AE81">
        <f t="shared" si="27"/>
        <v>1</v>
      </c>
      <c r="AF81">
        <f t="shared" si="28"/>
        <v>1</v>
      </c>
      <c r="AG81">
        <f t="shared" si="29"/>
        <v>1</v>
      </c>
      <c r="AH81">
        <f t="shared" si="30"/>
        <v>1</v>
      </c>
      <c r="AI81">
        <f t="shared" si="31"/>
        <v>3</v>
      </c>
      <c r="AJ81">
        <f t="shared" si="33"/>
        <v>1000000</v>
      </c>
      <c r="AN81" s="76" t="s">
        <v>291</v>
      </c>
      <c r="AO81" s="77">
        <v>2</v>
      </c>
      <c r="AP81" s="77">
        <v>1</v>
      </c>
      <c r="AQ81" s="77">
        <v>1</v>
      </c>
      <c r="AR81" s="77">
        <v>2</v>
      </c>
      <c r="AS81" s="77">
        <v>1</v>
      </c>
      <c r="AT81" s="77">
        <v>1</v>
      </c>
      <c r="AU81" s="77">
        <v>2</v>
      </c>
      <c r="AV81" s="77">
        <v>2</v>
      </c>
      <c r="AW81" s="77">
        <v>2</v>
      </c>
      <c r="AX81" s="77">
        <v>1</v>
      </c>
      <c r="AY81" s="77">
        <v>3</v>
      </c>
      <c r="AZ81" s="77">
        <v>1</v>
      </c>
      <c r="BA81" s="77">
        <v>1</v>
      </c>
      <c r="BB81" s="77">
        <v>1</v>
      </c>
      <c r="BC81" s="77">
        <v>1</v>
      </c>
      <c r="BD81" s="77">
        <v>3</v>
      </c>
      <c r="BE81" s="77">
        <v>1000000</v>
      </c>
    </row>
    <row r="82" spans="1:57" ht="15" thickBot="1" x14ac:dyDescent="0.35">
      <c r="A82" s="76" t="s">
        <v>292</v>
      </c>
      <c r="B82" s="77">
        <v>1</v>
      </c>
      <c r="C82" s="77">
        <v>3</v>
      </c>
      <c r="D82" s="77">
        <v>3</v>
      </c>
      <c r="E82" s="77">
        <v>2</v>
      </c>
      <c r="F82" s="77">
        <v>3</v>
      </c>
      <c r="G82" s="77">
        <v>2</v>
      </c>
      <c r="H82" s="77">
        <v>2</v>
      </c>
      <c r="I82" s="77">
        <v>1</v>
      </c>
      <c r="J82" s="77">
        <v>3</v>
      </c>
      <c r="K82" s="77">
        <v>2</v>
      </c>
      <c r="L82" s="77">
        <v>1</v>
      </c>
      <c r="M82" s="77">
        <v>3</v>
      </c>
      <c r="N82" s="77">
        <v>3</v>
      </c>
      <c r="O82" s="77">
        <v>3</v>
      </c>
      <c r="P82" s="77">
        <v>3</v>
      </c>
      <c r="Q82" s="77">
        <v>1</v>
      </c>
      <c r="R82" s="77">
        <v>1000000</v>
      </c>
      <c r="T82">
        <f t="shared" si="32"/>
        <v>3</v>
      </c>
      <c r="U82">
        <f t="shared" si="17"/>
        <v>1</v>
      </c>
      <c r="V82">
        <f t="shared" si="18"/>
        <v>1</v>
      </c>
      <c r="W82">
        <f t="shared" si="19"/>
        <v>2</v>
      </c>
      <c r="X82">
        <f t="shared" si="20"/>
        <v>1</v>
      </c>
      <c r="Y82">
        <f t="shared" si="21"/>
        <v>2</v>
      </c>
      <c r="Z82">
        <f t="shared" si="22"/>
        <v>2</v>
      </c>
      <c r="AA82">
        <f t="shared" si="23"/>
        <v>3</v>
      </c>
      <c r="AB82">
        <f t="shared" si="24"/>
        <v>1</v>
      </c>
      <c r="AC82">
        <f t="shared" si="25"/>
        <v>2</v>
      </c>
      <c r="AD82">
        <f t="shared" si="26"/>
        <v>3</v>
      </c>
      <c r="AE82">
        <f t="shared" si="27"/>
        <v>1</v>
      </c>
      <c r="AF82">
        <f t="shared" si="28"/>
        <v>1</v>
      </c>
      <c r="AG82">
        <f t="shared" si="29"/>
        <v>1</v>
      </c>
      <c r="AH82">
        <f t="shared" si="30"/>
        <v>1</v>
      </c>
      <c r="AI82">
        <f t="shared" si="31"/>
        <v>3</v>
      </c>
      <c r="AJ82">
        <f t="shared" si="33"/>
        <v>1000000</v>
      </c>
      <c r="AN82" s="76" t="s">
        <v>292</v>
      </c>
      <c r="AO82" s="77">
        <v>3</v>
      </c>
      <c r="AP82" s="77">
        <v>1</v>
      </c>
      <c r="AQ82" s="77">
        <v>1</v>
      </c>
      <c r="AR82" s="77">
        <v>2</v>
      </c>
      <c r="AS82" s="77">
        <v>1</v>
      </c>
      <c r="AT82" s="77">
        <v>2</v>
      </c>
      <c r="AU82" s="77">
        <v>2</v>
      </c>
      <c r="AV82" s="77">
        <v>3</v>
      </c>
      <c r="AW82" s="77">
        <v>1</v>
      </c>
      <c r="AX82" s="77">
        <v>2</v>
      </c>
      <c r="AY82" s="77">
        <v>3</v>
      </c>
      <c r="AZ82" s="77">
        <v>1</v>
      </c>
      <c r="BA82" s="77">
        <v>1</v>
      </c>
      <c r="BB82" s="77">
        <v>1</v>
      </c>
      <c r="BC82" s="77">
        <v>1</v>
      </c>
      <c r="BD82" s="77">
        <v>3</v>
      </c>
      <c r="BE82" s="77">
        <v>1000000</v>
      </c>
    </row>
    <row r="83" spans="1:57" ht="15" thickBot="1" x14ac:dyDescent="0.35">
      <c r="A83" s="76" t="s">
        <v>293</v>
      </c>
      <c r="B83" s="77">
        <v>1</v>
      </c>
      <c r="C83" s="77">
        <v>3</v>
      </c>
      <c r="D83" s="77">
        <v>3</v>
      </c>
      <c r="E83" s="77">
        <v>3</v>
      </c>
      <c r="F83" s="77">
        <v>3</v>
      </c>
      <c r="G83" s="77">
        <v>1</v>
      </c>
      <c r="H83" s="77">
        <v>2</v>
      </c>
      <c r="I83" s="77">
        <v>1</v>
      </c>
      <c r="J83" s="77">
        <v>3</v>
      </c>
      <c r="K83" s="77">
        <v>3</v>
      </c>
      <c r="L83" s="77">
        <v>1</v>
      </c>
      <c r="M83" s="77">
        <v>2</v>
      </c>
      <c r="N83" s="77">
        <v>1</v>
      </c>
      <c r="O83" s="77">
        <v>3</v>
      </c>
      <c r="P83" s="77">
        <v>3</v>
      </c>
      <c r="Q83" s="77">
        <v>1</v>
      </c>
      <c r="R83" s="77">
        <v>1000000</v>
      </c>
      <c r="T83">
        <f t="shared" si="32"/>
        <v>3</v>
      </c>
      <c r="U83">
        <f t="shared" si="17"/>
        <v>1</v>
      </c>
      <c r="V83">
        <f t="shared" si="18"/>
        <v>1</v>
      </c>
      <c r="W83">
        <f t="shared" si="19"/>
        <v>1</v>
      </c>
      <c r="X83">
        <f t="shared" si="20"/>
        <v>1</v>
      </c>
      <c r="Y83">
        <f t="shared" si="21"/>
        <v>3</v>
      </c>
      <c r="Z83">
        <f t="shared" si="22"/>
        <v>2</v>
      </c>
      <c r="AA83">
        <f t="shared" si="23"/>
        <v>3</v>
      </c>
      <c r="AB83">
        <f t="shared" si="24"/>
        <v>1</v>
      </c>
      <c r="AC83">
        <f t="shared" si="25"/>
        <v>1</v>
      </c>
      <c r="AD83">
        <f t="shared" si="26"/>
        <v>3</v>
      </c>
      <c r="AE83">
        <f t="shared" si="27"/>
        <v>2</v>
      </c>
      <c r="AF83">
        <f t="shared" si="28"/>
        <v>3</v>
      </c>
      <c r="AG83">
        <f t="shared" si="29"/>
        <v>1</v>
      </c>
      <c r="AH83">
        <f t="shared" si="30"/>
        <v>1</v>
      </c>
      <c r="AI83">
        <f t="shared" si="31"/>
        <v>3</v>
      </c>
      <c r="AJ83">
        <f t="shared" si="33"/>
        <v>1000000</v>
      </c>
      <c r="AN83" s="76" t="s">
        <v>293</v>
      </c>
      <c r="AO83" s="77">
        <v>3</v>
      </c>
      <c r="AP83" s="77">
        <v>1</v>
      </c>
      <c r="AQ83" s="77">
        <v>1</v>
      </c>
      <c r="AR83" s="77">
        <v>1</v>
      </c>
      <c r="AS83" s="77">
        <v>1</v>
      </c>
      <c r="AT83" s="77">
        <v>3</v>
      </c>
      <c r="AU83" s="77">
        <v>2</v>
      </c>
      <c r="AV83" s="77">
        <v>3</v>
      </c>
      <c r="AW83" s="77">
        <v>1</v>
      </c>
      <c r="AX83" s="77">
        <v>1</v>
      </c>
      <c r="AY83" s="77">
        <v>3</v>
      </c>
      <c r="AZ83" s="77">
        <v>2</v>
      </c>
      <c r="BA83" s="77">
        <v>3</v>
      </c>
      <c r="BB83" s="77">
        <v>1</v>
      </c>
      <c r="BC83" s="77">
        <v>1</v>
      </c>
      <c r="BD83" s="77">
        <v>3</v>
      </c>
      <c r="BE83" s="77">
        <v>1000000</v>
      </c>
    </row>
    <row r="84" spans="1:57" ht="15" thickBot="1" x14ac:dyDescent="0.35">
      <c r="A84" s="76" t="s">
        <v>294</v>
      </c>
      <c r="B84" s="77">
        <v>1</v>
      </c>
      <c r="C84" s="77">
        <v>3</v>
      </c>
      <c r="D84" s="77">
        <v>3</v>
      </c>
      <c r="E84" s="77">
        <v>3</v>
      </c>
      <c r="F84" s="77">
        <v>3</v>
      </c>
      <c r="G84" s="77">
        <v>1</v>
      </c>
      <c r="H84" s="77">
        <v>2</v>
      </c>
      <c r="I84" s="77">
        <v>1</v>
      </c>
      <c r="J84" s="77">
        <v>3</v>
      </c>
      <c r="K84" s="77">
        <v>1</v>
      </c>
      <c r="L84" s="77">
        <v>1</v>
      </c>
      <c r="M84" s="77">
        <v>1</v>
      </c>
      <c r="N84" s="77">
        <v>2</v>
      </c>
      <c r="O84" s="77">
        <v>3</v>
      </c>
      <c r="P84" s="77">
        <v>3</v>
      </c>
      <c r="Q84" s="77">
        <v>1</v>
      </c>
      <c r="R84" s="77">
        <v>1000000</v>
      </c>
      <c r="T84">
        <f t="shared" si="32"/>
        <v>3</v>
      </c>
      <c r="U84">
        <f t="shared" si="17"/>
        <v>1</v>
      </c>
      <c r="V84">
        <f t="shared" si="18"/>
        <v>1</v>
      </c>
      <c r="W84">
        <f t="shared" si="19"/>
        <v>1</v>
      </c>
      <c r="X84">
        <f t="shared" si="20"/>
        <v>1</v>
      </c>
      <c r="Y84">
        <f t="shared" si="21"/>
        <v>3</v>
      </c>
      <c r="Z84">
        <f t="shared" si="22"/>
        <v>2</v>
      </c>
      <c r="AA84">
        <f t="shared" si="23"/>
        <v>3</v>
      </c>
      <c r="AB84">
        <f t="shared" si="24"/>
        <v>1</v>
      </c>
      <c r="AC84">
        <f t="shared" si="25"/>
        <v>3</v>
      </c>
      <c r="AD84">
        <f t="shared" si="26"/>
        <v>3</v>
      </c>
      <c r="AE84">
        <f t="shared" si="27"/>
        <v>3</v>
      </c>
      <c r="AF84">
        <f t="shared" si="28"/>
        <v>2</v>
      </c>
      <c r="AG84">
        <f t="shared" si="29"/>
        <v>1</v>
      </c>
      <c r="AH84">
        <f t="shared" si="30"/>
        <v>1</v>
      </c>
      <c r="AI84">
        <f t="shared" si="31"/>
        <v>3</v>
      </c>
      <c r="AJ84">
        <f t="shared" si="33"/>
        <v>1000000</v>
      </c>
      <c r="AN84" s="76" t="s">
        <v>294</v>
      </c>
      <c r="AO84" s="77">
        <v>3</v>
      </c>
      <c r="AP84" s="77">
        <v>1</v>
      </c>
      <c r="AQ84" s="77">
        <v>1</v>
      </c>
      <c r="AR84" s="77">
        <v>1</v>
      </c>
      <c r="AS84" s="77">
        <v>1</v>
      </c>
      <c r="AT84" s="77">
        <v>3</v>
      </c>
      <c r="AU84" s="77">
        <v>2</v>
      </c>
      <c r="AV84" s="77">
        <v>3</v>
      </c>
      <c r="AW84" s="77">
        <v>1</v>
      </c>
      <c r="AX84" s="77">
        <v>3</v>
      </c>
      <c r="AY84" s="77">
        <v>3</v>
      </c>
      <c r="AZ84" s="77">
        <v>3</v>
      </c>
      <c r="BA84" s="77">
        <v>2</v>
      </c>
      <c r="BB84" s="77">
        <v>1</v>
      </c>
      <c r="BC84" s="77">
        <v>1</v>
      </c>
      <c r="BD84" s="77">
        <v>3</v>
      </c>
      <c r="BE84" s="77">
        <v>1000000</v>
      </c>
    </row>
    <row r="85" spans="1:57" ht="15" thickBot="1" x14ac:dyDescent="0.35">
      <c r="A85" s="76" t="s">
        <v>295</v>
      </c>
      <c r="B85" s="77">
        <v>1</v>
      </c>
      <c r="C85" s="77">
        <v>3</v>
      </c>
      <c r="D85" s="77">
        <v>1</v>
      </c>
      <c r="E85" s="77">
        <v>3</v>
      </c>
      <c r="F85" s="77">
        <v>3</v>
      </c>
      <c r="G85" s="77">
        <v>1</v>
      </c>
      <c r="H85" s="77">
        <v>3</v>
      </c>
      <c r="I85" s="77">
        <v>3</v>
      </c>
      <c r="J85" s="77">
        <v>3</v>
      </c>
      <c r="K85" s="77">
        <v>1</v>
      </c>
      <c r="L85" s="77">
        <v>1</v>
      </c>
      <c r="M85" s="77">
        <v>1</v>
      </c>
      <c r="N85" s="77">
        <v>3</v>
      </c>
      <c r="O85" s="77">
        <v>3</v>
      </c>
      <c r="P85" s="77">
        <v>3</v>
      </c>
      <c r="Q85" s="77">
        <v>1</v>
      </c>
      <c r="R85" s="77">
        <v>1000000</v>
      </c>
      <c r="T85">
        <f t="shared" si="32"/>
        <v>3</v>
      </c>
      <c r="U85">
        <f t="shared" si="17"/>
        <v>1</v>
      </c>
      <c r="V85">
        <f t="shared" si="18"/>
        <v>3</v>
      </c>
      <c r="W85">
        <f t="shared" si="19"/>
        <v>1</v>
      </c>
      <c r="X85">
        <f t="shared" si="20"/>
        <v>1</v>
      </c>
      <c r="Y85">
        <f t="shared" si="21"/>
        <v>3</v>
      </c>
      <c r="Z85">
        <f t="shared" si="22"/>
        <v>1</v>
      </c>
      <c r="AA85">
        <f t="shared" si="23"/>
        <v>1</v>
      </c>
      <c r="AB85">
        <f t="shared" si="24"/>
        <v>1</v>
      </c>
      <c r="AC85">
        <f t="shared" si="25"/>
        <v>3</v>
      </c>
      <c r="AD85">
        <f t="shared" si="26"/>
        <v>3</v>
      </c>
      <c r="AE85">
        <f t="shared" si="27"/>
        <v>3</v>
      </c>
      <c r="AF85">
        <f t="shared" si="28"/>
        <v>1</v>
      </c>
      <c r="AG85">
        <f t="shared" si="29"/>
        <v>1</v>
      </c>
      <c r="AH85">
        <f t="shared" si="30"/>
        <v>1</v>
      </c>
      <c r="AI85">
        <f t="shared" si="31"/>
        <v>3</v>
      </c>
      <c r="AJ85">
        <f t="shared" si="33"/>
        <v>1000000</v>
      </c>
      <c r="AN85" s="76" t="s">
        <v>295</v>
      </c>
      <c r="AO85" s="77">
        <v>3</v>
      </c>
      <c r="AP85" s="77">
        <v>1</v>
      </c>
      <c r="AQ85" s="77">
        <v>3</v>
      </c>
      <c r="AR85" s="77">
        <v>1</v>
      </c>
      <c r="AS85" s="77">
        <v>1</v>
      </c>
      <c r="AT85" s="77">
        <v>3</v>
      </c>
      <c r="AU85" s="77">
        <v>1</v>
      </c>
      <c r="AV85" s="77">
        <v>1</v>
      </c>
      <c r="AW85" s="77">
        <v>1</v>
      </c>
      <c r="AX85" s="77">
        <v>3</v>
      </c>
      <c r="AY85" s="77">
        <v>3</v>
      </c>
      <c r="AZ85" s="77">
        <v>3</v>
      </c>
      <c r="BA85" s="77">
        <v>1</v>
      </c>
      <c r="BB85" s="77">
        <v>1</v>
      </c>
      <c r="BC85" s="77">
        <v>1</v>
      </c>
      <c r="BD85" s="77">
        <v>3</v>
      </c>
      <c r="BE85" s="77">
        <v>1000000</v>
      </c>
    </row>
    <row r="86" spans="1:57" ht="15" thickBot="1" x14ac:dyDescent="0.35">
      <c r="A86" s="76" t="s">
        <v>296</v>
      </c>
      <c r="B86" s="77">
        <v>1</v>
      </c>
      <c r="C86" s="77">
        <v>3</v>
      </c>
      <c r="D86" s="77">
        <v>1</v>
      </c>
      <c r="E86" s="77">
        <v>2</v>
      </c>
      <c r="F86" s="77">
        <v>2</v>
      </c>
      <c r="G86" s="77">
        <v>3</v>
      </c>
      <c r="H86" s="77">
        <v>2</v>
      </c>
      <c r="I86" s="77">
        <v>1</v>
      </c>
      <c r="J86" s="77">
        <v>3</v>
      </c>
      <c r="K86" s="77">
        <v>3</v>
      </c>
      <c r="L86" s="77">
        <v>3</v>
      </c>
      <c r="M86" s="77">
        <v>1</v>
      </c>
      <c r="N86" s="77">
        <v>1</v>
      </c>
      <c r="O86" s="77">
        <v>2</v>
      </c>
      <c r="P86" s="77">
        <v>3</v>
      </c>
      <c r="Q86" s="77">
        <v>1</v>
      </c>
      <c r="R86" s="77">
        <v>1000000</v>
      </c>
      <c r="T86">
        <f t="shared" si="32"/>
        <v>3</v>
      </c>
      <c r="U86">
        <f t="shared" si="17"/>
        <v>1</v>
      </c>
      <c r="V86">
        <f t="shared" si="18"/>
        <v>3</v>
      </c>
      <c r="W86">
        <f t="shared" si="19"/>
        <v>2</v>
      </c>
      <c r="X86">
        <f t="shared" si="20"/>
        <v>2</v>
      </c>
      <c r="Y86">
        <f t="shared" si="21"/>
        <v>1</v>
      </c>
      <c r="Z86">
        <f t="shared" si="22"/>
        <v>2</v>
      </c>
      <c r="AA86">
        <f t="shared" si="23"/>
        <v>3</v>
      </c>
      <c r="AB86">
        <f t="shared" si="24"/>
        <v>1</v>
      </c>
      <c r="AC86">
        <f t="shared" si="25"/>
        <v>1</v>
      </c>
      <c r="AD86">
        <f t="shared" si="26"/>
        <v>1</v>
      </c>
      <c r="AE86">
        <f t="shared" si="27"/>
        <v>3</v>
      </c>
      <c r="AF86">
        <f t="shared" si="28"/>
        <v>3</v>
      </c>
      <c r="AG86">
        <f t="shared" si="29"/>
        <v>2</v>
      </c>
      <c r="AH86">
        <f t="shared" si="30"/>
        <v>1</v>
      </c>
      <c r="AI86">
        <f t="shared" si="31"/>
        <v>3</v>
      </c>
      <c r="AJ86">
        <f t="shared" si="33"/>
        <v>1000000</v>
      </c>
      <c r="AN86" s="76" t="s">
        <v>296</v>
      </c>
      <c r="AO86" s="77">
        <v>3</v>
      </c>
      <c r="AP86" s="77">
        <v>1</v>
      </c>
      <c r="AQ86" s="77">
        <v>3</v>
      </c>
      <c r="AR86" s="77">
        <v>2</v>
      </c>
      <c r="AS86" s="77">
        <v>2</v>
      </c>
      <c r="AT86" s="77">
        <v>1</v>
      </c>
      <c r="AU86" s="77">
        <v>2</v>
      </c>
      <c r="AV86" s="77">
        <v>3</v>
      </c>
      <c r="AW86" s="77">
        <v>1</v>
      </c>
      <c r="AX86" s="77">
        <v>1</v>
      </c>
      <c r="AY86" s="77">
        <v>1</v>
      </c>
      <c r="AZ86" s="77">
        <v>3</v>
      </c>
      <c r="BA86" s="77">
        <v>3</v>
      </c>
      <c r="BB86" s="77">
        <v>2</v>
      </c>
      <c r="BC86" s="77">
        <v>1</v>
      </c>
      <c r="BD86" s="77">
        <v>3</v>
      </c>
      <c r="BE86" s="77">
        <v>1000000</v>
      </c>
    </row>
    <row r="87" spans="1:57" ht="15" thickBot="1" x14ac:dyDescent="0.35">
      <c r="A87" s="76" t="s">
        <v>297</v>
      </c>
      <c r="B87" s="77">
        <v>1</v>
      </c>
      <c r="C87" s="77">
        <v>3</v>
      </c>
      <c r="D87" s="77">
        <v>1</v>
      </c>
      <c r="E87" s="77">
        <v>2</v>
      </c>
      <c r="F87" s="77">
        <v>3</v>
      </c>
      <c r="G87" s="77">
        <v>3</v>
      </c>
      <c r="H87" s="77">
        <v>3</v>
      </c>
      <c r="I87" s="77">
        <v>3</v>
      </c>
      <c r="J87" s="77">
        <v>2</v>
      </c>
      <c r="K87" s="77">
        <v>3</v>
      </c>
      <c r="L87" s="77">
        <v>3</v>
      </c>
      <c r="M87" s="77">
        <v>2</v>
      </c>
      <c r="N87" s="77">
        <v>3</v>
      </c>
      <c r="O87" s="77">
        <v>3</v>
      </c>
      <c r="P87" s="77">
        <v>3</v>
      </c>
      <c r="Q87" s="77">
        <v>1</v>
      </c>
      <c r="R87" s="77">
        <v>1000000</v>
      </c>
      <c r="T87">
        <f t="shared" si="32"/>
        <v>3</v>
      </c>
      <c r="U87">
        <f t="shared" si="17"/>
        <v>1</v>
      </c>
      <c r="V87">
        <f t="shared" si="18"/>
        <v>3</v>
      </c>
      <c r="W87">
        <f t="shared" si="19"/>
        <v>2</v>
      </c>
      <c r="X87">
        <f t="shared" si="20"/>
        <v>1</v>
      </c>
      <c r="Y87">
        <f t="shared" si="21"/>
        <v>1</v>
      </c>
      <c r="Z87">
        <f t="shared" si="22"/>
        <v>1</v>
      </c>
      <c r="AA87">
        <f t="shared" si="23"/>
        <v>1</v>
      </c>
      <c r="AB87">
        <f t="shared" si="24"/>
        <v>2</v>
      </c>
      <c r="AC87">
        <f t="shared" si="25"/>
        <v>1</v>
      </c>
      <c r="AD87">
        <f t="shared" si="26"/>
        <v>1</v>
      </c>
      <c r="AE87">
        <f t="shared" si="27"/>
        <v>2</v>
      </c>
      <c r="AF87">
        <f t="shared" si="28"/>
        <v>1</v>
      </c>
      <c r="AG87">
        <f t="shared" si="29"/>
        <v>1</v>
      </c>
      <c r="AH87">
        <f t="shared" si="30"/>
        <v>1</v>
      </c>
      <c r="AI87">
        <f t="shared" si="31"/>
        <v>3</v>
      </c>
      <c r="AJ87">
        <f t="shared" si="33"/>
        <v>1000000</v>
      </c>
      <c r="AN87" s="76" t="s">
        <v>297</v>
      </c>
      <c r="AO87" s="77">
        <v>3</v>
      </c>
      <c r="AP87" s="77">
        <v>1</v>
      </c>
      <c r="AQ87" s="77">
        <v>3</v>
      </c>
      <c r="AR87" s="77">
        <v>2</v>
      </c>
      <c r="AS87" s="77">
        <v>1</v>
      </c>
      <c r="AT87" s="77">
        <v>1</v>
      </c>
      <c r="AU87" s="77">
        <v>1</v>
      </c>
      <c r="AV87" s="77">
        <v>1</v>
      </c>
      <c r="AW87" s="77">
        <v>2</v>
      </c>
      <c r="AX87" s="77">
        <v>1</v>
      </c>
      <c r="AY87" s="77">
        <v>1</v>
      </c>
      <c r="AZ87" s="77">
        <v>2</v>
      </c>
      <c r="BA87" s="77">
        <v>1</v>
      </c>
      <c r="BB87" s="77">
        <v>1</v>
      </c>
      <c r="BC87" s="77">
        <v>1</v>
      </c>
      <c r="BD87" s="77">
        <v>3</v>
      </c>
      <c r="BE87" s="77">
        <v>1000000</v>
      </c>
    </row>
    <row r="88" spans="1:57" ht="15" thickBot="1" x14ac:dyDescent="0.35">
      <c r="A88" s="76" t="s">
        <v>298</v>
      </c>
      <c r="B88" s="77">
        <v>1</v>
      </c>
      <c r="C88" s="77">
        <v>3</v>
      </c>
      <c r="D88" s="77">
        <v>1</v>
      </c>
      <c r="E88" s="77">
        <v>2</v>
      </c>
      <c r="F88" s="77">
        <v>3</v>
      </c>
      <c r="G88" s="77">
        <v>3</v>
      </c>
      <c r="H88" s="77">
        <v>3</v>
      </c>
      <c r="I88" s="77">
        <v>3</v>
      </c>
      <c r="J88" s="77">
        <v>2</v>
      </c>
      <c r="K88" s="77">
        <v>3</v>
      </c>
      <c r="L88" s="77">
        <v>3</v>
      </c>
      <c r="M88" s="77">
        <v>2</v>
      </c>
      <c r="N88" s="77">
        <v>3</v>
      </c>
      <c r="O88" s="77">
        <v>3</v>
      </c>
      <c r="P88" s="77">
        <v>3</v>
      </c>
      <c r="Q88" s="77">
        <v>1</v>
      </c>
      <c r="R88" s="77">
        <v>1000000</v>
      </c>
      <c r="T88">
        <f t="shared" si="32"/>
        <v>3</v>
      </c>
      <c r="U88">
        <f t="shared" si="17"/>
        <v>1</v>
      </c>
      <c r="V88">
        <f t="shared" si="18"/>
        <v>3</v>
      </c>
      <c r="W88">
        <f t="shared" si="19"/>
        <v>2</v>
      </c>
      <c r="X88">
        <f t="shared" si="20"/>
        <v>1</v>
      </c>
      <c r="Y88">
        <f t="shared" si="21"/>
        <v>1</v>
      </c>
      <c r="Z88">
        <f t="shared" si="22"/>
        <v>1</v>
      </c>
      <c r="AA88">
        <f t="shared" si="23"/>
        <v>1</v>
      </c>
      <c r="AB88">
        <f t="shared" si="24"/>
        <v>2</v>
      </c>
      <c r="AC88">
        <f t="shared" si="25"/>
        <v>1</v>
      </c>
      <c r="AD88">
        <f t="shared" si="26"/>
        <v>1</v>
      </c>
      <c r="AE88">
        <f t="shared" si="27"/>
        <v>2</v>
      </c>
      <c r="AF88">
        <f t="shared" si="28"/>
        <v>1</v>
      </c>
      <c r="AG88">
        <f t="shared" si="29"/>
        <v>1</v>
      </c>
      <c r="AH88">
        <f t="shared" si="30"/>
        <v>1</v>
      </c>
      <c r="AI88">
        <f t="shared" si="31"/>
        <v>3</v>
      </c>
      <c r="AJ88">
        <f t="shared" si="33"/>
        <v>1000000</v>
      </c>
      <c r="AN88" s="76" t="s">
        <v>298</v>
      </c>
      <c r="AO88" s="77">
        <v>3</v>
      </c>
      <c r="AP88" s="77">
        <v>1</v>
      </c>
      <c r="AQ88" s="77">
        <v>3</v>
      </c>
      <c r="AR88" s="77">
        <v>2</v>
      </c>
      <c r="AS88" s="77">
        <v>1</v>
      </c>
      <c r="AT88" s="77">
        <v>1</v>
      </c>
      <c r="AU88" s="77">
        <v>1</v>
      </c>
      <c r="AV88" s="77">
        <v>1</v>
      </c>
      <c r="AW88" s="77">
        <v>2</v>
      </c>
      <c r="AX88" s="77">
        <v>1</v>
      </c>
      <c r="AY88" s="77">
        <v>1</v>
      </c>
      <c r="AZ88" s="77">
        <v>2</v>
      </c>
      <c r="BA88" s="77">
        <v>1</v>
      </c>
      <c r="BB88" s="77">
        <v>1</v>
      </c>
      <c r="BC88" s="77">
        <v>1</v>
      </c>
      <c r="BD88" s="77">
        <v>3</v>
      </c>
      <c r="BE88" s="77">
        <v>1000000</v>
      </c>
    </row>
    <row r="89" spans="1:57" ht="15" thickBot="1" x14ac:dyDescent="0.35">
      <c r="A89" s="76" t="s">
        <v>299</v>
      </c>
      <c r="B89" s="77">
        <v>1</v>
      </c>
      <c r="C89" s="77">
        <v>3</v>
      </c>
      <c r="D89" s="77">
        <v>1</v>
      </c>
      <c r="E89" s="77">
        <v>2</v>
      </c>
      <c r="F89" s="77">
        <v>3</v>
      </c>
      <c r="G89" s="77">
        <v>3</v>
      </c>
      <c r="H89" s="77">
        <v>3</v>
      </c>
      <c r="I89" s="77">
        <v>3</v>
      </c>
      <c r="J89" s="77">
        <v>2</v>
      </c>
      <c r="K89" s="77">
        <v>3</v>
      </c>
      <c r="L89" s="77">
        <v>3</v>
      </c>
      <c r="M89" s="77">
        <v>2</v>
      </c>
      <c r="N89" s="77">
        <v>3</v>
      </c>
      <c r="O89" s="77">
        <v>3</v>
      </c>
      <c r="P89" s="77">
        <v>3</v>
      </c>
      <c r="Q89" s="77">
        <v>1</v>
      </c>
      <c r="R89" s="77">
        <v>1000000</v>
      </c>
      <c r="T89">
        <f t="shared" si="32"/>
        <v>3</v>
      </c>
      <c r="U89">
        <f t="shared" si="17"/>
        <v>1</v>
      </c>
      <c r="V89">
        <f t="shared" si="18"/>
        <v>3</v>
      </c>
      <c r="W89">
        <f t="shared" si="19"/>
        <v>2</v>
      </c>
      <c r="X89">
        <f t="shared" si="20"/>
        <v>1</v>
      </c>
      <c r="Y89">
        <f t="shared" si="21"/>
        <v>1</v>
      </c>
      <c r="Z89">
        <f t="shared" si="22"/>
        <v>1</v>
      </c>
      <c r="AA89">
        <f t="shared" si="23"/>
        <v>1</v>
      </c>
      <c r="AB89">
        <f t="shared" si="24"/>
        <v>2</v>
      </c>
      <c r="AC89">
        <f t="shared" si="25"/>
        <v>1</v>
      </c>
      <c r="AD89">
        <f t="shared" si="26"/>
        <v>1</v>
      </c>
      <c r="AE89">
        <f t="shared" si="27"/>
        <v>2</v>
      </c>
      <c r="AF89">
        <f t="shared" si="28"/>
        <v>1</v>
      </c>
      <c r="AG89">
        <f t="shared" si="29"/>
        <v>1</v>
      </c>
      <c r="AH89">
        <f t="shared" si="30"/>
        <v>1</v>
      </c>
      <c r="AI89">
        <f t="shared" si="31"/>
        <v>3</v>
      </c>
      <c r="AJ89">
        <f t="shared" si="33"/>
        <v>1000000</v>
      </c>
      <c r="AN89" s="76" t="s">
        <v>299</v>
      </c>
      <c r="AO89" s="77">
        <v>3</v>
      </c>
      <c r="AP89" s="77">
        <v>1</v>
      </c>
      <c r="AQ89" s="77">
        <v>3</v>
      </c>
      <c r="AR89" s="77">
        <v>2</v>
      </c>
      <c r="AS89" s="77">
        <v>1</v>
      </c>
      <c r="AT89" s="77">
        <v>1</v>
      </c>
      <c r="AU89" s="77">
        <v>1</v>
      </c>
      <c r="AV89" s="77">
        <v>1</v>
      </c>
      <c r="AW89" s="77">
        <v>2</v>
      </c>
      <c r="AX89" s="77">
        <v>1</v>
      </c>
      <c r="AY89" s="77">
        <v>1</v>
      </c>
      <c r="AZ89" s="77">
        <v>2</v>
      </c>
      <c r="BA89" s="77">
        <v>1</v>
      </c>
      <c r="BB89" s="77">
        <v>1</v>
      </c>
      <c r="BC89" s="77">
        <v>1</v>
      </c>
      <c r="BD89" s="77">
        <v>3</v>
      </c>
      <c r="BE89" s="77">
        <v>1000000</v>
      </c>
    </row>
    <row r="90" spans="1:57" ht="15" thickBot="1" x14ac:dyDescent="0.35">
      <c r="A90" s="76" t="s">
        <v>300</v>
      </c>
      <c r="B90" s="77">
        <v>1</v>
      </c>
      <c r="C90" s="77">
        <v>3</v>
      </c>
      <c r="D90" s="77">
        <v>1</v>
      </c>
      <c r="E90" s="77">
        <v>2</v>
      </c>
      <c r="F90" s="77">
        <v>3</v>
      </c>
      <c r="G90" s="77">
        <v>3</v>
      </c>
      <c r="H90" s="77">
        <v>3</v>
      </c>
      <c r="I90" s="77">
        <v>1</v>
      </c>
      <c r="J90" s="77">
        <v>2</v>
      </c>
      <c r="K90" s="77">
        <v>3</v>
      </c>
      <c r="L90" s="77">
        <v>3</v>
      </c>
      <c r="M90" s="77">
        <v>1</v>
      </c>
      <c r="N90" s="77">
        <v>2</v>
      </c>
      <c r="O90" s="77">
        <v>3</v>
      </c>
      <c r="P90" s="77">
        <v>3</v>
      </c>
      <c r="Q90" s="77">
        <v>1</v>
      </c>
      <c r="R90" s="77">
        <v>1000000</v>
      </c>
      <c r="T90">
        <f t="shared" si="32"/>
        <v>3</v>
      </c>
      <c r="U90">
        <f t="shared" si="17"/>
        <v>1</v>
      </c>
      <c r="V90">
        <f t="shared" si="18"/>
        <v>3</v>
      </c>
      <c r="W90">
        <f t="shared" si="19"/>
        <v>2</v>
      </c>
      <c r="X90">
        <f t="shared" si="20"/>
        <v>1</v>
      </c>
      <c r="Y90">
        <f t="shared" si="21"/>
        <v>1</v>
      </c>
      <c r="Z90">
        <f t="shared" si="22"/>
        <v>1</v>
      </c>
      <c r="AA90">
        <f t="shared" si="23"/>
        <v>3</v>
      </c>
      <c r="AB90">
        <f t="shared" si="24"/>
        <v>2</v>
      </c>
      <c r="AC90">
        <f t="shared" si="25"/>
        <v>1</v>
      </c>
      <c r="AD90">
        <f t="shared" si="26"/>
        <v>1</v>
      </c>
      <c r="AE90">
        <f t="shared" si="27"/>
        <v>3</v>
      </c>
      <c r="AF90">
        <f t="shared" si="28"/>
        <v>2</v>
      </c>
      <c r="AG90">
        <f t="shared" si="29"/>
        <v>1</v>
      </c>
      <c r="AH90">
        <f t="shared" si="30"/>
        <v>1</v>
      </c>
      <c r="AI90">
        <f t="shared" si="31"/>
        <v>3</v>
      </c>
      <c r="AJ90">
        <f t="shared" si="33"/>
        <v>1000000</v>
      </c>
      <c r="AN90" s="76" t="s">
        <v>300</v>
      </c>
      <c r="AO90" s="77">
        <v>3</v>
      </c>
      <c r="AP90" s="77">
        <v>1</v>
      </c>
      <c r="AQ90" s="77">
        <v>3</v>
      </c>
      <c r="AR90" s="77">
        <v>2</v>
      </c>
      <c r="AS90" s="77">
        <v>1</v>
      </c>
      <c r="AT90" s="77">
        <v>1</v>
      </c>
      <c r="AU90" s="77">
        <v>1</v>
      </c>
      <c r="AV90" s="77">
        <v>3</v>
      </c>
      <c r="AW90" s="77">
        <v>2</v>
      </c>
      <c r="AX90" s="77">
        <v>1</v>
      </c>
      <c r="AY90" s="77">
        <v>1</v>
      </c>
      <c r="AZ90" s="77">
        <v>3</v>
      </c>
      <c r="BA90" s="77">
        <v>2</v>
      </c>
      <c r="BB90" s="77">
        <v>1</v>
      </c>
      <c r="BC90" s="77">
        <v>1</v>
      </c>
      <c r="BD90" s="77">
        <v>3</v>
      </c>
      <c r="BE90" s="77">
        <v>1000000</v>
      </c>
    </row>
    <row r="91" spans="1:57" ht="15" thickBot="1" x14ac:dyDescent="0.35">
      <c r="A91" s="76" t="s">
        <v>301</v>
      </c>
      <c r="B91" s="77">
        <v>1</v>
      </c>
      <c r="C91" s="77">
        <v>3</v>
      </c>
      <c r="D91" s="77">
        <v>3</v>
      </c>
      <c r="E91" s="77">
        <v>2</v>
      </c>
      <c r="F91" s="77">
        <v>3</v>
      </c>
      <c r="G91" s="77">
        <v>3</v>
      </c>
      <c r="H91" s="77">
        <v>3</v>
      </c>
      <c r="I91" s="77">
        <v>1</v>
      </c>
      <c r="J91" s="77">
        <v>2</v>
      </c>
      <c r="K91" s="77">
        <v>3</v>
      </c>
      <c r="L91" s="77">
        <v>3</v>
      </c>
      <c r="M91" s="77">
        <v>2</v>
      </c>
      <c r="N91" s="77">
        <v>3</v>
      </c>
      <c r="O91" s="77">
        <v>3</v>
      </c>
      <c r="P91" s="77">
        <v>3</v>
      </c>
      <c r="Q91" s="77">
        <v>1</v>
      </c>
      <c r="R91" s="77">
        <v>1000000</v>
      </c>
      <c r="T91">
        <f t="shared" si="32"/>
        <v>3</v>
      </c>
      <c r="U91">
        <f t="shared" si="17"/>
        <v>1</v>
      </c>
      <c r="V91">
        <f t="shared" si="18"/>
        <v>1</v>
      </c>
      <c r="W91">
        <f t="shared" si="19"/>
        <v>2</v>
      </c>
      <c r="X91">
        <f t="shared" si="20"/>
        <v>1</v>
      </c>
      <c r="Y91">
        <f t="shared" si="21"/>
        <v>1</v>
      </c>
      <c r="Z91">
        <f t="shared" si="22"/>
        <v>1</v>
      </c>
      <c r="AA91">
        <f t="shared" si="23"/>
        <v>3</v>
      </c>
      <c r="AB91">
        <f t="shared" si="24"/>
        <v>2</v>
      </c>
      <c r="AC91">
        <f t="shared" si="25"/>
        <v>1</v>
      </c>
      <c r="AD91">
        <f t="shared" si="26"/>
        <v>1</v>
      </c>
      <c r="AE91">
        <f t="shared" si="27"/>
        <v>2</v>
      </c>
      <c r="AF91">
        <f t="shared" si="28"/>
        <v>1</v>
      </c>
      <c r="AG91">
        <f t="shared" si="29"/>
        <v>1</v>
      </c>
      <c r="AH91">
        <f t="shared" si="30"/>
        <v>1</v>
      </c>
      <c r="AI91">
        <f t="shared" si="31"/>
        <v>3</v>
      </c>
      <c r="AJ91">
        <f t="shared" si="33"/>
        <v>1000000</v>
      </c>
      <c r="AN91" s="76" t="s">
        <v>301</v>
      </c>
      <c r="AO91" s="77">
        <v>3</v>
      </c>
      <c r="AP91" s="77">
        <v>1</v>
      </c>
      <c r="AQ91" s="77">
        <v>1</v>
      </c>
      <c r="AR91" s="77">
        <v>2</v>
      </c>
      <c r="AS91" s="77">
        <v>1</v>
      </c>
      <c r="AT91" s="77">
        <v>1</v>
      </c>
      <c r="AU91" s="77">
        <v>1</v>
      </c>
      <c r="AV91" s="77">
        <v>3</v>
      </c>
      <c r="AW91" s="77">
        <v>2</v>
      </c>
      <c r="AX91" s="77">
        <v>1</v>
      </c>
      <c r="AY91" s="77">
        <v>1</v>
      </c>
      <c r="AZ91" s="77">
        <v>2</v>
      </c>
      <c r="BA91" s="77">
        <v>1</v>
      </c>
      <c r="BB91" s="77">
        <v>1</v>
      </c>
      <c r="BC91" s="77">
        <v>1</v>
      </c>
      <c r="BD91" s="77">
        <v>3</v>
      </c>
      <c r="BE91" s="77">
        <v>1000000</v>
      </c>
    </row>
    <row r="92" spans="1:57" ht="15" thickBot="1" x14ac:dyDescent="0.35">
      <c r="A92" s="76" t="s">
        <v>302</v>
      </c>
      <c r="B92" s="77">
        <v>1</v>
      </c>
      <c r="C92" s="77">
        <v>3</v>
      </c>
      <c r="D92" s="77">
        <v>3</v>
      </c>
      <c r="E92" s="77">
        <v>2</v>
      </c>
      <c r="F92" s="77">
        <v>3</v>
      </c>
      <c r="G92" s="77">
        <v>3</v>
      </c>
      <c r="H92" s="77">
        <v>3</v>
      </c>
      <c r="I92" s="77">
        <v>1</v>
      </c>
      <c r="J92" s="77">
        <v>2</v>
      </c>
      <c r="K92" s="77">
        <v>3</v>
      </c>
      <c r="L92" s="77">
        <v>3</v>
      </c>
      <c r="M92" s="77">
        <v>2</v>
      </c>
      <c r="N92" s="77">
        <v>2</v>
      </c>
      <c r="O92" s="77">
        <v>2</v>
      </c>
      <c r="P92" s="77">
        <v>1</v>
      </c>
      <c r="Q92" s="77">
        <v>1</v>
      </c>
      <c r="R92" s="77">
        <v>1000000</v>
      </c>
      <c r="T92">
        <f t="shared" si="32"/>
        <v>3</v>
      </c>
      <c r="U92">
        <f t="shared" si="17"/>
        <v>1</v>
      </c>
      <c r="V92">
        <f t="shared" si="18"/>
        <v>1</v>
      </c>
      <c r="W92">
        <f t="shared" si="19"/>
        <v>2</v>
      </c>
      <c r="X92">
        <f t="shared" si="20"/>
        <v>1</v>
      </c>
      <c r="Y92">
        <f t="shared" si="21"/>
        <v>1</v>
      </c>
      <c r="Z92">
        <f t="shared" si="22"/>
        <v>1</v>
      </c>
      <c r="AA92">
        <f t="shared" si="23"/>
        <v>3</v>
      </c>
      <c r="AB92">
        <f t="shared" si="24"/>
        <v>2</v>
      </c>
      <c r="AC92">
        <f t="shared" si="25"/>
        <v>1</v>
      </c>
      <c r="AD92">
        <f t="shared" si="26"/>
        <v>1</v>
      </c>
      <c r="AE92">
        <f t="shared" si="27"/>
        <v>2</v>
      </c>
      <c r="AF92">
        <f t="shared" si="28"/>
        <v>2</v>
      </c>
      <c r="AG92">
        <f t="shared" si="29"/>
        <v>2</v>
      </c>
      <c r="AH92">
        <f t="shared" si="30"/>
        <v>3</v>
      </c>
      <c r="AI92">
        <f t="shared" si="31"/>
        <v>3</v>
      </c>
      <c r="AJ92">
        <f t="shared" si="33"/>
        <v>1000000</v>
      </c>
      <c r="AN92" s="76" t="s">
        <v>302</v>
      </c>
      <c r="AO92" s="77">
        <v>3</v>
      </c>
      <c r="AP92" s="77">
        <v>1</v>
      </c>
      <c r="AQ92" s="77">
        <v>1</v>
      </c>
      <c r="AR92" s="77">
        <v>2</v>
      </c>
      <c r="AS92" s="77">
        <v>1</v>
      </c>
      <c r="AT92" s="77">
        <v>1</v>
      </c>
      <c r="AU92" s="77">
        <v>1</v>
      </c>
      <c r="AV92" s="77">
        <v>3</v>
      </c>
      <c r="AW92" s="77">
        <v>2</v>
      </c>
      <c r="AX92" s="77">
        <v>1</v>
      </c>
      <c r="AY92" s="77">
        <v>1</v>
      </c>
      <c r="AZ92" s="77">
        <v>2</v>
      </c>
      <c r="BA92" s="77">
        <v>2</v>
      </c>
      <c r="BB92" s="77">
        <v>2</v>
      </c>
      <c r="BC92" s="77">
        <v>3</v>
      </c>
      <c r="BD92" s="77">
        <v>3</v>
      </c>
      <c r="BE92" s="77">
        <v>1000000</v>
      </c>
    </row>
    <row r="93" spans="1:57" ht="15" thickBot="1" x14ac:dyDescent="0.35">
      <c r="A93" s="76" t="s">
        <v>303</v>
      </c>
      <c r="B93" s="77">
        <v>1</v>
      </c>
      <c r="C93" s="77">
        <v>3</v>
      </c>
      <c r="D93" s="77">
        <v>3</v>
      </c>
      <c r="E93" s="77">
        <v>2</v>
      </c>
      <c r="F93" s="77">
        <v>3</v>
      </c>
      <c r="G93" s="77">
        <v>3</v>
      </c>
      <c r="H93" s="77">
        <v>3</v>
      </c>
      <c r="I93" s="77">
        <v>2</v>
      </c>
      <c r="J93" s="77">
        <v>3</v>
      </c>
      <c r="K93" s="77">
        <v>3</v>
      </c>
      <c r="L93" s="77">
        <v>3</v>
      </c>
      <c r="M93" s="77">
        <v>2</v>
      </c>
      <c r="N93" s="77">
        <v>3</v>
      </c>
      <c r="O93" s="77">
        <v>2</v>
      </c>
      <c r="P93" s="77">
        <v>1</v>
      </c>
      <c r="Q93" s="77">
        <v>1</v>
      </c>
      <c r="R93" s="77">
        <v>1000000</v>
      </c>
      <c r="T93">
        <f t="shared" si="32"/>
        <v>3</v>
      </c>
      <c r="U93">
        <f t="shared" si="17"/>
        <v>1</v>
      </c>
      <c r="V93">
        <f t="shared" si="18"/>
        <v>1</v>
      </c>
      <c r="W93">
        <f t="shared" si="19"/>
        <v>2</v>
      </c>
      <c r="X93">
        <f t="shared" si="20"/>
        <v>1</v>
      </c>
      <c r="Y93">
        <f t="shared" si="21"/>
        <v>1</v>
      </c>
      <c r="Z93">
        <f t="shared" si="22"/>
        <v>1</v>
      </c>
      <c r="AA93">
        <f t="shared" si="23"/>
        <v>2</v>
      </c>
      <c r="AB93">
        <f t="shared" si="24"/>
        <v>1</v>
      </c>
      <c r="AC93">
        <f t="shared" si="25"/>
        <v>1</v>
      </c>
      <c r="AD93">
        <f t="shared" si="26"/>
        <v>1</v>
      </c>
      <c r="AE93">
        <f t="shared" si="27"/>
        <v>2</v>
      </c>
      <c r="AF93">
        <f t="shared" si="28"/>
        <v>1</v>
      </c>
      <c r="AG93">
        <f t="shared" si="29"/>
        <v>2</v>
      </c>
      <c r="AH93">
        <f t="shared" si="30"/>
        <v>3</v>
      </c>
      <c r="AI93">
        <f t="shared" si="31"/>
        <v>3</v>
      </c>
      <c r="AJ93">
        <f t="shared" si="33"/>
        <v>1000000</v>
      </c>
      <c r="AN93" s="76" t="s">
        <v>303</v>
      </c>
      <c r="AO93" s="77">
        <v>3</v>
      </c>
      <c r="AP93" s="77">
        <v>1</v>
      </c>
      <c r="AQ93" s="77">
        <v>1</v>
      </c>
      <c r="AR93" s="77">
        <v>2</v>
      </c>
      <c r="AS93" s="77">
        <v>1</v>
      </c>
      <c r="AT93" s="77">
        <v>1</v>
      </c>
      <c r="AU93" s="77">
        <v>1</v>
      </c>
      <c r="AV93" s="77">
        <v>2</v>
      </c>
      <c r="AW93" s="77">
        <v>1</v>
      </c>
      <c r="AX93" s="77">
        <v>1</v>
      </c>
      <c r="AY93" s="77">
        <v>1</v>
      </c>
      <c r="AZ93" s="77">
        <v>2</v>
      </c>
      <c r="BA93" s="77">
        <v>1</v>
      </c>
      <c r="BB93" s="77">
        <v>2</v>
      </c>
      <c r="BC93" s="77">
        <v>3</v>
      </c>
      <c r="BD93" s="77">
        <v>3</v>
      </c>
      <c r="BE93" s="77">
        <v>1000000</v>
      </c>
    </row>
    <row r="94" spans="1:57" ht="15" thickBot="1" x14ac:dyDescent="0.35">
      <c r="A94" s="76" t="s">
        <v>304</v>
      </c>
      <c r="B94" s="77">
        <v>2</v>
      </c>
      <c r="C94" s="77">
        <v>3</v>
      </c>
      <c r="D94" s="77">
        <v>3</v>
      </c>
      <c r="E94" s="77">
        <v>2</v>
      </c>
      <c r="F94" s="77">
        <v>3</v>
      </c>
      <c r="G94" s="77">
        <v>3</v>
      </c>
      <c r="H94" s="77">
        <v>3</v>
      </c>
      <c r="I94" s="77">
        <v>2</v>
      </c>
      <c r="J94" s="77">
        <v>3</v>
      </c>
      <c r="K94" s="77">
        <v>3</v>
      </c>
      <c r="L94" s="77">
        <v>3</v>
      </c>
      <c r="M94" s="77">
        <v>1</v>
      </c>
      <c r="N94" s="77">
        <v>3</v>
      </c>
      <c r="O94" s="77">
        <v>3</v>
      </c>
      <c r="P94" s="77">
        <v>3</v>
      </c>
      <c r="Q94" s="77">
        <v>1</v>
      </c>
      <c r="R94" s="77">
        <v>1000000</v>
      </c>
      <c r="T94">
        <f t="shared" si="32"/>
        <v>2</v>
      </c>
      <c r="U94">
        <f t="shared" si="17"/>
        <v>1</v>
      </c>
      <c r="V94">
        <f t="shared" si="18"/>
        <v>1</v>
      </c>
      <c r="W94">
        <f t="shared" si="19"/>
        <v>2</v>
      </c>
      <c r="X94">
        <f t="shared" si="20"/>
        <v>1</v>
      </c>
      <c r="Y94">
        <f t="shared" si="21"/>
        <v>1</v>
      </c>
      <c r="Z94">
        <f t="shared" si="22"/>
        <v>1</v>
      </c>
      <c r="AA94">
        <f t="shared" si="23"/>
        <v>2</v>
      </c>
      <c r="AB94">
        <f t="shared" si="24"/>
        <v>1</v>
      </c>
      <c r="AC94">
        <f t="shared" si="25"/>
        <v>1</v>
      </c>
      <c r="AD94">
        <f t="shared" si="26"/>
        <v>1</v>
      </c>
      <c r="AE94">
        <f t="shared" si="27"/>
        <v>3</v>
      </c>
      <c r="AF94">
        <f t="shared" si="28"/>
        <v>1</v>
      </c>
      <c r="AG94">
        <f t="shared" si="29"/>
        <v>1</v>
      </c>
      <c r="AH94">
        <f t="shared" si="30"/>
        <v>1</v>
      </c>
      <c r="AI94">
        <f t="shared" si="31"/>
        <v>3</v>
      </c>
      <c r="AJ94">
        <f t="shared" si="33"/>
        <v>1000000</v>
      </c>
      <c r="AN94" s="76" t="s">
        <v>304</v>
      </c>
      <c r="AO94" s="77">
        <v>2</v>
      </c>
      <c r="AP94" s="77">
        <v>1</v>
      </c>
      <c r="AQ94" s="77">
        <v>1</v>
      </c>
      <c r="AR94" s="77">
        <v>2</v>
      </c>
      <c r="AS94" s="77">
        <v>1</v>
      </c>
      <c r="AT94" s="77">
        <v>1</v>
      </c>
      <c r="AU94" s="77">
        <v>1</v>
      </c>
      <c r="AV94" s="77">
        <v>2</v>
      </c>
      <c r="AW94" s="77">
        <v>1</v>
      </c>
      <c r="AX94" s="77">
        <v>1</v>
      </c>
      <c r="AY94" s="77">
        <v>1</v>
      </c>
      <c r="AZ94" s="77">
        <v>3</v>
      </c>
      <c r="BA94" s="77">
        <v>1</v>
      </c>
      <c r="BB94" s="77">
        <v>1</v>
      </c>
      <c r="BC94" s="77">
        <v>1</v>
      </c>
      <c r="BD94" s="77">
        <v>3</v>
      </c>
      <c r="BE94" s="77">
        <v>1000000</v>
      </c>
    </row>
    <row r="95" spans="1:57" ht="18.600000000000001" thickBot="1" x14ac:dyDescent="0.35">
      <c r="A95" s="73"/>
      <c r="AN95" s="73"/>
    </row>
    <row r="96" spans="1:57" ht="15" thickBot="1" x14ac:dyDescent="0.35">
      <c r="A96" s="76" t="s">
        <v>305</v>
      </c>
      <c r="B96" s="76" t="s">
        <v>201</v>
      </c>
      <c r="C96" s="76" t="s">
        <v>202</v>
      </c>
      <c r="D96" s="76" t="s">
        <v>203</v>
      </c>
      <c r="E96" s="76" t="s">
        <v>204</v>
      </c>
      <c r="F96" s="76" t="s">
        <v>205</v>
      </c>
      <c r="G96" s="76" t="s">
        <v>206</v>
      </c>
      <c r="H96" s="76" t="s">
        <v>207</v>
      </c>
      <c r="I96" s="76" t="s">
        <v>208</v>
      </c>
      <c r="J96" s="76" t="s">
        <v>209</v>
      </c>
      <c r="K96" s="76" t="s">
        <v>210</v>
      </c>
      <c r="L96" s="76" t="s">
        <v>211</v>
      </c>
      <c r="M96" s="76" t="s">
        <v>212</v>
      </c>
      <c r="N96" s="76" t="s">
        <v>213</v>
      </c>
      <c r="O96" s="76" t="s">
        <v>214</v>
      </c>
      <c r="P96" s="76" t="s">
        <v>215</v>
      </c>
      <c r="Q96" s="76" t="s">
        <v>216</v>
      </c>
      <c r="AN96" s="76" t="s">
        <v>305</v>
      </c>
      <c r="AO96" s="76" t="s">
        <v>201</v>
      </c>
      <c r="AP96" s="76" t="s">
        <v>202</v>
      </c>
      <c r="AQ96" s="76" t="s">
        <v>203</v>
      </c>
      <c r="AR96" s="76" t="s">
        <v>204</v>
      </c>
      <c r="AS96" s="76" t="s">
        <v>205</v>
      </c>
      <c r="AT96" s="76" t="s">
        <v>206</v>
      </c>
      <c r="AU96" s="76" t="s">
        <v>207</v>
      </c>
      <c r="AV96" s="76" t="s">
        <v>208</v>
      </c>
      <c r="AW96" s="76" t="s">
        <v>209</v>
      </c>
      <c r="AX96" s="76" t="s">
        <v>210</v>
      </c>
      <c r="AY96" s="76" t="s">
        <v>211</v>
      </c>
      <c r="AZ96" s="76" t="s">
        <v>212</v>
      </c>
      <c r="BA96" s="76" t="s">
        <v>213</v>
      </c>
      <c r="BB96" s="76" t="s">
        <v>214</v>
      </c>
      <c r="BC96" s="76" t="s">
        <v>215</v>
      </c>
      <c r="BD96" s="76" t="s">
        <v>216</v>
      </c>
    </row>
    <row r="97" spans="1:60" ht="20.399999999999999" thickBot="1" x14ac:dyDescent="0.35">
      <c r="A97" s="76" t="s">
        <v>306</v>
      </c>
      <c r="B97" s="77" t="s">
        <v>307</v>
      </c>
      <c r="C97" s="77" t="s">
        <v>308</v>
      </c>
      <c r="D97" s="77" t="s">
        <v>309</v>
      </c>
      <c r="E97" s="77" t="s">
        <v>310</v>
      </c>
      <c r="F97" s="77" t="s">
        <v>309</v>
      </c>
      <c r="G97" s="77" t="s">
        <v>309</v>
      </c>
      <c r="H97" s="77" t="s">
        <v>309</v>
      </c>
      <c r="I97" s="77" t="s">
        <v>309</v>
      </c>
      <c r="J97" s="77" t="s">
        <v>311</v>
      </c>
      <c r="K97" s="77" t="s">
        <v>312</v>
      </c>
      <c r="L97" s="77" t="s">
        <v>313</v>
      </c>
      <c r="M97" s="77" t="s">
        <v>314</v>
      </c>
      <c r="N97" s="77" t="s">
        <v>309</v>
      </c>
      <c r="O97" s="77" t="s">
        <v>309</v>
      </c>
      <c r="P97" s="77" t="s">
        <v>309</v>
      </c>
      <c r="Q97" s="77" t="s">
        <v>309</v>
      </c>
      <c r="AN97" s="76" t="s">
        <v>306</v>
      </c>
      <c r="AO97" s="77" t="s">
        <v>352</v>
      </c>
      <c r="AP97" s="77" t="s">
        <v>312</v>
      </c>
      <c r="AQ97" s="77" t="s">
        <v>309</v>
      </c>
      <c r="AR97" s="77" t="s">
        <v>353</v>
      </c>
      <c r="AS97" s="77" t="s">
        <v>309</v>
      </c>
      <c r="AT97" s="77" t="s">
        <v>309</v>
      </c>
      <c r="AU97" s="77" t="s">
        <v>309</v>
      </c>
      <c r="AV97" s="77" t="s">
        <v>309</v>
      </c>
      <c r="AW97" s="77" t="s">
        <v>354</v>
      </c>
      <c r="AX97" s="77" t="s">
        <v>308</v>
      </c>
      <c r="AY97" s="77" t="s">
        <v>355</v>
      </c>
      <c r="AZ97" s="77" t="s">
        <v>356</v>
      </c>
      <c r="BA97" s="77" t="s">
        <v>309</v>
      </c>
      <c r="BB97" s="77" t="s">
        <v>309</v>
      </c>
      <c r="BC97" s="77" t="s">
        <v>309</v>
      </c>
      <c r="BD97" s="77" t="s">
        <v>309</v>
      </c>
    </row>
    <row r="98" spans="1:60" ht="20.399999999999999" thickBot="1" x14ac:dyDescent="0.35">
      <c r="A98" s="76" t="s">
        <v>315</v>
      </c>
      <c r="B98" s="77" t="s">
        <v>316</v>
      </c>
      <c r="C98" s="77" t="s">
        <v>317</v>
      </c>
      <c r="D98" s="77" t="s">
        <v>318</v>
      </c>
      <c r="E98" s="77" t="s">
        <v>319</v>
      </c>
      <c r="F98" s="77" t="s">
        <v>318</v>
      </c>
      <c r="G98" s="77" t="s">
        <v>318</v>
      </c>
      <c r="H98" s="77" t="s">
        <v>318</v>
      </c>
      <c r="I98" s="77" t="s">
        <v>318</v>
      </c>
      <c r="J98" s="77" t="s">
        <v>320</v>
      </c>
      <c r="K98" s="77" t="s">
        <v>321</v>
      </c>
      <c r="L98" s="77" t="s">
        <v>322</v>
      </c>
      <c r="M98" s="77" t="s">
        <v>323</v>
      </c>
      <c r="N98" s="77" t="s">
        <v>318</v>
      </c>
      <c r="O98" s="77" t="s">
        <v>318</v>
      </c>
      <c r="P98" s="77" t="s">
        <v>318</v>
      </c>
      <c r="Q98" s="77" t="s">
        <v>318</v>
      </c>
      <c r="AN98" s="76" t="s">
        <v>315</v>
      </c>
      <c r="AO98" s="77" t="s">
        <v>357</v>
      </c>
      <c r="AP98" s="77" t="s">
        <v>318</v>
      </c>
      <c r="AQ98" s="77" t="s">
        <v>318</v>
      </c>
      <c r="AR98" s="77" t="s">
        <v>358</v>
      </c>
      <c r="AS98" s="77" t="s">
        <v>318</v>
      </c>
      <c r="AT98" s="77" t="s">
        <v>318</v>
      </c>
      <c r="AU98" s="77" t="s">
        <v>318</v>
      </c>
      <c r="AV98" s="77" t="s">
        <v>318</v>
      </c>
      <c r="AW98" s="77" t="s">
        <v>318</v>
      </c>
      <c r="AX98" s="77" t="s">
        <v>318</v>
      </c>
      <c r="AY98" s="77" t="s">
        <v>318</v>
      </c>
      <c r="AZ98" s="77" t="s">
        <v>318</v>
      </c>
      <c r="BA98" s="77" t="s">
        <v>318</v>
      </c>
      <c r="BB98" s="77" t="s">
        <v>318</v>
      </c>
      <c r="BC98" s="77" t="s">
        <v>318</v>
      </c>
      <c r="BD98" s="77" t="s">
        <v>318</v>
      </c>
    </row>
    <row r="99" spans="1:60" ht="20.399999999999999" thickBot="1" x14ac:dyDescent="0.35">
      <c r="A99" s="76" t="s">
        <v>324</v>
      </c>
      <c r="B99" s="77" t="s">
        <v>325</v>
      </c>
      <c r="C99" s="77" t="s">
        <v>325</v>
      </c>
      <c r="D99" s="77" t="s">
        <v>325</v>
      </c>
      <c r="E99" s="77" t="s">
        <v>326</v>
      </c>
      <c r="F99" s="77" t="s">
        <v>325</v>
      </c>
      <c r="G99" s="77" t="s">
        <v>325</v>
      </c>
      <c r="H99" s="77" t="s">
        <v>325</v>
      </c>
      <c r="I99" s="77" t="s">
        <v>325</v>
      </c>
      <c r="J99" s="77" t="s">
        <v>325</v>
      </c>
      <c r="K99" s="77" t="s">
        <v>325</v>
      </c>
      <c r="L99" s="77" t="s">
        <v>325</v>
      </c>
      <c r="M99" s="77" t="s">
        <v>327</v>
      </c>
      <c r="N99" s="77" t="s">
        <v>325</v>
      </c>
      <c r="O99" s="77" t="s">
        <v>325</v>
      </c>
      <c r="P99" s="77" t="s">
        <v>325</v>
      </c>
      <c r="Q99" s="77" t="s">
        <v>325</v>
      </c>
      <c r="AN99" s="76" t="s">
        <v>324</v>
      </c>
      <c r="AO99" s="77" t="s">
        <v>325</v>
      </c>
      <c r="AP99" s="77" t="s">
        <v>325</v>
      </c>
      <c r="AQ99" s="77" t="s">
        <v>325</v>
      </c>
      <c r="AR99" s="77" t="s">
        <v>359</v>
      </c>
      <c r="AS99" s="77" t="s">
        <v>325</v>
      </c>
      <c r="AT99" s="77" t="s">
        <v>325</v>
      </c>
      <c r="AU99" s="77" t="s">
        <v>325</v>
      </c>
      <c r="AV99" s="77" t="s">
        <v>325</v>
      </c>
      <c r="AW99" s="77" t="s">
        <v>325</v>
      </c>
      <c r="AX99" s="77" t="s">
        <v>325</v>
      </c>
      <c r="AY99" s="77" t="s">
        <v>325</v>
      </c>
      <c r="AZ99" s="77" t="s">
        <v>325</v>
      </c>
      <c r="BA99" s="77" t="s">
        <v>325</v>
      </c>
      <c r="BB99" s="77" t="s">
        <v>325</v>
      </c>
      <c r="BC99" s="77" t="s">
        <v>325</v>
      </c>
      <c r="BD99" s="77" t="s">
        <v>325</v>
      </c>
    </row>
    <row r="100" spans="1:60" ht="18.600000000000001" thickBot="1" x14ac:dyDescent="0.35">
      <c r="A100" s="73"/>
      <c r="AN100" s="73"/>
    </row>
    <row r="101" spans="1:60" ht="15" thickBot="1" x14ac:dyDescent="0.35">
      <c r="A101" s="76" t="s">
        <v>328</v>
      </c>
      <c r="B101" s="76" t="s">
        <v>201</v>
      </c>
      <c r="C101" s="76" t="s">
        <v>202</v>
      </c>
      <c r="D101" s="76" t="s">
        <v>203</v>
      </c>
      <c r="E101" s="76" t="s">
        <v>204</v>
      </c>
      <c r="F101" s="76" t="s">
        <v>205</v>
      </c>
      <c r="G101" s="76" t="s">
        <v>206</v>
      </c>
      <c r="H101" s="76" t="s">
        <v>207</v>
      </c>
      <c r="I101" s="76" t="s">
        <v>208</v>
      </c>
      <c r="J101" s="76" t="s">
        <v>209</v>
      </c>
      <c r="K101" s="76" t="s">
        <v>210</v>
      </c>
      <c r="L101" s="76" t="s">
        <v>211</v>
      </c>
      <c r="M101" s="76" t="s">
        <v>212</v>
      </c>
      <c r="N101" s="76" t="s">
        <v>213</v>
      </c>
      <c r="O101" s="76" t="s">
        <v>214</v>
      </c>
      <c r="P101" s="76" t="s">
        <v>215</v>
      </c>
      <c r="Q101" s="76" t="s">
        <v>216</v>
      </c>
      <c r="AN101" s="76" t="s">
        <v>328</v>
      </c>
      <c r="AO101" s="76" t="s">
        <v>201</v>
      </c>
      <c r="AP101" s="76" t="s">
        <v>202</v>
      </c>
      <c r="AQ101" s="76" t="s">
        <v>203</v>
      </c>
      <c r="AR101" s="76" t="s">
        <v>204</v>
      </c>
      <c r="AS101" s="76" t="s">
        <v>205</v>
      </c>
      <c r="AT101" s="76" t="s">
        <v>206</v>
      </c>
      <c r="AU101" s="76" t="s">
        <v>207</v>
      </c>
      <c r="AV101" s="76" t="s">
        <v>208</v>
      </c>
      <c r="AW101" s="76" t="s">
        <v>209</v>
      </c>
      <c r="AX101" s="76" t="s">
        <v>210</v>
      </c>
      <c r="AY101" s="76" t="s">
        <v>211</v>
      </c>
      <c r="AZ101" s="76" t="s">
        <v>212</v>
      </c>
      <c r="BA101" s="76" t="s">
        <v>213</v>
      </c>
      <c r="BB101" s="76" t="s">
        <v>214</v>
      </c>
      <c r="BC101" s="76" t="s">
        <v>215</v>
      </c>
      <c r="BD101" s="76" t="s">
        <v>216</v>
      </c>
    </row>
    <row r="102" spans="1:60" ht="15" thickBot="1" x14ac:dyDescent="0.35">
      <c r="A102" s="76" t="s">
        <v>306</v>
      </c>
      <c r="B102" s="77">
        <v>7.5</v>
      </c>
      <c r="C102" s="77">
        <v>2.5</v>
      </c>
      <c r="D102" s="77">
        <v>2</v>
      </c>
      <c r="E102" s="77">
        <v>499996.2</v>
      </c>
      <c r="F102" s="77">
        <v>2</v>
      </c>
      <c r="G102" s="77">
        <v>2</v>
      </c>
      <c r="H102" s="77">
        <v>2</v>
      </c>
      <c r="I102" s="77">
        <v>2</v>
      </c>
      <c r="J102" s="77">
        <v>5</v>
      </c>
      <c r="K102" s="77">
        <v>2.5</v>
      </c>
      <c r="L102" s="77">
        <v>3.5</v>
      </c>
      <c r="M102" s="77">
        <v>499989.7</v>
      </c>
      <c r="N102" s="77">
        <v>2</v>
      </c>
      <c r="O102" s="77">
        <v>2</v>
      </c>
      <c r="P102" s="77">
        <v>2</v>
      </c>
      <c r="Q102" s="77">
        <v>2</v>
      </c>
      <c r="AN102" s="76" t="s">
        <v>306</v>
      </c>
      <c r="AO102" s="77">
        <v>7.5</v>
      </c>
      <c r="AP102" s="77">
        <v>2.5</v>
      </c>
      <c r="AQ102" s="77">
        <v>2</v>
      </c>
      <c r="AR102" s="77">
        <v>999977.1</v>
      </c>
      <c r="AS102" s="77">
        <v>2</v>
      </c>
      <c r="AT102" s="77">
        <v>2</v>
      </c>
      <c r="AU102" s="77">
        <v>2</v>
      </c>
      <c r="AV102" s="77">
        <v>2</v>
      </c>
      <c r="AW102" s="77">
        <v>5</v>
      </c>
      <c r="AX102" s="77">
        <v>2.5</v>
      </c>
      <c r="AY102" s="77">
        <v>3.5</v>
      </c>
      <c r="AZ102" s="77">
        <v>4</v>
      </c>
      <c r="BA102" s="77">
        <v>2</v>
      </c>
      <c r="BB102" s="77">
        <v>2</v>
      </c>
      <c r="BC102" s="77">
        <v>2</v>
      </c>
      <c r="BD102" s="77">
        <v>2</v>
      </c>
    </row>
    <row r="103" spans="1:60" ht="15" thickBot="1" x14ac:dyDescent="0.35">
      <c r="A103" s="76" t="s">
        <v>315</v>
      </c>
      <c r="B103" s="77">
        <v>2.5</v>
      </c>
      <c r="C103" s="77">
        <v>1.5</v>
      </c>
      <c r="D103" s="77">
        <v>1</v>
      </c>
      <c r="E103" s="77">
        <v>499995.2</v>
      </c>
      <c r="F103" s="77">
        <v>1</v>
      </c>
      <c r="G103" s="77">
        <v>1</v>
      </c>
      <c r="H103" s="77">
        <v>1</v>
      </c>
      <c r="I103" s="77">
        <v>1</v>
      </c>
      <c r="J103" s="77">
        <v>4</v>
      </c>
      <c r="K103" s="77">
        <v>1.5</v>
      </c>
      <c r="L103" s="77">
        <v>2.5</v>
      </c>
      <c r="M103" s="77">
        <v>499988.7</v>
      </c>
      <c r="N103" s="77">
        <v>1</v>
      </c>
      <c r="O103" s="77">
        <v>1</v>
      </c>
      <c r="P103" s="77">
        <v>1</v>
      </c>
      <c r="Q103" s="77">
        <v>1</v>
      </c>
      <c r="AN103" s="76" t="s">
        <v>315</v>
      </c>
      <c r="AO103" s="77">
        <v>5</v>
      </c>
      <c r="AP103" s="77">
        <v>1</v>
      </c>
      <c r="AQ103" s="77">
        <v>1</v>
      </c>
      <c r="AR103" s="77">
        <v>999976.1</v>
      </c>
      <c r="AS103" s="77">
        <v>1</v>
      </c>
      <c r="AT103" s="77">
        <v>1</v>
      </c>
      <c r="AU103" s="77">
        <v>1</v>
      </c>
      <c r="AV103" s="77">
        <v>1</v>
      </c>
      <c r="AW103" s="77">
        <v>1</v>
      </c>
      <c r="AX103" s="77">
        <v>1</v>
      </c>
      <c r="AY103" s="77">
        <v>1</v>
      </c>
      <c r="AZ103" s="77">
        <v>1</v>
      </c>
      <c r="BA103" s="77">
        <v>1</v>
      </c>
      <c r="BB103" s="77">
        <v>1</v>
      </c>
      <c r="BC103" s="77">
        <v>1</v>
      </c>
      <c r="BD103" s="77">
        <v>1</v>
      </c>
    </row>
    <row r="104" spans="1:60" ht="15" thickBot="1" x14ac:dyDescent="0.35">
      <c r="A104" s="76" t="s">
        <v>324</v>
      </c>
      <c r="B104" s="77">
        <v>0</v>
      </c>
      <c r="C104" s="77">
        <v>0</v>
      </c>
      <c r="D104" s="77">
        <v>0</v>
      </c>
      <c r="E104" s="77">
        <v>499994.2</v>
      </c>
      <c r="F104" s="77">
        <v>0</v>
      </c>
      <c r="G104" s="77">
        <v>0</v>
      </c>
      <c r="H104" s="77">
        <v>0</v>
      </c>
      <c r="I104" s="77">
        <v>0</v>
      </c>
      <c r="J104" s="77">
        <v>0</v>
      </c>
      <c r="K104" s="77">
        <v>0</v>
      </c>
      <c r="L104" s="77">
        <v>0</v>
      </c>
      <c r="M104" s="77">
        <v>499985.7</v>
      </c>
      <c r="N104" s="77">
        <v>0</v>
      </c>
      <c r="O104" s="77">
        <v>0</v>
      </c>
      <c r="P104" s="77">
        <v>0</v>
      </c>
      <c r="Q104" s="77">
        <v>0</v>
      </c>
      <c r="AN104" s="76" t="s">
        <v>324</v>
      </c>
      <c r="AO104" s="77">
        <v>0</v>
      </c>
      <c r="AP104" s="77">
        <v>0</v>
      </c>
      <c r="AQ104" s="77">
        <v>0</v>
      </c>
      <c r="AR104" s="77">
        <v>999975.1</v>
      </c>
      <c r="AS104" s="77">
        <v>0</v>
      </c>
      <c r="AT104" s="77">
        <v>0</v>
      </c>
      <c r="AU104" s="77">
        <v>0</v>
      </c>
      <c r="AV104" s="77">
        <v>0</v>
      </c>
      <c r="AW104" s="77">
        <v>0</v>
      </c>
      <c r="AX104" s="77">
        <v>0</v>
      </c>
      <c r="AY104" s="77">
        <v>0</v>
      </c>
      <c r="AZ104" s="77">
        <v>0</v>
      </c>
      <c r="BA104" s="77">
        <v>0</v>
      </c>
      <c r="BB104" s="77">
        <v>0</v>
      </c>
      <c r="BC104" s="77">
        <v>0</v>
      </c>
      <c r="BD104" s="77">
        <v>0</v>
      </c>
    </row>
    <row r="105" spans="1:60" ht="18.600000000000001" thickBot="1" x14ac:dyDescent="0.35">
      <c r="A105" s="73"/>
      <c r="AN105" s="73"/>
    </row>
    <row r="106" spans="1:60" ht="15" thickBot="1" x14ac:dyDescent="0.35">
      <c r="A106" s="76" t="s">
        <v>329</v>
      </c>
      <c r="B106" s="76" t="s">
        <v>201</v>
      </c>
      <c r="C106" s="76" t="s">
        <v>202</v>
      </c>
      <c r="D106" s="76" t="s">
        <v>203</v>
      </c>
      <c r="E106" s="76" t="s">
        <v>204</v>
      </c>
      <c r="F106" s="76" t="s">
        <v>205</v>
      </c>
      <c r="G106" s="76" t="s">
        <v>206</v>
      </c>
      <c r="H106" s="76" t="s">
        <v>207</v>
      </c>
      <c r="I106" s="76" t="s">
        <v>208</v>
      </c>
      <c r="J106" s="76" t="s">
        <v>209</v>
      </c>
      <c r="K106" s="76" t="s">
        <v>210</v>
      </c>
      <c r="L106" s="76" t="s">
        <v>211</v>
      </c>
      <c r="M106" s="76" t="s">
        <v>212</v>
      </c>
      <c r="N106" s="76" t="s">
        <v>213</v>
      </c>
      <c r="O106" s="76" t="s">
        <v>214</v>
      </c>
      <c r="P106" s="76" t="s">
        <v>215</v>
      </c>
      <c r="Q106" s="76" t="s">
        <v>216</v>
      </c>
      <c r="R106" s="76" t="s">
        <v>330</v>
      </c>
      <c r="S106" s="76" t="s">
        <v>331</v>
      </c>
      <c r="T106" s="76" t="s">
        <v>332</v>
      </c>
      <c r="U106" s="76" t="s">
        <v>333</v>
      </c>
      <c r="V106" s="87" t="s">
        <v>361</v>
      </c>
      <c r="AN106" s="76" t="s">
        <v>329</v>
      </c>
      <c r="AO106" s="76" t="s">
        <v>201</v>
      </c>
      <c r="AP106" s="76" t="s">
        <v>202</v>
      </c>
      <c r="AQ106" s="76" t="s">
        <v>203</v>
      </c>
      <c r="AR106" s="76" t="s">
        <v>204</v>
      </c>
      <c r="AS106" s="76" t="s">
        <v>205</v>
      </c>
      <c r="AT106" s="76" t="s">
        <v>206</v>
      </c>
      <c r="AU106" s="76" t="s">
        <v>207</v>
      </c>
      <c r="AV106" s="76" t="s">
        <v>208</v>
      </c>
      <c r="AW106" s="76" t="s">
        <v>209</v>
      </c>
      <c r="AX106" s="76" t="s">
        <v>210</v>
      </c>
      <c r="AY106" s="76" t="s">
        <v>211</v>
      </c>
      <c r="AZ106" s="76" t="s">
        <v>212</v>
      </c>
      <c r="BA106" s="76" t="s">
        <v>213</v>
      </c>
      <c r="BB106" s="76" t="s">
        <v>214</v>
      </c>
      <c r="BC106" s="76" t="s">
        <v>215</v>
      </c>
      <c r="BD106" s="76" t="s">
        <v>216</v>
      </c>
      <c r="BE106" s="76" t="s">
        <v>330</v>
      </c>
      <c r="BF106" s="76" t="s">
        <v>331</v>
      </c>
      <c r="BG106" s="76" t="s">
        <v>332</v>
      </c>
      <c r="BH106" s="76" t="s">
        <v>333</v>
      </c>
    </row>
    <row r="107" spans="1:60" ht="15" thickBot="1" x14ac:dyDescent="0.35">
      <c r="A107" s="76" t="s">
        <v>218</v>
      </c>
      <c r="B107" s="77">
        <v>2.5</v>
      </c>
      <c r="C107" s="77">
        <v>0</v>
      </c>
      <c r="D107" s="77">
        <v>0</v>
      </c>
      <c r="E107" s="77">
        <v>499995.2</v>
      </c>
      <c r="F107" s="77">
        <v>1</v>
      </c>
      <c r="G107" s="77">
        <v>0</v>
      </c>
      <c r="H107" s="77">
        <v>1</v>
      </c>
      <c r="I107" s="77">
        <v>2</v>
      </c>
      <c r="J107" s="77">
        <v>4</v>
      </c>
      <c r="K107" s="77">
        <v>2.5</v>
      </c>
      <c r="L107" s="77">
        <v>3.5</v>
      </c>
      <c r="M107" s="77">
        <v>499989.7</v>
      </c>
      <c r="N107" s="77">
        <v>1</v>
      </c>
      <c r="O107" s="77">
        <v>1</v>
      </c>
      <c r="P107" s="77">
        <v>1</v>
      </c>
      <c r="Q107" s="77">
        <v>1</v>
      </c>
      <c r="R107" s="77">
        <v>1000005.4</v>
      </c>
      <c r="S107" s="77">
        <v>1000000</v>
      </c>
      <c r="T107" s="77">
        <v>-5.4</v>
      </c>
      <c r="U107" s="77">
        <v>0</v>
      </c>
      <c r="V107" s="88">
        <f>IF(T107*BG107&lt;=0,1,0)</f>
        <v>1</v>
      </c>
      <c r="AN107" s="76" t="s">
        <v>218</v>
      </c>
      <c r="AO107" s="77">
        <v>5</v>
      </c>
      <c r="AP107" s="77">
        <v>2.5</v>
      </c>
      <c r="AQ107" s="77">
        <v>2</v>
      </c>
      <c r="AR107" s="77">
        <v>999976.1</v>
      </c>
      <c r="AS107" s="77">
        <v>1</v>
      </c>
      <c r="AT107" s="77">
        <v>2</v>
      </c>
      <c r="AU107" s="77">
        <v>1</v>
      </c>
      <c r="AV107" s="77">
        <v>0</v>
      </c>
      <c r="AW107" s="77">
        <v>1</v>
      </c>
      <c r="AX107" s="77">
        <v>0</v>
      </c>
      <c r="AY107" s="77">
        <v>0</v>
      </c>
      <c r="AZ107" s="77">
        <v>0</v>
      </c>
      <c r="BA107" s="77">
        <v>1</v>
      </c>
      <c r="BB107" s="77">
        <v>1</v>
      </c>
      <c r="BC107" s="77">
        <v>1</v>
      </c>
      <c r="BD107" s="77">
        <v>1</v>
      </c>
      <c r="BE107" s="77">
        <v>999994.6</v>
      </c>
      <c r="BF107" s="77">
        <v>1000000</v>
      </c>
      <c r="BG107" s="77">
        <v>5.4</v>
      </c>
      <c r="BH107" s="77">
        <v>0</v>
      </c>
    </row>
    <row r="108" spans="1:60" ht="15" thickBot="1" x14ac:dyDescent="0.35">
      <c r="A108" s="76" t="s">
        <v>219</v>
      </c>
      <c r="B108" s="77">
        <v>0</v>
      </c>
      <c r="C108" s="77">
        <v>1.5</v>
      </c>
      <c r="D108" s="77">
        <v>0</v>
      </c>
      <c r="E108" s="77">
        <v>499995.2</v>
      </c>
      <c r="F108" s="77">
        <v>1</v>
      </c>
      <c r="G108" s="77">
        <v>0</v>
      </c>
      <c r="H108" s="77">
        <v>2</v>
      </c>
      <c r="I108" s="77">
        <v>0</v>
      </c>
      <c r="J108" s="77">
        <v>4</v>
      </c>
      <c r="K108" s="77">
        <v>2.5</v>
      </c>
      <c r="L108" s="77">
        <v>3.5</v>
      </c>
      <c r="M108" s="77">
        <v>499989.7</v>
      </c>
      <c r="N108" s="77">
        <v>1</v>
      </c>
      <c r="O108" s="77">
        <v>1</v>
      </c>
      <c r="P108" s="77">
        <v>2</v>
      </c>
      <c r="Q108" s="77">
        <v>1</v>
      </c>
      <c r="R108" s="77">
        <v>1000004.4</v>
      </c>
      <c r="S108" s="77">
        <v>1000000</v>
      </c>
      <c r="T108" s="77">
        <v>-4.4000000000000004</v>
      </c>
      <c r="U108" s="77">
        <v>0</v>
      </c>
      <c r="V108" s="88">
        <f t="shared" ref="V108:V171" si="34">IF(T108*BG108&lt;=0,1,0)</f>
        <v>1</v>
      </c>
      <c r="AN108" s="76" t="s">
        <v>219</v>
      </c>
      <c r="AO108" s="77">
        <v>7.5</v>
      </c>
      <c r="AP108" s="77">
        <v>1</v>
      </c>
      <c r="AQ108" s="77">
        <v>2</v>
      </c>
      <c r="AR108" s="77">
        <v>999976.1</v>
      </c>
      <c r="AS108" s="77">
        <v>1</v>
      </c>
      <c r="AT108" s="77">
        <v>2</v>
      </c>
      <c r="AU108" s="77">
        <v>0</v>
      </c>
      <c r="AV108" s="77">
        <v>2</v>
      </c>
      <c r="AW108" s="77">
        <v>1</v>
      </c>
      <c r="AX108" s="77">
        <v>0</v>
      </c>
      <c r="AY108" s="77">
        <v>0</v>
      </c>
      <c r="AZ108" s="77">
        <v>0</v>
      </c>
      <c r="BA108" s="77">
        <v>1</v>
      </c>
      <c r="BB108" s="77">
        <v>1</v>
      </c>
      <c r="BC108" s="77">
        <v>0</v>
      </c>
      <c r="BD108" s="77">
        <v>1</v>
      </c>
      <c r="BE108" s="77">
        <v>999995.6</v>
      </c>
      <c r="BF108" s="77">
        <v>1000000</v>
      </c>
      <c r="BG108" s="77">
        <v>4.4000000000000004</v>
      </c>
      <c r="BH108" s="77">
        <v>0</v>
      </c>
    </row>
    <row r="109" spans="1:60" ht="15" thickBot="1" x14ac:dyDescent="0.35">
      <c r="A109" s="76" t="s">
        <v>220</v>
      </c>
      <c r="B109" s="77">
        <v>0</v>
      </c>
      <c r="C109" s="77">
        <v>0</v>
      </c>
      <c r="D109" s="77">
        <v>0</v>
      </c>
      <c r="E109" s="77">
        <v>499995.2</v>
      </c>
      <c r="F109" s="77">
        <v>0</v>
      </c>
      <c r="G109" s="77">
        <v>0</v>
      </c>
      <c r="H109" s="77">
        <v>1</v>
      </c>
      <c r="I109" s="77">
        <v>2</v>
      </c>
      <c r="J109" s="77">
        <v>4</v>
      </c>
      <c r="K109" s="77">
        <v>2.5</v>
      </c>
      <c r="L109" s="77">
        <v>3.5</v>
      </c>
      <c r="M109" s="77">
        <v>499989.7</v>
      </c>
      <c r="N109" s="77">
        <v>1</v>
      </c>
      <c r="O109" s="77">
        <v>1</v>
      </c>
      <c r="P109" s="77">
        <v>2</v>
      </c>
      <c r="Q109" s="77">
        <v>0</v>
      </c>
      <c r="R109" s="77">
        <v>1000001.9</v>
      </c>
      <c r="S109" s="77">
        <v>1000000</v>
      </c>
      <c r="T109" s="77">
        <v>-1.9</v>
      </c>
      <c r="U109" s="77">
        <v>0</v>
      </c>
      <c r="V109" s="88">
        <f t="shared" si="34"/>
        <v>1</v>
      </c>
      <c r="AN109" s="76" t="s">
        <v>220</v>
      </c>
      <c r="AO109" s="77">
        <v>7.5</v>
      </c>
      <c r="AP109" s="77">
        <v>2.5</v>
      </c>
      <c r="AQ109" s="77">
        <v>2</v>
      </c>
      <c r="AR109" s="77">
        <v>999976.1</v>
      </c>
      <c r="AS109" s="77">
        <v>2</v>
      </c>
      <c r="AT109" s="77">
        <v>2</v>
      </c>
      <c r="AU109" s="77">
        <v>1</v>
      </c>
      <c r="AV109" s="77">
        <v>0</v>
      </c>
      <c r="AW109" s="77">
        <v>1</v>
      </c>
      <c r="AX109" s="77">
        <v>0</v>
      </c>
      <c r="AY109" s="77">
        <v>0</v>
      </c>
      <c r="AZ109" s="77">
        <v>0</v>
      </c>
      <c r="BA109" s="77">
        <v>1</v>
      </c>
      <c r="BB109" s="77">
        <v>1</v>
      </c>
      <c r="BC109" s="77">
        <v>0</v>
      </c>
      <c r="BD109" s="77">
        <v>2</v>
      </c>
      <c r="BE109" s="77">
        <v>999998.1</v>
      </c>
      <c r="BF109" s="77">
        <v>1000000</v>
      </c>
      <c r="BG109" s="77">
        <v>1.9</v>
      </c>
      <c r="BH109" s="77">
        <v>0</v>
      </c>
    </row>
    <row r="110" spans="1:60" ht="15" thickBot="1" x14ac:dyDescent="0.35">
      <c r="A110" s="76" t="s">
        <v>221</v>
      </c>
      <c r="B110" s="77">
        <v>0</v>
      </c>
      <c r="C110" s="77">
        <v>0</v>
      </c>
      <c r="D110" s="77">
        <v>0</v>
      </c>
      <c r="E110" s="77">
        <v>499995.2</v>
      </c>
      <c r="F110" s="77">
        <v>1</v>
      </c>
      <c r="G110" s="77">
        <v>0</v>
      </c>
      <c r="H110" s="77">
        <v>1</v>
      </c>
      <c r="I110" s="77">
        <v>0</v>
      </c>
      <c r="J110" s="77">
        <v>4</v>
      </c>
      <c r="K110" s="77">
        <v>2.5</v>
      </c>
      <c r="L110" s="77">
        <v>3.5</v>
      </c>
      <c r="M110" s="77">
        <v>499989.7</v>
      </c>
      <c r="N110" s="77">
        <v>1</v>
      </c>
      <c r="O110" s="77">
        <v>1</v>
      </c>
      <c r="P110" s="77">
        <v>2</v>
      </c>
      <c r="Q110" s="77">
        <v>1</v>
      </c>
      <c r="R110" s="77">
        <v>1000001.9</v>
      </c>
      <c r="S110" s="77">
        <v>1000000</v>
      </c>
      <c r="T110" s="77">
        <v>-1.9</v>
      </c>
      <c r="U110" s="77">
        <v>0</v>
      </c>
      <c r="V110" s="88">
        <f t="shared" si="34"/>
        <v>1</v>
      </c>
      <c r="AN110" s="76" t="s">
        <v>221</v>
      </c>
      <c r="AO110" s="77">
        <v>7.5</v>
      </c>
      <c r="AP110" s="77">
        <v>2.5</v>
      </c>
      <c r="AQ110" s="77">
        <v>2</v>
      </c>
      <c r="AR110" s="77">
        <v>999976.1</v>
      </c>
      <c r="AS110" s="77">
        <v>1</v>
      </c>
      <c r="AT110" s="77">
        <v>2</v>
      </c>
      <c r="AU110" s="77">
        <v>1</v>
      </c>
      <c r="AV110" s="77">
        <v>2</v>
      </c>
      <c r="AW110" s="77">
        <v>1</v>
      </c>
      <c r="AX110" s="77">
        <v>0</v>
      </c>
      <c r="AY110" s="77">
        <v>0</v>
      </c>
      <c r="AZ110" s="77">
        <v>0</v>
      </c>
      <c r="BA110" s="77">
        <v>1</v>
      </c>
      <c r="BB110" s="77">
        <v>1</v>
      </c>
      <c r="BC110" s="77">
        <v>0</v>
      </c>
      <c r="BD110" s="77">
        <v>1</v>
      </c>
      <c r="BE110" s="77">
        <v>999998.1</v>
      </c>
      <c r="BF110" s="77">
        <v>1000000</v>
      </c>
      <c r="BG110" s="77">
        <v>1.9</v>
      </c>
      <c r="BH110" s="77">
        <v>0</v>
      </c>
    </row>
    <row r="111" spans="1:60" ht="15" thickBot="1" x14ac:dyDescent="0.35">
      <c r="A111" s="76" t="s">
        <v>222</v>
      </c>
      <c r="B111" s="77">
        <v>0</v>
      </c>
      <c r="C111" s="77">
        <v>0</v>
      </c>
      <c r="D111" s="77">
        <v>0</v>
      </c>
      <c r="E111" s="77">
        <v>499995.2</v>
      </c>
      <c r="F111" s="77">
        <v>1</v>
      </c>
      <c r="G111" s="77">
        <v>0</v>
      </c>
      <c r="H111" s="77">
        <v>1</v>
      </c>
      <c r="I111" s="77">
        <v>1</v>
      </c>
      <c r="J111" s="77">
        <v>4</v>
      </c>
      <c r="K111" s="77">
        <v>2.5</v>
      </c>
      <c r="L111" s="77">
        <v>3.5</v>
      </c>
      <c r="M111" s="77">
        <v>499989.7</v>
      </c>
      <c r="N111" s="77">
        <v>1</v>
      </c>
      <c r="O111" s="77">
        <v>0</v>
      </c>
      <c r="P111" s="77">
        <v>2</v>
      </c>
      <c r="Q111" s="77">
        <v>0</v>
      </c>
      <c r="R111" s="77">
        <v>1000000.9</v>
      </c>
      <c r="S111" s="77">
        <v>1000000</v>
      </c>
      <c r="T111" s="77">
        <v>-0.9</v>
      </c>
      <c r="U111" s="77">
        <v>0</v>
      </c>
      <c r="V111" s="88">
        <f t="shared" si="34"/>
        <v>1</v>
      </c>
      <c r="AN111" s="76" t="s">
        <v>222</v>
      </c>
      <c r="AO111" s="77">
        <v>7.5</v>
      </c>
      <c r="AP111" s="77">
        <v>2.5</v>
      </c>
      <c r="AQ111" s="77">
        <v>2</v>
      </c>
      <c r="AR111" s="77">
        <v>999976.1</v>
      </c>
      <c r="AS111" s="77">
        <v>1</v>
      </c>
      <c r="AT111" s="77">
        <v>2</v>
      </c>
      <c r="AU111" s="77">
        <v>1</v>
      </c>
      <c r="AV111" s="77">
        <v>1</v>
      </c>
      <c r="AW111" s="77">
        <v>1</v>
      </c>
      <c r="AX111" s="77">
        <v>0</v>
      </c>
      <c r="AY111" s="77">
        <v>0</v>
      </c>
      <c r="AZ111" s="77">
        <v>0</v>
      </c>
      <c r="BA111" s="77">
        <v>1</v>
      </c>
      <c r="BB111" s="77">
        <v>2</v>
      </c>
      <c r="BC111" s="77">
        <v>0</v>
      </c>
      <c r="BD111" s="77">
        <v>2</v>
      </c>
      <c r="BE111" s="77">
        <v>999999.1</v>
      </c>
      <c r="BF111" s="77">
        <v>1000000</v>
      </c>
      <c r="BG111" s="77">
        <v>0.9</v>
      </c>
      <c r="BH111" s="77">
        <v>0</v>
      </c>
    </row>
    <row r="112" spans="1:60" ht="15" thickBot="1" x14ac:dyDescent="0.35">
      <c r="A112" s="76" t="s">
        <v>223</v>
      </c>
      <c r="B112" s="77">
        <v>0</v>
      </c>
      <c r="C112" s="77">
        <v>0</v>
      </c>
      <c r="D112" s="77">
        <v>0</v>
      </c>
      <c r="E112" s="77">
        <v>499995.2</v>
      </c>
      <c r="F112" s="77">
        <v>1</v>
      </c>
      <c r="G112" s="77">
        <v>0</v>
      </c>
      <c r="H112" s="77">
        <v>1</v>
      </c>
      <c r="I112" s="77">
        <v>1</v>
      </c>
      <c r="J112" s="77">
        <v>4</v>
      </c>
      <c r="K112" s="77">
        <v>2.5</v>
      </c>
      <c r="L112" s="77">
        <v>3.5</v>
      </c>
      <c r="M112" s="77">
        <v>499989.7</v>
      </c>
      <c r="N112" s="77">
        <v>1</v>
      </c>
      <c r="O112" s="77">
        <v>1</v>
      </c>
      <c r="P112" s="77">
        <v>2</v>
      </c>
      <c r="Q112" s="77">
        <v>0</v>
      </c>
      <c r="R112" s="77">
        <v>1000001.9</v>
      </c>
      <c r="S112" s="77">
        <v>1000000</v>
      </c>
      <c r="T112" s="77">
        <v>-1.9</v>
      </c>
      <c r="U112" s="77">
        <v>0</v>
      </c>
      <c r="V112" s="88">
        <f t="shared" si="34"/>
        <v>1</v>
      </c>
      <c r="AN112" s="76" t="s">
        <v>223</v>
      </c>
      <c r="AO112" s="77">
        <v>7.5</v>
      </c>
      <c r="AP112" s="77">
        <v>2.5</v>
      </c>
      <c r="AQ112" s="77">
        <v>2</v>
      </c>
      <c r="AR112" s="77">
        <v>999976.1</v>
      </c>
      <c r="AS112" s="77">
        <v>1</v>
      </c>
      <c r="AT112" s="77">
        <v>2</v>
      </c>
      <c r="AU112" s="77">
        <v>1</v>
      </c>
      <c r="AV112" s="77">
        <v>1</v>
      </c>
      <c r="AW112" s="77">
        <v>1</v>
      </c>
      <c r="AX112" s="77">
        <v>0</v>
      </c>
      <c r="AY112" s="77">
        <v>0</v>
      </c>
      <c r="AZ112" s="77">
        <v>0</v>
      </c>
      <c r="BA112" s="77">
        <v>1</v>
      </c>
      <c r="BB112" s="77">
        <v>1</v>
      </c>
      <c r="BC112" s="77">
        <v>0</v>
      </c>
      <c r="BD112" s="77">
        <v>2</v>
      </c>
      <c r="BE112" s="77">
        <v>999998.1</v>
      </c>
      <c r="BF112" s="77">
        <v>1000000</v>
      </c>
      <c r="BG112" s="77">
        <v>1.9</v>
      </c>
      <c r="BH112" s="77">
        <v>0</v>
      </c>
    </row>
    <row r="113" spans="1:60" ht="15" thickBot="1" x14ac:dyDescent="0.35">
      <c r="A113" s="76" t="s">
        <v>224</v>
      </c>
      <c r="B113" s="77">
        <v>0</v>
      </c>
      <c r="C113" s="77">
        <v>0</v>
      </c>
      <c r="D113" s="77">
        <v>0</v>
      </c>
      <c r="E113" s="77">
        <v>499995.2</v>
      </c>
      <c r="F113" s="77">
        <v>1</v>
      </c>
      <c r="G113" s="77">
        <v>0</v>
      </c>
      <c r="H113" s="77">
        <v>1</v>
      </c>
      <c r="I113" s="77">
        <v>0</v>
      </c>
      <c r="J113" s="77">
        <v>4</v>
      </c>
      <c r="K113" s="77">
        <v>2.5</v>
      </c>
      <c r="L113" s="77">
        <v>3.5</v>
      </c>
      <c r="M113" s="77">
        <v>499989.7</v>
      </c>
      <c r="N113" s="77">
        <v>1</v>
      </c>
      <c r="O113" s="77">
        <v>0</v>
      </c>
      <c r="P113" s="77">
        <v>2</v>
      </c>
      <c r="Q113" s="77">
        <v>0</v>
      </c>
      <c r="R113" s="77">
        <v>999999.9</v>
      </c>
      <c r="S113" s="77">
        <v>1000000</v>
      </c>
      <c r="T113" s="77">
        <v>0.1</v>
      </c>
      <c r="U113" s="77">
        <v>0</v>
      </c>
      <c r="V113" s="88">
        <f t="shared" si="34"/>
        <v>1</v>
      </c>
      <c r="AN113" s="76" t="s">
        <v>224</v>
      </c>
      <c r="AO113" s="77">
        <v>7.5</v>
      </c>
      <c r="AP113" s="77">
        <v>2.5</v>
      </c>
      <c r="AQ113" s="77">
        <v>2</v>
      </c>
      <c r="AR113" s="77">
        <v>999976.1</v>
      </c>
      <c r="AS113" s="77">
        <v>1</v>
      </c>
      <c r="AT113" s="77">
        <v>2</v>
      </c>
      <c r="AU113" s="77">
        <v>1</v>
      </c>
      <c r="AV113" s="77">
        <v>2</v>
      </c>
      <c r="AW113" s="77">
        <v>1</v>
      </c>
      <c r="AX113" s="77">
        <v>0</v>
      </c>
      <c r="AY113" s="77">
        <v>0</v>
      </c>
      <c r="AZ113" s="77">
        <v>0</v>
      </c>
      <c r="BA113" s="77">
        <v>1</v>
      </c>
      <c r="BB113" s="77">
        <v>2</v>
      </c>
      <c r="BC113" s="77">
        <v>0</v>
      </c>
      <c r="BD113" s="77">
        <v>2</v>
      </c>
      <c r="BE113" s="77">
        <v>1000000.1</v>
      </c>
      <c r="BF113" s="77">
        <v>1000000</v>
      </c>
      <c r="BG113" s="77">
        <v>-0.1</v>
      </c>
      <c r="BH113" s="77">
        <v>0</v>
      </c>
    </row>
    <row r="114" spans="1:60" ht="15" thickBot="1" x14ac:dyDescent="0.35">
      <c r="A114" s="76" t="s">
        <v>225</v>
      </c>
      <c r="B114" s="77">
        <v>0</v>
      </c>
      <c r="C114" s="77">
        <v>0</v>
      </c>
      <c r="D114" s="77">
        <v>0</v>
      </c>
      <c r="E114" s="77">
        <v>499995.2</v>
      </c>
      <c r="F114" s="77">
        <v>0</v>
      </c>
      <c r="G114" s="77">
        <v>0</v>
      </c>
      <c r="H114" s="77">
        <v>1</v>
      </c>
      <c r="I114" s="77">
        <v>0</v>
      </c>
      <c r="J114" s="77">
        <v>4</v>
      </c>
      <c r="K114" s="77">
        <v>2.5</v>
      </c>
      <c r="L114" s="77">
        <v>3.5</v>
      </c>
      <c r="M114" s="77">
        <v>499989.7</v>
      </c>
      <c r="N114" s="77">
        <v>1</v>
      </c>
      <c r="O114" s="77">
        <v>1</v>
      </c>
      <c r="P114" s="77">
        <v>2</v>
      </c>
      <c r="Q114" s="77">
        <v>1</v>
      </c>
      <c r="R114" s="77">
        <v>1000000.9</v>
      </c>
      <c r="S114" s="77">
        <v>1000000</v>
      </c>
      <c r="T114" s="77">
        <v>-0.9</v>
      </c>
      <c r="U114" s="77">
        <v>0</v>
      </c>
      <c r="V114" s="88">
        <f t="shared" si="34"/>
        <v>1</v>
      </c>
      <c r="AN114" s="76" t="s">
        <v>225</v>
      </c>
      <c r="AO114" s="77">
        <v>7.5</v>
      </c>
      <c r="AP114" s="77">
        <v>2.5</v>
      </c>
      <c r="AQ114" s="77">
        <v>2</v>
      </c>
      <c r="AR114" s="77">
        <v>999976.1</v>
      </c>
      <c r="AS114" s="77">
        <v>2</v>
      </c>
      <c r="AT114" s="77">
        <v>2</v>
      </c>
      <c r="AU114" s="77">
        <v>1</v>
      </c>
      <c r="AV114" s="77">
        <v>2</v>
      </c>
      <c r="AW114" s="77">
        <v>1</v>
      </c>
      <c r="AX114" s="77">
        <v>0</v>
      </c>
      <c r="AY114" s="77">
        <v>0</v>
      </c>
      <c r="AZ114" s="77">
        <v>0</v>
      </c>
      <c r="BA114" s="77">
        <v>1</v>
      </c>
      <c r="BB114" s="77">
        <v>1</v>
      </c>
      <c r="BC114" s="77">
        <v>0</v>
      </c>
      <c r="BD114" s="77">
        <v>1</v>
      </c>
      <c r="BE114" s="77">
        <v>999999.1</v>
      </c>
      <c r="BF114" s="77">
        <v>1000000</v>
      </c>
      <c r="BG114" s="77">
        <v>0.9</v>
      </c>
      <c r="BH114" s="77">
        <v>0</v>
      </c>
    </row>
    <row r="115" spans="1:60" ht="15" thickBot="1" x14ac:dyDescent="0.35">
      <c r="A115" s="76" t="s">
        <v>226</v>
      </c>
      <c r="B115" s="77">
        <v>0</v>
      </c>
      <c r="C115" s="77">
        <v>0</v>
      </c>
      <c r="D115" s="77">
        <v>0</v>
      </c>
      <c r="E115" s="77">
        <v>499995.2</v>
      </c>
      <c r="F115" s="77">
        <v>0</v>
      </c>
      <c r="G115" s="77">
        <v>0</v>
      </c>
      <c r="H115" s="77">
        <v>1</v>
      </c>
      <c r="I115" s="77">
        <v>0</v>
      </c>
      <c r="J115" s="77">
        <v>4</v>
      </c>
      <c r="K115" s="77">
        <v>2.5</v>
      </c>
      <c r="L115" s="77">
        <v>3.5</v>
      </c>
      <c r="M115" s="77">
        <v>499988.7</v>
      </c>
      <c r="N115" s="77">
        <v>1</v>
      </c>
      <c r="O115" s="77">
        <v>0</v>
      </c>
      <c r="P115" s="77">
        <v>2</v>
      </c>
      <c r="Q115" s="77">
        <v>0</v>
      </c>
      <c r="R115" s="77">
        <v>999997.9</v>
      </c>
      <c r="S115" s="77">
        <v>1000000</v>
      </c>
      <c r="T115" s="77">
        <v>2.1</v>
      </c>
      <c r="U115" s="77">
        <v>0</v>
      </c>
      <c r="V115" s="88">
        <f t="shared" si="34"/>
        <v>1</v>
      </c>
      <c r="AN115" s="76" t="s">
        <v>226</v>
      </c>
      <c r="AO115" s="77">
        <v>7.5</v>
      </c>
      <c r="AP115" s="77">
        <v>2.5</v>
      </c>
      <c r="AQ115" s="77">
        <v>2</v>
      </c>
      <c r="AR115" s="77">
        <v>999976.1</v>
      </c>
      <c r="AS115" s="77">
        <v>2</v>
      </c>
      <c r="AT115" s="77">
        <v>2</v>
      </c>
      <c r="AU115" s="77">
        <v>1</v>
      </c>
      <c r="AV115" s="77">
        <v>2</v>
      </c>
      <c r="AW115" s="77">
        <v>1</v>
      </c>
      <c r="AX115" s="77">
        <v>0</v>
      </c>
      <c r="AY115" s="77">
        <v>0</v>
      </c>
      <c r="AZ115" s="77">
        <v>1</v>
      </c>
      <c r="BA115" s="77">
        <v>1</v>
      </c>
      <c r="BB115" s="77">
        <v>2</v>
      </c>
      <c r="BC115" s="77">
        <v>0</v>
      </c>
      <c r="BD115" s="77">
        <v>2</v>
      </c>
      <c r="BE115" s="77">
        <v>1000002.1</v>
      </c>
      <c r="BF115" s="77">
        <v>1000000</v>
      </c>
      <c r="BG115" s="77">
        <v>-2.1</v>
      </c>
      <c r="BH115" s="77">
        <v>0</v>
      </c>
    </row>
    <row r="116" spans="1:60" ht="15" thickBot="1" x14ac:dyDescent="0.35">
      <c r="A116" s="76" t="s">
        <v>227</v>
      </c>
      <c r="B116" s="77">
        <v>0</v>
      </c>
      <c r="C116" s="77">
        <v>0</v>
      </c>
      <c r="D116" s="77">
        <v>0</v>
      </c>
      <c r="E116" s="77">
        <v>499995.2</v>
      </c>
      <c r="F116" s="77">
        <v>0</v>
      </c>
      <c r="G116" s="77">
        <v>0</v>
      </c>
      <c r="H116" s="77">
        <v>1</v>
      </c>
      <c r="I116" s="77">
        <v>0</v>
      </c>
      <c r="J116" s="77">
        <v>4</v>
      </c>
      <c r="K116" s="77">
        <v>2.5</v>
      </c>
      <c r="L116" s="77">
        <v>3.5</v>
      </c>
      <c r="M116" s="77">
        <v>499989.7</v>
      </c>
      <c r="N116" s="77">
        <v>1</v>
      </c>
      <c r="O116" s="77">
        <v>0</v>
      </c>
      <c r="P116" s="77">
        <v>2</v>
      </c>
      <c r="Q116" s="77">
        <v>0</v>
      </c>
      <c r="R116" s="77">
        <v>999998.9</v>
      </c>
      <c r="S116" s="77">
        <v>1000000</v>
      </c>
      <c r="T116" s="77">
        <v>1.1000000000000001</v>
      </c>
      <c r="U116" s="77">
        <v>0</v>
      </c>
      <c r="V116" s="88">
        <f t="shared" si="34"/>
        <v>1</v>
      </c>
      <c r="AN116" s="76" t="s">
        <v>227</v>
      </c>
      <c r="AO116" s="77">
        <v>7.5</v>
      </c>
      <c r="AP116" s="77">
        <v>2.5</v>
      </c>
      <c r="AQ116" s="77">
        <v>2</v>
      </c>
      <c r="AR116" s="77">
        <v>999976.1</v>
      </c>
      <c r="AS116" s="77">
        <v>2</v>
      </c>
      <c r="AT116" s="77">
        <v>2</v>
      </c>
      <c r="AU116" s="77">
        <v>1</v>
      </c>
      <c r="AV116" s="77">
        <v>2</v>
      </c>
      <c r="AW116" s="77">
        <v>1</v>
      </c>
      <c r="AX116" s="77">
        <v>0</v>
      </c>
      <c r="AY116" s="77">
        <v>0</v>
      </c>
      <c r="AZ116" s="77">
        <v>0</v>
      </c>
      <c r="BA116" s="77">
        <v>1</v>
      </c>
      <c r="BB116" s="77">
        <v>2</v>
      </c>
      <c r="BC116" s="77">
        <v>0</v>
      </c>
      <c r="BD116" s="77">
        <v>2</v>
      </c>
      <c r="BE116" s="77">
        <v>1000001.1</v>
      </c>
      <c r="BF116" s="77">
        <v>1000000</v>
      </c>
      <c r="BG116" s="77">
        <v>-1.1000000000000001</v>
      </c>
      <c r="BH116" s="77">
        <v>0</v>
      </c>
    </row>
    <row r="117" spans="1:60" ht="15" thickBot="1" x14ac:dyDescent="0.35">
      <c r="A117" s="76" t="s">
        <v>228</v>
      </c>
      <c r="B117" s="77">
        <v>0</v>
      </c>
      <c r="C117" s="77">
        <v>0</v>
      </c>
      <c r="D117" s="77">
        <v>0</v>
      </c>
      <c r="E117" s="77">
        <v>499995.2</v>
      </c>
      <c r="F117" s="77">
        <v>0</v>
      </c>
      <c r="G117" s="77">
        <v>0</v>
      </c>
      <c r="H117" s="77">
        <v>1</v>
      </c>
      <c r="I117" s="77">
        <v>1</v>
      </c>
      <c r="J117" s="77">
        <v>4</v>
      </c>
      <c r="K117" s="77">
        <v>2.5</v>
      </c>
      <c r="L117" s="77">
        <v>3.5</v>
      </c>
      <c r="M117" s="77">
        <v>499988.7</v>
      </c>
      <c r="N117" s="77">
        <v>1</v>
      </c>
      <c r="O117" s="77">
        <v>1</v>
      </c>
      <c r="P117" s="77">
        <v>2</v>
      </c>
      <c r="Q117" s="77">
        <v>0</v>
      </c>
      <c r="R117" s="77">
        <v>999999.9</v>
      </c>
      <c r="S117" s="77">
        <v>1000000</v>
      </c>
      <c r="T117" s="77">
        <v>0.1</v>
      </c>
      <c r="U117" s="77">
        <v>0</v>
      </c>
      <c r="V117" s="88">
        <f t="shared" si="34"/>
        <v>1</v>
      </c>
      <c r="AN117" s="76" t="s">
        <v>228</v>
      </c>
      <c r="AO117" s="77">
        <v>7.5</v>
      </c>
      <c r="AP117" s="77">
        <v>2.5</v>
      </c>
      <c r="AQ117" s="77">
        <v>2</v>
      </c>
      <c r="AR117" s="77">
        <v>999976.1</v>
      </c>
      <c r="AS117" s="77">
        <v>2</v>
      </c>
      <c r="AT117" s="77">
        <v>2</v>
      </c>
      <c r="AU117" s="77">
        <v>1</v>
      </c>
      <c r="AV117" s="77">
        <v>1</v>
      </c>
      <c r="AW117" s="77">
        <v>1</v>
      </c>
      <c r="AX117" s="77">
        <v>0</v>
      </c>
      <c r="AY117" s="77">
        <v>0</v>
      </c>
      <c r="AZ117" s="77">
        <v>1</v>
      </c>
      <c r="BA117" s="77">
        <v>1</v>
      </c>
      <c r="BB117" s="77">
        <v>1</v>
      </c>
      <c r="BC117" s="77">
        <v>0</v>
      </c>
      <c r="BD117" s="77">
        <v>2</v>
      </c>
      <c r="BE117" s="77">
        <v>1000000.1</v>
      </c>
      <c r="BF117" s="77">
        <v>1000000</v>
      </c>
      <c r="BG117" s="77">
        <v>-0.1</v>
      </c>
      <c r="BH117" s="77">
        <v>0</v>
      </c>
    </row>
    <row r="118" spans="1:60" ht="15" thickBot="1" x14ac:dyDescent="0.35">
      <c r="A118" s="76" t="s">
        <v>229</v>
      </c>
      <c r="B118" s="77">
        <v>0</v>
      </c>
      <c r="C118" s="77">
        <v>1.5</v>
      </c>
      <c r="D118" s="77">
        <v>0</v>
      </c>
      <c r="E118" s="77">
        <v>499995.2</v>
      </c>
      <c r="F118" s="77">
        <v>0</v>
      </c>
      <c r="G118" s="77">
        <v>0</v>
      </c>
      <c r="H118" s="77">
        <v>1</v>
      </c>
      <c r="I118" s="77">
        <v>2</v>
      </c>
      <c r="J118" s="77">
        <v>4</v>
      </c>
      <c r="K118" s="77">
        <v>2.5</v>
      </c>
      <c r="L118" s="77">
        <v>3.5</v>
      </c>
      <c r="M118" s="77">
        <v>499988.7</v>
      </c>
      <c r="N118" s="77">
        <v>2</v>
      </c>
      <c r="O118" s="77">
        <v>1</v>
      </c>
      <c r="P118" s="77">
        <v>1</v>
      </c>
      <c r="Q118" s="77">
        <v>0</v>
      </c>
      <c r="R118" s="77">
        <v>1000002.4</v>
      </c>
      <c r="S118" s="77">
        <v>1000000</v>
      </c>
      <c r="T118" s="77">
        <v>-2.4</v>
      </c>
      <c r="U118" s="77">
        <v>0</v>
      </c>
      <c r="V118" s="88">
        <f t="shared" si="34"/>
        <v>1</v>
      </c>
      <c r="AN118" s="76" t="s">
        <v>229</v>
      </c>
      <c r="AO118" s="77">
        <v>7.5</v>
      </c>
      <c r="AP118" s="77">
        <v>1</v>
      </c>
      <c r="AQ118" s="77">
        <v>2</v>
      </c>
      <c r="AR118" s="77">
        <v>999976.1</v>
      </c>
      <c r="AS118" s="77">
        <v>2</v>
      </c>
      <c r="AT118" s="77">
        <v>2</v>
      </c>
      <c r="AU118" s="77">
        <v>1</v>
      </c>
      <c r="AV118" s="77">
        <v>0</v>
      </c>
      <c r="AW118" s="77">
        <v>1</v>
      </c>
      <c r="AX118" s="77">
        <v>0</v>
      </c>
      <c r="AY118" s="77">
        <v>0</v>
      </c>
      <c r="AZ118" s="77">
        <v>1</v>
      </c>
      <c r="BA118" s="77">
        <v>0</v>
      </c>
      <c r="BB118" s="77">
        <v>1</v>
      </c>
      <c r="BC118" s="77">
        <v>1</v>
      </c>
      <c r="BD118" s="77">
        <v>2</v>
      </c>
      <c r="BE118" s="77">
        <v>999997.6</v>
      </c>
      <c r="BF118" s="77">
        <v>1000000</v>
      </c>
      <c r="BG118" s="77">
        <v>2.4</v>
      </c>
      <c r="BH118" s="77">
        <v>0</v>
      </c>
    </row>
    <row r="119" spans="1:60" ht="15" thickBot="1" x14ac:dyDescent="0.35">
      <c r="A119" s="76" t="s">
        <v>230</v>
      </c>
      <c r="B119" s="77">
        <v>0</v>
      </c>
      <c r="C119" s="77">
        <v>0</v>
      </c>
      <c r="D119" s="77">
        <v>0</v>
      </c>
      <c r="E119" s="77">
        <v>499995.2</v>
      </c>
      <c r="F119" s="77">
        <v>0</v>
      </c>
      <c r="G119" s="77">
        <v>0</v>
      </c>
      <c r="H119" s="77">
        <v>1</v>
      </c>
      <c r="I119" s="77">
        <v>0</v>
      </c>
      <c r="J119" s="77">
        <v>4</v>
      </c>
      <c r="K119" s="77">
        <v>2.5</v>
      </c>
      <c r="L119" s="77">
        <v>2.5</v>
      </c>
      <c r="M119" s="77">
        <v>499988.7</v>
      </c>
      <c r="N119" s="77">
        <v>1</v>
      </c>
      <c r="O119" s="77">
        <v>1</v>
      </c>
      <c r="P119" s="77">
        <v>2</v>
      </c>
      <c r="Q119" s="77">
        <v>2</v>
      </c>
      <c r="R119" s="77">
        <v>999999.9</v>
      </c>
      <c r="S119" s="77">
        <v>1000000</v>
      </c>
      <c r="T119" s="77">
        <v>0.1</v>
      </c>
      <c r="U119" s="77">
        <v>0</v>
      </c>
      <c r="V119" s="88">
        <f t="shared" si="34"/>
        <v>1</v>
      </c>
      <c r="AN119" s="76" t="s">
        <v>230</v>
      </c>
      <c r="AO119" s="77">
        <v>7.5</v>
      </c>
      <c r="AP119" s="77">
        <v>2.5</v>
      </c>
      <c r="AQ119" s="77">
        <v>2</v>
      </c>
      <c r="AR119" s="77">
        <v>999976.1</v>
      </c>
      <c r="AS119" s="77">
        <v>2</v>
      </c>
      <c r="AT119" s="77">
        <v>2</v>
      </c>
      <c r="AU119" s="77">
        <v>1</v>
      </c>
      <c r="AV119" s="77">
        <v>2</v>
      </c>
      <c r="AW119" s="77">
        <v>1</v>
      </c>
      <c r="AX119" s="77">
        <v>0</v>
      </c>
      <c r="AY119" s="77">
        <v>1</v>
      </c>
      <c r="AZ119" s="77">
        <v>1</v>
      </c>
      <c r="BA119" s="77">
        <v>1</v>
      </c>
      <c r="BB119" s="77">
        <v>1</v>
      </c>
      <c r="BC119" s="77">
        <v>0</v>
      </c>
      <c r="BD119" s="77">
        <v>0</v>
      </c>
      <c r="BE119" s="77">
        <v>1000000.1</v>
      </c>
      <c r="BF119" s="77">
        <v>1000000</v>
      </c>
      <c r="BG119" s="77">
        <v>-0.1</v>
      </c>
      <c r="BH119" s="77">
        <v>0</v>
      </c>
    </row>
    <row r="120" spans="1:60" ht="15" thickBot="1" x14ac:dyDescent="0.35">
      <c r="A120" s="76" t="s">
        <v>231</v>
      </c>
      <c r="B120" s="77">
        <v>0</v>
      </c>
      <c r="C120" s="77">
        <v>0</v>
      </c>
      <c r="D120" s="77">
        <v>0</v>
      </c>
      <c r="E120" s="77">
        <v>499995.2</v>
      </c>
      <c r="F120" s="77">
        <v>0</v>
      </c>
      <c r="G120" s="77">
        <v>1</v>
      </c>
      <c r="H120" s="77">
        <v>1</v>
      </c>
      <c r="I120" s="77">
        <v>0</v>
      </c>
      <c r="J120" s="77">
        <v>4</v>
      </c>
      <c r="K120" s="77">
        <v>2.5</v>
      </c>
      <c r="L120" s="77">
        <v>2.5</v>
      </c>
      <c r="M120" s="77">
        <v>499988.7</v>
      </c>
      <c r="N120" s="77">
        <v>0</v>
      </c>
      <c r="O120" s="77">
        <v>0</v>
      </c>
      <c r="P120" s="77">
        <v>2</v>
      </c>
      <c r="Q120" s="77">
        <v>2</v>
      </c>
      <c r="R120" s="77">
        <v>999998.9</v>
      </c>
      <c r="S120" s="77">
        <v>1000000</v>
      </c>
      <c r="T120" s="77">
        <v>1.1000000000000001</v>
      </c>
      <c r="U120" s="77">
        <v>0</v>
      </c>
      <c r="V120" s="88">
        <f t="shared" si="34"/>
        <v>1</v>
      </c>
      <c r="AN120" s="76" t="s">
        <v>231</v>
      </c>
      <c r="AO120" s="77">
        <v>7.5</v>
      </c>
      <c r="AP120" s="77">
        <v>2.5</v>
      </c>
      <c r="AQ120" s="77">
        <v>2</v>
      </c>
      <c r="AR120" s="77">
        <v>999976.1</v>
      </c>
      <c r="AS120" s="77">
        <v>2</v>
      </c>
      <c r="AT120" s="77">
        <v>1</v>
      </c>
      <c r="AU120" s="77">
        <v>1</v>
      </c>
      <c r="AV120" s="77">
        <v>2</v>
      </c>
      <c r="AW120" s="77">
        <v>1</v>
      </c>
      <c r="AX120" s="77">
        <v>0</v>
      </c>
      <c r="AY120" s="77">
        <v>1</v>
      </c>
      <c r="AZ120" s="77">
        <v>1</v>
      </c>
      <c r="BA120" s="77">
        <v>2</v>
      </c>
      <c r="BB120" s="77">
        <v>2</v>
      </c>
      <c r="BC120" s="77">
        <v>0</v>
      </c>
      <c r="BD120" s="77">
        <v>0</v>
      </c>
      <c r="BE120" s="77">
        <v>1000001.1</v>
      </c>
      <c r="BF120" s="77">
        <v>1000000</v>
      </c>
      <c r="BG120" s="77">
        <v>-1.1000000000000001</v>
      </c>
      <c r="BH120" s="77">
        <v>0</v>
      </c>
    </row>
    <row r="121" spans="1:60" ht="15" thickBot="1" x14ac:dyDescent="0.35">
      <c r="A121" s="76" t="s">
        <v>232</v>
      </c>
      <c r="B121" s="77">
        <v>0</v>
      </c>
      <c r="C121" s="77">
        <v>0</v>
      </c>
      <c r="D121" s="77">
        <v>0</v>
      </c>
      <c r="E121" s="77">
        <v>499995.2</v>
      </c>
      <c r="F121" s="77">
        <v>0</v>
      </c>
      <c r="G121" s="77">
        <v>1</v>
      </c>
      <c r="H121" s="77">
        <v>1</v>
      </c>
      <c r="I121" s="77">
        <v>1</v>
      </c>
      <c r="J121" s="77">
        <v>4</v>
      </c>
      <c r="K121" s="77">
        <v>2.5</v>
      </c>
      <c r="L121" s="77">
        <v>2.5</v>
      </c>
      <c r="M121" s="77">
        <v>499988.7</v>
      </c>
      <c r="N121" s="77">
        <v>1</v>
      </c>
      <c r="O121" s="77">
        <v>1</v>
      </c>
      <c r="P121" s="77">
        <v>0</v>
      </c>
      <c r="Q121" s="77">
        <v>2</v>
      </c>
      <c r="R121" s="77">
        <v>999999.9</v>
      </c>
      <c r="S121" s="77">
        <v>1000000</v>
      </c>
      <c r="T121" s="77">
        <v>0.1</v>
      </c>
      <c r="U121" s="77">
        <v>0</v>
      </c>
      <c r="V121" s="88">
        <f t="shared" si="34"/>
        <v>1</v>
      </c>
      <c r="AN121" s="76" t="s">
        <v>232</v>
      </c>
      <c r="AO121" s="77">
        <v>7.5</v>
      </c>
      <c r="AP121" s="77">
        <v>2.5</v>
      </c>
      <c r="AQ121" s="77">
        <v>2</v>
      </c>
      <c r="AR121" s="77">
        <v>999976.1</v>
      </c>
      <c r="AS121" s="77">
        <v>2</v>
      </c>
      <c r="AT121" s="77">
        <v>1</v>
      </c>
      <c r="AU121" s="77">
        <v>1</v>
      </c>
      <c r="AV121" s="77">
        <v>1</v>
      </c>
      <c r="AW121" s="77">
        <v>1</v>
      </c>
      <c r="AX121" s="77">
        <v>0</v>
      </c>
      <c r="AY121" s="77">
        <v>1</v>
      </c>
      <c r="AZ121" s="77">
        <v>1</v>
      </c>
      <c r="BA121" s="77">
        <v>1</v>
      </c>
      <c r="BB121" s="77">
        <v>1</v>
      </c>
      <c r="BC121" s="77">
        <v>2</v>
      </c>
      <c r="BD121" s="77">
        <v>0</v>
      </c>
      <c r="BE121" s="77">
        <v>1000000.1</v>
      </c>
      <c r="BF121" s="77">
        <v>1000000</v>
      </c>
      <c r="BG121" s="77">
        <v>-0.1</v>
      </c>
      <c r="BH121" s="77">
        <v>0</v>
      </c>
    </row>
    <row r="122" spans="1:60" ht="15" thickBot="1" x14ac:dyDescent="0.35">
      <c r="A122" s="76" t="s">
        <v>233</v>
      </c>
      <c r="B122" s="77">
        <v>0</v>
      </c>
      <c r="C122" s="77">
        <v>0</v>
      </c>
      <c r="D122" s="77">
        <v>0</v>
      </c>
      <c r="E122" s="77">
        <v>499995.2</v>
      </c>
      <c r="F122" s="77">
        <v>0</v>
      </c>
      <c r="G122" s="77">
        <v>0</v>
      </c>
      <c r="H122" s="77">
        <v>1</v>
      </c>
      <c r="I122" s="77">
        <v>1</v>
      </c>
      <c r="J122" s="77">
        <v>4</v>
      </c>
      <c r="K122" s="77">
        <v>2.5</v>
      </c>
      <c r="L122" s="77">
        <v>3.5</v>
      </c>
      <c r="M122" s="77">
        <v>499988.7</v>
      </c>
      <c r="N122" s="77">
        <v>1</v>
      </c>
      <c r="O122" s="77">
        <v>0</v>
      </c>
      <c r="P122" s="77">
        <v>1</v>
      </c>
      <c r="Q122" s="77">
        <v>2</v>
      </c>
      <c r="R122" s="77">
        <v>999999.9</v>
      </c>
      <c r="S122" s="77">
        <v>1000000</v>
      </c>
      <c r="T122" s="77">
        <v>0.1</v>
      </c>
      <c r="U122" s="77">
        <v>0</v>
      </c>
      <c r="V122" s="88">
        <f t="shared" si="34"/>
        <v>1</v>
      </c>
      <c r="AN122" s="76" t="s">
        <v>233</v>
      </c>
      <c r="AO122" s="77">
        <v>7.5</v>
      </c>
      <c r="AP122" s="77">
        <v>2.5</v>
      </c>
      <c r="AQ122" s="77">
        <v>2</v>
      </c>
      <c r="AR122" s="77">
        <v>999976.1</v>
      </c>
      <c r="AS122" s="77">
        <v>2</v>
      </c>
      <c r="AT122" s="77">
        <v>2</v>
      </c>
      <c r="AU122" s="77">
        <v>1</v>
      </c>
      <c r="AV122" s="77">
        <v>1</v>
      </c>
      <c r="AW122" s="77">
        <v>1</v>
      </c>
      <c r="AX122" s="77">
        <v>0</v>
      </c>
      <c r="AY122" s="77">
        <v>0</v>
      </c>
      <c r="AZ122" s="77">
        <v>1</v>
      </c>
      <c r="BA122" s="77">
        <v>1</v>
      </c>
      <c r="BB122" s="77">
        <v>2</v>
      </c>
      <c r="BC122" s="77">
        <v>1</v>
      </c>
      <c r="BD122" s="77">
        <v>0</v>
      </c>
      <c r="BE122" s="77">
        <v>1000000.1</v>
      </c>
      <c r="BF122" s="77">
        <v>1000000</v>
      </c>
      <c r="BG122" s="77">
        <v>-0.1</v>
      </c>
      <c r="BH122" s="77">
        <v>0</v>
      </c>
    </row>
    <row r="123" spans="1:60" ht="15" thickBot="1" x14ac:dyDescent="0.35">
      <c r="A123" s="76" t="s">
        <v>234</v>
      </c>
      <c r="B123" s="77">
        <v>0</v>
      </c>
      <c r="C123" s="77">
        <v>0</v>
      </c>
      <c r="D123" s="77">
        <v>0</v>
      </c>
      <c r="E123" s="77">
        <v>499995.2</v>
      </c>
      <c r="F123" s="77">
        <v>0</v>
      </c>
      <c r="G123" s="77">
        <v>1</v>
      </c>
      <c r="H123" s="77">
        <v>1</v>
      </c>
      <c r="I123" s="77">
        <v>0</v>
      </c>
      <c r="J123" s="77">
        <v>4</v>
      </c>
      <c r="K123" s="77">
        <v>2.5</v>
      </c>
      <c r="L123" s="77">
        <v>3.5</v>
      </c>
      <c r="M123" s="77">
        <v>499988.7</v>
      </c>
      <c r="N123" s="77">
        <v>1</v>
      </c>
      <c r="O123" s="77">
        <v>0</v>
      </c>
      <c r="P123" s="77">
        <v>1</v>
      </c>
      <c r="Q123" s="77">
        <v>2</v>
      </c>
      <c r="R123" s="77">
        <v>999999.9</v>
      </c>
      <c r="S123" s="77">
        <v>1000000</v>
      </c>
      <c r="T123" s="77">
        <v>0.1</v>
      </c>
      <c r="U123" s="77">
        <v>0</v>
      </c>
      <c r="V123" s="88">
        <f t="shared" si="34"/>
        <v>1</v>
      </c>
      <c r="AN123" s="76" t="s">
        <v>234</v>
      </c>
      <c r="AO123" s="77">
        <v>7.5</v>
      </c>
      <c r="AP123" s="77">
        <v>2.5</v>
      </c>
      <c r="AQ123" s="77">
        <v>2</v>
      </c>
      <c r="AR123" s="77">
        <v>999976.1</v>
      </c>
      <c r="AS123" s="77">
        <v>2</v>
      </c>
      <c r="AT123" s="77">
        <v>1</v>
      </c>
      <c r="AU123" s="77">
        <v>1</v>
      </c>
      <c r="AV123" s="77">
        <v>2</v>
      </c>
      <c r="AW123" s="77">
        <v>1</v>
      </c>
      <c r="AX123" s="77">
        <v>0</v>
      </c>
      <c r="AY123" s="77">
        <v>0</v>
      </c>
      <c r="AZ123" s="77">
        <v>1</v>
      </c>
      <c r="BA123" s="77">
        <v>1</v>
      </c>
      <c r="BB123" s="77">
        <v>2</v>
      </c>
      <c r="BC123" s="77">
        <v>1</v>
      </c>
      <c r="BD123" s="77">
        <v>0</v>
      </c>
      <c r="BE123" s="77">
        <v>1000000.1</v>
      </c>
      <c r="BF123" s="77">
        <v>1000000</v>
      </c>
      <c r="BG123" s="77">
        <v>-0.1</v>
      </c>
      <c r="BH123" s="77">
        <v>0</v>
      </c>
    </row>
    <row r="124" spans="1:60" ht="15" thickBot="1" x14ac:dyDescent="0.35">
      <c r="A124" s="76" t="s">
        <v>235</v>
      </c>
      <c r="B124" s="77">
        <v>0</v>
      </c>
      <c r="C124" s="77">
        <v>0</v>
      </c>
      <c r="D124" s="77">
        <v>0</v>
      </c>
      <c r="E124" s="77">
        <v>499995.2</v>
      </c>
      <c r="F124" s="77">
        <v>0</v>
      </c>
      <c r="G124" s="77">
        <v>1</v>
      </c>
      <c r="H124" s="77">
        <v>1</v>
      </c>
      <c r="I124" s="77">
        <v>1</v>
      </c>
      <c r="J124" s="77">
        <v>4</v>
      </c>
      <c r="K124" s="77">
        <v>2.5</v>
      </c>
      <c r="L124" s="77">
        <v>2.5</v>
      </c>
      <c r="M124" s="77">
        <v>499988.7</v>
      </c>
      <c r="N124" s="77">
        <v>1</v>
      </c>
      <c r="O124" s="77">
        <v>1</v>
      </c>
      <c r="P124" s="77">
        <v>0</v>
      </c>
      <c r="Q124" s="77">
        <v>2</v>
      </c>
      <c r="R124" s="77">
        <v>999999.9</v>
      </c>
      <c r="S124" s="77">
        <v>1000000</v>
      </c>
      <c r="T124" s="77">
        <v>0.1</v>
      </c>
      <c r="U124" s="77">
        <v>0</v>
      </c>
      <c r="V124" s="88">
        <f t="shared" si="34"/>
        <v>1</v>
      </c>
      <c r="AN124" s="76" t="s">
        <v>235</v>
      </c>
      <c r="AO124" s="77">
        <v>7.5</v>
      </c>
      <c r="AP124" s="77">
        <v>2.5</v>
      </c>
      <c r="AQ124" s="77">
        <v>2</v>
      </c>
      <c r="AR124" s="77">
        <v>999976.1</v>
      </c>
      <c r="AS124" s="77">
        <v>2</v>
      </c>
      <c r="AT124" s="77">
        <v>1</v>
      </c>
      <c r="AU124" s="77">
        <v>1</v>
      </c>
      <c r="AV124" s="77">
        <v>1</v>
      </c>
      <c r="AW124" s="77">
        <v>1</v>
      </c>
      <c r="AX124" s="77">
        <v>0</v>
      </c>
      <c r="AY124" s="77">
        <v>1</v>
      </c>
      <c r="AZ124" s="77">
        <v>1</v>
      </c>
      <c r="BA124" s="77">
        <v>1</v>
      </c>
      <c r="BB124" s="77">
        <v>1</v>
      </c>
      <c r="BC124" s="77">
        <v>2</v>
      </c>
      <c r="BD124" s="77">
        <v>0</v>
      </c>
      <c r="BE124" s="77">
        <v>1000000.1</v>
      </c>
      <c r="BF124" s="77">
        <v>1000000</v>
      </c>
      <c r="BG124" s="77">
        <v>-0.1</v>
      </c>
      <c r="BH124" s="77">
        <v>0</v>
      </c>
    </row>
    <row r="125" spans="1:60" ht="15" thickBot="1" x14ac:dyDescent="0.35">
      <c r="A125" s="76" t="s">
        <v>236</v>
      </c>
      <c r="B125" s="77">
        <v>0</v>
      </c>
      <c r="C125" s="77">
        <v>0</v>
      </c>
      <c r="D125" s="77">
        <v>0</v>
      </c>
      <c r="E125" s="77">
        <v>499995.2</v>
      </c>
      <c r="F125" s="77">
        <v>0</v>
      </c>
      <c r="G125" s="77">
        <v>1</v>
      </c>
      <c r="H125" s="77">
        <v>1</v>
      </c>
      <c r="I125" s="77">
        <v>2</v>
      </c>
      <c r="J125" s="77">
        <v>4</v>
      </c>
      <c r="K125" s="77">
        <v>2.5</v>
      </c>
      <c r="L125" s="77">
        <v>3.5</v>
      </c>
      <c r="M125" s="77">
        <v>499989.7</v>
      </c>
      <c r="N125" s="77">
        <v>1</v>
      </c>
      <c r="O125" s="77">
        <v>2</v>
      </c>
      <c r="P125" s="77">
        <v>1</v>
      </c>
      <c r="Q125" s="77">
        <v>2</v>
      </c>
      <c r="R125" s="77">
        <v>1000004.9</v>
      </c>
      <c r="S125" s="77">
        <v>1000000</v>
      </c>
      <c r="T125" s="77">
        <v>-4.9000000000000004</v>
      </c>
      <c r="U125" s="77">
        <v>0</v>
      </c>
      <c r="V125" s="88">
        <f t="shared" si="34"/>
        <v>1</v>
      </c>
      <c r="AN125" s="76" t="s">
        <v>236</v>
      </c>
      <c r="AO125" s="77">
        <v>7.5</v>
      </c>
      <c r="AP125" s="77">
        <v>2.5</v>
      </c>
      <c r="AQ125" s="77">
        <v>2</v>
      </c>
      <c r="AR125" s="77">
        <v>999976.1</v>
      </c>
      <c r="AS125" s="77">
        <v>2</v>
      </c>
      <c r="AT125" s="77">
        <v>1</v>
      </c>
      <c r="AU125" s="77">
        <v>1</v>
      </c>
      <c r="AV125" s="77">
        <v>0</v>
      </c>
      <c r="AW125" s="77">
        <v>1</v>
      </c>
      <c r="AX125" s="77">
        <v>0</v>
      </c>
      <c r="AY125" s="77">
        <v>0</v>
      </c>
      <c r="AZ125" s="77">
        <v>0</v>
      </c>
      <c r="BA125" s="77">
        <v>1</v>
      </c>
      <c r="BB125" s="77">
        <v>0</v>
      </c>
      <c r="BC125" s="77">
        <v>1</v>
      </c>
      <c r="BD125" s="77">
        <v>0</v>
      </c>
      <c r="BE125" s="77">
        <v>999995.1</v>
      </c>
      <c r="BF125" s="77">
        <v>1000000</v>
      </c>
      <c r="BG125" s="77">
        <v>4.9000000000000004</v>
      </c>
      <c r="BH125" s="77">
        <v>0</v>
      </c>
    </row>
    <row r="126" spans="1:60" ht="15" thickBot="1" x14ac:dyDescent="0.35">
      <c r="A126" s="76" t="s">
        <v>237</v>
      </c>
      <c r="B126" s="77">
        <v>0</v>
      </c>
      <c r="C126" s="77">
        <v>0</v>
      </c>
      <c r="D126" s="77">
        <v>2</v>
      </c>
      <c r="E126" s="77">
        <v>499995.2</v>
      </c>
      <c r="F126" s="77">
        <v>0</v>
      </c>
      <c r="G126" s="77">
        <v>1</v>
      </c>
      <c r="H126" s="77">
        <v>1</v>
      </c>
      <c r="I126" s="77">
        <v>2</v>
      </c>
      <c r="J126" s="77">
        <v>4</v>
      </c>
      <c r="K126" s="77">
        <v>2.5</v>
      </c>
      <c r="L126" s="77">
        <v>2.5</v>
      </c>
      <c r="M126" s="77">
        <v>499988.7</v>
      </c>
      <c r="N126" s="77">
        <v>1</v>
      </c>
      <c r="O126" s="77">
        <v>2</v>
      </c>
      <c r="P126" s="77">
        <v>1</v>
      </c>
      <c r="Q126" s="77">
        <v>2</v>
      </c>
      <c r="R126" s="77">
        <v>1000004.9</v>
      </c>
      <c r="S126" s="77">
        <v>1000000</v>
      </c>
      <c r="T126" s="77">
        <v>-4.9000000000000004</v>
      </c>
      <c r="U126" s="77">
        <v>0</v>
      </c>
      <c r="V126" s="88">
        <f t="shared" si="34"/>
        <v>1</v>
      </c>
      <c r="AN126" s="76" t="s">
        <v>237</v>
      </c>
      <c r="AO126" s="77">
        <v>7.5</v>
      </c>
      <c r="AP126" s="77">
        <v>2.5</v>
      </c>
      <c r="AQ126" s="77">
        <v>0</v>
      </c>
      <c r="AR126" s="77">
        <v>999976.1</v>
      </c>
      <c r="AS126" s="77">
        <v>2</v>
      </c>
      <c r="AT126" s="77">
        <v>1</v>
      </c>
      <c r="AU126" s="77">
        <v>1</v>
      </c>
      <c r="AV126" s="77">
        <v>0</v>
      </c>
      <c r="AW126" s="77">
        <v>1</v>
      </c>
      <c r="AX126" s="77">
        <v>0</v>
      </c>
      <c r="AY126" s="77">
        <v>1</v>
      </c>
      <c r="AZ126" s="77">
        <v>1</v>
      </c>
      <c r="BA126" s="77">
        <v>1</v>
      </c>
      <c r="BB126" s="77">
        <v>0</v>
      </c>
      <c r="BC126" s="77">
        <v>1</v>
      </c>
      <c r="BD126" s="77">
        <v>0</v>
      </c>
      <c r="BE126" s="77">
        <v>999995.1</v>
      </c>
      <c r="BF126" s="77">
        <v>1000000</v>
      </c>
      <c r="BG126" s="77">
        <v>4.9000000000000004</v>
      </c>
      <c r="BH126" s="77">
        <v>0</v>
      </c>
    </row>
    <row r="127" spans="1:60" ht="15" thickBot="1" x14ac:dyDescent="0.35">
      <c r="A127" s="76" t="s">
        <v>238</v>
      </c>
      <c r="B127" s="77">
        <v>0</v>
      </c>
      <c r="C127" s="77">
        <v>0</v>
      </c>
      <c r="D127" s="77">
        <v>2</v>
      </c>
      <c r="E127" s="77">
        <v>499995.2</v>
      </c>
      <c r="F127" s="77">
        <v>0</v>
      </c>
      <c r="G127" s="77">
        <v>1</v>
      </c>
      <c r="H127" s="77">
        <v>1</v>
      </c>
      <c r="I127" s="77">
        <v>0</v>
      </c>
      <c r="J127" s="77">
        <v>4</v>
      </c>
      <c r="K127" s="77">
        <v>2.5</v>
      </c>
      <c r="L127" s="77">
        <v>3.5</v>
      </c>
      <c r="M127" s="77">
        <v>499988.7</v>
      </c>
      <c r="N127" s="77">
        <v>0</v>
      </c>
      <c r="O127" s="77">
        <v>2</v>
      </c>
      <c r="P127" s="77">
        <v>0</v>
      </c>
      <c r="Q127" s="77">
        <v>2</v>
      </c>
      <c r="R127" s="77">
        <v>1000001.9</v>
      </c>
      <c r="S127" s="77">
        <v>1000000</v>
      </c>
      <c r="T127" s="77">
        <v>-1.9</v>
      </c>
      <c r="U127" s="77">
        <v>0</v>
      </c>
      <c r="V127" s="88">
        <f t="shared" si="34"/>
        <v>1</v>
      </c>
      <c r="AN127" s="76" t="s">
        <v>238</v>
      </c>
      <c r="AO127" s="77">
        <v>7.5</v>
      </c>
      <c r="AP127" s="77">
        <v>2.5</v>
      </c>
      <c r="AQ127" s="77">
        <v>0</v>
      </c>
      <c r="AR127" s="77">
        <v>999976.1</v>
      </c>
      <c r="AS127" s="77">
        <v>2</v>
      </c>
      <c r="AT127" s="77">
        <v>1</v>
      </c>
      <c r="AU127" s="77">
        <v>1</v>
      </c>
      <c r="AV127" s="77">
        <v>2</v>
      </c>
      <c r="AW127" s="77">
        <v>1</v>
      </c>
      <c r="AX127" s="77">
        <v>0</v>
      </c>
      <c r="AY127" s="77">
        <v>0</v>
      </c>
      <c r="AZ127" s="77">
        <v>1</v>
      </c>
      <c r="BA127" s="77">
        <v>2</v>
      </c>
      <c r="BB127" s="77">
        <v>0</v>
      </c>
      <c r="BC127" s="77">
        <v>2</v>
      </c>
      <c r="BD127" s="77">
        <v>0</v>
      </c>
      <c r="BE127" s="77">
        <v>999998.1</v>
      </c>
      <c r="BF127" s="77">
        <v>1000000</v>
      </c>
      <c r="BG127" s="77">
        <v>1.9</v>
      </c>
      <c r="BH127" s="77">
        <v>0</v>
      </c>
    </row>
    <row r="128" spans="1:60" ht="15" thickBot="1" x14ac:dyDescent="0.35">
      <c r="A128" s="76" t="s">
        <v>239</v>
      </c>
      <c r="B128" s="77">
        <v>0</v>
      </c>
      <c r="C128" s="77">
        <v>0</v>
      </c>
      <c r="D128" s="77">
        <v>2</v>
      </c>
      <c r="E128" s="77">
        <v>499995.2</v>
      </c>
      <c r="F128" s="77">
        <v>0</v>
      </c>
      <c r="G128" s="77">
        <v>0</v>
      </c>
      <c r="H128" s="77">
        <v>1</v>
      </c>
      <c r="I128" s="77">
        <v>0</v>
      </c>
      <c r="J128" s="77">
        <v>4</v>
      </c>
      <c r="K128" s="77">
        <v>1.5</v>
      </c>
      <c r="L128" s="77">
        <v>2.5</v>
      </c>
      <c r="M128" s="77">
        <v>499989.7</v>
      </c>
      <c r="N128" s="77">
        <v>1</v>
      </c>
      <c r="O128" s="77">
        <v>2</v>
      </c>
      <c r="P128" s="77">
        <v>0</v>
      </c>
      <c r="Q128" s="77">
        <v>2</v>
      </c>
      <c r="R128" s="77">
        <v>1000000.9</v>
      </c>
      <c r="S128" s="77">
        <v>1000000</v>
      </c>
      <c r="T128" s="77">
        <v>-0.9</v>
      </c>
      <c r="U128" s="77">
        <v>0</v>
      </c>
      <c r="V128" s="88">
        <f t="shared" si="34"/>
        <v>1</v>
      </c>
      <c r="AN128" s="76" t="s">
        <v>239</v>
      </c>
      <c r="AO128" s="77">
        <v>7.5</v>
      </c>
      <c r="AP128" s="77">
        <v>2.5</v>
      </c>
      <c r="AQ128" s="77">
        <v>0</v>
      </c>
      <c r="AR128" s="77">
        <v>999976.1</v>
      </c>
      <c r="AS128" s="77">
        <v>2</v>
      </c>
      <c r="AT128" s="77">
        <v>2</v>
      </c>
      <c r="AU128" s="77">
        <v>1</v>
      </c>
      <c r="AV128" s="77">
        <v>2</v>
      </c>
      <c r="AW128" s="77">
        <v>1</v>
      </c>
      <c r="AX128" s="77">
        <v>1</v>
      </c>
      <c r="AY128" s="77">
        <v>1</v>
      </c>
      <c r="AZ128" s="77">
        <v>0</v>
      </c>
      <c r="BA128" s="77">
        <v>1</v>
      </c>
      <c r="BB128" s="77">
        <v>0</v>
      </c>
      <c r="BC128" s="77">
        <v>2</v>
      </c>
      <c r="BD128" s="77">
        <v>0</v>
      </c>
      <c r="BE128" s="77">
        <v>999999.1</v>
      </c>
      <c r="BF128" s="77">
        <v>1000000</v>
      </c>
      <c r="BG128" s="77">
        <v>0.9</v>
      </c>
      <c r="BH128" s="77">
        <v>0</v>
      </c>
    </row>
    <row r="129" spans="1:60" ht="15" thickBot="1" x14ac:dyDescent="0.35">
      <c r="A129" s="76" t="s">
        <v>240</v>
      </c>
      <c r="B129" s="77">
        <v>0</v>
      </c>
      <c r="C129" s="77">
        <v>0</v>
      </c>
      <c r="D129" s="77">
        <v>2</v>
      </c>
      <c r="E129" s="77">
        <v>499995.2</v>
      </c>
      <c r="F129" s="77">
        <v>0</v>
      </c>
      <c r="G129" s="77">
        <v>1</v>
      </c>
      <c r="H129" s="77">
        <v>1</v>
      </c>
      <c r="I129" s="77">
        <v>1</v>
      </c>
      <c r="J129" s="77">
        <v>4</v>
      </c>
      <c r="K129" s="77">
        <v>1.5</v>
      </c>
      <c r="L129" s="77">
        <v>2.5</v>
      </c>
      <c r="M129" s="77">
        <v>499988.7</v>
      </c>
      <c r="N129" s="77">
        <v>1</v>
      </c>
      <c r="O129" s="77">
        <v>2</v>
      </c>
      <c r="P129" s="77">
        <v>1</v>
      </c>
      <c r="Q129" s="77">
        <v>2</v>
      </c>
      <c r="R129" s="77">
        <v>1000002.9</v>
      </c>
      <c r="S129" s="77">
        <v>1000000</v>
      </c>
      <c r="T129" s="77">
        <v>-2.9</v>
      </c>
      <c r="U129" s="77">
        <v>0</v>
      </c>
      <c r="V129" s="88">
        <f t="shared" si="34"/>
        <v>1</v>
      </c>
      <c r="AN129" s="76" t="s">
        <v>240</v>
      </c>
      <c r="AO129" s="77">
        <v>7.5</v>
      </c>
      <c r="AP129" s="77">
        <v>2.5</v>
      </c>
      <c r="AQ129" s="77">
        <v>0</v>
      </c>
      <c r="AR129" s="77">
        <v>999976.1</v>
      </c>
      <c r="AS129" s="77">
        <v>2</v>
      </c>
      <c r="AT129" s="77">
        <v>1</v>
      </c>
      <c r="AU129" s="77">
        <v>1</v>
      </c>
      <c r="AV129" s="77">
        <v>1</v>
      </c>
      <c r="AW129" s="77">
        <v>1</v>
      </c>
      <c r="AX129" s="77">
        <v>1</v>
      </c>
      <c r="AY129" s="77">
        <v>1</v>
      </c>
      <c r="AZ129" s="77">
        <v>1</v>
      </c>
      <c r="BA129" s="77">
        <v>1</v>
      </c>
      <c r="BB129" s="77">
        <v>0</v>
      </c>
      <c r="BC129" s="77">
        <v>1</v>
      </c>
      <c r="BD129" s="77">
        <v>0</v>
      </c>
      <c r="BE129" s="77">
        <v>999997.1</v>
      </c>
      <c r="BF129" s="77">
        <v>1000000</v>
      </c>
      <c r="BG129" s="77">
        <v>2.9</v>
      </c>
      <c r="BH129" s="77">
        <v>0</v>
      </c>
    </row>
    <row r="130" spans="1:60" ht="15" thickBot="1" x14ac:dyDescent="0.35">
      <c r="A130" s="76" t="s">
        <v>241</v>
      </c>
      <c r="B130" s="77">
        <v>0</v>
      </c>
      <c r="C130" s="77">
        <v>0</v>
      </c>
      <c r="D130" s="77">
        <v>2</v>
      </c>
      <c r="E130" s="77">
        <v>499995.2</v>
      </c>
      <c r="F130" s="77">
        <v>0</v>
      </c>
      <c r="G130" s="77">
        <v>1</v>
      </c>
      <c r="H130" s="77">
        <v>0</v>
      </c>
      <c r="I130" s="77">
        <v>0</v>
      </c>
      <c r="J130" s="77">
        <v>4</v>
      </c>
      <c r="K130" s="77">
        <v>1.5</v>
      </c>
      <c r="L130" s="77">
        <v>2.5</v>
      </c>
      <c r="M130" s="77">
        <v>499988.7</v>
      </c>
      <c r="N130" s="77">
        <v>0</v>
      </c>
      <c r="O130" s="77">
        <v>2</v>
      </c>
      <c r="P130" s="77">
        <v>1</v>
      </c>
      <c r="Q130" s="77">
        <v>2</v>
      </c>
      <c r="R130" s="77">
        <v>999999.9</v>
      </c>
      <c r="S130" s="77">
        <v>1000000</v>
      </c>
      <c r="T130" s="77">
        <v>0.1</v>
      </c>
      <c r="U130" s="77">
        <v>0</v>
      </c>
      <c r="V130" s="88">
        <f t="shared" si="34"/>
        <v>1</v>
      </c>
      <c r="AN130" s="76" t="s">
        <v>241</v>
      </c>
      <c r="AO130" s="77">
        <v>7.5</v>
      </c>
      <c r="AP130" s="77">
        <v>2.5</v>
      </c>
      <c r="AQ130" s="77">
        <v>0</v>
      </c>
      <c r="AR130" s="77">
        <v>999976.1</v>
      </c>
      <c r="AS130" s="77">
        <v>2</v>
      </c>
      <c r="AT130" s="77">
        <v>1</v>
      </c>
      <c r="AU130" s="77">
        <v>2</v>
      </c>
      <c r="AV130" s="77">
        <v>2</v>
      </c>
      <c r="AW130" s="77">
        <v>1</v>
      </c>
      <c r="AX130" s="77">
        <v>1</v>
      </c>
      <c r="AY130" s="77">
        <v>1</v>
      </c>
      <c r="AZ130" s="77">
        <v>1</v>
      </c>
      <c r="BA130" s="77">
        <v>2</v>
      </c>
      <c r="BB130" s="77">
        <v>0</v>
      </c>
      <c r="BC130" s="77">
        <v>1</v>
      </c>
      <c r="BD130" s="77">
        <v>0</v>
      </c>
      <c r="BE130" s="77">
        <v>1000000.1</v>
      </c>
      <c r="BF130" s="77">
        <v>1000000</v>
      </c>
      <c r="BG130" s="77">
        <v>-0.1</v>
      </c>
      <c r="BH130" s="77">
        <v>0</v>
      </c>
    </row>
    <row r="131" spans="1:60" ht="15" thickBot="1" x14ac:dyDescent="0.35">
      <c r="A131" s="76" t="s">
        <v>242</v>
      </c>
      <c r="B131" s="77">
        <v>0</v>
      </c>
      <c r="C131" s="77">
        <v>0</v>
      </c>
      <c r="D131" s="77">
        <v>2</v>
      </c>
      <c r="E131" s="77">
        <v>499995.2</v>
      </c>
      <c r="F131" s="77">
        <v>0</v>
      </c>
      <c r="G131" s="77">
        <v>1</v>
      </c>
      <c r="H131" s="77">
        <v>0</v>
      </c>
      <c r="I131" s="77">
        <v>0</v>
      </c>
      <c r="J131" s="77">
        <v>4</v>
      </c>
      <c r="K131" s="77">
        <v>1.5</v>
      </c>
      <c r="L131" s="77">
        <v>2.5</v>
      </c>
      <c r="M131" s="77">
        <v>499989.7</v>
      </c>
      <c r="N131" s="77">
        <v>1</v>
      </c>
      <c r="O131" s="77">
        <v>1</v>
      </c>
      <c r="P131" s="77">
        <v>0</v>
      </c>
      <c r="Q131" s="77">
        <v>2</v>
      </c>
      <c r="R131" s="77">
        <v>999999.9</v>
      </c>
      <c r="S131" s="77">
        <v>1000000</v>
      </c>
      <c r="T131" s="77">
        <v>0.1</v>
      </c>
      <c r="U131" s="77">
        <v>0</v>
      </c>
      <c r="V131" s="88">
        <f t="shared" si="34"/>
        <v>1</v>
      </c>
      <c r="AN131" s="76" t="s">
        <v>242</v>
      </c>
      <c r="AO131" s="77">
        <v>7.5</v>
      </c>
      <c r="AP131" s="77">
        <v>2.5</v>
      </c>
      <c r="AQ131" s="77">
        <v>0</v>
      </c>
      <c r="AR131" s="77">
        <v>999976.1</v>
      </c>
      <c r="AS131" s="77">
        <v>2</v>
      </c>
      <c r="AT131" s="77">
        <v>1</v>
      </c>
      <c r="AU131" s="77">
        <v>2</v>
      </c>
      <c r="AV131" s="77">
        <v>2</v>
      </c>
      <c r="AW131" s="77">
        <v>1</v>
      </c>
      <c r="AX131" s="77">
        <v>1</v>
      </c>
      <c r="AY131" s="77">
        <v>1</v>
      </c>
      <c r="AZ131" s="77">
        <v>0</v>
      </c>
      <c r="BA131" s="77">
        <v>1</v>
      </c>
      <c r="BB131" s="77">
        <v>1</v>
      </c>
      <c r="BC131" s="77">
        <v>2</v>
      </c>
      <c r="BD131" s="77">
        <v>0</v>
      </c>
      <c r="BE131" s="77">
        <v>1000000.1</v>
      </c>
      <c r="BF131" s="77">
        <v>1000000</v>
      </c>
      <c r="BG131" s="77">
        <v>-0.1</v>
      </c>
      <c r="BH131" s="77">
        <v>0</v>
      </c>
    </row>
    <row r="132" spans="1:60" ht="15" thickBot="1" x14ac:dyDescent="0.35">
      <c r="A132" s="76" t="s">
        <v>243</v>
      </c>
      <c r="B132" s="77">
        <v>0</v>
      </c>
      <c r="C132" s="77">
        <v>0</v>
      </c>
      <c r="D132" s="77">
        <v>0</v>
      </c>
      <c r="E132" s="77">
        <v>499995.2</v>
      </c>
      <c r="F132" s="77">
        <v>1</v>
      </c>
      <c r="G132" s="77">
        <v>0</v>
      </c>
      <c r="H132" s="77">
        <v>1</v>
      </c>
      <c r="I132" s="77">
        <v>0</v>
      </c>
      <c r="J132" s="77">
        <v>5</v>
      </c>
      <c r="K132" s="77">
        <v>0</v>
      </c>
      <c r="L132" s="77">
        <v>2.5</v>
      </c>
      <c r="M132" s="77">
        <v>499988.7</v>
      </c>
      <c r="N132" s="77">
        <v>0</v>
      </c>
      <c r="O132" s="77">
        <v>1</v>
      </c>
      <c r="P132" s="77">
        <v>1</v>
      </c>
      <c r="Q132" s="77">
        <v>2</v>
      </c>
      <c r="R132" s="77">
        <v>999997.4</v>
      </c>
      <c r="S132" s="77">
        <v>1000000</v>
      </c>
      <c r="T132" s="77">
        <v>2.6</v>
      </c>
      <c r="U132" s="77">
        <v>0</v>
      </c>
      <c r="V132" s="88">
        <f t="shared" si="34"/>
        <v>1</v>
      </c>
      <c r="AN132" s="76" t="s">
        <v>243</v>
      </c>
      <c r="AO132" s="77">
        <v>7.5</v>
      </c>
      <c r="AP132" s="77">
        <v>2.5</v>
      </c>
      <c r="AQ132" s="77">
        <v>2</v>
      </c>
      <c r="AR132" s="77">
        <v>999976.1</v>
      </c>
      <c r="AS132" s="77">
        <v>1</v>
      </c>
      <c r="AT132" s="77">
        <v>2</v>
      </c>
      <c r="AU132" s="77">
        <v>1</v>
      </c>
      <c r="AV132" s="77">
        <v>2</v>
      </c>
      <c r="AW132" s="77">
        <v>0</v>
      </c>
      <c r="AX132" s="77">
        <v>2.5</v>
      </c>
      <c r="AY132" s="77">
        <v>1</v>
      </c>
      <c r="AZ132" s="77">
        <v>1</v>
      </c>
      <c r="BA132" s="77">
        <v>2</v>
      </c>
      <c r="BB132" s="77">
        <v>1</v>
      </c>
      <c r="BC132" s="77">
        <v>1</v>
      </c>
      <c r="BD132" s="77">
        <v>0</v>
      </c>
      <c r="BE132" s="77">
        <v>1000002.6</v>
      </c>
      <c r="BF132" s="77">
        <v>1000000</v>
      </c>
      <c r="BG132" s="77">
        <v>-2.6</v>
      </c>
      <c r="BH132" s="77">
        <v>0</v>
      </c>
    </row>
    <row r="133" spans="1:60" ht="15" thickBot="1" x14ac:dyDescent="0.35">
      <c r="A133" s="76" t="s">
        <v>244</v>
      </c>
      <c r="B133" s="77">
        <v>0</v>
      </c>
      <c r="C133" s="77">
        <v>0</v>
      </c>
      <c r="D133" s="77">
        <v>0</v>
      </c>
      <c r="E133" s="77">
        <v>499995.2</v>
      </c>
      <c r="F133" s="77">
        <v>0</v>
      </c>
      <c r="G133" s="77">
        <v>0</v>
      </c>
      <c r="H133" s="77">
        <v>1</v>
      </c>
      <c r="I133" s="77">
        <v>0</v>
      </c>
      <c r="J133" s="77">
        <v>4</v>
      </c>
      <c r="K133" s="77">
        <v>2.5</v>
      </c>
      <c r="L133" s="77">
        <v>3.5</v>
      </c>
      <c r="M133" s="77">
        <v>499988.7</v>
      </c>
      <c r="N133" s="77">
        <v>1</v>
      </c>
      <c r="O133" s="77">
        <v>1</v>
      </c>
      <c r="P133" s="77">
        <v>1</v>
      </c>
      <c r="Q133" s="77">
        <v>2</v>
      </c>
      <c r="R133" s="77">
        <v>999999.9</v>
      </c>
      <c r="S133" s="77">
        <v>1000000</v>
      </c>
      <c r="T133" s="77">
        <v>0.1</v>
      </c>
      <c r="U133" s="77">
        <v>0</v>
      </c>
      <c r="V133" s="88">
        <f t="shared" si="34"/>
        <v>1</v>
      </c>
      <c r="AN133" s="76" t="s">
        <v>244</v>
      </c>
      <c r="AO133" s="77">
        <v>7.5</v>
      </c>
      <c r="AP133" s="77">
        <v>2.5</v>
      </c>
      <c r="AQ133" s="77">
        <v>2</v>
      </c>
      <c r="AR133" s="77">
        <v>999976.1</v>
      </c>
      <c r="AS133" s="77">
        <v>2</v>
      </c>
      <c r="AT133" s="77">
        <v>2</v>
      </c>
      <c r="AU133" s="77">
        <v>1</v>
      </c>
      <c r="AV133" s="77">
        <v>2</v>
      </c>
      <c r="AW133" s="77">
        <v>1</v>
      </c>
      <c r="AX133" s="77">
        <v>0</v>
      </c>
      <c r="AY133" s="77">
        <v>0</v>
      </c>
      <c r="AZ133" s="77">
        <v>1</v>
      </c>
      <c r="BA133" s="77">
        <v>1</v>
      </c>
      <c r="BB133" s="77">
        <v>1</v>
      </c>
      <c r="BC133" s="77">
        <v>1</v>
      </c>
      <c r="BD133" s="77">
        <v>0</v>
      </c>
      <c r="BE133" s="77">
        <v>1000000.1</v>
      </c>
      <c r="BF133" s="77">
        <v>1000000</v>
      </c>
      <c r="BG133" s="77">
        <v>-0.1</v>
      </c>
      <c r="BH133" s="77">
        <v>0</v>
      </c>
    </row>
    <row r="134" spans="1:60" ht="15" thickBot="1" x14ac:dyDescent="0.35">
      <c r="A134" s="76" t="s">
        <v>245</v>
      </c>
      <c r="B134" s="77">
        <v>0</v>
      </c>
      <c r="C134" s="77">
        <v>0</v>
      </c>
      <c r="D134" s="77">
        <v>0</v>
      </c>
      <c r="E134" s="77">
        <v>499995.2</v>
      </c>
      <c r="F134" s="77">
        <v>0</v>
      </c>
      <c r="G134" s="77">
        <v>1</v>
      </c>
      <c r="H134" s="77">
        <v>1</v>
      </c>
      <c r="I134" s="77">
        <v>0</v>
      </c>
      <c r="J134" s="77">
        <v>5</v>
      </c>
      <c r="K134" s="77">
        <v>1.5</v>
      </c>
      <c r="L134" s="77">
        <v>2.5</v>
      </c>
      <c r="M134" s="77">
        <v>499988.7</v>
      </c>
      <c r="N134" s="77">
        <v>1</v>
      </c>
      <c r="O134" s="77">
        <v>2</v>
      </c>
      <c r="P134" s="77">
        <v>1</v>
      </c>
      <c r="Q134" s="77">
        <v>2</v>
      </c>
      <c r="R134" s="77">
        <v>1000000.9</v>
      </c>
      <c r="S134" s="77">
        <v>1000000</v>
      </c>
      <c r="T134" s="77">
        <v>-0.9</v>
      </c>
      <c r="U134" s="77">
        <v>0</v>
      </c>
      <c r="V134" s="88">
        <f t="shared" si="34"/>
        <v>1</v>
      </c>
      <c r="AN134" s="76" t="s">
        <v>245</v>
      </c>
      <c r="AO134" s="77">
        <v>7.5</v>
      </c>
      <c r="AP134" s="77">
        <v>2.5</v>
      </c>
      <c r="AQ134" s="77">
        <v>2</v>
      </c>
      <c r="AR134" s="77">
        <v>999976.1</v>
      </c>
      <c r="AS134" s="77">
        <v>2</v>
      </c>
      <c r="AT134" s="77">
        <v>1</v>
      </c>
      <c r="AU134" s="77">
        <v>1</v>
      </c>
      <c r="AV134" s="77">
        <v>2</v>
      </c>
      <c r="AW134" s="77">
        <v>0</v>
      </c>
      <c r="AX134" s="77">
        <v>1</v>
      </c>
      <c r="AY134" s="77">
        <v>1</v>
      </c>
      <c r="AZ134" s="77">
        <v>1</v>
      </c>
      <c r="BA134" s="77">
        <v>1</v>
      </c>
      <c r="BB134" s="77">
        <v>0</v>
      </c>
      <c r="BC134" s="77">
        <v>1</v>
      </c>
      <c r="BD134" s="77">
        <v>0</v>
      </c>
      <c r="BE134" s="77">
        <v>999999.1</v>
      </c>
      <c r="BF134" s="77">
        <v>1000000</v>
      </c>
      <c r="BG134" s="77">
        <v>0.9</v>
      </c>
      <c r="BH134" s="77">
        <v>0</v>
      </c>
    </row>
    <row r="135" spans="1:60" ht="15" thickBot="1" x14ac:dyDescent="0.35">
      <c r="A135" s="76" t="s">
        <v>246</v>
      </c>
      <c r="B135" s="77">
        <v>0</v>
      </c>
      <c r="C135" s="77">
        <v>0</v>
      </c>
      <c r="D135" s="77">
        <v>0</v>
      </c>
      <c r="E135" s="77">
        <v>499995.2</v>
      </c>
      <c r="F135" s="77">
        <v>0</v>
      </c>
      <c r="G135" s="77">
        <v>1</v>
      </c>
      <c r="H135" s="77">
        <v>1</v>
      </c>
      <c r="I135" s="77">
        <v>0</v>
      </c>
      <c r="J135" s="77">
        <v>4</v>
      </c>
      <c r="K135" s="77">
        <v>1.5</v>
      </c>
      <c r="L135" s="77">
        <v>2.5</v>
      </c>
      <c r="M135" s="77">
        <v>499988.7</v>
      </c>
      <c r="N135" s="77">
        <v>1</v>
      </c>
      <c r="O135" s="77">
        <v>2</v>
      </c>
      <c r="P135" s="77">
        <v>0</v>
      </c>
      <c r="Q135" s="77">
        <v>2</v>
      </c>
      <c r="R135" s="77">
        <v>999998.9</v>
      </c>
      <c r="S135" s="77">
        <v>1000000</v>
      </c>
      <c r="T135" s="77">
        <v>1.1000000000000001</v>
      </c>
      <c r="U135" s="77">
        <v>0</v>
      </c>
      <c r="V135" s="88">
        <f t="shared" si="34"/>
        <v>1</v>
      </c>
      <c r="AN135" s="76" t="s">
        <v>246</v>
      </c>
      <c r="AO135" s="77">
        <v>7.5</v>
      </c>
      <c r="AP135" s="77">
        <v>2.5</v>
      </c>
      <c r="AQ135" s="77">
        <v>2</v>
      </c>
      <c r="AR135" s="77">
        <v>999976.1</v>
      </c>
      <c r="AS135" s="77">
        <v>2</v>
      </c>
      <c r="AT135" s="77">
        <v>1</v>
      </c>
      <c r="AU135" s="77">
        <v>1</v>
      </c>
      <c r="AV135" s="77">
        <v>2</v>
      </c>
      <c r="AW135" s="77">
        <v>1</v>
      </c>
      <c r="AX135" s="77">
        <v>1</v>
      </c>
      <c r="AY135" s="77">
        <v>1</v>
      </c>
      <c r="AZ135" s="77">
        <v>1</v>
      </c>
      <c r="BA135" s="77">
        <v>1</v>
      </c>
      <c r="BB135" s="77">
        <v>0</v>
      </c>
      <c r="BC135" s="77">
        <v>2</v>
      </c>
      <c r="BD135" s="77">
        <v>0</v>
      </c>
      <c r="BE135" s="77">
        <v>1000001.1</v>
      </c>
      <c r="BF135" s="77">
        <v>1000000</v>
      </c>
      <c r="BG135" s="77">
        <v>-1.1000000000000001</v>
      </c>
      <c r="BH135" s="77">
        <v>0</v>
      </c>
    </row>
    <row r="136" spans="1:60" ht="15" thickBot="1" x14ac:dyDescent="0.35">
      <c r="A136" s="76" t="s">
        <v>247</v>
      </c>
      <c r="B136" s="77">
        <v>0</v>
      </c>
      <c r="C136" s="77">
        <v>0</v>
      </c>
      <c r="D136" s="77">
        <v>0</v>
      </c>
      <c r="E136" s="77">
        <v>499995.2</v>
      </c>
      <c r="F136" s="77">
        <v>0</v>
      </c>
      <c r="G136" s="77">
        <v>1</v>
      </c>
      <c r="H136" s="77">
        <v>1</v>
      </c>
      <c r="I136" s="77">
        <v>0</v>
      </c>
      <c r="J136" s="77">
        <v>4</v>
      </c>
      <c r="K136" s="77">
        <v>2.5</v>
      </c>
      <c r="L136" s="77">
        <v>3.5</v>
      </c>
      <c r="M136" s="77">
        <v>499989.7</v>
      </c>
      <c r="N136" s="77">
        <v>1</v>
      </c>
      <c r="O136" s="77">
        <v>1</v>
      </c>
      <c r="P136" s="77">
        <v>1</v>
      </c>
      <c r="Q136" s="77">
        <v>2</v>
      </c>
      <c r="R136" s="77">
        <v>1000001.9</v>
      </c>
      <c r="S136" s="77">
        <v>1000000</v>
      </c>
      <c r="T136" s="77">
        <v>-1.9</v>
      </c>
      <c r="U136" s="77">
        <v>0</v>
      </c>
      <c r="V136" s="88">
        <f t="shared" si="34"/>
        <v>1</v>
      </c>
      <c r="AN136" s="76" t="s">
        <v>247</v>
      </c>
      <c r="AO136" s="77">
        <v>7.5</v>
      </c>
      <c r="AP136" s="77">
        <v>2.5</v>
      </c>
      <c r="AQ136" s="77">
        <v>2</v>
      </c>
      <c r="AR136" s="77">
        <v>999976.1</v>
      </c>
      <c r="AS136" s="77">
        <v>2</v>
      </c>
      <c r="AT136" s="77">
        <v>1</v>
      </c>
      <c r="AU136" s="77">
        <v>1</v>
      </c>
      <c r="AV136" s="77">
        <v>2</v>
      </c>
      <c r="AW136" s="77">
        <v>1</v>
      </c>
      <c r="AX136" s="77">
        <v>0</v>
      </c>
      <c r="AY136" s="77">
        <v>0</v>
      </c>
      <c r="AZ136" s="77">
        <v>0</v>
      </c>
      <c r="BA136" s="77">
        <v>1</v>
      </c>
      <c r="BB136" s="77">
        <v>1</v>
      </c>
      <c r="BC136" s="77">
        <v>1</v>
      </c>
      <c r="BD136" s="77">
        <v>0</v>
      </c>
      <c r="BE136" s="77">
        <v>999998.1</v>
      </c>
      <c r="BF136" s="77">
        <v>1000000</v>
      </c>
      <c r="BG136" s="77">
        <v>1.9</v>
      </c>
      <c r="BH136" s="77">
        <v>0</v>
      </c>
    </row>
    <row r="137" spans="1:60" ht="15" thickBot="1" x14ac:dyDescent="0.35">
      <c r="A137" s="76" t="s">
        <v>248</v>
      </c>
      <c r="B137" s="77">
        <v>0</v>
      </c>
      <c r="C137" s="77">
        <v>0</v>
      </c>
      <c r="D137" s="77">
        <v>0</v>
      </c>
      <c r="E137" s="77">
        <v>499995.2</v>
      </c>
      <c r="F137" s="77">
        <v>0</v>
      </c>
      <c r="G137" s="77">
        <v>1</v>
      </c>
      <c r="H137" s="77">
        <v>1</v>
      </c>
      <c r="I137" s="77">
        <v>0</v>
      </c>
      <c r="J137" s="77">
        <v>4</v>
      </c>
      <c r="K137" s="77">
        <v>2.5</v>
      </c>
      <c r="L137" s="77">
        <v>2.5</v>
      </c>
      <c r="M137" s="77">
        <v>499988.7</v>
      </c>
      <c r="N137" s="77">
        <v>1</v>
      </c>
      <c r="O137" s="77">
        <v>1</v>
      </c>
      <c r="P137" s="77">
        <v>2</v>
      </c>
      <c r="Q137" s="77">
        <v>2</v>
      </c>
      <c r="R137" s="77">
        <v>1000000.9</v>
      </c>
      <c r="S137" s="77">
        <v>1000000</v>
      </c>
      <c r="T137" s="77">
        <v>-0.9</v>
      </c>
      <c r="U137" s="77">
        <v>0</v>
      </c>
      <c r="V137" s="88">
        <f t="shared" si="34"/>
        <v>1</v>
      </c>
      <c r="AN137" s="76" t="s">
        <v>248</v>
      </c>
      <c r="AO137" s="77">
        <v>7.5</v>
      </c>
      <c r="AP137" s="77">
        <v>2.5</v>
      </c>
      <c r="AQ137" s="77">
        <v>2</v>
      </c>
      <c r="AR137" s="77">
        <v>999976.1</v>
      </c>
      <c r="AS137" s="77">
        <v>2</v>
      </c>
      <c r="AT137" s="77">
        <v>1</v>
      </c>
      <c r="AU137" s="77">
        <v>1</v>
      </c>
      <c r="AV137" s="77">
        <v>2</v>
      </c>
      <c r="AW137" s="77">
        <v>1</v>
      </c>
      <c r="AX137" s="77">
        <v>0</v>
      </c>
      <c r="AY137" s="77">
        <v>1</v>
      </c>
      <c r="AZ137" s="77">
        <v>1</v>
      </c>
      <c r="BA137" s="77">
        <v>1</v>
      </c>
      <c r="BB137" s="77">
        <v>1</v>
      </c>
      <c r="BC137" s="77">
        <v>0</v>
      </c>
      <c r="BD137" s="77">
        <v>0</v>
      </c>
      <c r="BE137" s="77">
        <v>999999.1</v>
      </c>
      <c r="BF137" s="77">
        <v>1000000</v>
      </c>
      <c r="BG137" s="77">
        <v>0.9</v>
      </c>
      <c r="BH137" s="77">
        <v>0</v>
      </c>
    </row>
    <row r="138" spans="1:60" ht="15" thickBot="1" x14ac:dyDescent="0.35">
      <c r="A138" s="76" t="s">
        <v>249</v>
      </c>
      <c r="B138" s="77">
        <v>0</v>
      </c>
      <c r="C138" s="77">
        <v>0</v>
      </c>
      <c r="D138" s="77">
        <v>0</v>
      </c>
      <c r="E138" s="77">
        <v>499995.2</v>
      </c>
      <c r="F138" s="77">
        <v>0</v>
      </c>
      <c r="G138" s="77">
        <v>1</v>
      </c>
      <c r="H138" s="77">
        <v>1</v>
      </c>
      <c r="I138" s="77">
        <v>0</v>
      </c>
      <c r="J138" s="77">
        <v>4</v>
      </c>
      <c r="K138" s="77">
        <v>1.5</v>
      </c>
      <c r="L138" s="77">
        <v>2.5</v>
      </c>
      <c r="M138" s="77">
        <v>499989.7</v>
      </c>
      <c r="N138" s="77">
        <v>1</v>
      </c>
      <c r="O138" s="77">
        <v>1</v>
      </c>
      <c r="P138" s="77">
        <v>1</v>
      </c>
      <c r="Q138" s="77">
        <v>1</v>
      </c>
      <c r="R138" s="77">
        <v>999998.9</v>
      </c>
      <c r="S138" s="77">
        <v>1000000</v>
      </c>
      <c r="T138" s="77">
        <v>1.1000000000000001</v>
      </c>
      <c r="U138" s="77">
        <v>0</v>
      </c>
      <c r="V138" s="88">
        <f t="shared" si="34"/>
        <v>1</v>
      </c>
      <c r="AN138" s="76" t="s">
        <v>249</v>
      </c>
      <c r="AO138" s="77">
        <v>7.5</v>
      </c>
      <c r="AP138" s="77">
        <v>2.5</v>
      </c>
      <c r="AQ138" s="77">
        <v>2</v>
      </c>
      <c r="AR138" s="77">
        <v>999976.1</v>
      </c>
      <c r="AS138" s="77">
        <v>2</v>
      </c>
      <c r="AT138" s="77">
        <v>1</v>
      </c>
      <c r="AU138" s="77">
        <v>1</v>
      </c>
      <c r="AV138" s="77">
        <v>2</v>
      </c>
      <c r="AW138" s="77">
        <v>1</v>
      </c>
      <c r="AX138" s="77">
        <v>1</v>
      </c>
      <c r="AY138" s="77">
        <v>1</v>
      </c>
      <c r="AZ138" s="77">
        <v>0</v>
      </c>
      <c r="BA138" s="77">
        <v>1</v>
      </c>
      <c r="BB138" s="77">
        <v>1</v>
      </c>
      <c r="BC138" s="77">
        <v>1</v>
      </c>
      <c r="BD138" s="77">
        <v>1</v>
      </c>
      <c r="BE138" s="77">
        <v>1000001.1</v>
      </c>
      <c r="BF138" s="77">
        <v>1000000</v>
      </c>
      <c r="BG138" s="77">
        <v>-1.1000000000000001</v>
      </c>
      <c r="BH138" s="77">
        <v>0</v>
      </c>
    </row>
    <row r="139" spans="1:60" ht="15" thickBot="1" x14ac:dyDescent="0.35">
      <c r="A139" s="76" t="s">
        <v>250</v>
      </c>
      <c r="B139" s="77">
        <v>0</v>
      </c>
      <c r="C139" s="77">
        <v>0</v>
      </c>
      <c r="D139" s="77">
        <v>0</v>
      </c>
      <c r="E139" s="77">
        <v>499995.2</v>
      </c>
      <c r="F139" s="77">
        <v>0</v>
      </c>
      <c r="G139" s="77">
        <v>0</v>
      </c>
      <c r="H139" s="77">
        <v>1</v>
      </c>
      <c r="I139" s="77">
        <v>0</v>
      </c>
      <c r="J139" s="77">
        <v>4</v>
      </c>
      <c r="K139" s="77">
        <v>1.5</v>
      </c>
      <c r="L139" s="77">
        <v>2.5</v>
      </c>
      <c r="M139" s="77">
        <v>499988.7</v>
      </c>
      <c r="N139" s="77">
        <v>1</v>
      </c>
      <c r="O139" s="77">
        <v>1</v>
      </c>
      <c r="P139" s="77">
        <v>1</v>
      </c>
      <c r="Q139" s="77">
        <v>0</v>
      </c>
      <c r="R139" s="77">
        <v>999995.9</v>
      </c>
      <c r="S139" s="77">
        <v>1000000</v>
      </c>
      <c r="T139" s="77">
        <v>4.0999999999999996</v>
      </c>
      <c r="U139" s="77">
        <v>0</v>
      </c>
      <c r="V139" s="88">
        <f t="shared" si="34"/>
        <v>1</v>
      </c>
      <c r="AN139" s="76" t="s">
        <v>250</v>
      </c>
      <c r="AO139" s="77">
        <v>7.5</v>
      </c>
      <c r="AP139" s="77">
        <v>2.5</v>
      </c>
      <c r="AQ139" s="77">
        <v>2</v>
      </c>
      <c r="AR139" s="77">
        <v>999976.1</v>
      </c>
      <c r="AS139" s="77">
        <v>2</v>
      </c>
      <c r="AT139" s="77">
        <v>2</v>
      </c>
      <c r="AU139" s="77">
        <v>1</v>
      </c>
      <c r="AV139" s="77">
        <v>2</v>
      </c>
      <c r="AW139" s="77">
        <v>1</v>
      </c>
      <c r="AX139" s="77">
        <v>1</v>
      </c>
      <c r="AY139" s="77">
        <v>1</v>
      </c>
      <c r="AZ139" s="77">
        <v>1</v>
      </c>
      <c r="BA139" s="77">
        <v>1</v>
      </c>
      <c r="BB139" s="77">
        <v>1</v>
      </c>
      <c r="BC139" s="77">
        <v>1</v>
      </c>
      <c r="BD139" s="77">
        <v>2</v>
      </c>
      <c r="BE139" s="77">
        <v>1000004.1</v>
      </c>
      <c r="BF139" s="77">
        <v>1000000</v>
      </c>
      <c r="BG139" s="77">
        <v>-4.0999999999999996</v>
      </c>
      <c r="BH139" s="77">
        <v>0</v>
      </c>
    </row>
    <row r="140" spans="1:60" ht="15" thickBot="1" x14ac:dyDescent="0.35">
      <c r="A140" s="76" t="s">
        <v>251</v>
      </c>
      <c r="B140" s="77">
        <v>0</v>
      </c>
      <c r="C140" s="77">
        <v>0</v>
      </c>
      <c r="D140" s="77">
        <v>0</v>
      </c>
      <c r="E140" s="77">
        <v>499995.2</v>
      </c>
      <c r="F140" s="77">
        <v>0</v>
      </c>
      <c r="G140" s="77">
        <v>0</v>
      </c>
      <c r="H140" s="77">
        <v>1</v>
      </c>
      <c r="I140" s="77">
        <v>0</v>
      </c>
      <c r="J140" s="77">
        <v>4</v>
      </c>
      <c r="K140" s="77">
        <v>1.5</v>
      </c>
      <c r="L140" s="77">
        <v>2.5</v>
      </c>
      <c r="M140" s="77">
        <v>499988.7</v>
      </c>
      <c r="N140" s="77">
        <v>1</v>
      </c>
      <c r="O140" s="77">
        <v>1</v>
      </c>
      <c r="P140" s="77">
        <v>1</v>
      </c>
      <c r="Q140" s="77">
        <v>0</v>
      </c>
      <c r="R140" s="77">
        <v>999995.9</v>
      </c>
      <c r="S140" s="77">
        <v>1000000</v>
      </c>
      <c r="T140" s="77">
        <v>4.0999999999999996</v>
      </c>
      <c r="U140" s="77">
        <v>0</v>
      </c>
      <c r="V140" s="88">
        <f t="shared" si="34"/>
        <v>1</v>
      </c>
      <c r="AN140" s="76" t="s">
        <v>251</v>
      </c>
      <c r="AO140" s="77">
        <v>7.5</v>
      </c>
      <c r="AP140" s="77">
        <v>2.5</v>
      </c>
      <c r="AQ140" s="77">
        <v>2</v>
      </c>
      <c r="AR140" s="77">
        <v>999976.1</v>
      </c>
      <c r="AS140" s="77">
        <v>2</v>
      </c>
      <c r="AT140" s="77">
        <v>2</v>
      </c>
      <c r="AU140" s="77">
        <v>1</v>
      </c>
      <c r="AV140" s="77">
        <v>2</v>
      </c>
      <c r="AW140" s="77">
        <v>1</v>
      </c>
      <c r="AX140" s="77">
        <v>1</v>
      </c>
      <c r="AY140" s="77">
        <v>1</v>
      </c>
      <c r="AZ140" s="77">
        <v>1</v>
      </c>
      <c r="BA140" s="77">
        <v>1</v>
      </c>
      <c r="BB140" s="77">
        <v>1</v>
      </c>
      <c r="BC140" s="77">
        <v>1</v>
      </c>
      <c r="BD140" s="77">
        <v>2</v>
      </c>
      <c r="BE140" s="77">
        <v>1000004.1</v>
      </c>
      <c r="BF140" s="77">
        <v>1000000</v>
      </c>
      <c r="BG140" s="77">
        <v>-4.0999999999999996</v>
      </c>
      <c r="BH140" s="77">
        <v>0</v>
      </c>
    </row>
    <row r="141" spans="1:60" ht="15" thickBot="1" x14ac:dyDescent="0.35">
      <c r="A141" s="76" t="s">
        <v>252</v>
      </c>
      <c r="B141" s="77">
        <v>0</v>
      </c>
      <c r="C141" s="77">
        <v>0</v>
      </c>
      <c r="D141" s="77">
        <v>0</v>
      </c>
      <c r="E141" s="77">
        <v>499995.2</v>
      </c>
      <c r="F141" s="77">
        <v>1</v>
      </c>
      <c r="G141" s="77">
        <v>0</v>
      </c>
      <c r="H141" s="77">
        <v>1</v>
      </c>
      <c r="I141" s="77">
        <v>0</v>
      </c>
      <c r="J141" s="77">
        <v>5</v>
      </c>
      <c r="K141" s="77">
        <v>1.5</v>
      </c>
      <c r="L141" s="77">
        <v>2.5</v>
      </c>
      <c r="M141" s="77">
        <v>499988.7</v>
      </c>
      <c r="N141" s="77">
        <v>1</v>
      </c>
      <c r="O141" s="77">
        <v>1</v>
      </c>
      <c r="P141" s="77">
        <v>1</v>
      </c>
      <c r="Q141" s="77">
        <v>1</v>
      </c>
      <c r="R141" s="77">
        <v>999998.9</v>
      </c>
      <c r="S141" s="77">
        <v>1000000</v>
      </c>
      <c r="T141" s="77">
        <v>1.1000000000000001</v>
      </c>
      <c r="U141" s="77">
        <v>0</v>
      </c>
      <c r="V141" s="88">
        <f t="shared" si="34"/>
        <v>1</v>
      </c>
      <c r="AN141" s="76" t="s">
        <v>252</v>
      </c>
      <c r="AO141" s="77">
        <v>7.5</v>
      </c>
      <c r="AP141" s="77">
        <v>2.5</v>
      </c>
      <c r="AQ141" s="77">
        <v>2</v>
      </c>
      <c r="AR141" s="77">
        <v>999976.1</v>
      </c>
      <c r="AS141" s="77">
        <v>1</v>
      </c>
      <c r="AT141" s="77">
        <v>2</v>
      </c>
      <c r="AU141" s="77">
        <v>1</v>
      </c>
      <c r="AV141" s="77">
        <v>2</v>
      </c>
      <c r="AW141" s="77">
        <v>0</v>
      </c>
      <c r="AX141" s="77">
        <v>1</v>
      </c>
      <c r="AY141" s="77">
        <v>1</v>
      </c>
      <c r="AZ141" s="77">
        <v>1</v>
      </c>
      <c r="BA141" s="77">
        <v>1</v>
      </c>
      <c r="BB141" s="77">
        <v>1</v>
      </c>
      <c r="BC141" s="77">
        <v>1</v>
      </c>
      <c r="BD141" s="77">
        <v>1</v>
      </c>
      <c r="BE141" s="77">
        <v>1000001.1</v>
      </c>
      <c r="BF141" s="77">
        <v>1000000</v>
      </c>
      <c r="BG141" s="77">
        <v>-1.1000000000000001</v>
      </c>
      <c r="BH141" s="77">
        <v>0</v>
      </c>
    </row>
    <row r="142" spans="1:60" ht="15" thickBot="1" x14ac:dyDescent="0.35">
      <c r="A142" s="76" t="s">
        <v>253</v>
      </c>
      <c r="B142" s="77">
        <v>0</v>
      </c>
      <c r="C142" s="77">
        <v>0</v>
      </c>
      <c r="D142" s="77">
        <v>0</v>
      </c>
      <c r="E142" s="77">
        <v>499995.2</v>
      </c>
      <c r="F142" s="77">
        <v>0</v>
      </c>
      <c r="G142" s="77">
        <v>0</v>
      </c>
      <c r="H142" s="77">
        <v>0</v>
      </c>
      <c r="I142" s="77">
        <v>0</v>
      </c>
      <c r="J142" s="77">
        <v>5</v>
      </c>
      <c r="K142" s="77">
        <v>1.5</v>
      </c>
      <c r="L142" s="77">
        <v>2.5</v>
      </c>
      <c r="M142" s="77">
        <v>499988.7</v>
      </c>
      <c r="N142" s="77">
        <v>1</v>
      </c>
      <c r="O142" s="77">
        <v>1</v>
      </c>
      <c r="P142" s="77">
        <v>1</v>
      </c>
      <c r="Q142" s="77">
        <v>0</v>
      </c>
      <c r="R142" s="77">
        <v>999995.9</v>
      </c>
      <c r="S142" s="77">
        <v>1000000</v>
      </c>
      <c r="T142" s="77">
        <v>4.0999999999999996</v>
      </c>
      <c r="U142" s="77">
        <v>0</v>
      </c>
      <c r="V142" s="88">
        <f t="shared" si="34"/>
        <v>1</v>
      </c>
      <c r="AN142" s="76" t="s">
        <v>253</v>
      </c>
      <c r="AO142" s="77">
        <v>7.5</v>
      </c>
      <c r="AP142" s="77">
        <v>2.5</v>
      </c>
      <c r="AQ142" s="77">
        <v>2</v>
      </c>
      <c r="AR142" s="77">
        <v>999976.1</v>
      </c>
      <c r="AS142" s="77">
        <v>2</v>
      </c>
      <c r="AT142" s="77">
        <v>2</v>
      </c>
      <c r="AU142" s="77">
        <v>2</v>
      </c>
      <c r="AV142" s="77">
        <v>2</v>
      </c>
      <c r="AW142" s="77">
        <v>0</v>
      </c>
      <c r="AX142" s="77">
        <v>1</v>
      </c>
      <c r="AY142" s="77">
        <v>1</v>
      </c>
      <c r="AZ142" s="77">
        <v>1</v>
      </c>
      <c r="BA142" s="77">
        <v>1</v>
      </c>
      <c r="BB142" s="77">
        <v>1</v>
      </c>
      <c r="BC142" s="77">
        <v>1</v>
      </c>
      <c r="BD142" s="77">
        <v>2</v>
      </c>
      <c r="BE142" s="77">
        <v>1000004.1</v>
      </c>
      <c r="BF142" s="77">
        <v>1000000</v>
      </c>
      <c r="BG142" s="77">
        <v>-4.0999999999999996</v>
      </c>
      <c r="BH142" s="77">
        <v>0</v>
      </c>
    </row>
    <row r="143" spans="1:60" ht="15" thickBot="1" x14ac:dyDescent="0.35">
      <c r="A143" s="76" t="s">
        <v>254</v>
      </c>
      <c r="B143" s="77">
        <v>0</v>
      </c>
      <c r="C143" s="77">
        <v>0</v>
      </c>
      <c r="D143" s="77">
        <v>0</v>
      </c>
      <c r="E143" s="77">
        <v>499995.2</v>
      </c>
      <c r="F143" s="77">
        <v>0</v>
      </c>
      <c r="G143" s="77">
        <v>0</v>
      </c>
      <c r="H143" s="77">
        <v>1</v>
      </c>
      <c r="I143" s="77">
        <v>0</v>
      </c>
      <c r="J143" s="77">
        <v>4</v>
      </c>
      <c r="K143" s="77">
        <v>1.5</v>
      </c>
      <c r="L143" s="77">
        <v>2.5</v>
      </c>
      <c r="M143" s="77">
        <v>499989.7</v>
      </c>
      <c r="N143" s="77">
        <v>1</v>
      </c>
      <c r="O143" s="77">
        <v>0</v>
      </c>
      <c r="P143" s="77">
        <v>2</v>
      </c>
      <c r="Q143" s="77">
        <v>0</v>
      </c>
      <c r="R143" s="77">
        <v>999996.9</v>
      </c>
      <c r="S143" s="77">
        <v>1000000</v>
      </c>
      <c r="T143" s="77">
        <v>3.1</v>
      </c>
      <c r="U143" s="77">
        <v>0</v>
      </c>
      <c r="V143" s="88">
        <f t="shared" si="34"/>
        <v>1</v>
      </c>
      <c r="AN143" s="76" t="s">
        <v>254</v>
      </c>
      <c r="AO143" s="77">
        <v>7.5</v>
      </c>
      <c r="AP143" s="77">
        <v>2.5</v>
      </c>
      <c r="AQ143" s="77">
        <v>2</v>
      </c>
      <c r="AR143" s="77">
        <v>999976.1</v>
      </c>
      <c r="AS143" s="77">
        <v>2</v>
      </c>
      <c r="AT143" s="77">
        <v>2</v>
      </c>
      <c r="AU143" s="77">
        <v>1</v>
      </c>
      <c r="AV143" s="77">
        <v>2</v>
      </c>
      <c r="AW143" s="77">
        <v>1</v>
      </c>
      <c r="AX143" s="77">
        <v>1</v>
      </c>
      <c r="AY143" s="77">
        <v>1</v>
      </c>
      <c r="AZ143" s="77">
        <v>0</v>
      </c>
      <c r="BA143" s="77">
        <v>1</v>
      </c>
      <c r="BB143" s="77">
        <v>2</v>
      </c>
      <c r="BC143" s="77">
        <v>0</v>
      </c>
      <c r="BD143" s="77">
        <v>2</v>
      </c>
      <c r="BE143" s="77">
        <v>1000003.1</v>
      </c>
      <c r="BF143" s="77">
        <v>1000000</v>
      </c>
      <c r="BG143" s="77">
        <v>-3.1</v>
      </c>
      <c r="BH143" s="77">
        <v>0</v>
      </c>
    </row>
    <row r="144" spans="1:60" ht="15" thickBot="1" x14ac:dyDescent="0.35">
      <c r="A144" s="76" t="s">
        <v>255</v>
      </c>
      <c r="B144" s="77">
        <v>2.5</v>
      </c>
      <c r="C144" s="77">
        <v>0</v>
      </c>
      <c r="D144" s="77">
        <v>0</v>
      </c>
      <c r="E144" s="77">
        <v>499995.2</v>
      </c>
      <c r="F144" s="77">
        <v>0</v>
      </c>
      <c r="G144" s="77">
        <v>1</v>
      </c>
      <c r="H144" s="77">
        <v>1</v>
      </c>
      <c r="I144" s="77">
        <v>0</v>
      </c>
      <c r="J144" s="77">
        <v>5</v>
      </c>
      <c r="K144" s="77">
        <v>1.5</v>
      </c>
      <c r="L144" s="77">
        <v>2.5</v>
      </c>
      <c r="M144" s="77">
        <v>499989.7</v>
      </c>
      <c r="N144" s="77">
        <v>1</v>
      </c>
      <c r="O144" s="77">
        <v>0</v>
      </c>
      <c r="P144" s="77">
        <v>2</v>
      </c>
      <c r="Q144" s="77">
        <v>1</v>
      </c>
      <c r="R144" s="77">
        <v>1000002.4</v>
      </c>
      <c r="S144" s="77">
        <v>1000000</v>
      </c>
      <c r="T144" s="77">
        <v>-2.4</v>
      </c>
      <c r="U144" s="77">
        <v>0</v>
      </c>
      <c r="V144" s="88">
        <f t="shared" si="34"/>
        <v>1</v>
      </c>
      <c r="AN144" s="76" t="s">
        <v>255</v>
      </c>
      <c r="AO144" s="77">
        <v>5</v>
      </c>
      <c r="AP144" s="77">
        <v>2.5</v>
      </c>
      <c r="AQ144" s="77">
        <v>2</v>
      </c>
      <c r="AR144" s="77">
        <v>999976.1</v>
      </c>
      <c r="AS144" s="77">
        <v>2</v>
      </c>
      <c r="AT144" s="77">
        <v>1</v>
      </c>
      <c r="AU144" s="77">
        <v>1</v>
      </c>
      <c r="AV144" s="77">
        <v>2</v>
      </c>
      <c r="AW144" s="77">
        <v>0</v>
      </c>
      <c r="AX144" s="77">
        <v>1</v>
      </c>
      <c r="AY144" s="77">
        <v>1</v>
      </c>
      <c r="AZ144" s="77">
        <v>0</v>
      </c>
      <c r="BA144" s="77">
        <v>1</v>
      </c>
      <c r="BB144" s="77">
        <v>2</v>
      </c>
      <c r="BC144" s="77">
        <v>0</v>
      </c>
      <c r="BD144" s="77">
        <v>1</v>
      </c>
      <c r="BE144" s="77">
        <v>999997.6</v>
      </c>
      <c r="BF144" s="77">
        <v>1000000</v>
      </c>
      <c r="BG144" s="77">
        <v>2.4</v>
      </c>
      <c r="BH144" s="77">
        <v>0</v>
      </c>
    </row>
    <row r="145" spans="1:60" ht="15" thickBot="1" x14ac:dyDescent="0.35">
      <c r="A145" s="76" t="s">
        <v>256</v>
      </c>
      <c r="B145" s="77">
        <v>0</v>
      </c>
      <c r="C145" s="77">
        <v>0</v>
      </c>
      <c r="D145" s="77">
        <v>0</v>
      </c>
      <c r="E145" s="77">
        <v>499995.2</v>
      </c>
      <c r="F145" s="77">
        <v>0</v>
      </c>
      <c r="G145" s="77">
        <v>0</v>
      </c>
      <c r="H145" s="77">
        <v>1</v>
      </c>
      <c r="I145" s="77">
        <v>0</v>
      </c>
      <c r="J145" s="77">
        <v>5</v>
      </c>
      <c r="K145" s="77">
        <v>1.5</v>
      </c>
      <c r="L145" s="77">
        <v>2.5</v>
      </c>
      <c r="M145" s="77">
        <v>499988.7</v>
      </c>
      <c r="N145" s="77">
        <v>1</v>
      </c>
      <c r="O145" s="77">
        <v>1</v>
      </c>
      <c r="P145" s="77">
        <v>1</v>
      </c>
      <c r="Q145" s="77">
        <v>0</v>
      </c>
      <c r="R145" s="77">
        <v>999996.9</v>
      </c>
      <c r="S145" s="77">
        <v>1000000</v>
      </c>
      <c r="T145" s="77">
        <v>3.1</v>
      </c>
      <c r="U145" s="77">
        <v>0</v>
      </c>
      <c r="V145" s="88">
        <f t="shared" si="34"/>
        <v>1</v>
      </c>
      <c r="AN145" s="76" t="s">
        <v>256</v>
      </c>
      <c r="AO145" s="77">
        <v>7.5</v>
      </c>
      <c r="AP145" s="77">
        <v>2.5</v>
      </c>
      <c r="AQ145" s="77">
        <v>2</v>
      </c>
      <c r="AR145" s="77">
        <v>999976.1</v>
      </c>
      <c r="AS145" s="77">
        <v>2</v>
      </c>
      <c r="AT145" s="77">
        <v>2</v>
      </c>
      <c r="AU145" s="77">
        <v>1</v>
      </c>
      <c r="AV145" s="77">
        <v>2</v>
      </c>
      <c r="AW145" s="77">
        <v>0</v>
      </c>
      <c r="AX145" s="77">
        <v>1</v>
      </c>
      <c r="AY145" s="77">
        <v>1</v>
      </c>
      <c r="AZ145" s="77">
        <v>1</v>
      </c>
      <c r="BA145" s="77">
        <v>1</v>
      </c>
      <c r="BB145" s="77">
        <v>1</v>
      </c>
      <c r="BC145" s="77">
        <v>1</v>
      </c>
      <c r="BD145" s="77">
        <v>2</v>
      </c>
      <c r="BE145" s="77">
        <v>1000003.1</v>
      </c>
      <c r="BF145" s="77">
        <v>1000000</v>
      </c>
      <c r="BG145" s="77">
        <v>-3.1</v>
      </c>
      <c r="BH145" s="77">
        <v>0</v>
      </c>
    </row>
    <row r="146" spans="1:60" ht="15" thickBot="1" x14ac:dyDescent="0.35">
      <c r="A146" s="76" t="s">
        <v>257</v>
      </c>
      <c r="B146" s="77">
        <v>0</v>
      </c>
      <c r="C146" s="77">
        <v>0</v>
      </c>
      <c r="D146" s="77">
        <v>0</v>
      </c>
      <c r="E146" s="77">
        <v>499995.2</v>
      </c>
      <c r="F146" s="77">
        <v>0</v>
      </c>
      <c r="G146" s="77">
        <v>0</v>
      </c>
      <c r="H146" s="77">
        <v>1</v>
      </c>
      <c r="I146" s="77">
        <v>0</v>
      </c>
      <c r="J146" s="77">
        <v>5</v>
      </c>
      <c r="K146" s="77">
        <v>1.5</v>
      </c>
      <c r="L146" s="77">
        <v>2.5</v>
      </c>
      <c r="M146" s="77">
        <v>499988.7</v>
      </c>
      <c r="N146" s="77">
        <v>1</v>
      </c>
      <c r="O146" s="77">
        <v>1</v>
      </c>
      <c r="P146" s="77">
        <v>1</v>
      </c>
      <c r="Q146" s="77">
        <v>0</v>
      </c>
      <c r="R146" s="77">
        <v>999996.9</v>
      </c>
      <c r="S146" s="77">
        <v>1000000</v>
      </c>
      <c r="T146" s="77">
        <v>3.1</v>
      </c>
      <c r="U146" s="77">
        <v>0</v>
      </c>
      <c r="V146" s="88">
        <f t="shared" si="34"/>
        <v>1</v>
      </c>
      <c r="AN146" s="76" t="s">
        <v>257</v>
      </c>
      <c r="AO146" s="77">
        <v>7.5</v>
      </c>
      <c r="AP146" s="77">
        <v>2.5</v>
      </c>
      <c r="AQ146" s="77">
        <v>2</v>
      </c>
      <c r="AR146" s="77">
        <v>999976.1</v>
      </c>
      <c r="AS146" s="77">
        <v>2</v>
      </c>
      <c r="AT146" s="77">
        <v>2</v>
      </c>
      <c r="AU146" s="77">
        <v>1</v>
      </c>
      <c r="AV146" s="77">
        <v>2</v>
      </c>
      <c r="AW146" s="77">
        <v>0</v>
      </c>
      <c r="AX146" s="77">
        <v>1</v>
      </c>
      <c r="AY146" s="77">
        <v>1</v>
      </c>
      <c r="AZ146" s="77">
        <v>1</v>
      </c>
      <c r="BA146" s="77">
        <v>1</v>
      </c>
      <c r="BB146" s="77">
        <v>1</v>
      </c>
      <c r="BC146" s="77">
        <v>1</v>
      </c>
      <c r="BD146" s="77">
        <v>2</v>
      </c>
      <c r="BE146" s="77">
        <v>1000003.1</v>
      </c>
      <c r="BF146" s="77">
        <v>1000000</v>
      </c>
      <c r="BG146" s="77">
        <v>-3.1</v>
      </c>
      <c r="BH146" s="77">
        <v>0</v>
      </c>
    </row>
    <row r="147" spans="1:60" ht="15" thickBot="1" x14ac:dyDescent="0.35">
      <c r="A147" s="76" t="s">
        <v>258</v>
      </c>
      <c r="B147" s="77">
        <v>2.5</v>
      </c>
      <c r="C147" s="77">
        <v>1.5</v>
      </c>
      <c r="D147" s="77">
        <v>0</v>
      </c>
      <c r="E147" s="77">
        <v>499995.2</v>
      </c>
      <c r="F147" s="77">
        <v>0</v>
      </c>
      <c r="G147" s="77">
        <v>1</v>
      </c>
      <c r="H147" s="77">
        <v>1</v>
      </c>
      <c r="I147" s="77">
        <v>0</v>
      </c>
      <c r="J147" s="77">
        <v>5</v>
      </c>
      <c r="K147" s="77">
        <v>2.5</v>
      </c>
      <c r="L147" s="77">
        <v>2.5</v>
      </c>
      <c r="M147" s="77">
        <v>499988.7</v>
      </c>
      <c r="N147" s="77">
        <v>1</v>
      </c>
      <c r="O147" s="77">
        <v>1</v>
      </c>
      <c r="P147" s="77">
        <v>1</v>
      </c>
      <c r="Q147" s="77">
        <v>0</v>
      </c>
      <c r="R147" s="77">
        <v>1000002.9</v>
      </c>
      <c r="S147" s="77">
        <v>1000000</v>
      </c>
      <c r="T147" s="77">
        <v>-2.9</v>
      </c>
      <c r="U147" s="77">
        <v>0</v>
      </c>
      <c r="V147" s="88">
        <f t="shared" si="34"/>
        <v>1</v>
      </c>
      <c r="AN147" s="76" t="s">
        <v>258</v>
      </c>
      <c r="AO147" s="77">
        <v>5</v>
      </c>
      <c r="AP147" s="77">
        <v>1</v>
      </c>
      <c r="AQ147" s="77">
        <v>2</v>
      </c>
      <c r="AR147" s="77">
        <v>999976.1</v>
      </c>
      <c r="AS147" s="77">
        <v>2</v>
      </c>
      <c r="AT147" s="77">
        <v>1</v>
      </c>
      <c r="AU147" s="77">
        <v>1</v>
      </c>
      <c r="AV147" s="77">
        <v>2</v>
      </c>
      <c r="AW147" s="77">
        <v>0</v>
      </c>
      <c r="AX147" s="77">
        <v>0</v>
      </c>
      <c r="AY147" s="77">
        <v>1</v>
      </c>
      <c r="AZ147" s="77">
        <v>1</v>
      </c>
      <c r="BA147" s="77">
        <v>1</v>
      </c>
      <c r="BB147" s="77">
        <v>1</v>
      </c>
      <c r="BC147" s="77">
        <v>1</v>
      </c>
      <c r="BD147" s="77">
        <v>2</v>
      </c>
      <c r="BE147" s="77">
        <v>999997.1</v>
      </c>
      <c r="BF147" s="77">
        <v>1000000</v>
      </c>
      <c r="BG147" s="77">
        <v>2.9</v>
      </c>
      <c r="BH147" s="77">
        <v>0</v>
      </c>
    </row>
    <row r="148" spans="1:60" ht="15" thickBot="1" x14ac:dyDescent="0.35">
      <c r="A148" s="76" t="s">
        <v>259</v>
      </c>
      <c r="B148" s="77">
        <v>2.5</v>
      </c>
      <c r="C148" s="77">
        <v>0</v>
      </c>
      <c r="D148" s="77">
        <v>2</v>
      </c>
      <c r="E148" s="77">
        <v>499995.2</v>
      </c>
      <c r="F148" s="77">
        <v>0</v>
      </c>
      <c r="G148" s="77">
        <v>0</v>
      </c>
      <c r="H148" s="77">
        <v>1</v>
      </c>
      <c r="I148" s="77">
        <v>0</v>
      </c>
      <c r="J148" s="77">
        <v>5</v>
      </c>
      <c r="K148" s="77">
        <v>1.5</v>
      </c>
      <c r="L148" s="77">
        <v>2.5</v>
      </c>
      <c r="M148" s="77">
        <v>499988.7</v>
      </c>
      <c r="N148" s="77">
        <v>0</v>
      </c>
      <c r="O148" s="77">
        <v>0</v>
      </c>
      <c r="P148" s="77">
        <v>1</v>
      </c>
      <c r="Q148" s="77">
        <v>0</v>
      </c>
      <c r="R148" s="77">
        <v>999999.4</v>
      </c>
      <c r="S148" s="77">
        <v>1000000</v>
      </c>
      <c r="T148" s="77">
        <v>0.6</v>
      </c>
      <c r="U148" s="77">
        <v>0</v>
      </c>
      <c r="V148" s="88">
        <f t="shared" si="34"/>
        <v>1</v>
      </c>
      <c r="AN148" s="76" t="s">
        <v>259</v>
      </c>
      <c r="AO148" s="77">
        <v>5</v>
      </c>
      <c r="AP148" s="77">
        <v>2.5</v>
      </c>
      <c r="AQ148" s="77">
        <v>0</v>
      </c>
      <c r="AR148" s="77">
        <v>999976.1</v>
      </c>
      <c r="AS148" s="77">
        <v>2</v>
      </c>
      <c r="AT148" s="77">
        <v>2</v>
      </c>
      <c r="AU148" s="77">
        <v>1</v>
      </c>
      <c r="AV148" s="77">
        <v>2</v>
      </c>
      <c r="AW148" s="77">
        <v>0</v>
      </c>
      <c r="AX148" s="77">
        <v>1</v>
      </c>
      <c r="AY148" s="77">
        <v>1</v>
      </c>
      <c r="AZ148" s="77">
        <v>1</v>
      </c>
      <c r="BA148" s="77">
        <v>2</v>
      </c>
      <c r="BB148" s="77">
        <v>2</v>
      </c>
      <c r="BC148" s="77">
        <v>1</v>
      </c>
      <c r="BD148" s="77">
        <v>2</v>
      </c>
      <c r="BE148" s="77">
        <v>1000000.6</v>
      </c>
      <c r="BF148" s="77">
        <v>1000000</v>
      </c>
      <c r="BG148" s="77">
        <v>-0.6</v>
      </c>
      <c r="BH148" s="77">
        <v>0</v>
      </c>
    </row>
    <row r="149" spans="1:60" ht="15" thickBot="1" x14ac:dyDescent="0.35">
      <c r="A149" s="76" t="s">
        <v>260</v>
      </c>
      <c r="B149" s="77">
        <v>0</v>
      </c>
      <c r="C149" s="77">
        <v>0</v>
      </c>
      <c r="D149" s="77">
        <v>2</v>
      </c>
      <c r="E149" s="77">
        <v>499995.2</v>
      </c>
      <c r="F149" s="77">
        <v>1</v>
      </c>
      <c r="G149" s="77">
        <v>0</v>
      </c>
      <c r="H149" s="77">
        <v>1</v>
      </c>
      <c r="I149" s="77">
        <v>2</v>
      </c>
      <c r="J149" s="77">
        <v>5</v>
      </c>
      <c r="K149" s="77">
        <v>1.5</v>
      </c>
      <c r="L149" s="77">
        <v>2.5</v>
      </c>
      <c r="M149" s="77">
        <v>499988.7</v>
      </c>
      <c r="N149" s="77">
        <v>1</v>
      </c>
      <c r="O149" s="77">
        <v>0</v>
      </c>
      <c r="P149" s="77">
        <v>1</v>
      </c>
      <c r="Q149" s="77">
        <v>2</v>
      </c>
      <c r="R149" s="77">
        <v>1000002.9</v>
      </c>
      <c r="S149" s="77">
        <v>1000000</v>
      </c>
      <c r="T149" s="77">
        <v>-2.9</v>
      </c>
      <c r="U149" s="77">
        <v>0</v>
      </c>
      <c r="V149" s="88">
        <f t="shared" si="34"/>
        <v>1</v>
      </c>
      <c r="AN149" s="76" t="s">
        <v>260</v>
      </c>
      <c r="AO149" s="77">
        <v>7.5</v>
      </c>
      <c r="AP149" s="77">
        <v>2.5</v>
      </c>
      <c r="AQ149" s="77">
        <v>0</v>
      </c>
      <c r="AR149" s="77">
        <v>999976.1</v>
      </c>
      <c r="AS149" s="77">
        <v>1</v>
      </c>
      <c r="AT149" s="77">
        <v>2</v>
      </c>
      <c r="AU149" s="77">
        <v>1</v>
      </c>
      <c r="AV149" s="77">
        <v>0</v>
      </c>
      <c r="AW149" s="77">
        <v>0</v>
      </c>
      <c r="AX149" s="77">
        <v>1</v>
      </c>
      <c r="AY149" s="77">
        <v>1</v>
      </c>
      <c r="AZ149" s="77">
        <v>1</v>
      </c>
      <c r="BA149" s="77">
        <v>1</v>
      </c>
      <c r="BB149" s="77">
        <v>2</v>
      </c>
      <c r="BC149" s="77">
        <v>1</v>
      </c>
      <c r="BD149" s="77">
        <v>0</v>
      </c>
      <c r="BE149" s="77">
        <v>999997.1</v>
      </c>
      <c r="BF149" s="77">
        <v>1000000</v>
      </c>
      <c r="BG149" s="77">
        <v>2.9</v>
      </c>
      <c r="BH149" s="77">
        <v>0</v>
      </c>
    </row>
    <row r="150" spans="1:60" ht="15" thickBot="1" x14ac:dyDescent="0.35">
      <c r="A150" s="76" t="s">
        <v>261</v>
      </c>
      <c r="B150" s="77">
        <v>0</v>
      </c>
      <c r="C150" s="77">
        <v>0</v>
      </c>
      <c r="D150" s="77">
        <v>2</v>
      </c>
      <c r="E150" s="77">
        <v>499995.2</v>
      </c>
      <c r="F150" s="77">
        <v>1</v>
      </c>
      <c r="G150" s="77">
        <v>0</v>
      </c>
      <c r="H150" s="77">
        <v>1</v>
      </c>
      <c r="I150" s="77">
        <v>2</v>
      </c>
      <c r="J150" s="77">
        <v>5</v>
      </c>
      <c r="K150" s="77">
        <v>1.5</v>
      </c>
      <c r="L150" s="77">
        <v>2.5</v>
      </c>
      <c r="M150" s="77">
        <v>499988.7</v>
      </c>
      <c r="N150" s="77">
        <v>1</v>
      </c>
      <c r="O150" s="77">
        <v>0</v>
      </c>
      <c r="P150" s="77">
        <v>1</v>
      </c>
      <c r="Q150" s="77">
        <v>2</v>
      </c>
      <c r="R150" s="77">
        <v>1000002.9</v>
      </c>
      <c r="S150" s="77">
        <v>1000000</v>
      </c>
      <c r="T150" s="77">
        <v>-2.9</v>
      </c>
      <c r="U150" s="77">
        <v>0</v>
      </c>
      <c r="V150" s="88">
        <f t="shared" si="34"/>
        <v>1</v>
      </c>
      <c r="AN150" s="76" t="s">
        <v>261</v>
      </c>
      <c r="AO150" s="77">
        <v>7.5</v>
      </c>
      <c r="AP150" s="77">
        <v>2.5</v>
      </c>
      <c r="AQ150" s="77">
        <v>0</v>
      </c>
      <c r="AR150" s="77">
        <v>999976.1</v>
      </c>
      <c r="AS150" s="77">
        <v>1</v>
      </c>
      <c r="AT150" s="77">
        <v>2</v>
      </c>
      <c r="AU150" s="77">
        <v>1</v>
      </c>
      <c r="AV150" s="77">
        <v>0</v>
      </c>
      <c r="AW150" s="77">
        <v>0</v>
      </c>
      <c r="AX150" s="77">
        <v>1</v>
      </c>
      <c r="AY150" s="77">
        <v>1</v>
      </c>
      <c r="AZ150" s="77">
        <v>1</v>
      </c>
      <c r="BA150" s="77">
        <v>1</v>
      </c>
      <c r="BB150" s="77">
        <v>2</v>
      </c>
      <c r="BC150" s="77">
        <v>1</v>
      </c>
      <c r="BD150" s="77">
        <v>0</v>
      </c>
      <c r="BE150" s="77">
        <v>999997.1</v>
      </c>
      <c r="BF150" s="77">
        <v>1000000</v>
      </c>
      <c r="BG150" s="77">
        <v>2.9</v>
      </c>
      <c r="BH150" s="77">
        <v>0</v>
      </c>
    </row>
    <row r="151" spans="1:60" ht="15" thickBot="1" x14ac:dyDescent="0.35">
      <c r="A151" s="76" t="s">
        <v>262</v>
      </c>
      <c r="B151" s="77">
        <v>0</v>
      </c>
      <c r="C151" s="77">
        <v>0</v>
      </c>
      <c r="D151" s="77">
        <v>2</v>
      </c>
      <c r="E151" s="77">
        <v>499995.2</v>
      </c>
      <c r="F151" s="77">
        <v>1</v>
      </c>
      <c r="G151" s="77">
        <v>0</v>
      </c>
      <c r="H151" s="77">
        <v>1</v>
      </c>
      <c r="I151" s="77">
        <v>2</v>
      </c>
      <c r="J151" s="77">
        <v>5</v>
      </c>
      <c r="K151" s="77">
        <v>2.5</v>
      </c>
      <c r="L151" s="77">
        <v>2.5</v>
      </c>
      <c r="M151" s="77">
        <v>499988.7</v>
      </c>
      <c r="N151" s="77">
        <v>0</v>
      </c>
      <c r="O151" s="77">
        <v>1</v>
      </c>
      <c r="P151" s="77">
        <v>1</v>
      </c>
      <c r="Q151" s="77">
        <v>2</v>
      </c>
      <c r="R151" s="77">
        <v>1000003.9</v>
      </c>
      <c r="S151" s="77">
        <v>1000000</v>
      </c>
      <c r="T151" s="77">
        <v>-3.9</v>
      </c>
      <c r="U151" s="77">
        <v>0</v>
      </c>
      <c r="V151" s="88">
        <f t="shared" si="34"/>
        <v>1</v>
      </c>
      <c r="AN151" s="76" t="s">
        <v>262</v>
      </c>
      <c r="AO151" s="77">
        <v>7.5</v>
      </c>
      <c r="AP151" s="77">
        <v>2.5</v>
      </c>
      <c r="AQ151" s="77">
        <v>0</v>
      </c>
      <c r="AR151" s="77">
        <v>999976.1</v>
      </c>
      <c r="AS151" s="77">
        <v>1</v>
      </c>
      <c r="AT151" s="77">
        <v>2</v>
      </c>
      <c r="AU151" s="77">
        <v>1</v>
      </c>
      <c r="AV151" s="77">
        <v>0</v>
      </c>
      <c r="AW151" s="77">
        <v>0</v>
      </c>
      <c r="AX151" s="77">
        <v>0</v>
      </c>
      <c r="AY151" s="77">
        <v>1</v>
      </c>
      <c r="AZ151" s="77">
        <v>1</v>
      </c>
      <c r="BA151" s="77">
        <v>2</v>
      </c>
      <c r="BB151" s="77">
        <v>1</v>
      </c>
      <c r="BC151" s="77">
        <v>1</v>
      </c>
      <c r="BD151" s="77">
        <v>0</v>
      </c>
      <c r="BE151" s="77">
        <v>999996.1</v>
      </c>
      <c r="BF151" s="77">
        <v>1000000</v>
      </c>
      <c r="BG151" s="77">
        <v>3.9</v>
      </c>
      <c r="BH151" s="77">
        <v>0</v>
      </c>
    </row>
    <row r="152" spans="1:60" ht="15" thickBot="1" x14ac:dyDescent="0.35">
      <c r="A152" s="76" t="s">
        <v>263</v>
      </c>
      <c r="B152" s="77">
        <v>0</v>
      </c>
      <c r="C152" s="77">
        <v>0</v>
      </c>
      <c r="D152" s="77">
        <v>2</v>
      </c>
      <c r="E152" s="77">
        <v>499995.2</v>
      </c>
      <c r="F152" s="77">
        <v>0</v>
      </c>
      <c r="G152" s="77">
        <v>0</v>
      </c>
      <c r="H152" s="77">
        <v>1</v>
      </c>
      <c r="I152" s="77">
        <v>0</v>
      </c>
      <c r="J152" s="77">
        <v>4</v>
      </c>
      <c r="K152" s="77">
        <v>0</v>
      </c>
      <c r="L152" s="77">
        <v>2.5</v>
      </c>
      <c r="M152" s="77">
        <v>499988.7</v>
      </c>
      <c r="N152" s="77">
        <v>0</v>
      </c>
      <c r="O152" s="77">
        <v>2</v>
      </c>
      <c r="P152" s="77">
        <v>1</v>
      </c>
      <c r="Q152" s="77">
        <v>2</v>
      </c>
      <c r="R152" s="77">
        <v>999998.4</v>
      </c>
      <c r="S152" s="77">
        <v>1000000</v>
      </c>
      <c r="T152" s="77">
        <v>1.6</v>
      </c>
      <c r="U152" s="77">
        <v>0</v>
      </c>
      <c r="V152" s="88">
        <f t="shared" si="34"/>
        <v>1</v>
      </c>
      <c r="AN152" s="76" t="s">
        <v>263</v>
      </c>
      <c r="AO152" s="77">
        <v>7.5</v>
      </c>
      <c r="AP152" s="77">
        <v>2.5</v>
      </c>
      <c r="AQ152" s="77">
        <v>0</v>
      </c>
      <c r="AR152" s="77">
        <v>999976.1</v>
      </c>
      <c r="AS152" s="77">
        <v>2</v>
      </c>
      <c r="AT152" s="77">
        <v>2</v>
      </c>
      <c r="AU152" s="77">
        <v>1</v>
      </c>
      <c r="AV152" s="77">
        <v>2</v>
      </c>
      <c r="AW152" s="77">
        <v>1</v>
      </c>
      <c r="AX152" s="77">
        <v>2.5</v>
      </c>
      <c r="AY152" s="77">
        <v>1</v>
      </c>
      <c r="AZ152" s="77">
        <v>1</v>
      </c>
      <c r="BA152" s="77">
        <v>2</v>
      </c>
      <c r="BB152" s="77">
        <v>0</v>
      </c>
      <c r="BC152" s="77">
        <v>1</v>
      </c>
      <c r="BD152" s="77">
        <v>0</v>
      </c>
      <c r="BE152" s="77">
        <v>1000001.6</v>
      </c>
      <c r="BF152" s="77">
        <v>1000000</v>
      </c>
      <c r="BG152" s="77">
        <v>-1.6</v>
      </c>
      <c r="BH152" s="77">
        <v>0</v>
      </c>
    </row>
    <row r="153" spans="1:60" ht="15" thickBot="1" x14ac:dyDescent="0.35">
      <c r="A153" s="76" t="s">
        <v>264</v>
      </c>
      <c r="B153" s="77">
        <v>0</v>
      </c>
      <c r="C153" s="77">
        <v>0</v>
      </c>
      <c r="D153" s="77">
        <v>0</v>
      </c>
      <c r="E153" s="77">
        <v>499995.2</v>
      </c>
      <c r="F153" s="77">
        <v>0</v>
      </c>
      <c r="G153" s="77">
        <v>0</v>
      </c>
      <c r="H153" s="77">
        <v>1</v>
      </c>
      <c r="I153" s="77">
        <v>0</v>
      </c>
      <c r="J153" s="77">
        <v>4</v>
      </c>
      <c r="K153" s="77">
        <v>0</v>
      </c>
      <c r="L153" s="77">
        <v>2.5</v>
      </c>
      <c r="M153" s="77">
        <v>499988.7</v>
      </c>
      <c r="N153" s="77">
        <v>1</v>
      </c>
      <c r="O153" s="77">
        <v>1</v>
      </c>
      <c r="P153" s="77">
        <v>1</v>
      </c>
      <c r="Q153" s="77">
        <v>2</v>
      </c>
      <c r="R153" s="77">
        <v>999996.4</v>
      </c>
      <c r="S153" s="77">
        <v>1000000</v>
      </c>
      <c r="T153" s="77">
        <v>3.6</v>
      </c>
      <c r="U153" s="77">
        <v>0</v>
      </c>
      <c r="V153" s="88">
        <f t="shared" si="34"/>
        <v>1</v>
      </c>
      <c r="AN153" s="76" t="s">
        <v>264</v>
      </c>
      <c r="AO153" s="77">
        <v>7.5</v>
      </c>
      <c r="AP153" s="77">
        <v>2.5</v>
      </c>
      <c r="AQ153" s="77">
        <v>2</v>
      </c>
      <c r="AR153" s="77">
        <v>999976.1</v>
      </c>
      <c r="AS153" s="77">
        <v>2</v>
      </c>
      <c r="AT153" s="77">
        <v>2</v>
      </c>
      <c r="AU153" s="77">
        <v>1</v>
      </c>
      <c r="AV153" s="77">
        <v>2</v>
      </c>
      <c r="AW153" s="77">
        <v>1</v>
      </c>
      <c r="AX153" s="77">
        <v>2.5</v>
      </c>
      <c r="AY153" s="77">
        <v>1</v>
      </c>
      <c r="AZ153" s="77">
        <v>1</v>
      </c>
      <c r="BA153" s="77">
        <v>1</v>
      </c>
      <c r="BB153" s="77">
        <v>1</v>
      </c>
      <c r="BC153" s="77">
        <v>1</v>
      </c>
      <c r="BD153" s="77">
        <v>0</v>
      </c>
      <c r="BE153" s="77">
        <v>1000003.6</v>
      </c>
      <c r="BF153" s="77">
        <v>1000000</v>
      </c>
      <c r="BG153" s="77">
        <v>-3.6</v>
      </c>
      <c r="BH153" s="77">
        <v>0</v>
      </c>
    </row>
    <row r="154" spans="1:60" ht="15" thickBot="1" x14ac:dyDescent="0.35">
      <c r="A154" s="76" t="s">
        <v>265</v>
      </c>
      <c r="B154" s="77">
        <v>0</v>
      </c>
      <c r="C154" s="77">
        <v>0</v>
      </c>
      <c r="D154" s="77">
        <v>0</v>
      </c>
      <c r="E154" s="77">
        <v>499995.2</v>
      </c>
      <c r="F154" s="77">
        <v>1</v>
      </c>
      <c r="G154" s="77">
        <v>0</v>
      </c>
      <c r="H154" s="77">
        <v>1</v>
      </c>
      <c r="I154" s="77">
        <v>0</v>
      </c>
      <c r="J154" s="77">
        <v>4</v>
      </c>
      <c r="K154" s="77">
        <v>1.5</v>
      </c>
      <c r="L154" s="77">
        <v>2.5</v>
      </c>
      <c r="M154" s="77">
        <v>499989.7</v>
      </c>
      <c r="N154" s="77">
        <v>0</v>
      </c>
      <c r="O154" s="77">
        <v>2</v>
      </c>
      <c r="P154" s="77">
        <v>1</v>
      </c>
      <c r="Q154" s="77">
        <v>2</v>
      </c>
      <c r="R154" s="77">
        <v>999999.9</v>
      </c>
      <c r="S154" s="77">
        <v>1000000</v>
      </c>
      <c r="T154" s="77">
        <v>0.1</v>
      </c>
      <c r="U154" s="77">
        <v>0</v>
      </c>
      <c r="V154" s="88">
        <f t="shared" si="34"/>
        <v>1</v>
      </c>
      <c r="AN154" s="76" t="s">
        <v>265</v>
      </c>
      <c r="AO154" s="77">
        <v>7.5</v>
      </c>
      <c r="AP154" s="77">
        <v>2.5</v>
      </c>
      <c r="AQ154" s="77">
        <v>2</v>
      </c>
      <c r="AR154" s="77">
        <v>999976.1</v>
      </c>
      <c r="AS154" s="77">
        <v>1</v>
      </c>
      <c r="AT154" s="77">
        <v>2</v>
      </c>
      <c r="AU154" s="77">
        <v>1</v>
      </c>
      <c r="AV154" s="77">
        <v>2</v>
      </c>
      <c r="AW154" s="77">
        <v>1</v>
      </c>
      <c r="AX154" s="77">
        <v>1</v>
      </c>
      <c r="AY154" s="77">
        <v>1</v>
      </c>
      <c r="AZ154" s="77">
        <v>0</v>
      </c>
      <c r="BA154" s="77">
        <v>2</v>
      </c>
      <c r="BB154" s="77">
        <v>0</v>
      </c>
      <c r="BC154" s="77">
        <v>1</v>
      </c>
      <c r="BD154" s="77">
        <v>0</v>
      </c>
      <c r="BE154" s="77">
        <v>1000000.1</v>
      </c>
      <c r="BF154" s="77">
        <v>1000000</v>
      </c>
      <c r="BG154" s="77">
        <v>-0.1</v>
      </c>
      <c r="BH154" s="77">
        <v>0</v>
      </c>
    </row>
    <row r="155" spans="1:60" ht="15" thickBot="1" x14ac:dyDescent="0.35">
      <c r="A155" s="76" t="s">
        <v>266</v>
      </c>
      <c r="B155" s="77">
        <v>0</v>
      </c>
      <c r="C155" s="77">
        <v>0</v>
      </c>
      <c r="D155" s="77">
        <v>2</v>
      </c>
      <c r="E155" s="77">
        <v>499995.2</v>
      </c>
      <c r="F155" s="77">
        <v>0</v>
      </c>
      <c r="G155" s="77">
        <v>0</v>
      </c>
      <c r="H155" s="77">
        <v>1</v>
      </c>
      <c r="I155" s="77">
        <v>0</v>
      </c>
      <c r="J155" s="77">
        <v>4</v>
      </c>
      <c r="K155" s="77">
        <v>0</v>
      </c>
      <c r="L155" s="77">
        <v>2.5</v>
      </c>
      <c r="M155" s="77">
        <v>499989.7</v>
      </c>
      <c r="N155" s="77">
        <v>1</v>
      </c>
      <c r="O155" s="77">
        <v>2</v>
      </c>
      <c r="P155" s="77">
        <v>0</v>
      </c>
      <c r="Q155" s="77">
        <v>2</v>
      </c>
      <c r="R155" s="77">
        <v>999999.4</v>
      </c>
      <c r="S155" s="77">
        <v>1000000</v>
      </c>
      <c r="T155" s="77">
        <v>0.6</v>
      </c>
      <c r="U155" s="77">
        <v>0</v>
      </c>
      <c r="V155" s="88">
        <f t="shared" si="34"/>
        <v>1</v>
      </c>
      <c r="AN155" s="76" t="s">
        <v>266</v>
      </c>
      <c r="AO155" s="77">
        <v>7.5</v>
      </c>
      <c r="AP155" s="77">
        <v>2.5</v>
      </c>
      <c r="AQ155" s="77">
        <v>0</v>
      </c>
      <c r="AR155" s="77">
        <v>999976.1</v>
      </c>
      <c r="AS155" s="77">
        <v>2</v>
      </c>
      <c r="AT155" s="77">
        <v>2</v>
      </c>
      <c r="AU155" s="77">
        <v>1</v>
      </c>
      <c r="AV155" s="77">
        <v>2</v>
      </c>
      <c r="AW155" s="77">
        <v>1</v>
      </c>
      <c r="AX155" s="77">
        <v>2.5</v>
      </c>
      <c r="AY155" s="77">
        <v>1</v>
      </c>
      <c r="AZ155" s="77">
        <v>0</v>
      </c>
      <c r="BA155" s="77">
        <v>1</v>
      </c>
      <c r="BB155" s="77">
        <v>0</v>
      </c>
      <c r="BC155" s="77">
        <v>2</v>
      </c>
      <c r="BD155" s="77">
        <v>0</v>
      </c>
      <c r="BE155" s="77">
        <v>1000000.6</v>
      </c>
      <c r="BF155" s="77">
        <v>1000000</v>
      </c>
      <c r="BG155" s="77">
        <v>-0.6</v>
      </c>
      <c r="BH155" s="77">
        <v>0</v>
      </c>
    </row>
    <row r="156" spans="1:60" ht="15" thickBot="1" x14ac:dyDescent="0.35">
      <c r="A156" s="76" t="s">
        <v>267</v>
      </c>
      <c r="B156" s="77">
        <v>0</v>
      </c>
      <c r="C156" s="77">
        <v>0</v>
      </c>
      <c r="D156" s="77">
        <v>2</v>
      </c>
      <c r="E156" s="77">
        <v>499995.2</v>
      </c>
      <c r="F156" s="77">
        <v>0</v>
      </c>
      <c r="G156" s="77">
        <v>0</v>
      </c>
      <c r="H156" s="77">
        <v>1</v>
      </c>
      <c r="I156" s="77">
        <v>0</v>
      </c>
      <c r="J156" s="77">
        <v>4</v>
      </c>
      <c r="K156" s="77">
        <v>0</v>
      </c>
      <c r="L156" s="77">
        <v>2.5</v>
      </c>
      <c r="M156" s="77">
        <v>499989.7</v>
      </c>
      <c r="N156" s="77">
        <v>2</v>
      </c>
      <c r="O156" s="77">
        <v>2</v>
      </c>
      <c r="P156" s="77">
        <v>1</v>
      </c>
      <c r="Q156" s="77">
        <v>2</v>
      </c>
      <c r="R156" s="77">
        <v>1000001.4</v>
      </c>
      <c r="S156" s="77">
        <v>1000000</v>
      </c>
      <c r="T156" s="77">
        <v>-1.4</v>
      </c>
      <c r="U156" s="77">
        <v>0</v>
      </c>
      <c r="V156" s="88">
        <f t="shared" si="34"/>
        <v>1</v>
      </c>
      <c r="AN156" s="76" t="s">
        <v>267</v>
      </c>
      <c r="AO156" s="77">
        <v>7.5</v>
      </c>
      <c r="AP156" s="77">
        <v>2.5</v>
      </c>
      <c r="AQ156" s="77">
        <v>0</v>
      </c>
      <c r="AR156" s="77">
        <v>999976.1</v>
      </c>
      <c r="AS156" s="77">
        <v>2</v>
      </c>
      <c r="AT156" s="77">
        <v>2</v>
      </c>
      <c r="AU156" s="77">
        <v>1</v>
      </c>
      <c r="AV156" s="77">
        <v>2</v>
      </c>
      <c r="AW156" s="77">
        <v>1</v>
      </c>
      <c r="AX156" s="77">
        <v>2.5</v>
      </c>
      <c r="AY156" s="77">
        <v>1</v>
      </c>
      <c r="AZ156" s="77">
        <v>0</v>
      </c>
      <c r="BA156" s="77">
        <v>0</v>
      </c>
      <c r="BB156" s="77">
        <v>0</v>
      </c>
      <c r="BC156" s="77">
        <v>1</v>
      </c>
      <c r="BD156" s="77">
        <v>0</v>
      </c>
      <c r="BE156" s="77">
        <v>999998.6</v>
      </c>
      <c r="BF156" s="77">
        <v>1000000</v>
      </c>
      <c r="BG156" s="77">
        <v>1.4</v>
      </c>
      <c r="BH156" s="77">
        <v>0</v>
      </c>
    </row>
    <row r="157" spans="1:60" ht="15" thickBot="1" x14ac:dyDescent="0.35">
      <c r="A157" s="76" t="s">
        <v>268</v>
      </c>
      <c r="B157" s="77">
        <v>2.5</v>
      </c>
      <c r="C157" s="77">
        <v>0</v>
      </c>
      <c r="D157" s="77">
        <v>2</v>
      </c>
      <c r="E157" s="77">
        <v>499995.2</v>
      </c>
      <c r="F157" s="77">
        <v>1</v>
      </c>
      <c r="G157" s="77">
        <v>0</v>
      </c>
      <c r="H157" s="77">
        <v>2</v>
      </c>
      <c r="I157" s="77">
        <v>0</v>
      </c>
      <c r="J157" s="77">
        <v>4</v>
      </c>
      <c r="K157" s="77">
        <v>0</v>
      </c>
      <c r="L157" s="77">
        <v>0</v>
      </c>
      <c r="M157" s="77">
        <v>499989.7</v>
      </c>
      <c r="N157" s="77">
        <v>2</v>
      </c>
      <c r="O157" s="77">
        <v>2</v>
      </c>
      <c r="P157" s="77">
        <v>1</v>
      </c>
      <c r="Q157" s="77">
        <v>2</v>
      </c>
      <c r="R157" s="77">
        <v>1000003.4</v>
      </c>
      <c r="S157" s="77">
        <v>1000000</v>
      </c>
      <c r="T157" s="77">
        <v>-3.4</v>
      </c>
      <c r="U157" s="77">
        <v>0</v>
      </c>
      <c r="V157" s="88">
        <f t="shared" si="34"/>
        <v>1</v>
      </c>
      <c r="AN157" s="76" t="s">
        <v>268</v>
      </c>
      <c r="AO157" s="77">
        <v>5</v>
      </c>
      <c r="AP157" s="77">
        <v>2.5</v>
      </c>
      <c r="AQ157" s="77">
        <v>0</v>
      </c>
      <c r="AR157" s="77">
        <v>999976.1</v>
      </c>
      <c r="AS157" s="77">
        <v>1</v>
      </c>
      <c r="AT157" s="77">
        <v>2</v>
      </c>
      <c r="AU157" s="77">
        <v>0</v>
      </c>
      <c r="AV157" s="77">
        <v>2</v>
      </c>
      <c r="AW157" s="77">
        <v>1</v>
      </c>
      <c r="AX157" s="77">
        <v>2.5</v>
      </c>
      <c r="AY157" s="77">
        <v>3.5</v>
      </c>
      <c r="AZ157" s="77">
        <v>0</v>
      </c>
      <c r="BA157" s="77">
        <v>0</v>
      </c>
      <c r="BB157" s="77">
        <v>0</v>
      </c>
      <c r="BC157" s="77">
        <v>1</v>
      </c>
      <c r="BD157" s="77">
        <v>0</v>
      </c>
      <c r="BE157" s="77">
        <v>999996.6</v>
      </c>
      <c r="BF157" s="77">
        <v>1000000</v>
      </c>
      <c r="BG157" s="77">
        <v>3.4</v>
      </c>
      <c r="BH157" s="77">
        <v>0</v>
      </c>
    </row>
    <row r="158" spans="1:60" ht="15" thickBot="1" x14ac:dyDescent="0.35">
      <c r="A158" s="76" t="s">
        <v>269</v>
      </c>
      <c r="B158" s="77">
        <v>0</v>
      </c>
      <c r="C158" s="77">
        <v>0</v>
      </c>
      <c r="D158" s="77">
        <v>2</v>
      </c>
      <c r="E158" s="77">
        <v>499995.2</v>
      </c>
      <c r="F158" s="77">
        <v>0</v>
      </c>
      <c r="G158" s="77">
        <v>0</v>
      </c>
      <c r="H158" s="77">
        <v>1</v>
      </c>
      <c r="I158" s="77">
        <v>0</v>
      </c>
      <c r="J158" s="77">
        <v>4</v>
      </c>
      <c r="K158" s="77">
        <v>0</v>
      </c>
      <c r="L158" s="77">
        <v>2.5</v>
      </c>
      <c r="M158" s="77">
        <v>499989.7</v>
      </c>
      <c r="N158" s="77">
        <v>2</v>
      </c>
      <c r="O158" s="77">
        <v>2</v>
      </c>
      <c r="P158" s="77">
        <v>1</v>
      </c>
      <c r="Q158" s="77">
        <v>2</v>
      </c>
      <c r="R158" s="77">
        <v>1000001.4</v>
      </c>
      <c r="S158" s="77">
        <v>1000000</v>
      </c>
      <c r="T158" s="77">
        <v>-1.4</v>
      </c>
      <c r="U158" s="77">
        <v>0</v>
      </c>
      <c r="V158" s="88">
        <f t="shared" si="34"/>
        <v>1</v>
      </c>
      <c r="AN158" s="76" t="s">
        <v>269</v>
      </c>
      <c r="AO158" s="77">
        <v>7.5</v>
      </c>
      <c r="AP158" s="77">
        <v>2.5</v>
      </c>
      <c r="AQ158" s="77">
        <v>0</v>
      </c>
      <c r="AR158" s="77">
        <v>999976.1</v>
      </c>
      <c r="AS158" s="77">
        <v>2</v>
      </c>
      <c r="AT158" s="77">
        <v>2</v>
      </c>
      <c r="AU158" s="77">
        <v>1</v>
      </c>
      <c r="AV158" s="77">
        <v>2</v>
      </c>
      <c r="AW158" s="77">
        <v>1</v>
      </c>
      <c r="AX158" s="77">
        <v>2.5</v>
      </c>
      <c r="AY158" s="77">
        <v>1</v>
      </c>
      <c r="AZ158" s="77">
        <v>0</v>
      </c>
      <c r="BA158" s="77">
        <v>0</v>
      </c>
      <c r="BB158" s="77">
        <v>0</v>
      </c>
      <c r="BC158" s="77">
        <v>1</v>
      </c>
      <c r="BD158" s="77">
        <v>0</v>
      </c>
      <c r="BE158" s="77">
        <v>999998.6</v>
      </c>
      <c r="BF158" s="77">
        <v>1000000</v>
      </c>
      <c r="BG158" s="77">
        <v>1.4</v>
      </c>
      <c r="BH158" s="77">
        <v>0</v>
      </c>
    </row>
    <row r="159" spans="1:60" ht="15" thickBot="1" x14ac:dyDescent="0.35">
      <c r="A159" s="76" t="s">
        <v>270</v>
      </c>
      <c r="B159" s="77">
        <v>0</v>
      </c>
      <c r="C159" s="77">
        <v>0</v>
      </c>
      <c r="D159" s="77">
        <v>2</v>
      </c>
      <c r="E159" s="77">
        <v>499995.2</v>
      </c>
      <c r="F159" s="77">
        <v>1</v>
      </c>
      <c r="G159" s="77">
        <v>1</v>
      </c>
      <c r="H159" s="77">
        <v>2</v>
      </c>
      <c r="I159" s="77">
        <v>0</v>
      </c>
      <c r="J159" s="77">
        <v>5</v>
      </c>
      <c r="K159" s="77">
        <v>0</v>
      </c>
      <c r="L159" s="77">
        <v>0</v>
      </c>
      <c r="M159" s="77">
        <v>499989.7</v>
      </c>
      <c r="N159" s="77">
        <v>2</v>
      </c>
      <c r="O159" s="77">
        <v>2</v>
      </c>
      <c r="P159" s="77">
        <v>1</v>
      </c>
      <c r="Q159" s="77">
        <v>2</v>
      </c>
      <c r="R159" s="77">
        <v>1000002.9</v>
      </c>
      <c r="S159" s="77">
        <v>1000000</v>
      </c>
      <c r="T159" s="77">
        <v>-2.9</v>
      </c>
      <c r="U159" s="77">
        <v>0</v>
      </c>
      <c r="V159" s="88">
        <f t="shared" si="34"/>
        <v>1</v>
      </c>
      <c r="AN159" s="76" t="s">
        <v>270</v>
      </c>
      <c r="AO159" s="77">
        <v>7.5</v>
      </c>
      <c r="AP159" s="77">
        <v>2.5</v>
      </c>
      <c r="AQ159" s="77">
        <v>0</v>
      </c>
      <c r="AR159" s="77">
        <v>999976.1</v>
      </c>
      <c r="AS159" s="77">
        <v>1</v>
      </c>
      <c r="AT159" s="77">
        <v>1</v>
      </c>
      <c r="AU159" s="77">
        <v>0</v>
      </c>
      <c r="AV159" s="77">
        <v>2</v>
      </c>
      <c r="AW159" s="77">
        <v>0</v>
      </c>
      <c r="AX159" s="77">
        <v>2.5</v>
      </c>
      <c r="AY159" s="77">
        <v>3.5</v>
      </c>
      <c r="AZ159" s="77">
        <v>0</v>
      </c>
      <c r="BA159" s="77">
        <v>0</v>
      </c>
      <c r="BB159" s="77">
        <v>0</v>
      </c>
      <c r="BC159" s="77">
        <v>1</v>
      </c>
      <c r="BD159" s="77">
        <v>0</v>
      </c>
      <c r="BE159" s="77">
        <v>999997.1</v>
      </c>
      <c r="BF159" s="77">
        <v>1000000</v>
      </c>
      <c r="BG159" s="77">
        <v>2.9</v>
      </c>
      <c r="BH159" s="77">
        <v>0</v>
      </c>
    </row>
    <row r="160" spans="1:60" ht="15" thickBot="1" x14ac:dyDescent="0.35">
      <c r="A160" s="76" t="s">
        <v>271</v>
      </c>
      <c r="B160" s="77">
        <v>2.5</v>
      </c>
      <c r="C160" s="77">
        <v>0</v>
      </c>
      <c r="D160" s="77">
        <v>2</v>
      </c>
      <c r="E160" s="77">
        <v>499996.2</v>
      </c>
      <c r="F160" s="77">
        <v>1</v>
      </c>
      <c r="G160" s="77">
        <v>1</v>
      </c>
      <c r="H160" s="77">
        <v>2</v>
      </c>
      <c r="I160" s="77">
        <v>0</v>
      </c>
      <c r="J160" s="77">
        <v>5</v>
      </c>
      <c r="K160" s="77">
        <v>0</v>
      </c>
      <c r="L160" s="77">
        <v>0</v>
      </c>
      <c r="M160" s="77">
        <v>499989.7</v>
      </c>
      <c r="N160" s="77">
        <v>2</v>
      </c>
      <c r="O160" s="77">
        <v>2</v>
      </c>
      <c r="P160" s="77">
        <v>2</v>
      </c>
      <c r="Q160" s="77">
        <v>2</v>
      </c>
      <c r="R160" s="77">
        <v>1000007.4</v>
      </c>
      <c r="S160" s="77">
        <v>1000000</v>
      </c>
      <c r="T160" s="77">
        <v>-7.4</v>
      </c>
      <c r="U160" s="77">
        <v>0</v>
      </c>
      <c r="V160" s="88">
        <f t="shared" si="34"/>
        <v>1</v>
      </c>
      <c r="AN160" s="76" t="s">
        <v>271</v>
      </c>
      <c r="AO160" s="77">
        <v>5</v>
      </c>
      <c r="AP160" s="77">
        <v>2.5</v>
      </c>
      <c r="AQ160" s="77">
        <v>0</v>
      </c>
      <c r="AR160" s="77">
        <v>999975.1</v>
      </c>
      <c r="AS160" s="77">
        <v>1</v>
      </c>
      <c r="AT160" s="77">
        <v>1</v>
      </c>
      <c r="AU160" s="77">
        <v>0</v>
      </c>
      <c r="AV160" s="77">
        <v>2</v>
      </c>
      <c r="AW160" s="77">
        <v>0</v>
      </c>
      <c r="AX160" s="77">
        <v>2.5</v>
      </c>
      <c r="AY160" s="77">
        <v>3.5</v>
      </c>
      <c r="AZ160" s="77">
        <v>0</v>
      </c>
      <c r="BA160" s="77">
        <v>0</v>
      </c>
      <c r="BB160" s="77">
        <v>0</v>
      </c>
      <c r="BC160" s="77">
        <v>0</v>
      </c>
      <c r="BD160" s="77">
        <v>0</v>
      </c>
      <c r="BE160" s="77">
        <v>999992.6</v>
      </c>
      <c r="BF160" s="77">
        <v>1000000</v>
      </c>
      <c r="BG160" s="77">
        <v>7.4</v>
      </c>
      <c r="BH160" s="77">
        <v>0</v>
      </c>
    </row>
    <row r="161" spans="1:60" ht="15" thickBot="1" x14ac:dyDescent="0.35">
      <c r="A161" s="76" t="s">
        <v>272</v>
      </c>
      <c r="B161" s="77">
        <v>0</v>
      </c>
      <c r="C161" s="77">
        <v>0</v>
      </c>
      <c r="D161" s="77">
        <v>0</v>
      </c>
      <c r="E161" s="77">
        <v>499995.2</v>
      </c>
      <c r="F161" s="77">
        <v>0</v>
      </c>
      <c r="G161" s="77">
        <v>1</v>
      </c>
      <c r="H161" s="77">
        <v>1</v>
      </c>
      <c r="I161" s="77">
        <v>1</v>
      </c>
      <c r="J161" s="77">
        <v>4</v>
      </c>
      <c r="K161" s="77">
        <v>1.5</v>
      </c>
      <c r="L161" s="77">
        <v>2.5</v>
      </c>
      <c r="M161" s="77">
        <v>499988.7</v>
      </c>
      <c r="N161" s="77">
        <v>1</v>
      </c>
      <c r="O161" s="77">
        <v>1</v>
      </c>
      <c r="P161" s="77">
        <v>1</v>
      </c>
      <c r="Q161" s="77">
        <v>2</v>
      </c>
      <c r="R161" s="77">
        <v>999999.9</v>
      </c>
      <c r="S161" s="77">
        <v>1000000</v>
      </c>
      <c r="T161" s="77">
        <v>0.1</v>
      </c>
      <c r="U161" s="77">
        <v>0</v>
      </c>
      <c r="V161" s="88">
        <f t="shared" si="34"/>
        <v>1</v>
      </c>
      <c r="AN161" s="76" t="s">
        <v>272</v>
      </c>
      <c r="AO161" s="77">
        <v>7.5</v>
      </c>
      <c r="AP161" s="77">
        <v>2.5</v>
      </c>
      <c r="AQ161" s="77">
        <v>2</v>
      </c>
      <c r="AR161" s="77">
        <v>999976.1</v>
      </c>
      <c r="AS161" s="77">
        <v>2</v>
      </c>
      <c r="AT161" s="77">
        <v>1</v>
      </c>
      <c r="AU161" s="77">
        <v>1</v>
      </c>
      <c r="AV161" s="77">
        <v>1</v>
      </c>
      <c r="AW161" s="77">
        <v>1</v>
      </c>
      <c r="AX161" s="77">
        <v>1</v>
      </c>
      <c r="AY161" s="77">
        <v>1</v>
      </c>
      <c r="AZ161" s="77">
        <v>1</v>
      </c>
      <c r="BA161" s="77">
        <v>1</v>
      </c>
      <c r="BB161" s="77">
        <v>1</v>
      </c>
      <c r="BC161" s="77">
        <v>1</v>
      </c>
      <c r="BD161" s="77">
        <v>0</v>
      </c>
      <c r="BE161" s="77">
        <v>1000000.1</v>
      </c>
      <c r="BF161" s="77">
        <v>1000000</v>
      </c>
      <c r="BG161" s="77">
        <v>-0.1</v>
      </c>
      <c r="BH161" s="77">
        <v>0</v>
      </c>
    </row>
    <row r="162" spans="1:60" ht="15" thickBot="1" x14ac:dyDescent="0.35">
      <c r="A162" s="76" t="s">
        <v>273</v>
      </c>
      <c r="B162" s="77">
        <v>0</v>
      </c>
      <c r="C162" s="77">
        <v>0</v>
      </c>
      <c r="D162" s="77">
        <v>0</v>
      </c>
      <c r="E162" s="77">
        <v>499995.2</v>
      </c>
      <c r="F162" s="77">
        <v>1</v>
      </c>
      <c r="G162" s="77">
        <v>0</v>
      </c>
      <c r="H162" s="77">
        <v>1</v>
      </c>
      <c r="I162" s="77">
        <v>0</v>
      </c>
      <c r="J162" s="77">
        <v>5</v>
      </c>
      <c r="K162" s="77">
        <v>0</v>
      </c>
      <c r="L162" s="77">
        <v>2.5</v>
      </c>
      <c r="M162" s="77">
        <v>499988.7</v>
      </c>
      <c r="N162" s="77">
        <v>2</v>
      </c>
      <c r="O162" s="77">
        <v>1</v>
      </c>
      <c r="P162" s="77">
        <v>1</v>
      </c>
      <c r="Q162" s="77">
        <v>2</v>
      </c>
      <c r="R162" s="77">
        <v>999999.4</v>
      </c>
      <c r="S162" s="77">
        <v>1000000</v>
      </c>
      <c r="T162" s="77">
        <v>0.6</v>
      </c>
      <c r="U162" s="77">
        <v>0</v>
      </c>
      <c r="V162" s="88">
        <f t="shared" si="34"/>
        <v>1</v>
      </c>
      <c r="AN162" s="76" t="s">
        <v>273</v>
      </c>
      <c r="AO162" s="77">
        <v>7.5</v>
      </c>
      <c r="AP162" s="77">
        <v>2.5</v>
      </c>
      <c r="AQ162" s="77">
        <v>2</v>
      </c>
      <c r="AR162" s="77">
        <v>999976.1</v>
      </c>
      <c r="AS162" s="77">
        <v>1</v>
      </c>
      <c r="AT162" s="77">
        <v>2</v>
      </c>
      <c r="AU162" s="77">
        <v>1</v>
      </c>
      <c r="AV162" s="77">
        <v>2</v>
      </c>
      <c r="AW162" s="77">
        <v>0</v>
      </c>
      <c r="AX162" s="77">
        <v>2.5</v>
      </c>
      <c r="AY162" s="77">
        <v>1</v>
      </c>
      <c r="AZ162" s="77">
        <v>1</v>
      </c>
      <c r="BA162" s="77">
        <v>0</v>
      </c>
      <c r="BB162" s="77">
        <v>1</v>
      </c>
      <c r="BC162" s="77">
        <v>1</v>
      </c>
      <c r="BD162" s="77">
        <v>0</v>
      </c>
      <c r="BE162" s="77">
        <v>1000000.6</v>
      </c>
      <c r="BF162" s="77">
        <v>1000000</v>
      </c>
      <c r="BG162" s="77">
        <v>-0.6</v>
      </c>
      <c r="BH162" s="77">
        <v>0</v>
      </c>
    </row>
    <row r="163" spans="1:60" ht="15" thickBot="1" x14ac:dyDescent="0.35">
      <c r="A163" s="76" t="s">
        <v>274</v>
      </c>
      <c r="B163" s="77">
        <v>2.5</v>
      </c>
      <c r="C163" s="77">
        <v>0</v>
      </c>
      <c r="D163" s="77">
        <v>0</v>
      </c>
      <c r="E163" s="77">
        <v>499995.2</v>
      </c>
      <c r="F163" s="77">
        <v>1</v>
      </c>
      <c r="G163" s="77">
        <v>1</v>
      </c>
      <c r="H163" s="77">
        <v>1</v>
      </c>
      <c r="I163" s="77">
        <v>0</v>
      </c>
      <c r="J163" s="77">
        <v>5</v>
      </c>
      <c r="K163" s="77">
        <v>1.5</v>
      </c>
      <c r="L163" s="77">
        <v>2.5</v>
      </c>
      <c r="M163" s="77">
        <v>499989.7</v>
      </c>
      <c r="N163" s="77">
        <v>2</v>
      </c>
      <c r="O163" s="77">
        <v>1</v>
      </c>
      <c r="P163" s="77">
        <v>1</v>
      </c>
      <c r="Q163" s="77">
        <v>2</v>
      </c>
      <c r="R163" s="77">
        <v>1000005.4</v>
      </c>
      <c r="S163" s="77">
        <v>1000000</v>
      </c>
      <c r="T163" s="77">
        <v>-5.4</v>
      </c>
      <c r="U163" s="77">
        <v>0</v>
      </c>
      <c r="V163" s="88">
        <f t="shared" si="34"/>
        <v>1</v>
      </c>
      <c r="AN163" s="76" t="s">
        <v>274</v>
      </c>
      <c r="AO163" s="77">
        <v>5</v>
      </c>
      <c r="AP163" s="77">
        <v>2.5</v>
      </c>
      <c r="AQ163" s="77">
        <v>2</v>
      </c>
      <c r="AR163" s="77">
        <v>999976.1</v>
      </c>
      <c r="AS163" s="77">
        <v>1</v>
      </c>
      <c r="AT163" s="77">
        <v>1</v>
      </c>
      <c r="AU163" s="77">
        <v>1</v>
      </c>
      <c r="AV163" s="77">
        <v>2</v>
      </c>
      <c r="AW163" s="77">
        <v>0</v>
      </c>
      <c r="AX163" s="77">
        <v>1</v>
      </c>
      <c r="AY163" s="77">
        <v>1</v>
      </c>
      <c r="AZ163" s="77">
        <v>0</v>
      </c>
      <c r="BA163" s="77">
        <v>0</v>
      </c>
      <c r="BB163" s="77">
        <v>1</v>
      </c>
      <c r="BC163" s="77">
        <v>1</v>
      </c>
      <c r="BD163" s="77">
        <v>0</v>
      </c>
      <c r="BE163" s="77">
        <v>999994.6</v>
      </c>
      <c r="BF163" s="77">
        <v>1000000</v>
      </c>
      <c r="BG163" s="77">
        <v>5.4</v>
      </c>
      <c r="BH163" s="77">
        <v>0</v>
      </c>
    </row>
    <row r="164" spans="1:60" ht="15" thickBot="1" x14ac:dyDescent="0.35">
      <c r="A164" s="76" t="s">
        <v>275</v>
      </c>
      <c r="B164" s="77">
        <v>0</v>
      </c>
      <c r="C164" s="77">
        <v>0</v>
      </c>
      <c r="D164" s="77">
        <v>0</v>
      </c>
      <c r="E164" s="77">
        <v>499995.2</v>
      </c>
      <c r="F164" s="77">
        <v>0</v>
      </c>
      <c r="G164" s="77">
        <v>1</v>
      </c>
      <c r="H164" s="77">
        <v>1</v>
      </c>
      <c r="I164" s="77">
        <v>0</v>
      </c>
      <c r="J164" s="77">
        <v>5</v>
      </c>
      <c r="K164" s="77">
        <v>0</v>
      </c>
      <c r="L164" s="77">
        <v>2.5</v>
      </c>
      <c r="M164" s="77">
        <v>499988.7</v>
      </c>
      <c r="N164" s="77">
        <v>2</v>
      </c>
      <c r="O164" s="77">
        <v>1</v>
      </c>
      <c r="P164" s="77">
        <v>1</v>
      </c>
      <c r="Q164" s="77">
        <v>2</v>
      </c>
      <c r="R164" s="77">
        <v>999999.4</v>
      </c>
      <c r="S164" s="77">
        <v>1000000</v>
      </c>
      <c r="T164" s="77">
        <v>0.6</v>
      </c>
      <c r="U164" s="77">
        <v>0</v>
      </c>
      <c r="V164" s="88">
        <f t="shared" si="34"/>
        <v>1</v>
      </c>
      <c r="AN164" s="76" t="s">
        <v>275</v>
      </c>
      <c r="AO164" s="77">
        <v>7.5</v>
      </c>
      <c r="AP164" s="77">
        <v>2.5</v>
      </c>
      <c r="AQ164" s="77">
        <v>2</v>
      </c>
      <c r="AR164" s="77">
        <v>999976.1</v>
      </c>
      <c r="AS164" s="77">
        <v>2</v>
      </c>
      <c r="AT164" s="77">
        <v>1</v>
      </c>
      <c r="AU164" s="77">
        <v>1</v>
      </c>
      <c r="AV164" s="77">
        <v>2</v>
      </c>
      <c r="AW164" s="77">
        <v>0</v>
      </c>
      <c r="AX164" s="77">
        <v>2.5</v>
      </c>
      <c r="AY164" s="77">
        <v>1</v>
      </c>
      <c r="AZ164" s="77">
        <v>1</v>
      </c>
      <c r="BA164" s="77">
        <v>0</v>
      </c>
      <c r="BB164" s="77">
        <v>1</v>
      </c>
      <c r="BC164" s="77">
        <v>1</v>
      </c>
      <c r="BD164" s="77">
        <v>0</v>
      </c>
      <c r="BE164" s="77">
        <v>1000000.6</v>
      </c>
      <c r="BF164" s="77">
        <v>1000000</v>
      </c>
      <c r="BG164" s="77">
        <v>-0.6</v>
      </c>
      <c r="BH164" s="77">
        <v>0</v>
      </c>
    </row>
    <row r="165" spans="1:60" ht="15" thickBot="1" x14ac:dyDescent="0.35">
      <c r="A165" s="76" t="s">
        <v>276</v>
      </c>
      <c r="B165" s="77">
        <v>2.5</v>
      </c>
      <c r="C165" s="77">
        <v>1.5</v>
      </c>
      <c r="D165" s="77">
        <v>0</v>
      </c>
      <c r="E165" s="77">
        <v>499995.2</v>
      </c>
      <c r="F165" s="77">
        <v>0</v>
      </c>
      <c r="G165" s="77">
        <v>0</v>
      </c>
      <c r="H165" s="77">
        <v>1</v>
      </c>
      <c r="I165" s="77">
        <v>2</v>
      </c>
      <c r="J165" s="77">
        <v>4</v>
      </c>
      <c r="K165" s="77">
        <v>0</v>
      </c>
      <c r="L165" s="77">
        <v>2.5</v>
      </c>
      <c r="M165" s="77">
        <v>499985.7</v>
      </c>
      <c r="N165" s="77">
        <v>0</v>
      </c>
      <c r="O165" s="77">
        <v>1</v>
      </c>
      <c r="P165" s="77">
        <v>2</v>
      </c>
      <c r="Q165" s="77">
        <v>0</v>
      </c>
      <c r="R165" s="77">
        <v>999997.4</v>
      </c>
      <c r="S165" s="77">
        <v>1000000</v>
      </c>
      <c r="T165" s="77">
        <v>2.6</v>
      </c>
      <c r="U165" s="77">
        <v>0</v>
      </c>
      <c r="V165" s="88">
        <f t="shared" si="34"/>
        <v>1</v>
      </c>
      <c r="AN165" s="76" t="s">
        <v>276</v>
      </c>
      <c r="AO165" s="77">
        <v>5</v>
      </c>
      <c r="AP165" s="77">
        <v>1</v>
      </c>
      <c r="AQ165" s="77">
        <v>2</v>
      </c>
      <c r="AR165" s="77">
        <v>999976.1</v>
      </c>
      <c r="AS165" s="77">
        <v>2</v>
      </c>
      <c r="AT165" s="77">
        <v>2</v>
      </c>
      <c r="AU165" s="77">
        <v>1</v>
      </c>
      <c r="AV165" s="77">
        <v>0</v>
      </c>
      <c r="AW165" s="77">
        <v>1</v>
      </c>
      <c r="AX165" s="77">
        <v>2.5</v>
      </c>
      <c r="AY165" s="77">
        <v>1</v>
      </c>
      <c r="AZ165" s="77">
        <v>4</v>
      </c>
      <c r="BA165" s="77">
        <v>2</v>
      </c>
      <c r="BB165" s="77">
        <v>1</v>
      </c>
      <c r="BC165" s="77">
        <v>0</v>
      </c>
      <c r="BD165" s="77">
        <v>2</v>
      </c>
      <c r="BE165" s="77">
        <v>1000002.6</v>
      </c>
      <c r="BF165" s="77">
        <v>1000000</v>
      </c>
      <c r="BG165" s="77">
        <v>-2.6</v>
      </c>
      <c r="BH165" s="77">
        <v>0</v>
      </c>
    </row>
    <row r="166" spans="1:60" ht="15" thickBot="1" x14ac:dyDescent="0.35">
      <c r="A166" s="76" t="s">
        <v>277</v>
      </c>
      <c r="B166" s="77">
        <v>7.5</v>
      </c>
      <c r="C166" s="77">
        <v>1.5</v>
      </c>
      <c r="D166" s="77">
        <v>0</v>
      </c>
      <c r="E166" s="77">
        <v>499995.2</v>
      </c>
      <c r="F166" s="77">
        <v>0</v>
      </c>
      <c r="G166" s="77">
        <v>0</v>
      </c>
      <c r="H166" s="77">
        <v>0</v>
      </c>
      <c r="I166" s="77">
        <v>2</v>
      </c>
      <c r="J166" s="77">
        <v>4</v>
      </c>
      <c r="K166" s="77">
        <v>0</v>
      </c>
      <c r="L166" s="77">
        <v>0</v>
      </c>
      <c r="M166" s="77">
        <v>499988.7</v>
      </c>
      <c r="N166" s="77">
        <v>1</v>
      </c>
      <c r="O166" s="77">
        <v>1</v>
      </c>
      <c r="P166" s="77">
        <v>0</v>
      </c>
      <c r="Q166" s="77">
        <v>0</v>
      </c>
      <c r="R166" s="77">
        <v>1000000.9</v>
      </c>
      <c r="S166" s="77">
        <v>1000000</v>
      </c>
      <c r="T166" s="77">
        <v>-0.9</v>
      </c>
      <c r="U166" s="77">
        <v>0</v>
      </c>
      <c r="V166" s="88">
        <f t="shared" si="34"/>
        <v>1</v>
      </c>
      <c r="AN166" s="76" t="s">
        <v>277</v>
      </c>
      <c r="AO166" s="77">
        <v>0</v>
      </c>
      <c r="AP166" s="77">
        <v>1</v>
      </c>
      <c r="AQ166" s="77">
        <v>2</v>
      </c>
      <c r="AR166" s="77">
        <v>999976.1</v>
      </c>
      <c r="AS166" s="77">
        <v>2</v>
      </c>
      <c r="AT166" s="77">
        <v>2</v>
      </c>
      <c r="AU166" s="77">
        <v>2</v>
      </c>
      <c r="AV166" s="77">
        <v>0</v>
      </c>
      <c r="AW166" s="77">
        <v>1</v>
      </c>
      <c r="AX166" s="77">
        <v>2.5</v>
      </c>
      <c r="AY166" s="77">
        <v>3.5</v>
      </c>
      <c r="AZ166" s="77">
        <v>1</v>
      </c>
      <c r="BA166" s="77">
        <v>1</v>
      </c>
      <c r="BB166" s="77">
        <v>1</v>
      </c>
      <c r="BC166" s="77">
        <v>2</v>
      </c>
      <c r="BD166" s="77">
        <v>2</v>
      </c>
      <c r="BE166" s="77">
        <v>999999.1</v>
      </c>
      <c r="BF166" s="77">
        <v>1000000</v>
      </c>
      <c r="BG166" s="77">
        <v>0.9</v>
      </c>
      <c r="BH166" s="77">
        <v>0</v>
      </c>
    </row>
    <row r="167" spans="1:60" ht="15" thickBot="1" x14ac:dyDescent="0.35">
      <c r="A167" s="76" t="s">
        <v>278</v>
      </c>
      <c r="B167" s="77">
        <v>2.5</v>
      </c>
      <c r="C167" s="77">
        <v>1.5</v>
      </c>
      <c r="D167" s="77">
        <v>0</v>
      </c>
      <c r="E167" s="77">
        <v>499994.2</v>
      </c>
      <c r="F167" s="77">
        <v>0</v>
      </c>
      <c r="G167" s="77">
        <v>0</v>
      </c>
      <c r="H167" s="77">
        <v>0</v>
      </c>
      <c r="I167" s="77">
        <v>2</v>
      </c>
      <c r="J167" s="77">
        <v>4</v>
      </c>
      <c r="K167" s="77">
        <v>0</v>
      </c>
      <c r="L167" s="77">
        <v>0</v>
      </c>
      <c r="M167" s="77">
        <v>499989.7</v>
      </c>
      <c r="N167" s="77">
        <v>0</v>
      </c>
      <c r="O167" s="77">
        <v>1</v>
      </c>
      <c r="P167" s="77">
        <v>0</v>
      </c>
      <c r="Q167" s="77">
        <v>2</v>
      </c>
      <c r="R167" s="77">
        <v>999996.9</v>
      </c>
      <c r="S167" s="77">
        <v>1000000</v>
      </c>
      <c r="T167" s="77">
        <v>3.1</v>
      </c>
      <c r="U167" s="77">
        <v>0</v>
      </c>
      <c r="V167" s="88">
        <f t="shared" si="34"/>
        <v>1</v>
      </c>
      <c r="AN167" s="76" t="s">
        <v>278</v>
      </c>
      <c r="AO167" s="77">
        <v>5</v>
      </c>
      <c r="AP167" s="77">
        <v>1</v>
      </c>
      <c r="AQ167" s="77">
        <v>2</v>
      </c>
      <c r="AR167" s="77">
        <v>999977.1</v>
      </c>
      <c r="AS167" s="77">
        <v>2</v>
      </c>
      <c r="AT167" s="77">
        <v>2</v>
      </c>
      <c r="AU167" s="77">
        <v>2</v>
      </c>
      <c r="AV167" s="77">
        <v>0</v>
      </c>
      <c r="AW167" s="77">
        <v>1</v>
      </c>
      <c r="AX167" s="77">
        <v>2.5</v>
      </c>
      <c r="AY167" s="77">
        <v>3.5</v>
      </c>
      <c r="AZ167" s="77">
        <v>0</v>
      </c>
      <c r="BA167" s="77">
        <v>2</v>
      </c>
      <c r="BB167" s="77">
        <v>1</v>
      </c>
      <c r="BC167" s="77">
        <v>2</v>
      </c>
      <c r="BD167" s="77">
        <v>0</v>
      </c>
      <c r="BE167" s="77">
        <v>1000003.1</v>
      </c>
      <c r="BF167" s="77">
        <v>1000000</v>
      </c>
      <c r="BG167" s="77">
        <v>-3.1</v>
      </c>
      <c r="BH167" s="77">
        <v>0</v>
      </c>
    </row>
    <row r="168" spans="1:60" ht="15" thickBot="1" x14ac:dyDescent="0.35">
      <c r="A168" s="76" t="s">
        <v>279</v>
      </c>
      <c r="B168" s="77">
        <v>2.5</v>
      </c>
      <c r="C168" s="77">
        <v>1.5</v>
      </c>
      <c r="D168" s="77">
        <v>0</v>
      </c>
      <c r="E168" s="77">
        <v>499994.2</v>
      </c>
      <c r="F168" s="77">
        <v>0</v>
      </c>
      <c r="G168" s="77">
        <v>0</v>
      </c>
      <c r="H168" s="77">
        <v>1</v>
      </c>
      <c r="I168" s="77">
        <v>2</v>
      </c>
      <c r="J168" s="77">
        <v>4</v>
      </c>
      <c r="K168" s="77">
        <v>0</v>
      </c>
      <c r="L168" s="77">
        <v>0</v>
      </c>
      <c r="M168" s="77">
        <v>499988.7</v>
      </c>
      <c r="N168" s="77">
        <v>0</v>
      </c>
      <c r="O168" s="77">
        <v>0</v>
      </c>
      <c r="P168" s="77">
        <v>0</v>
      </c>
      <c r="Q168" s="77">
        <v>2</v>
      </c>
      <c r="R168" s="77">
        <v>999995.9</v>
      </c>
      <c r="S168" s="77">
        <v>1000000</v>
      </c>
      <c r="T168" s="77">
        <v>4.0999999999999996</v>
      </c>
      <c r="U168" s="77">
        <v>0</v>
      </c>
      <c r="V168" s="88">
        <f t="shared" si="34"/>
        <v>1</v>
      </c>
      <c r="AN168" s="76" t="s">
        <v>279</v>
      </c>
      <c r="AO168" s="77">
        <v>5</v>
      </c>
      <c r="AP168" s="77">
        <v>1</v>
      </c>
      <c r="AQ168" s="77">
        <v>2</v>
      </c>
      <c r="AR168" s="77">
        <v>999977.1</v>
      </c>
      <c r="AS168" s="77">
        <v>2</v>
      </c>
      <c r="AT168" s="77">
        <v>2</v>
      </c>
      <c r="AU168" s="77">
        <v>1</v>
      </c>
      <c r="AV168" s="77">
        <v>0</v>
      </c>
      <c r="AW168" s="77">
        <v>1</v>
      </c>
      <c r="AX168" s="77">
        <v>2.5</v>
      </c>
      <c r="AY168" s="77">
        <v>3.5</v>
      </c>
      <c r="AZ168" s="77">
        <v>1</v>
      </c>
      <c r="BA168" s="77">
        <v>2</v>
      </c>
      <c r="BB168" s="77">
        <v>2</v>
      </c>
      <c r="BC168" s="77">
        <v>2</v>
      </c>
      <c r="BD168" s="77">
        <v>0</v>
      </c>
      <c r="BE168" s="77">
        <v>1000004.1</v>
      </c>
      <c r="BF168" s="77">
        <v>1000000</v>
      </c>
      <c r="BG168" s="77">
        <v>-4.0999999999999996</v>
      </c>
      <c r="BH168" s="77">
        <v>0</v>
      </c>
    </row>
    <row r="169" spans="1:60" ht="15" thickBot="1" x14ac:dyDescent="0.35">
      <c r="A169" s="76" t="s">
        <v>280</v>
      </c>
      <c r="B169" s="77">
        <v>2.5</v>
      </c>
      <c r="C169" s="77">
        <v>0</v>
      </c>
      <c r="D169" s="77">
        <v>0</v>
      </c>
      <c r="E169" s="77">
        <v>499994.2</v>
      </c>
      <c r="F169" s="77">
        <v>0</v>
      </c>
      <c r="G169" s="77">
        <v>1</v>
      </c>
      <c r="H169" s="77">
        <v>1</v>
      </c>
      <c r="I169" s="77">
        <v>1</v>
      </c>
      <c r="J169" s="77">
        <v>4</v>
      </c>
      <c r="K169" s="77">
        <v>0</v>
      </c>
      <c r="L169" s="77">
        <v>0</v>
      </c>
      <c r="M169" s="77">
        <v>499989.7</v>
      </c>
      <c r="N169" s="77">
        <v>0</v>
      </c>
      <c r="O169" s="77">
        <v>1</v>
      </c>
      <c r="P169" s="77">
        <v>0</v>
      </c>
      <c r="Q169" s="77">
        <v>2</v>
      </c>
      <c r="R169" s="77">
        <v>999996.4</v>
      </c>
      <c r="S169" s="77">
        <v>1000000</v>
      </c>
      <c r="T169" s="77">
        <v>3.6</v>
      </c>
      <c r="U169" s="77">
        <v>0</v>
      </c>
      <c r="V169" s="88">
        <f t="shared" si="34"/>
        <v>1</v>
      </c>
      <c r="AN169" s="76" t="s">
        <v>280</v>
      </c>
      <c r="AO169" s="77">
        <v>5</v>
      </c>
      <c r="AP169" s="77">
        <v>2.5</v>
      </c>
      <c r="AQ169" s="77">
        <v>2</v>
      </c>
      <c r="AR169" s="77">
        <v>999977.1</v>
      </c>
      <c r="AS169" s="77">
        <v>2</v>
      </c>
      <c r="AT169" s="77">
        <v>1</v>
      </c>
      <c r="AU169" s="77">
        <v>1</v>
      </c>
      <c r="AV169" s="77">
        <v>1</v>
      </c>
      <c r="AW169" s="77">
        <v>1</v>
      </c>
      <c r="AX169" s="77">
        <v>2.5</v>
      </c>
      <c r="AY169" s="77">
        <v>3.5</v>
      </c>
      <c r="AZ169" s="77">
        <v>0</v>
      </c>
      <c r="BA169" s="77">
        <v>2</v>
      </c>
      <c r="BB169" s="77">
        <v>1</v>
      </c>
      <c r="BC169" s="77">
        <v>2</v>
      </c>
      <c r="BD169" s="77">
        <v>0</v>
      </c>
      <c r="BE169" s="77">
        <v>1000003.6</v>
      </c>
      <c r="BF169" s="77">
        <v>1000000</v>
      </c>
      <c r="BG169" s="77">
        <v>-3.6</v>
      </c>
      <c r="BH169" s="77">
        <v>0</v>
      </c>
    </row>
    <row r="170" spans="1:60" ht="15" thickBot="1" x14ac:dyDescent="0.35">
      <c r="A170" s="76" t="s">
        <v>281</v>
      </c>
      <c r="B170" s="77">
        <v>7.5</v>
      </c>
      <c r="C170" s="77">
        <v>0</v>
      </c>
      <c r="D170" s="77">
        <v>0</v>
      </c>
      <c r="E170" s="77">
        <v>499994.2</v>
      </c>
      <c r="F170" s="77">
        <v>0</v>
      </c>
      <c r="G170" s="77">
        <v>0</v>
      </c>
      <c r="H170" s="77">
        <v>1</v>
      </c>
      <c r="I170" s="77">
        <v>2</v>
      </c>
      <c r="J170" s="77">
        <v>4</v>
      </c>
      <c r="K170" s="77">
        <v>0</v>
      </c>
      <c r="L170" s="77">
        <v>0</v>
      </c>
      <c r="M170" s="77">
        <v>499988.7</v>
      </c>
      <c r="N170" s="77">
        <v>0</v>
      </c>
      <c r="O170" s="77">
        <v>0</v>
      </c>
      <c r="P170" s="77">
        <v>0</v>
      </c>
      <c r="Q170" s="77">
        <v>1</v>
      </c>
      <c r="R170" s="77">
        <v>999998.4</v>
      </c>
      <c r="S170" s="77">
        <v>1000000</v>
      </c>
      <c r="T170" s="77">
        <v>1.6</v>
      </c>
      <c r="U170" s="77">
        <v>0</v>
      </c>
      <c r="V170" s="88">
        <f t="shared" si="34"/>
        <v>1</v>
      </c>
      <c r="AN170" s="76" t="s">
        <v>281</v>
      </c>
      <c r="AO170" s="77">
        <v>0</v>
      </c>
      <c r="AP170" s="77">
        <v>2.5</v>
      </c>
      <c r="AQ170" s="77">
        <v>2</v>
      </c>
      <c r="AR170" s="77">
        <v>999977.1</v>
      </c>
      <c r="AS170" s="77">
        <v>2</v>
      </c>
      <c r="AT170" s="77">
        <v>2</v>
      </c>
      <c r="AU170" s="77">
        <v>1</v>
      </c>
      <c r="AV170" s="77">
        <v>0</v>
      </c>
      <c r="AW170" s="77">
        <v>1</v>
      </c>
      <c r="AX170" s="77">
        <v>2.5</v>
      </c>
      <c r="AY170" s="77">
        <v>3.5</v>
      </c>
      <c r="AZ170" s="77">
        <v>1</v>
      </c>
      <c r="BA170" s="77">
        <v>2</v>
      </c>
      <c r="BB170" s="77">
        <v>2</v>
      </c>
      <c r="BC170" s="77">
        <v>2</v>
      </c>
      <c r="BD170" s="77">
        <v>1</v>
      </c>
      <c r="BE170" s="77">
        <v>1000001.6</v>
      </c>
      <c r="BF170" s="77">
        <v>1000000</v>
      </c>
      <c r="BG170" s="77">
        <v>-1.6</v>
      </c>
      <c r="BH170" s="77">
        <v>0</v>
      </c>
    </row>
    <row r="171" spans="1:60" ht="15" thickBot="1" x14ac:dyDescent="0.35">
      <c r="A171" s="76" t="s">
        <v>282</v>
      </c>
      <c r="B171" s="77">
        <v>0</v>
      </c>
      <c r="C171" s="77">
        <v>0</v>
      </c>
      <c r="D171" s="77">
        <v>0</v>
      </c>
      <c r="E171" s="77">
        <v>499994.2</v>
      </c>
      <c r="F171" s="77">
        <v>0</v>
      </c>
      <c r="G171" s="77">
        <v>1</v>
      </c>
      <c r="H171" s="77">
        <v>2</v>
      </c>
      <c r="I171" s="77">
        <v>2</v>
      </c>
      <c r="J171" s="77">
        <v>4</v>
      </c>
      <c r="K171" s="77">
        <v>0</v>
      </c>
      <c r="L171" s="77">
        <v>0</v>
      </c>
      <c r="M171" s="77">
        <v>499988.7</v>
      </c>
      <c r="N171" s="77">
        <v>1</v>
      </c>
      <c r="O171" s="77">
        <v>1</v>
      </c>
      <c r="P171" s="77">
        <v>0</v>
      </c>
      <c r="Q171" s="77">
        <v>1</v>
      </c>
      <c r="R171" s="77">
        <v>999994.9</v>
      </c>
      <c r="S171" s="77">
        <v>1000000</v>
      </c>
      <c r="T171" s="77">
        <v>5.0999999999999996</v>
      </c>
      <c r="U171" s="77">
        <v>0</v>
      </c>
      <c r="V171" s="88">
        <f t="shared" si="34"/>
        <v>1</v>
      </c>
      <c r="AN171" s="76" t="s">
        <v>282</v>
      </c>
      <c r="AO171" s="77">
        <v>7.5</v>
      </c>
      <c r="AP171" s="77">
        <v>2.5</v>
      </c>
      <c r="AQ171" s="77">
        <v>2</v>
      </c>
      <c r="AR171" s="77">
        <v>999977.1</v>
      </c>
      <c r="AS171" s="77">
        <v>2</v>
      </c>
      <c r="AT171" s="77">
        <v>1</v>
      </c>
      <c r="AU171" s="77">
        <v>0</v>
      </c>
      <c r="AV171" s="77">
        <v>0</v>
      </c>
      <c r="AW171" s="77">
        <v>1</v>
      </c>
      <c r="AX171" s="77">
        <v>2.5</v>
      </c>
      <c r="AY171" s="77">
        <v>3.5</v>
      </c>
      <c r="AZ171" s="77">
        <v>1</v>
      </c>
      <c r="BA171" s="77">
        <v>1</v>
      </c>
      <c r="BB171" s="77">
        <v>1</v>
      </c>
      <c r="BC171" s="77">
        <v>2</v>
      </c>
      <c r="BD171" s="77">
        <v>1</v>
      </c>
      <c r="BE171" s="77">
        <v>1000005.1</v>
      </c>
      <c r="BF171" s="77">
        <v>1000000</v>
      </c>
      <c r="BG171" s="77">
        <v>-5.0999999999999996</v>
      </c>
      <c r="BH171" s="77">
        <v>0</v>
      </c>
    </row>
    <row r="172" spans="1:60" ht="15" thickBot="1" x14ac:dyDescent="0.35">
      <c r="A172" s="76" t="s">
        <v>283</v>
      </c>
      <c r="B172" s="77">
        <v>2.5</v>
      </c>
      <c r="C172" s="77">
        <v>0</v>
      </c>
      <c r="D172" s="77">
        <v>0</v>
      </c>
      <c r="E172" s="77">
        <v>499994.2</v>
      </c>
      <c r="F172" s="77">
        <v>0</v>
      </c>
      <c r="G172" s="77">
        <v>0</v>
      </c>
      <c r="H172" s="77">
        <v>1</v>
      </c>
      <c r="I172" s="77">
        <v>2</v>
      </c>
      <c r="J172" s="77">
        <v>4</v>
      </c>
      <c r="K172" s="77">
        <v>0</v>
      </c>
      <c r="L172" s="77">
        <v>0</v>
      </c>
      <c r="M172" s="77">
        <v>499988.7</v>
      </c>
      <c r="N172" s="77">
        <v>0</v>
      </c>
      <c r="O172" s="77">
        <v>1</v>
      </c>
      <c r="P172" s="77">
        <v>0</v>
      </c>
      <c r="Q172" s="77">
        <v>0</v>
      </c>
      <c r="R172" s="77">
        <v>999993.4</v>
      </c>
      <c r="S172" s="77">
        <v>1000000</v>
      </c>
      <c r="T172" s="77">
        <v>6.6</v>
      </c>
      <c r="U172" s="77">
        <v>0</v>
      </c>
      <c r="V172" s="88">
        <f t="shared" ref="V172:V193" si="35">IF(T172*BG172&lt;=0,1,0)</f>
        <v>1</v>
      </c>
      <c r="AN172" s="76" t="s">
        <v>283</v>
      </c>
      <c r="AO172" s="77">
        <v>5</v>
      </c>
      <c r="AP172" s="77">
        <v>2.5</v>
      </c>
      <c r="AQ172" s="77">
        <v>2</v>
      </c>
      <c r="AR172" s="77">
        <v>999977.1</v>
      </c>
      <c r="AS172" s="77">
        <v>2</v>
      </c>
      <c r="AT172" s="77">
        <v>2</v>
      </c>
      <c r="AU172" s="77">
        <v>1</v>
      </c>
      <c r="AV172" s="77">
        <v>0</v>
      </c>
      <c r="AW172" s="77">
        <v>1</v>
      </c>
      <c r="AX172" s="77">
        <v>2.5</v>
      </c>
      <c r="AY172" s="77">
        <v>3.5</v>
      </c>
      <c r="AZ172" s="77">
        <v>1</v>
      </c>
      <c r="BA172" s="77">
        <v>2</v>
      </c>
      <c r="BB172" s="77">
        <v>1</v>
      </c>
      <c r="BC172" s="77">
        <v>2</v>
      </c>
      <c r="BD172" s="77">
        <v>2</v>
      </c>
      <c r="BE172" s="77">
        <v>1000006.6</v>
      </c>
      <c r="BF172" s="77">
        <v>1000000</v>
      </c>
      <c r="BG172" s="77">
        <v>-6.6</v>
      </c>
      <c r="BH172" s="77">
        <v>0</v>
      </c>
    </row>
    <row r="173" spans="1:60" ht="15" thickBot="1" x14ac:dyDescent="0.35">
      <c r="A173" s="76" t="s">
        <v>284</v>
      </c>
      <c r="B173" s="77">
        <v>7.5</v>
      </c>
      <c r="C173" s="77">
        <v>0</v>
      </c>
      <c r="D173" s="77">
        <v>0</v>
      </c>
      <c r="E173" s="77">
        <v>499994.2</v>
      </c>
      <c r="F173" s="77">
        <v>0</v>
      </c>
      <c r="G173" s="77">
        <v>0</v>
      </c>
      <c r="H173" s="77">
        <v>1</v>
      </c>
      <c r="I173" s="77">
        <v>0</v>
      </c>
      <c r="J173" s="77">
        <v>4</v>
      </c>
      <c r="K173" s="77">
        <v>0</v>
      </c>
      <c r="L173" s="77">
        <v>0</v>
      </c>
      <c r="M173" s="77">
        <v>499989.7</v>
      </c>
      <c r="N173" s="77">
        <v>0</v>
      </c>
      <c r="O173" s="77">
        <v>0</v>
      </c>
      <c r="P173" s="77">
        <v>0</v>
      </c>
      <c r="Q173" s="77">
        <v>1</v>
      </c>
      <c r="R173" s="77">
        <v>999997.4</v>
      </c>
      <c r="S173" s="77">
        <v>1000000</v>
      </c>
      <c r="T173" s="77">
        <v>2.6</v>
      </c>
      <c r="U173" s="77">
        <v>0</v>
      </c>
      <c r="V173" s="88">
        <f t="shared" si="35"/>
        <v>1</v>
      </c>
      <c r="AN173" s="76" t="s">
        <v>284</v>
      </c>
      <c r="AO173" s="77">
        <v>0</v>
      </c>
      <c r="AP173" s="77">
        <v>2.5</v>
      </c>
      <c r="AQ173" s="77">
        <v>2</v>
      </c>
      <c r="AR173" s="77">
        <v>999977.1</v>
      </c>
      <c r="AS173" s="77">
        <v>2</v>
      </c>
      <c r="AT173" s="77">
        <v>2</v>
      </c>
      <c r="AU173" s="77">
        <v>1</v>
      </c>
      <c r="AV173" s="77">
        <v>2</v>
      </c>
      <c r="AW173" s="77">
        <v>1</v>
      </c>
      <c r="AX173" s="77">
        <v>2.5</v>
      </c>
      <c r="AY173" s="77">
        <v>3.5</v>
      </c>
      <c r="AZ173" s="77">
        <v>0</v>
      </c>
      <c r="BA173" s="77">
        <v>2</v>
      </c>
      <c r="BB173" s="77">
        <v>2</v>
      </c>
      <c r="BC173" s="77">
        <v>2</v>
      </c>
      <c r="BD173" s="77">
        <v>1</v>
      </c>
      <c r="BE173" s="77">
        <v>1000002.6</v>
      </c>
      <c r="BF173" s="77">
        <v>1000000</v>
      </c>
      <c r="BG173" s="77">
        <v>-2.6</v>
      </c>
      <c r="BH173" s="77">
        <v>0</v>
      </c>
    </row>
    <row r="174" spans="1:60" ht="15" thickBot="1" x14ac:dyDescent="0.35">
      <c r="A174" s="76" t="s">
        <v>285</v>
      </c>
      <c r="B174" s="77">
        <v>2.5</v>
      </c>
      <c r="C174" s="77">
        <v>0</v>
      </c>
      <c r="D174" s="77">
        <v>0</v>
      </c>
      <c r="E174" s="77">
        <v>499994.2</v>
      </c>
      <c r="F174" s="77">
        <v>0</v>
      </c>
      <c r="G174" s="77">
        <v>1</v>
      </c>
      <c r="H174" s="77">
        <v>2</v>
      </c>
      <c r="I174" s="77">
        <v>2</v>
      </c>
      <c r="J174" s="77">
        <v>4</v>
      </c>
      <c r="K174" s="77">
        <v>0</v>
      </c>
      <c r="L174" s="77">
        <v>0</v>
      </c>
      <c r="M174" s="77">
        <v>499988.7</v>
      </c>
      <c r="N174" s="77">
        <v>1</v>
      </c>
      <c r="O174" s="77">
        <v>0</v>
      </c>
      <c r="P174" s="77">
        <v>0</v>
      </c>
      <c r="Q174" s="77">
        <v>1</v>
      </c>
      <c r="R174" s="77">
        <v>999996.4</v>
      </c>
      <c r="S174" s="77">
        <v>1000000</v>
      </c>
      <c r="T174" s="77">
        <v>3.6</v>
      </c>
      <c r="U174" s="77">
        <v>0</v>
      </c>
      <c r="V174" s="88">
        <f t="shared" si="35"/>
        <v>1</v>
      </c>
      <c r="AN174" s="76" t="s">
        <v>285</v>
      </c>
      <c r="AO174" s="77">
        <v>5</v>
      </c>
      <c r="AP174" s="77">
        <v>2.5</v>
      </c>
      <c r="AQ174" s="77">
        <v>2</v>
      </c>
      <c r="AR174" s="77">
        <v>999977.1</v>
      </c>
      <c r="AS174" s="77">
        <v>2</v>
      </c>
      <c r="AT174" s="77">
        <v>1</v>
      </c>
      <c r="AU174" s="77">
        <v>0</v>
      </c>
      <c r="AV174" s="77">
        <v>0</v>
      </c>
      <c r="AW174" s="77">
        <v>1</v>
      </c>
      <c r="AX174" s="77">
        <v>2.5</v>
      </c>
      <c r="AY174" s="77">
        <v>3.5</v>
      </c>
      <c r="AZ174" s="77">
        <v>1</v>
      </c>
      <c r="BA174" s="77">
        <v>1</v>
      </c>
      <c r="BB174" s="77">
        <v>2</v>
      </c>
      <c r="BC174" s="77">
        <v>2</v>
      </c>
      <c r="BD174" s="77">
        <v>1</v>
      </c>
      <c r="BE174" s="77">
        <v>1000003.6</v>
      </c>
      <c r="BF174" s="77">
        <v>1000000</v>
      </c>
      <c r="BG174" s="77">
        <v>-3.6</v>
      </c>
      <c r="BH174" s="77">
        <v>0</v>
      </c>
    </row>
    <row r="175" spans="1:60" ht="15" thickBot="1" x14ac:dyDescent="0.35">
      <c r="A175" s="76" t="s">
        <v>286</v>
      </c>
      <c r="B175" s="77">
        <v>7.5</v>
      </c>
      <c r="C175" s="77">
        <v>1.5</v>
      </c>
      <c r="D175" s="77">
        <v>0</v>
      </c>
      <c r="E175" s="77">
        <v>499994.2</v>
      </c>
      <c r="F175" s="77">
        <v>0</v>
      </c>
      <c r="G175" s="77">
        <v>1</v>
      </c>
      <c r="H175" s="77">
        <v>1</v>
      </c>
      <c r="I175" s="77">
        <v>2</v>
      </c>
      <c r="J175" s="77">
        <v>5</v>
      </c>
      <c r="K175" s="77">
        <v>0</v>
      </c>
      <c r="L175" s="77">
        <v>0</v>
      </c>
      <c r="M175" s="77">
        <v>499988.7</v>
      </c>
      <c r="N175" s="77">
        <v>0</v>
      </c>
      <c r="O175" s="77">
        <v>0</v>
      </c>
      <c r="P175" s="77">
        <v>0</v>
      </c>
      <c r="Q175" s="77">
        <v>0</v>
      </c>
      <c r="R175" s="77">
        <v>1000000.9</v>
      </c>
      <c r="S175" s="77">
        <v>1000000</v>
      </c>
      <c r="T175" s="77">
        <v>-0.9</v>
      </c>
      <c r="U175" s="77">
        <v>0</v>
      </c>
      <c r="V175" s="88">
        <f t="shared" si="35"/>
        <v>1</v>
      </c>
      <c r="AN175" s="76" t="s">
        <v>286</v>
      </c>
      <c r="AO175" s="77">
        <v>0</v>
      </c>
      <c r="AP175" s="77">
        <v>1</v>
      </c>
      <c r="AQ175" s="77">
        <v>2</v>
      </c>
      <c r="AR175" s="77">
        <v>999977.1</v>
      </c>
      <c r="AS175" s="77">
        <v>2</v>
      </c>
      <c r="AT175" s="77">
        <v>1</v>
      </c>
      <c r="AU175" s="77">
        <v>1</v>
      </c>
      <c r="AV175" s="77">
        <v>0</v>
      </c>
      <c r="AW175" s="77">
        <v>0</v>
      </c>
      <c r="AX175" s="77">
        <v>2.5</v>
      </c>
      <c r="AY175" s="77">
        <v>3.5</v>
      </c>
      <c r="AZ175" s="77">
        <v>1</v>
      </c>
      <c r="BA175" s="77">
        <v>2</v>
      </c>
      <c r="BB175" s="77">
        <v>2</v>
      </c>
      <c r="BC175" s="77">
        <v>2</v>
      </c>
      <c r="BD175" s="77">
        <v>2</v>
      </c>
      <c r="BE175" s="77">
        <v>999999.1</v>
      </c>
      <c r="BF175" s="77">
        <v>1000000</v>
      </c>
      <c r="BG175" s="77">
        <v>0.9</v>
      </c>
      <c r="BH175" s="77">
        <v>0</v>
      </c>
    </row>
    <row r="176" spans="1:60" ht="15" thickBot="1" x14ac:dyDescent="0.35">
      <c r="A176" s="76" t="s">
        <v>287</v>
      </c>
      <c r="B176" s="77">
        <v>2.5</v>
      </c>
      <c r="C176" s="77">
        <v>0</v>
      </c>
      <c r="D176" s="77">
        <v>0</v>
      </c>
      <c r="E176" s="77">
        <v>499995.2</v>
      </c>
      <c r="F176" s="77">
        <v>1</v>
      </c>
      <c r="G176" s="77">
        <v>1</v>
      </c>
      <c r="H176" s="77">
        <v>2</v>
      </c>
      <c r="I176" s="77">
        <v>2</v>
      </c>
      <c r="J176" s="77">
        <v>5</v>
      </c>
      <c r="K176" s="77">
        <v>0</v>
      </c>
      <c r="L176" s="77">
        <v>0</v>
      </c>
      <c r="M176" s="77">
        <v>499988.7</v>
      </c>
      <c r="N176" s="77">
        <v>1</v>
      </c>
      <c r="O176" s="77">
        <v>0</v>
      </c>
      <c r="P176" s="77">
        <v>0</v>
      </c>
      <c r="Q176" s="77">
        <v>0</v>
      </c>
      <c r="R176" s="77">
        <v>999998.4</v>
      </c>
      <c r="S176" s="77">
        <v>1000000</v>
      </c>
      <c r="T176" s="77">
        <v>1.6</v>
      </c>
      <c r="U176" s="77">
        <v>0</v>
      </c>
      <c r="V176" s="88">
        <f t="shared" si="35"/>
        <v>1</v>
      </c>
      <c r="AN176" s="76" t="s">
        <v>287</v>
      </c>
      <c r="AO176" s="77">
        <v>5</v>
      </c>
      <c r="AP176" s="77">
        <v>2.5</v>
      </c>
      <c r="AQ176" s="77">
        <v>2</v>
      </c>
      <c r="AR176" s="77">
        <v>999976.1</v>
      </c>
      <c r="AS176" s="77">
        <v>1</v>
      </c>
      <c r="AT176" s="77">
        <v>1</v>
      </c>
      <c r="AU176" s="77">
        <v>0</v>
      </c>
      <c r="AV176" s="77">
        <v>0</v>
      </c>
      <c r="AW176" s="77">
        <v>0</v>
      </c>
      <c r="AX176" s="77">
        <v>2.5</v>
      </c>
      <c r="AY176" s="77">
        <v>3.5</v>
      </c>
      <c r="AZ176" s="77">
        <v>1</v>
      </c>
      <c r="BA176" s="77">
        <v>1</v>
      </c>
      <c r="BB176" s="77">
        <v>2</v>
      </c>
      <c r="BC176" s="77">
        <v>2</v>
      </c>
      <c r="BD176" s="77">
        <v>2</v>
      </c>
      <c r="BE176" s="77">
        <v>1000001.6</v>
      </c>
      <c r="BF176" s="77">
        <v>1000000</v>
      </c>
      <c r="BG176" s="77">
        <v>-1.6</v>
      </c>
      <c r="BH176" s="77">
        <v>0</v>
      </c>
    </row>
    <row r="177" spans="1:60" ht="15" thickBot="1" x14ac:dyDescent="0.35">
      <c r="A177" s="76" t="s">
        <v>288</v>
      </c>
      <c r="B177" s="77">
        <v>2.5</v>
      </c>
      <c r="C177" s="77">
        <v>0</v>
      </c>
      <c r="D177" s="77">
        <v>0</v>
      </c>
      <c r="E177" s="77">
        <v>499995.2</v>
      </c>
      <c r="F177" s="77">
        <v>0</v>
      </c>
      <c r="G177" s="77">
        <v>0</v>
      </c>
      <c r="H177" s="77">
        <v>2</v>
      </c>
      <c r="I177" s="77">
        <v>0</v>
      </c>
      <c r="J177" s="77">
        <v>4</v>
      </c>
      <c r="K177" s="77">
        <v>0</v>
      </c>
      <c r="L177" s="77">
        <v>0</v>
      </c>
      <c r="M177" s="77">
        <v>499989.7</v>
      </c>
      <c r="N177" s="77">
        <v>2</v>
      </c>
      <c r="O177" s="77">
        <v>0</v>
      </c>
      <c r="P177" s="77">
        <v>0</v>
      </c>
      <c r="Q177" s="77">
        <v>0</v>
      </c>
      <c r="R177" s="77">
        <v>999995.4</v>
      </c>
      <c r="S177" s="77">
        <v>1000000</v>
      </c>
      <c r="T177" s="77">
        <v>4.5999999999999996</v>
      </c>
      <c r="U177" s="77">
        <v>0</v>
      </c>
      <c r="V177" s="88">
        <f t="shared" si="35"/>
        <v>1</v>
      </c>
      <c r="AN177" s="76" t="s">
        <v>288</v>
      </c>
      <c r="AO177" s="77">
        <v>5</v>
      </c>
      <c r="AP177" s="77">
        <v>2.5</v>
      </c>
      <c r="AQ177" s="77">
        <v>2</v>
      </c>
      <c r="AR177" s="77">
        <v>999976.1</v>
      </c>
      <c r="AS177" s="77">
        <v>2</v>
      </c>
      <c r="AT177" s="77">
        <v>2</v>
      </c>
      <c r="AU177" s="77">
        <v>0</v>
      </c>
      <c r="AV177" s="77">
        <v>2</v>
      </c>
      <c r="AW177" s="77">
        <v>1</v>
      </c>
      <c r="AX177" s="77">
        <v>2.5</v>
      </c>
      <c r="AY177" s="77">
        <v>3.5</v>
      </c>
      <c r="AZ177" s="77">
        <v>0</v>
      </c>
      <c r="BA177" s="77">
        <v>0</v>
      </c>
      <c r="BB177" s="77">
        <v>2</v>
      </c>
      <c r="BC177" s="77">
        <v>2</v>
      </c>
      <c r="BD177" s="77">
        <v>2</v>
      </c>
      <c r="BE177" s="77">
        <v>1000004.6</v>
      </c>
      <c r="BF177" s="77">
        <v>1000000</v>
      </c>
      <c r="BG177" s="77">
        <v>-4.5999999999999996</v>
      </c>
      <c r="BH177" s="77">
        <v>0</v>
      </c>
    </row>
    <row r="178" spans="1:60" ht="15" thickBot="1" x14ac:dyDescent="0.35">
      <c r="A178" s="76" t="s">
        <v>289</v>
      </c>
      <c r="B178" s="77">
        <v>2.5</v>
      </c>
      <c r="C178" s="77">
        <v>0</v>
      </c>
      <c r="D178" s="77">
        <v>0</v>
      </c>
      <c r="E178" s="77">
        <v>499995.2</v>
      </c>
      <c r="F178" s="77">
        <v>0</v>
      </c>
      <c r="G178" s="77">
        <v>0</v>
      </c>
      <c r="H178" s="77">
        <v>2</v>
      </c>
      <c r="I178" s="77">
        <v>2</v>
      </c>
      <c r="J178" s="77">
        <v>4</v>
      </c>
      <c r="K178" s="77">
        <v>1.5</v>
      </c>
      <c r="L178" s="77">
        <v>0</v>
      </c>
      <c r="M178" s="77">
        <v>499989.7</v>
      </c>
      <c r="N178" s="77">
        <v>2</v>
      </c>
      <c r="O178" s="77">
        <v>0</v>
      </c>
      <c r="P178" s="77">
        <v>0</v>
      </c>
      <c r="Q178" s="77">
        <v>2</v>
      </c>
      <c r="R178" s="77">
        <v>1000000.9</v>
      </c>
      <c r="S178" s="77">
        <v>1000000</v>
      </c>
      <c r="T178" s="77">
        <v>-0.9</v>
      </c>
      <c r="U178" s="77">
        <v>0</v>
      </c>
      <c r="V178" s="88">
        <f t="shared" si="35"/>
        <v>1</v>
      </c>
      <c r="AN178" s="76" t="s">
        <v>289</v>
      </c>
      <c r="AO178" s="77">
        <v>5</v>
      </c>
      <c r="AP178" s="77">
        <v>2.5</v>
      </c>
      <c r="AQ178" s="77">
        <v>2</v>
      </c>
      <c r="AR178" s="77">
        <v>999976.1</v>
      </c>
      <c r="AS178" s="77">
        <v>2</v>
      </c>
      <c r="AT178" s="77">
        <v>2</v>
      </c>
      <c r="AU178" s="77">
        <v>0</v>
      </c>
      <c r="AV178" s="77">
        <v>0</v>
      </c>
      <c r="AW178" s="77">
        <v>1</v>
      </c>
      <c r="AX178" s="77">
        <v>1</v>
      </c>
      <c r="AY178" s="77">
        <v>3.5</v>
      </c>
      <c r="AZ178" s="77">
        <v>0</v>
      </c>
      <c r="BA178" s="77">
        <v>0</v>
      </c>
      <c r="BB178" s="77">
        <v>2</v>
      </c>
      <c r="BC178" s="77">
        <v>2</v>
      </c>
      <c r="BD178" s="77">
        <v>0</v>
      </c>
      <c r="BE178" s="77">
        <v>999999.1</v>
      </c>
      <c r="BF178" s="77">
        <v>1000000</v>
      </c>
      <c r="BG178" s="77">
        <v>0.9</v>
      </c>
      <c r="BH178" s="77">
        <v>0</v>
      </c>
    </row>
    <row r="179" spans="1:60" ht="15" thickBot="1" x14ac:dyDescent="0.35">
      <c r="A179" s="76" t="s">
        <v>290</v>
      </c>
      <c r="B179" s="77">
        <v>7.5</v>
      </c>
      <c r="C179" s="77">
        <v>0</v>
      </c>
      <c r="D179" s="77">
        <v>0</v>
      </c>
      <c r="E179" s="77">
        <v>499995.2</v>
      </c>
      <c r="F179" s="77">
        <v>0</v>
      </c>
      <c r="G179" s="77">
        <v>0</v>
      </c>
      <c r="H179" s="77">
        <v>2</v>
      </c>
      <c r="I179" s="77">
        <v>2</v>
      </c>
      <c r="J179" s="77">
        <v>4</v>
      </c>
      <c r="K179" s="77">
        <v>0</v>
      </c>
      <c r="L179" s="77">
        <v>3.5</v>
      </c>
      <c r="M179" s="77">
        <v>499985.7</v>
      </c>
      <c r="N179" s="77">
        <v>0</v>
      </c>
      <c r="O179" s="77">
        <v>0</v>
      </c>
      <c r="P179" s="77">
        <v>0</v>
      </c>
      <c r="Q179" s="77">
        <v>2</v>
      </c>
      <c r="R179" s="77">
        <v>1000001.9</v>
      </c>
      <c r="S179" s="77">
        <v>1000000</v>
      </c>
      <c r="T179" s="77">
        <v>-1.9</v>
      </c>
      <c r="U179" s="77">
        <v>0</v>
      </c>
      <c r="V179" s="88">
        <f t="shared" si="35"/>
        <v>1</v>
      </c>
      <c r="AN179" s="76" t="s">
        <v>290</v>
      </c>
      <c r="AO179" s="77">
        <v>0</v>
      </c>
      <c r="AP179" s="77">
        <v>2.5</v>
      </c>
      <c r="AQ179" s="77">
        <v>2</v>
      </c>
      <c r="AR179" s="77">
        <v>999976.1</v>
      </c>
      <c r="AS179" s="77">
        <v>2</v>
      </c>
      <c r="AT179" s="77">
        <v>2</v>
      </c>
      <c r="AU179" s="77">
        <v>0</v>
      </c>
      <c r="AV179" s="77">
        <v>0</v>
      </c>
      <c r="AW179" s="77">
        <v>1</v>
      </c>
      <c r="AX179" s="77">
        <v>2.5</v>
      </c>
      <c r="AY179" s="77">
        <v>0</v>
      </c>
      <c r="AZ179" s="77">
        <v>4</v>
      </c>
      <c r="BA179" s="77">
        <v>2</v>
      </c>
      <c r="BB179" s="77">
        <v>2</v>
      </c>
      <c r="BC179" s="77">
        <v>2</v>
      </c>
      <c r="BD179" s="77">
        <v>0</v>
      </c>
      <c r="BE179" s="77">
        <v>999998.1</v>
      </c>
      <c r="BF179" s="77">
        <v>1000000</v>
      </c>
      <c r="BG179" s="77">
        <v>1.9</v>
      </c>
      <c r="BH179" s="77">
        <v>0</v>
      </c>
    </row>
    <row r="180" spans="1:60" ht="15" thickBot="1" x14ac:dyDescent="0.35">
      <c r="A180" s="76" t="s">
        <v>291</v>
      </c>
      <c r="B180" s="77">
        <v>2.5</v>
      </c>
      <c r="C180" s="77">
        <v>0</v>
      </c>
      <c r="D180" s="77">
        <v>0</v>
      </c>
      <c r="E180" s="77">
        <v>499995.2</v>
      </c>
      <c r="F180" s="77">
        <v>0</v>
      </c>
      <c r="G180" s="77">
        <v>0</v>
      </c>
      <c r="H180" s="77">
        <v>1</v>
      </c>
      <c r="I180" s="77">
        <v>1</v>
      </c>
      <c r="J180" s="77">
        <v>4</v>
      </c>
      <c r="K180" s="77">
        <v>0</v>
      </c>
      <c r="L180" s="77">
        <v>3.5</v>
      </c>
      <c r="M180" s="77">
        <v>499985.7</v>
      </c>
      <c r="N180" s="77">
        <v>0</v>
      </c>
      <c r="O180" s="77">
        <v>0</v>
      </c>
      <c r="P180" s="77">
        <v>0</v>
      </c>
      <c r="Q180" s="77">
        <v>2</v>
      </c>
      <c r="R180" s="77">
        <v>999994.9</v>
      </c>
      <c r="S180" s="77">
        <v>1000000</v>
      </c>
      <c r="T180" s="77">
        <v>5.0999999999999996</v>
      </c>
      <c r="U180" s="77">
        <v>0</v>
      </c>
      <c r="V180" s="88">
        <f t="shared" si="35"/>
        <v>1</v>
      </c>
      <c r="AN180" s="76" t="s">
        <v>291</v>
      </c>
      <c r="AO180" s="77">
        <v>5</v>
      </c>
      <c r="AP180" s="77">
        <v>2.5</v>
      </c>
      <c r="AQ180" s="77">
        <v>2</v>
      </c>
      <c r="AR180" s="77">
        <v>999976.1</v>
      </c>
      <c r="AS180" s="77">
        <v>2</v>
      </c>
      <c r="AT180" s="77">
        <v>2</v>
      </c>
      <c r="AU180" s="77">
        <v>1</v>
      </c>
      <c r="AV180" s="77">
        <v>1</v>
      </c>
      <c r="AW180" s="77">
        <v>1</v>
      </c>
      <c r="AX180" s="77">
        <v>2.5</v>
      </c>
      <c r="AY180" s="77">
        <v>0</v>
      </c>
      <c r="AZ180" s="77">
        <v>4</v>
      </c>
      <c r="BA180" s="77">
        <v>2</v>
      </c>
      <c r="BB180" s="77">
        <v>2</v>
      </c>
      <c r="BC180" s="77">
        <v>2</v>
      </c>
      <c r="BD180" s="77">
        <v>0</v>
      </c>
      <c r="BE180" s="77">
        <v>1000005.1</v>
      </c>
      <c r="BF180" s="77">
        <v>1000000</v>
      </c>
      <c r="BG180" s="77">
        <v>-5.0999999999999996</v>
      </c>
      <c r="BH180" s="77">
        <v>0</v>
      </c>
    </row>
    <row r="181" spans="1:60" ht="15" thickBot="1" x14ac:dyDescent="0.35">
      <c r="A181" s="76" t="s">
        <v>292</v>
      </c>
      <c r="B181" s="77">
        <v>7.5</v>
      </c>
      <c r="C181" s="77">
        <v>0</v>
      </c>
      <c r="D181" s="77">
        <v>0</v>
      </c>
      <c r="E181" s="77">
        <v>499995.2</v>
      </c>
      <c r="F181" s="77">
        <v>0</v>
      </c>
      <c r="G181" s="77">
        <v>1</v>
      </c>
      <c r="H181" s="77">
        <v>1</v>
      </c>
      <c r="I181" s="77">
        <v>2</v>
      </c>
      <c r="J181" s="77">
        <v>0</v>
      </c>
      <c r="K181" s="77">
        <v>1.5</v>
      </c>
      <c r="L181" s="77">
        <v>3.5</v>
      </c>
      <c r="M181" s="77">
        <v>499985.7</v>
      </c>
      <c r="N181" s="77">
        <v>0</v>
      </c>
      <c r="O181" s="77">
        <v>0</v>
      </c>
      <c r="P181" s="77">
        <v>0</v>
      </c>
      <c r="Q181" s="77">
        <v>2</v>
      </c>
      <c r="R181" s="77">
        <v>999999.4</v>
      </c>
      <c r="S181" s="77">
        <v>1000000</v>
      </c>
      <c r="T181" s="77">
        <v>0.6</v>
      </c>
      <c r="U181" s="77">
        <v>0</v>
      </c>
      <c r="V181" s="88">
        <f t="shared" si="35"/>
        <v>1</v>
      </c>
      <c r="AN181" s="76" t="s">
        <v>292</v>
      </c>
      <c r="AO181" s="77">
        <v>0</v>
      </c>
      <c r="AP181" s="77">
        <v>2.5</v>
      </c>
      <c r="AQ181" s="77">
        <v>2</v>
      </c>
      <c r="AR181" s="77">
        <v>999976.1</v>
      </c>
      <c r="AS181" s="77">
        <v>2</v>
      </c>
      <c r="AT181" s="77">
        <v>1</v>
      </c>
      <c r="AU181" s="77">
        <v>1</v>
      </c>
      <c r="AV181" s="77">
        <v>0</v>
      </c>
      <c r="AW181" s="77">
        <v>5</v>
      </c>
      <c r="AX181" s="77">
        <v>1</v>
      </c>
      <c r="AY181" s="77">
        <v>0</v>
      </c>
      <c r="AZ181" s="77">
        <v>4</v>
      </c>
      <c r="BA181" s="77">
        <v>2</v>
      </c>
      <c r="BB181" s="77">
        <v>2</v>
      </c>
      <c r="BC181" s="77">
        <v>2</v>
      </c>
      <c r="BD181" s="77">
        <v>0</v>
      </c>
      <c r="BE181" s="77">
        <v>1000000.6</v>
      </c>
      <c r="BF181" s="77">
        <v>1000000</v>
      </c>
      <c r="BG181" s="77">
        <v>-0.6</v>
      </c>
      <c r="BH181" s="77">
        <v>0</v>
      </c>
    </row>
    <row r="182" spans="1:60" ht="15" thickBot="1" x14ac:dyDescent="0.35">
      <c r="A182" s="76" t="s">
        <v>293</v>
      </c>
      <c r="B182" s="77">
        <v>7.5</v>
      </c>
      <c r="C182" s="77">
        <v>0</v>
      </c>
      <c r="D182" s="77">
        <v>0</v>
      </c>
      <c r="E182" s="77">
        <v>499994.2</v>
      </c>
      <c r="F182" s="77">
        <v>0</v>
      </c>
      <c r="G182" s="77">
        <v>2</v>
      </c>
      <c r="H182" s="77">
        <v>1</v>
      </c>
      <c r="I182" s="77">
        <v>2</v>
      </c>
      <c r="J182" s="77">
        <v>0</v>
      </c>
      <c r="K182" s="77">
        <v>0</v>
      </c>
      <c r="L182" s="77">
        <v>3.5</v>
      </c>
      <c r="M182" s="77">
        <v>499988.7</v>
      </c>
      <c r="N182" s="77">
        <v>2</v>
      </c>
      <c r="O182" s="77">
        <v>0</v>
      </c>
      <c r="P182" s="77">
        <v>0</v>
      </c>
      <c r="Q182" s="77">
        <v>2</v>
      </c>
      <c r="R182" s="77">
        <v>1000002.9</v>
      </c>
      <c r="S182" s="77">
        <v>1000000</v>
      </c>
      <c r="T182" s="77">
        <v>-2.9</v>
      </c>
      <c r="U182" s="77">
        <v>0</v>
      </c>
      <c r="V182" s="88">
        <f t="shared" si="35"/>
        <v>1</v>
      </c>
      <c r="AN182" s="76" t="s">
        <v>293</v>
      </c>
      <c r="AO182" s="77">
        <v>0</v>
      </c>
      <c r="AP182" s="77">
        <v>2.5</v>
      </c>
      <c r="AQ182" s="77">
        <v>2</v>
      </c>
      <c r="AR182" s="77">
        <v>999977.1</v>
      </c>
      <c r="AS182" s="77">
        <v>2</v>
      </c>
      <c r="AT182" s="77">
        <v>0</v>
      </c>
      <c r="AU182" s="77">
        <v>1</v>
      </c>
      <c r="AV182" s="77">
        <v>0</v>
      </c>
      <c r="AW182" s="77">
        <v>5</v>
      </c>
      <c r="AX182" s="77">
        <v>2.5</v>
      </c>
      <c r="AY182" s="77">
        <v>0</v>
      </c>
      <c r="AZ182" s="77">
        <v>1</v>
      </c>
      <c r="BA182" s="77">
        <v>0</v>
      </c>
      <c r="BB182" s="77">
        <v>2</v>
      </c>
      <c r="BC182" s="77">
        <v>2</v>
      </c>
      <c r="BD182" s="77">
        <v>0</v>
      </c>
      <c r="BE182" s="77">
        <v>999997.1</v>
      </c>
      <c r="BF182" s="77">
        <v>1000000</v>
      </c>
      <c r="BG182" s="77">
        <v>2.9</v>
      </c>
      <c r="BH182" s="77">
        <v>0</v>
      </c>
    </row>
    <row r="183" spans="1:60" ht="15" thickBot="1" x14ac:dyDescent="0.35">
      <c r="A183" s="76" t="s">
        <v>294</v>
      </c>
      <c r="B183" s="77">
        <v>7.5</v>
      </c>
      <c r="C183" s="77">
        <v>0</v>
      </c>
      <c r="D183" s="77">
        <v>0</v>
      </c>
      <c r="E183" s="77">
        <v>499994.2</v>
      </c>
      <c r="F183" s="77">
        <v>0</v>
      </c>
      <c r="G183" s="77">
        <v>2</v>
      </c>
      <c r="H183" s="77">
        <v>1</v>
      </c>
      <c r="I183" s="77">
        <v>2</v>
      </c>
      <c r="J183" s="77">
        <v>0</v>
      </c>
      <c r="K183" s="77">
        <v>2.5</v>
      </c>
      <c r="L183" s="77">
        <v>3.5</v>
      </c>
      <c r="M183" s="77">
        <v>499989.7</v>
      </c>
      <c r="N183" s="77">
        <v>1</v>
      </c>
      <c r="O183" s="77">
        <v>0</v>
      </c>
      <c r="P183" s="77">
        <v>0</v>
      </c>
      <c r="Q183" s="77">
        <v>2</v>
      </c>
      <c r="R183" s="77">
        <v>1000005.4</v>
      </c>
      <c r="S183" s="77">
        <v>1000000</v>
      </c>
      <c r="T183" s="77">
        <v>-5.4</v>
      </c>
      <c r="U183" s="77">
        <v>0</v>
      </c>
      <c r="V183" s="88">
        <f t="shared" si="35"/>
        <v>1</v>
      </c>
      <c r="AN183" s="76" t="s">
        <v>294</v>
      </c>
      <c r="AO183" s="77">
        <v>0</v>
      </c>
      <c r="AP183" s="77">
        <v>2.5</v>
      </c>
      <c r="AQ183" s="77">
        <v>2</v>
      </c>
      <c r="AR183" s="77">
        <v>999977.1</v>
      </c>
      <c r="AS183" s="77">
        <v>2</v>
      </c>
      <c r="AT183" s="77">
        <v>0</v>
      </c>
      <c r="AU183" s="77">
        <v>1</v>
      </c>
      <c r="AV183" s="77">
        <v>0</v>
      </c>
      <c r="AW183" s="77">
        <v>5</v>
      </c>
      <c r="AX183" s="77">
        <v>0</v>
      </c>
      <c r="AY183" s="77">
        <v>0</v>
      </c>
      <c r="AZ183" s="77">
        <v>0</v>
      </c>
      <c r="BA183" s="77">
        <v>1</v>
      </c>
      <c r="BB183" s="77">
        <v>2</v>
      </c>
      <c r="BC183" s="77">
        <v>2</v>
      </c>
      <c r="BD183" s="77">
        <v>0</v>
      </c>
      <c r="BE183" s="77">
        <v>999994.6</v>
      </c>
      <c r="BF183" s="77">
        <v>1000000</v>
      </c>
      <c r="BG183" s="77">
        <v>5.4</v>
      </c>
      <c r="BH183" s="77">
        <v>0</v>
      </c>
    </row>
    <row r="184" spans="1:60" ht="15" thickBot="1" x14ac:dyDescent="0.35">
      <c r="A184" s="76" t="s">
        <v>295</v>
      </c>
      <c r="B184" s="77">
        <v>7.5</v>
      </c>
      <c r="C184" s="77">
        <v>0</v>
      </c>
      <c r="D184" s="77">
        <v>2</v>
      </c>
      <c r="E184" s="77">
        <v>499994.2</v>
      </c>
      <c r="F184" s="77">
        <v>0</v>
      </c>
      <c r="G184" s="77">
        <v>2</v>
      </c>
      <c r="H184" s="77">
        <v>0</v>
      </c>
      <c r="I184" s="77">
        <v>0</v>
      </c>
      <c r="J184" s="77">
        <v>0</v>
      </c>
      <c r="K184" s="77">
        <v>2.5</v>
      </c>
      <c r="L184" s="77">
        <v>3.5</v>
      </c>
      <c r="M184" s="77">
        <v>499989.7</v>
      </c>
      <c r="N184" s="77">
        <v>0</v>
      </c>
      <c r="O184" s="77">
        <v>0</v>
      </c>
      <c r="P184" s="77">
        <v>0</v>
      </c>
      <c r="Q184" s="77">
        <v>2</v>
      </c>
      <c r="R184" s="77">
        <v>1000003.4</v>
      </c>
      <c r="S184" s="77">
        <v>1000000</v>
      </c>
      <c r="T184" s="77">
        <v>-3.4</v>
      </c>
      <c r="U184" s="77">
        <v>0</v>
      </c>
      <c r="V184" s="88">
        <f t="shared" si="35"/>
        <v>1</v>
      </c>
      <c r="AN184" s="76" t="s">
        <v>295</v>
      </c>
      <c r="AO184" s="77">
        <v>0</v>
      </c>
      <c r="AP184" s="77">
        <v>2.5</v>
      </c>
      <c r="AQ184" s="77">
        <v>0</v>
      </c>
      <c r="AR184" s="77">
        <v>999977.1</v>
      </c>
      <c r="AS184" s="77">
        <v>2</v>
      </c>
      <c r="AT184" s="77">
        <v>0</v>
      </c>
      <c r="AU184" s="77">
        <v>2</v>
      </c>
      <c r="AV184" s="77">
        <v>2</v>
      </c>
      <c r="AW184" s="77">
        <v>5</v>
      </c>
      <c r="AX184" s="77">
        <v>0</v>
      </c>
      <c r="AY184" s="77">
        <v>0</v>
      </c>
      <c r="AZ184" s="77">
        <v>0</v>
      </c>
      <c r="BA184" s="77">
        <v>2</v>
      </c>
      <c r="BB184" s="77">
        <v>2</v>
      </c>
      <c r="BC184" s="77">
        <v>2</v>
      </c>
      <c r="BD184" s="77">
        <v>0</v>
      </c>
      <c r="BE184" s="77">
        <v>999996.6</v>
      </c>
      <c r="BF184" s="77">
        <v>1000000</v>
      </c>
      <c r="BG184" s="77">
        <v>3.4</v>
      </c>
      <c r="BH184" s="77">
        <v>0</v>
      </c>
    </row>
    <row r="185" spans="1:60" ht="15" thickBot="1" x14ac:dyDescent="0.35">
      <c r="A185" s="76" t="s">
        <v>296</v>
      </c>
      <c r="B185" s="77">
        <v>7.5</v>
      </c>
      <c r="C185" s="77">
        <v>0</v>
      </c>
      <c r="D185" s="77">
        <v>2</v>
      </c>
      <c r="E185" s="77">
        <v>499995.2</v>
      </c>
      <c r="F185" s="77">
        <v>1</v>
      </c>
      <c r="G185" s="77">
        <v>0</v>
      </c>
      <c r="H185" s="77">
        <v>1</v>
      </c>
      <c r="I185" s="77">
        <v>2</v>
      </c>
      <c r="J185" s="77">
        <v>0</v>
      </c>
      <c r="K185" s="77">
        <v>0</v>
      </c>
      <c r="L185" s="77">
        <v>0</v>
      </c>
      <c r="M185" s="77">
        <v>499989.7</v>
      </c>
      <c r="N185" s="77">
        <v>2</v>
      </c>
      <c r="O185" s="77">
        <v>1</v>
      </c>
      <c r="P185" s="77">
        <v>0</v>
      </c>
      <c r="Q185" s="77">
        <v>2</v>
      </c>
      <c r="R185" s="77">
        <v>1000003.4</v>
      </c>
      <c r="S185" s="77">
        <v>1000000</v>
      </c>
      <c r="T185" s="77">
        <v>-3.4</v>
      </c>
      <c r="U185" s="77">
        <v>0</v>
      </c>
      <c r="V185" s="88">
        <f t="shared" si="35"/>
        <v>1</v>
      </c>
      <c r="AN185" s="76" t="s">
        <v>296</v>
      </c>
      <c r="AO185" s="77">
        <v>0</v>
      </c>
      <c r="AP185" s="77">
        <v>2.5</v>
      </c>
      <c r="AQ185" s="77">
        <v>0</v>
      </c>
      <c r="AR185" s="77">
        <v>999976.1</v>
      </c>
      <c r="AS185" s="77">
        <v>1</v>
      </c>
      <c r="AT185" s="77">
        <v>2</v>
      </c>
      <c r="AU185" s="77">
        <v>1</v>
      </c>
      <c r="AV185" s="77">
        <v>0</v>
      </c>
      <c r="AW185" s="77">
        <v>5</v>
      </c>
      <c r="AX185" s="77">
        <v>2.5</v>
      </c>
      <c r="AY185" s="77">
        <v>3.5</v>
      </c>
      <c r="AZ185" s="77">
        <v>0</v>
      </c>
      <c r="BA185" s="77">
        <v>0</v>
      </c>
      <c r="BB185" s="77">
        <v>1</v>
      </c>
      <c r="BC185" s="77">
        <v>2</v>
      </c>
      <c r="BD185" s="77">
        <v>0</v>
      </c>
      <c r="BE185" s="77">
        <v>999996.6</v>
      </c>
      <c r="BF185" s="77">
        <v>1000000</v>
      </c>
      <c r="BG185" s="77">
        <v>3.4</v>
      </c>
      <c r="BH185" s="77">
        <v>0</v>
      </c>
    </row>
    <row r="186" spans="1:60" ht="15" thickBot="1" x14ac:dyDescent="0.35">
      <c r="A186" s="76" t="s">
        <v>297</v>
      </c>
      <c r="B186" s="77">
        <v>7.5</v>
      </c>
      <c r="C186" s="77">
        <v>0</v>
      </c>
      <c r="D186" s="77">
        <v>2</v>
      </c>
      <c r="E186" s="77">
        <v>499995.2</v>
      </c>
      <c r="F186" s="77">
        <v>0</v>
      </c>
      <c r="G186" s="77">
        <v>0</v>
      </c>
      <c r="H186" s="77">
        <v>0</v>
      </c>
      <c r="I186" s="77">
        <v>0</v>
      </c>
      <c r="J186" s="77">
        <v>4</v>
      </c>
      <c r="K186" s="77">
        <v>0</v>
      </c>
      <c r="L186" s="77">
        <v>0</v>
      </c>
      <c r="M186" s="77">
        <v>499988.7</v>
      </c>
      <c r="N186" s="77">
        <v>0</v>
      </c>
      <c r="O186" s="77">
        <v>0</v>
      </c>
      <c r="P186" s="77">
        <v>0</v>
      </c>
      <c r="Q186" s="77">
        <v>2</v>
      </c>
      <c r="R186" s="77">
        <v>999999.4</v>
      </c>
      <c r="S186" s="77">
        <v>1000000</v>
      </c>
      <c r="T186" s="77">
        <v>0.6</v>
      </c>
      <c r="U186" s="77">
        <v>0</v>
      </c>
      <c r="V186" s="88">
        <f t="shared" si="35"/>
        <v>1</v>
      </c>
      <c r="AN186" s="76" t="s">
        <v>297</v>
      </c>
      <c r="AO186" s="77">
        <v>0</v>
      </c>
      <c r="AP186" s="77">
        <v>2.5</v>
      </c>
      <c r="AQ186" s="77">
        <v>0</v>
      </c>
      <c r="AR186" s="77">
        <v>999976.1</v>
      </c>
      <c r="AS186" s="77">
        <v>2</v>
      </c>
      <c r="AT186" s="77">
        <v>2</v>
      </c>
      <c r="AU186" s="77">
        <v>2</v>
      </c>
      <c r="AV186" s="77">
        <v>2</v>
      </c>
      <c r="AW186" s="77">
        <v>1</v>
      </c>
      <c r="AX186" s="77">
        <v>2.5</v>
      </c>
      <c r="AY186" s="77">
        <v>3.5</v>
      </c>
      <c r="AZ186" s="77">
        <v>1</v>
      </c>
      <c r="BA186" s="77">
        <v>2</v>
      </c>
      <c r="BB186" s="77">
        <v>2</v>
      </c>
      <c r="BC186" s="77">
        <v>2</v>
      </c>
      <c r="BD186" s="77">
        <v>0</v>
      </c>
      <c r="BE186" s="77">
        <v>1000000.6</v>
      </c>
      <c r="BF186" s="77">
        <v>1000000</v>
      </c>
      <c r="BG186" s="77">
        <v>-0.6</v>
      </c>
      <c r="BH186" s="77">
        <v>0</v>
      </c>
    </row>
    <row r="187" spans="1:60" ht="15" thickBot="1" x14ac:dyDescent="0.35">
      <c r="A187" s="76" t="s">
        <v>298</v>
      </c>
      <c r="B187" s="77">
        <v>7.5</v>
      </c>
      <c r="C187" s="77">
        <v>0</v>
      </c>
      <c r="D187" s="77">
        <v>2</v>
      </c>
      <c r="E187" s="77">
        <v>499995.2</v>
      </c>
      <c r="F187" s="77">
        <v>0</v>
      </c>
      <c r="G187" s="77">
        <v>0</v>
      </c>
      <c r="H187" s="77">
        <v>0</v>
      </c>
      <c r="I187" s="77">
        <v>0</v>
      </c>
      <c r="J187" s="77">
        <v>4</v>
      </c>
      <c r="K187" s="77">
        <v>0</v>
      </c>
      <c r="L187" s="77">
        <v>0</v>
      </c>
      <c r="M187" s="77">
        <v>499988.7</v>
      </c>
      <c r="N187" s="77">
        <v>0</v>
      </c>
      <c r="O187" s="77">
        <v>0</v>
      </c>
      <c r="P187" s="77">
        <v>0</v>
      </c>
      <c r="Q187" s="77">
        <v>2</v>
      </c>
      <c r="R187" s="77">
        <v>999999.4</v>
      </c>
      <c r="S187" s="77">
        <v>1000000</v>
      </c>
      <c r="T187" s="77">
        <v>0.6</v>
      </c>
      <c r="U187" s="77">
        <v>0</v>
      </c>
      <c r="V187" s="88">
        <f t="shared" si="35"/>
        <v>1</v>
      </c>
      <c r="AN187" s="76" t="s">
        <v>298</v>
      </c>
      <c r="AO187" s="77">
        <v>0</v>
      </c>
      <c r="AP187" s="77">
        <v>2.5</v>
      </c>
      <c r="AQ187" s="77">
        <v>0</v>
      </c>
      <c r="AR187" s="77">
        <v>999976.1</v>
      </c>
      <c r="AS187" s="77">
        <v>2</v>
      </c>
      <c r="AT187" s="77">
        <v>2</v>
      </c>
      <c r="AU187" s="77">
        <v>2</v>
      </c>
      <c r="AV187" s="77">
        <v>2</v>
      </c>
      <c r="AW187" s="77">
        <v>1</v>
      </c>
      <c r="AX187" s="77">
        <v>2.5</v>
      </c>
      <c r="AY187" s="77">
        <v>3.5</v>
      </c>
      <c r="AZ187" s="77">
        <v>1</v>
      </c>
      <c r="BA187" s="77">
        <v>2</v>
      </c>
      <c r="BB187" s="77">
        <v>2</v>
      </c>
      <c r="BC187" s="77">
        <v>2</v>
      </c>
      <c r="BD187" s="77">
        <v>0</v>
      </c>
      <c r="BE187" s="77">
        <v>1000000.6</v>
      </c>
      <c r="BF187" s="77">
        <v>1000000</v>
      </c>
      <c r="BG187" s="77">
        <v>-0.6</v>
      </c>
      <c r="BH187" s="77">
        <v>0</v>
      </c>
    </row>
    <row r="188" spans="1:60" ht="15" thickBot="1" x14ac:dyDescent="0.35">
      <c r="A188" s="76" t="s">
        <v>299</v>
      </c>
      <c r="B188" s="77">
        <v>7.5</v>
      </c>
      <c r="C188" s="77">
        <v>0</v>
      </c>
      <c r="D188" s="77">
        <v>2</v>
      </c>
      <c r="E188" s="77">
        <v>499995.2</v>
      </c>
      <c r="F188" s="77">
        <v>0</v>
      </c>
      <c r="G188" s="77">
        <v>0</v>
      </c>
      <c r="H188" s="77">
        <v>0</v>
      </c>
      <c r="I188" s="77">
        <v>0</v>
      </c>
      <c r="J188" s="77">
        <v>4</v>
      </c>
      <c r="K188" s="77">
        <v>0</v>
      </c>
      <c r="L188" s="77">
        <v>0</v>
      </c>
      <c r="M188" s="77">
        <v>499988.7</v>
      </c>
      <c r="N188" s="77">
        <v>0</v>
      </c>
      <c r="O188" s="77">
        <v>0</v>
      </c>
      <c r="P188" s="77">
        <v>0</v>
      </c>
      <c r="Q188" s="77">
        <v>2</v>
      </c>
      <c r="R188" s="77">
        <v>999999.4</v>
      </c>
      <c r="S188" s="77">
        <v>1000000</v>
      </c>
      <c r="T188" s="77">
        <v>0.6</v>
      </c>
      <c r="U188" s="77">
        <v>0</v>
      </c>
      <c r="V188" s="88">
        <f t="shared" si="35"/>
        <v>1</v>
      </c>
      <c r="AN188" s="76" t="s">
        <v>299</v>
      </c>
      <c r="AO188" s="77">
        <v>0</v>
      </c>
      <c r="AP188" s="77">
        <v>2.5</v>
      </c>
      <c r="AQ188" s="77">
        <v>0</v>
      </c>
      <c r="AR188" s="77">
        <v>999976.1</v>
      </c>
      <c r="AS188" s="77">
        <v>2</v>
      </c>
      <c r="AT188" s="77">
        <v>2</v>
      </c>
      <c r="AU188" s="77">
        <v>2</v>
      </c>
      <c r="AV188" s="77">
        <v>2</v>
      </c>
      <c r="AW188" s="77">
        <v>1</v>
      </c>
      <c r="AX188" s="77">
        <v>2.5</v>
      </c>
      <c r="AY188" s="77">
        <v>3.5</v>
      </c>
      <c r="AZ188" s="77">
        <v>1</v>
      </c>
      <c r="BA188" s="77">
        <v>2</v>
      </c>
      <c r="BB188" s="77">
        <v>2</v>
      </c>
      <c r="BC188" s="77">
        <v>2</v>
      </c>
      <c r="BD188" s="77">
        <v>0</v>
      </c>
      <c r="BE188" s="77">
        <v>1000000.6</v>
      </c>
      <c r="BF188" s="77">
        <v>1000000</v>
      </c>
      <c r="BG188" s="77">
        <v>-0.6</v>
      </c>
      <c r="BH188" s="77">
        <v>0</v>
      </c>
    </row>
    <row r="189" spans="1:60" ht="15" thickBot="1" x14ac:dyDescent="0.35">
      <c r="A189" s="76" t="s">
        <v>300</v>
      </c>
      <c r="B189" s="77">
        <v>7.5</v>
      </c>
      <c r="C189" s="77">
        <v>0</v>
      </c>
      <c r="D189" s="77">
        <v>2</v>
      </c>
      <c r="E189" s="77">
        <v>499995.2</v>
      </c>
      <c r="F189" s="77">
        <v>0</v>
      </c>
      <c r="G189" s="77">
        <v>0</v>
      </c>
      <c r="H189" s="77">
        <v>0</v>
      </c>
      <c r="I189" s="77">
        <v>2</v>
      </c>
      <c r="J189" s="77">
        <v>4</v>
      </c>
      <c r="K189" s="77">
        <v>0</v>
      </c>
      <c r="L189" s="77">
        <v>0</v>
      </c>
      <c r="M189" s="77">
        <v>499989.7</v>
      </c>
      <c r="N189" s="77">
        <v>1</v>
      </c>
      <c r="O189" s="77">
        <v>0</v>
      </c>
      <c r="P189" s="77">
        <v>0</v>
      </c>
      <c r="Q189" s="77">
        <v>2</v>
      </c>
      <c r="R189" s="77">
        <v>1000003.4</v>
      </c>
      <c r="S189" s="77">
        <v>1000000</v>
      </c>
      <c r="T189" s="77">
        <v>-3.4</v>
      </c>
      <c r="U189" s="77">
        <v>0</v>
      </c>
      <c r="V189" s="88">
        <f t="shared" si="35"/>
        <v>1</v>
      </c>
      <c r="AN189" s="76" t="s">
        <v>300</v>
      </c>
      <c r="AO189" s="77">
        <v>0</v>
      </c>
      <c r="AP189" s="77">
        <v>2.5</v>
      </c>
      <c r="AQ189" s="77">
        <v>0</v>
      </c>
      <c r="AR189" s="77">
        <v>999976.1</v>
      </c>
      <c r="AS189" s="77">
        <v>2</v>
      </c>
      <c r="AT189" s="77">
        <v>2</v>
      </c>
      <c r="AU189" s="77">
        <v>2</v>
      </c>
      <c r="AV189" s="77">
        <v>0</v>
      </c>
      <c r="AW189" s="77">
        <v>1</v>
      </c>
      <c r="AX189" s="77">
        <v>2.5</v>
      </c>
      <c r="AY189" s="77">
        <v>3.5</v>
      </c>
      <c r="AZ189" s="77">
        <v>0</v>
      </c>
      <c r="BA189" s="77">
        <v>1</v>
      </c>
      <c r="BB189" s="77">
        <v>2</v>
      </c>
      <c r="BC189" s="77">
        <v>2</v>
      </c>
      <c r="BD189" s="77">
        <v>0</v>
      </c>
      <c r="BE189" s="77">
        <v>999996.6</v>
      </c>
      <c r="BF189" s="77">
        <v>1000000</v>
      </c>
      <c r="BG189" s="77">
        <v>3.4</v>
      </c>
      <c r="BH189" s="77">
        <v>0</v>
      </c>
    </row>
    <row r="190" spans="1:60" ht="15" thickBot="1" x14ac:dyDescent="0.35">
      <c r="A190" s="76" t="s">
        <v>301</v>
      </c>
      <c r="B190" s="77">
        <v>7.5</v>
      </c>
      <c r="C190" s="77">
        <v>0</v>
      </c>
      <c r="D190" s="77">
        <v>0</v>
      </c>
      <c r="E190" s="77">
        <v>499995.2</v>
      </c>
      <c r="F190" s="77">
        <v>0</v>
      </c>
      <c r="G190" s="77">
        <v>0</v>
      </c>
      <c r="H190" s="77">
        <v>0</v>
      </c>
      <c r="I190" s="77">
        <v>2</v>
      </c>
      <c r="J190" s="77">
        <v>4</v>
      </c>
      <c r="K190" s="77">
        <v>0</v>
      </c>
      <c r="L190" s="77">
        <v>0</v>
      </c>
      <c r="M190" s="77">
        <v>499988.7</v>
      </c>
      <c r="N190" s="77">
        <v>0</v>
      </c>
      <c r="O190" s="77">
        <v>0</v>
      </c>
      <c r="P190" s="77">
        <v>0</v>
      </c>
      <c r="Q190" s="77">
        <v>2</v>
      </c>
      <c r="R190" s="77">
        <v>999999.4</v>
      </c>
      <c r="S190" s="77">
        <v>1000000</v>
      </c>
      <c r="T190" s="77">
        <v>0.6</v>
      </c>
      <c r="U190" s="77">
        <v>0</v>
      </c>
      <c r="V190" s="88">
        <f t="shared" si="35"/>
        <v>1</v>
      </c>
      <c r="AN190" s="76" t="s">
        <v>301</v>
      </c>
      <c r="AO190" s="77">
        <v>0</v>
      </c>
      <c r="AP190" s="77">
        <v>2.5</v>
      </c>
      <c r="AQ190" s="77">
        <v>2</v>
      </c>
      <c r="AR190" s="77">
        <v>999976.1</v>
      </c>
      <c r="AS190" s="77">
        <v>2</v>
      </c>
      <c r="AT190" s="77">
        <v>2</v>
      </c>
      <c r="AU190" s="77">
        <v>2</v>
      </c>
      <c r="AV190" s="77">
        <v>0</v>
      </c>
      <c r="AW190" s="77">
        <v>1</v>
      </c>
      <c r="AX190" s="77">
        <v>2.5</v>
      </c>
      <c r="AY190" s="77">
        <v>3.5</v>
      </c>
      <c r="AZ190" s="77">
        <v>1</v>
      </c>
      <c r="BA190" s="77">
        <v>2</v>
      </c>
      <c r="BB190" s="77">
        <v>2</v>
      </c>
      <c r="BC190" s="77">
        <v>2</v>
      </c>
      <c r="BD190" s="77">
        <v>0</v>
      </c>
      <c r="BE190" s="77">
        <v>1000000.6</v>
      </c>
      <c r="BF190" s="77">
        <v>1000000</v>
      </c>
      <c r="BG190" s="77">
        <v>-0.6</v>
      </c>
      <c r="BH190" s="77">
        <v>0</v>
      </c>
    </row>
    <row r="191" spans="1:60" ht="15" thickBot="1" x14ac:dyDescent="0.35">
      <c r="A191" s="76" t="s">
        <v>302</v>
      </c>
      <c r="B191" s="77">
        <v>7.5</v>
      </c>
      <c r="C191" s="77">
        <v>0</v>
      </c>
      <c r="D191" s="77">
        <v>0</v>
      </c>
      <c r="E191" s="77">
        <v>499995.2</v>
      </c>
      <c r="F191" s="77">
        <v>0</v>
      </c>
      <c r="G191" s="77">
        <v>0</v>
      </c>
      <c r="H191" s="77">
        <v>0</v>
      </c>
      <c r="I191" s="77">
        <v>2</v>
      </c>
      <c r="J191" s="77">
        <v>4</v>
      </c>
      <c r="K191" s="77">
        <v>0</v>
      </c>
      <c r="L191" s="77">
        <v>0</v>
      </c>
      <c r="M191" s="77">
        <v>499988.7</v>
      </c>
      <c r="N191" s="77">
        <v>1</v>
      </c>
      <c r="O191" s="77">
        <v>1</v>
      </c>
      <c r="P191" s="77">
        <v>2</v>
      </c>
      <c r="Q191" s="77">
        <v>2</v>
      </c>
      <c r="R191" s="77">
        <v>1000003.4</v>
      </c>
      <c r="S191" s="77">
        <v>1000000</v>
      </c>
      <c r="T191" s="77">
        <v>-3.4</v>
      </c>
      <c r="U191" s="77">
        <v>0</v>
      </c>
      <c r="V191" s="88">
        <f t="shared" si="35"/>
        <v>1</v>
      </c>
      <c r="AN191" s="76" t="s">
        <v>302</v>
      </c>
      <c r="AO191" s="77">
        <v>0</v>
      </c>
      <c r="AP191" s="77">
        <v>2.5</v>
      </c>
      <c r="AQ191" s="77">
        <v>2</v>
      </c>
      <c r="AR191" s="77">
        <v>999976.1</v>
      </c>
      <c r="AS191" s="77">
        <v>2</v>
      </c>
      <c r="AT191" s="77">
        <v>2</v>
      </c>
      <c r="AU191" s="77">
        <v>2</v>
      </c>
      <c r="AV191" s="77">
        <v>0</v>
      </c>
      <c r="AW191" s="77">
        <v>1</v>
      </c>
      <c r="AX191" s="77">
        <v>2.5</v>
      </c>
      <c r="AY191" s="77">
        <v>3.5</v>
      </c>
      <c r="AZ191" s="77">
        <v>1</v>
      </c>
      <c r="BA191" s="77">
        <v>1</v>
      </c>
      <c r="BB191" s="77">
        <v>1</v>
      </c>
      <c r="BC191" s="77">
        <v>0</v>
      </c>
      <c r="BD191" s="77">
        <v>0</v>
      </c>
      <c r="BE191" s="77">
        <v>999996.6</v>
      </c>
      <c r="BF191" s="77">
        <v>1000000</v>
      </c>
      <c r="BG191" s="77">
        <v>3.4</v>
      </c>
      <c r="BH191" s="77">
        <v>0</v>
      </c>
    </row>
    <row r="192" spans="1:60" ht="15" thickBot="1" x14ac:dyDescent="0.35">
      <c r="A192" s="76" t="s">
        <v>303</v>
      </c>
      <c r="B192" s="77">
        <v>7.5</v>
      </c>
      <c r="C192" s="77">
        <v>0</v>
      </c>
      <c r="D192" s="77">
        <v>0</v>
      </c>
      <c r="E192" s="77">
        <v>499995.2</v>
      </c>
      <c r="F192" s="77">
        <v>0</v>
      </c>
      <c r="G192" s="77">
        <v>0</v>
      </c>
      <c r="H192" s="77">
        <v>0</v>
      </c>
      <c r="I192" s="77">
        <v>1</v>
      </c>
      <c r="J192" s="77">
        <v>0</v>
      </c>
      <c r="K192" s="77">
        <v>0</v>
      </c>
      <c r="L192" s="77">
        <v>0</v>
      </c>
      <c r="M192" s="77">
        <v>499988.7</v>
      </c>
      <c r="N192" s="77">
        <v>0</v>
      </c>
      <c r="O192" s="77">
        <v>1</v>
      </c>
      <c r="P192" s="77">
        <v>2</v>
      </c>
      <c r="Q192" s="77">
        <v>2</v>
      </c>
      <c r="R192" s="77">
        <v>999997.4</v>
      </c>
      <c r="S192" s="77">
        <v>1000000</v>
      </c>
      <c r="T192" s="77">
        <v>2.6</v>
      </c>
      <c r="U192" s="77">
        <v>0</v>
      </c>
      <c r="V192" s="88">
        <f t="shared" si="35"/>
        <v>1</v>
      </c>
      <c r="AN192" s="76" t="s">
        <v>303</v>
      </c>
      <c r="AO192" s="77">
        <v>0</v>
      </c>
      <c r="AP192" s="77">
        <v>2.5</v>
      </c>
      <c r="AQ192" s="77">
        <v>2</v>
      </c>
      <c r="AR192" s="77">
        <v>999976.1</v>
      </c>
      <c r="AS192" s="77">
        <v>2</v>
      </c>
      <c r="AT192" s="77">
        <v>2</v>
      </c>
      <c r="AU192" s="77">
        <v>2</v>
      </c>
      <c r="AV192" s="77">
        <v>1</v>
      </c>
      <c r="AW192" s="77">
        <v>5</v>
      </c>
      <c r="AX192" s="77">
        <v>2.5</v>
      </c>
      <c r="AY192" s="77">
        <v>3.5</v>
      </c>
      <c r="AZ192" s="77">
        <v>1</v>
      </c>
      <c r="BA192" s="77">
        <v>2</v>
      </c>
      <c r="BB192" s="77">
        <v>1</v>
      </c>
      <c r="BC192" s="77">
        <v>0</v>
      </c>
      <c r="BD192" s="77">
        <v>0</v>
      </c>
      <c r="BE192" s="77">
        <v>1000002.6</v>
      </c>
      <c r="BF192" s="77">
        <v>1000000</v>
      </c>
      <c r="BG192" s="77">
        <v>-2.6</v>
      </c>
      <c r="BH192" s="77">
        <v>0</v>
      </c>
    </row>
    <row r="193" spans="1:60" ht="15" thickBot="1" x14ac:dyDescent="0.35">
      <c r="A193" s="76" t="s">
        <v>304</v>
      </c>
      <c r="B193" s="77">
        <v>2.5</v>
      </c>
      <c r="C193" s="77">
        <v>0</v>
      </c>
      <c r="D193" s="77">
        <v>0</v>
      </c>
      <c r="E193" s="77">
        <v>499995.2</v>
      </c>
      <c r="F193" s="77">
        <v>0</v>
      </c>
      <c r="G193" s="77">
        <v>0</v>
      </c>
      <c r="H193" s="77">
        <v>0</v>
      </c>
      <c r="I193" s="77">
        <v>1</v>
      </c>
      <c r="J193" s="77">
        <v>0</v>
      </c>
      <c r="K193" s="77">
        <v>0</v>
      </c>
      <c r="L193" s="77">
        <v>0</v>
      </c>
      <c r="M193" s="77">
        <v>499989.7</v>
      </c>
      <c r="N193" s="77">
        <v>0</v>
      </c>
      <c r="O193" s="77">
        <v>0</v>
      </c>
      <c r="P193" s="77">
        <v>0</v>
      </c>
      <c r="Q193" s="77">
        <v>2</v>
      </c>
      <c r="R193" s="77">
        <v>999990.4</v>
      </c>
      <c r="S193" s="77">
        <v>1000000</v>
      </c>
      <c r="T193" s="77">
        <v>9.6</v>
      </c>
      <c r="U193" s="77">
        <v>0</v>
      </c>
      <c r="V193" s="88">
        <f t="shared" si="35"/>
        <v>1</v>
      </c>
      <c r="AN193" s="76" t="s">
        <v>304</v>
      </c>
      <c r="AO193" s="77">
        <v>5</v>
      </c>
      <c r="AP193" s="77">
        <v>2.5</v>
      </c>
      <c r="AQ193" s="77">
        <v>2</v>
      </c>
      <c r="AR193" s="77">
        <v>999976.1</v>
      </c>
      <c r="AS193" s="77">
        <v>2</v>
      </c>
      <c r="AT193" s="77">
        <v>2</v>
      </c>
      <c r="AU193" s="77">
        <v>2</v>
      </c>
      <c r="AV193" s="77">
        <v>1</v>
      </c>
      <c r="AW193" s="77">
        <v>5</v>
      </c>
      <c r="AX193" s="77">
        <v>2.5</v>
      </c>
      <c r="AY193" s="77">
        <v>3.5</v>
      </c>
      <c r="AZ193" s="77">
        <v>0</v>
      </c>
      <c r="BA193" s="77">
        <v>2</v>
      </c>
      <c r="BB193" s="77">
        <v>2</v>
      </c>
      <c r="BC193" s="77">
        <v>2</v>
      </c>
      <c r="BD193" s="77">
        <v>0</v>
      </c>
      <c r="BE193" s="77">
        <v>1000009.6</v>
      </c>
      <c r="BF193" s="77">
        <v>1000000</v>
      </c>
      <c r="BG193" s="77">
        <v>-9.6</v>
      </c>
      <c r="BH193" s="77">
        <v>0</v>
      </c>
    </row>
    <row r="194" spans="1:60" ht="15" thickBot="1" x14ac:dyDescent="0.35"/>
    <row r="195" spans="1:60" ht="15" thickBot="1" x14ac:dyDescent="0.35">
      <c r="A195" s="78" t="s">
        <v>334</v>
      </c>
      <c r="B195" s="79">
        <v>1000024.9</v>
      </c>
      <c r="AN195" s="78" t="s">
        <v>334</v>
      </c>
      <c r="AO195" s="79">
        <v>1000020.1</v>
      </c>
    </row>
    <row r="196" spans="1:60" ht="15" thickBot="1" x14ac:dyDescent="0.35">
      <c r="A196" s="78" t="s">
        <v>335</v>
      </c>
      <c r="B196" s="79">
        <v>999979.9</v>
      </c>
      <c r="AN196" s="78" t="s">
        <v>335</v>
      </c>
      <c r="AO196" s="79">
        <v>999975.1</v>
      </c>
    </row>
    <row r="197" spans="1:60" ht="15" thickBot="1" x14ac:dyDescent="0.35">
      <c r="A197" s="78" t="s">
        <v>336</v>
      </c>
      <c r="B197" s="79">
        <v>87000002.299999997</v>
      </c>
      <c r="AN197" s="78" t="s">
        <v>336</v>
      </c>
      <c r="AO197" s="79">
        <v>86999997.700000003</v>
      </c>
    </row>
    <row r="198" spans="1:60" ht="15" thickBot="1" x14ac:dyDescent="0.35">
      <c r="A198" s="78" t="s">
        <v>337</v>
      </c>
      <c r="B198" s="79">
        <v>87000000</v>
      </c>
      <c r="AN198" s="78" t="s">
        <v>337</v>
      </c>
      <c r="AO198" s="79">
        <v>87000000</v>
      </c>
    </row>
    <row r="199" spans="1:60" ht="15" thickBot="1" x14ac:dyDescent="0.35">
      <c r="A199" s="78" t="s">
        <v>338</v>
      </c>
      <c r="B199" s="79">
        <v>2.2999999999999998</v>
      </c>
      <c r="AN199" s="78" t="s">
        <v>338</v>
      </c>
      <c r="AO199" s="79">
        <v>-2.2999999999999998</v>
      </c>
    </row>
    <row r="200" spans="1:60" ht="15" thickBot="1" x14ac:dyDescent="0.35">
      <c r="A200" s="78" t="s">
        <v>339</v>
      </c>
      <c r="B200" s="79"/>
      <c r="AN200" s="78" t="s">
        <v>339</v>
      </c>
      <c r="AO200" s="79"/>
    </row>
    <row r="201" spans="1:60" ht="15" thickBot="1" x14ac:dyDescent="0.35">
      <c r="A201" s="78" t="s">
        <v>340</v>
      </c>
      <c r="B201" s="79"/>
      <c r="AN201" s="78" t="s">
        <v>340</v>
      </c>
      <c r="AO201" s="79"/>
    </row>
    <row r="202" spans="1:60" ht="15" thickBot="1" x14ac:dyDescent="0.35">
      <c r="A202" s="78" t="s">
        <v>341</v>
      </c>
      <c r="B202" s="79">
        <v>0</v>
      </c>
      <c r="AN202" s="78" t="s">
        <v>341</v>
      </c>
      <c r="AO202" s="79">
        <v>0</v>
      </c>
    </row>
    <row r="204" spans="1:60" x14ac:dyDescent="0.3">
      <c r="A204" s="80" t="s">
        <v>342</v>
      </c>
      <c r="AN204" s="80" t="s">
        <v>342</v>
      </c>
    </row>
    <row r="206" spans="1:60" x14ac:dyDescent="0.3">
      <c r="A206" s="81" t="s">
        <v>343</v>
      </c>
      <c r="AN206" s="81" t="s">
        <v>343</v>
      </c>
    </row>
    <row r="207" spans="1:60" x14ac:dyDescent="0.3">
      <c r="A207" s="81" t="s">
        <v>344</v>
      </c>
      <c r="AN207" s="81" t="s">
        <v>360</v>
      </c>
    </row>
  </sheetData>
  <hyperlinks>
    <hyperlink ref="A204" r:id="rId1" display="https://miau.my-x.hu/myx-free/coco/test/321528020250513234309.html" xr:uid="{465D8762-0A02-4899-BE87-3611B3166050}"/>
    <hyperlink ref="AN204" r:id="rId2" display="https://miau.my-x.hu/myx-free/coco/test/248353920250513234725.html" xr:uid="{3F7D31AB-5216-416C-B08B-7BD53EBF5BB3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A9DCD-CA35-41F0-96DF-FA928E4B2158}">
  <dimension ref="A3:E34"/>
  <sheetViews>
    <sheetView tabSelected="1" zoomScale="54" workbookViewId="0"/>
  </sheetViews>
  <sheetFormatPr defaultRowHeight="14.4" x14ac:dyDescent="0.3"/>
  <cols>
    <col min="1" max="1" width="13.109375" bestFit="1" customWidth="1"/>
    <col min="2" max="2" width="15.33203125" bestFit="1" customWidth="1"/>
    <col min="3" max="5" width="12" bestFit="1" customWidth="1"/>
  </cols>
  <sheetData>
    <row r="3" spans="1:5" x14ac:dyDescent="0.3">
      <c r="A3" s="82" t="s">
        <v>348</v>
      </c>
      <c r="B3" s="82" t="s">
        <v>347</v>
      </c>
    </row>
    <row r="4" spans="1:5" x14ac:dyDescent="0.3">
      <c r="A4" s="82" t="s">
        <v>345</v>
      </c>
      <c r="B4" t="s">
        <v>181</v>
      </c>
      <c r="C4" t="s">
        <v>180</v>
      </c>
      <c r="D4" t="s">
        <v>182</v>
      </c>
      <c r="E4" t="s">
        <v>346</v>
      </c>
    </row>
    <row r="5" spans="1:5" x14ac:dyDescent="0.3">
      <c r="A5" s="83">
        <v>1995</v>
      </c>
      <c r="B5" s="84">
        <v>1000001.9</v>
      </c>
      <c r="C5" s="84">
        <v>1000005.4</v>
      </c>
      <c r="D5" s="84">
        <v>999997.4</v>
      </c>
      <c r="E5" s="84">
        <v>1000001.5666666668</v>
      </c>
    </row>
    <row r="6" spans="1:5" x14ac:dyDescent="0.3">
      <c r="A6" s="83">
        <v>1996</v>
      </c>
      <c r="B6" s="84">
        <v>1000000.9</v>
      </c>
      <c r="C6" s="84">
        <v>1000004.4</v>
      </c>
      <c r="D6" s="84">
        <v>1000000.9</v>
      </c>
      <c r="E6" s="84">
        <v>1000002.0666666668</v>
      </c>
    </row>
    <row r="7" spans="1:5" x14ac:dyDescent="0.3">
      <c r="A7" s="83">
        <v>1997</v>
      </c>
      <c r="B7" s="84">
        <v>999998.9</v>
      </c>
      <c r="C7" s="84">
        <v>1000001.9</v>
      </c>
      <c r="D7" s="84">
        <v>999996.9</v>
      </c>
      <c r="E7" s="84">
        <v>999999.2333333334</v>
      </c>
    </row>
    <row r="8" spans="1:5" x14ac:dyDescent="0.3">
      <c r="A8" s="83">
        <v>1998</v>
      </c>
      <c r="B8" s="84">
        <v>999995.9</v>
      </c>
      <c r="C8" s="84">
        <v>1000001.9</v>
      </c>
      <c r="D8" s="84">
        <v>999995.9</v>
      </c>
      <c r="E8" s="84">
        <v>999997.9</v>
      </c>
    </row>
    <row r="9" spans="1:5" x14ac:dyDescent="0.3">
      <c r="A9" s="83">
        <v>1999</v>
      </c>
      <c r="B9" s="84">
        <v>999995.9</v>
      </c>
      <c r="C9" s="84">
        <v>1000000.9</v>
      </c>
      <c r="D9" s="84">
        <v>999996.4</v>
      </c>
      <c r="E9" s="84">
        <v>999997.7333333334</v>
      </c>
    </row>
    <row r="10" spans="1:5" x14ac:dyDescent="0.3">
      <c r="A10" s="83">
        <v>2000</v>
      </c>
      <c r="B10" s="84">
        <v>999998.9</v>
      </c>
      <c r="C10" s="84">
        <v>1000001.9</v>
      </c>
      <c r="D10" s="84">
        <v>999998.4</v>
      </c>
      <c r="E10" s="84">
        <v>999999.7333333334</v>
      </c>
    </row>
    <row r="11" spans="1:5" x14ac:dyDescent="0.3">
      <c r="A11" s="83">
        <v>2001</v>
      </c>
      <c r="B11" s="84">
        <v>999995.9</v>
      </c>
      <c r="C11" s="84">
        <v>999999.9</v>
      </c>
      <c r="D11" s="84">
        <v>999994.9</v>
      </c>
      <c r="E11" s="84">
        <v>999996.9</v>
      </c>
    </row>
    <row r="12" spans="1:5" x14ac:dyDescent="0.3">
      <c r="A12" s="83">
        <v>2002</v>
      </c>
      <c r="B12" s="84">
        <v>999996.9</v>
      </c>
      <c r="C12" s="84">
        <v>1000000.9</v>
      </c>
      <c r="D12" s="84">
        <v>999993.4</v>
      </c>
      <c r="E12" s="84">
        <v>999997.06666666677</v>
      </c>
    </row>
    <row r="13" spans="1:5" x14ac:dyDescent="0.3">
      <c r="A13" s="83">
        <v>2003</v>
      </c>
      <c r="B13" s="84">
        <v>1000002.4</v>
      </c>
      <c r="C13" s="84">
        <v>999997.9</v>
      </c>
      <c r="D13" s="84">
        <v>999997.4</v>
      </c>
      <c r="E13" s="84">
        <v>999999.2333333334</v>
      </c>
    </row>
    <row r="14" spans="1:5" x14ac:dyDescent="0.3">
      <c r="A14" s="83">
        <v>2004</v>
      </c>
      <c r="B14" s="84">
        <v>999996.9</v>
      </c>
      <c r="C14" s="84">
        <v>999998.9</v>
      </c>
      <c r="D14" s="84">
        <v>999996.4</v>
      </c>
      <c r="E14" s="84">
        <v>999997.4</v>
      </c>
    </row>
    <row r="15" spans="1:5" x14ac:dyDescent="0.3">
      <c r="A15" s="83">
        <v>2005</v>
      </c>
      <c r="B15" s="84">
        <v>999996.9</v>
      </c>
      <c r="C15" s="84">
        <v>999999.9</v>
      </c>
      <c r="D15" s="84">
        <v>1000000.9</v>
      </c>
      <c r="E15" s="84">
        <v>999999.2333333334</v>
      </c>
    </row>
    <row r="16" spans="1:5" x14ac:dyDescent="0.3">
      <c r="A16" s="83">
        <v>2006</v>
      </c>
      <c r="B16" s="84">
        <v>1000002.9</v>
      </c>
      <c r="C16" s="84">
        <v>1000002.4</v>
      </c>
      <c r="D16" s="84">
        <v>999998.4</v>
      </c>
      <c r="E16" s="84">
        <v>1000001.2333333334</v>
      </c>
    </row>
    <row r="17" spans="1:5" x14ac:dyDescent="0.3">
      <c r="A17" s="83">
        <v>2007</v>
      </c>
      <c r="B17" s="84">
        <v>999999.4</v>
      </c>
      <c r="C17" s="84">
        <v>999999.9</v>
      </c>
      <c r="D17" s="84">
        <v>999995.4</v>
      </c>
      <c r="E17" s="84">
        <v>999998.2333333334</v>
      </c>
    </row>
    <row r="18" spans="1:5" x14ac:dyDescent="0.3">
      <c r="A18" s="83">
        <v>2008</v>
      </c>
      <c r="B18" s="84">
        <v>1000002.9</v>
      </c>
      <c r="C18" s="84">
        <v>999998.9</v>
      </c>
      <c r="D18" s="84">
        <v>1000000.9</v>
      </c>
      <c r="E18" s="84">
        <v>1000000.9</v>
      </c>
    </row>
    <row r="19" spans="1:5" x14ac:dyDescent="0.3">
      <c r="A19" s="83">
        <v>2009</v>
      </c>
      <c r="B19" s="84">
        <v>1000002.9</v>
      </c>
      <c r="C19" s="84">
        <v>999999.9</v>
      </c>
      <c r="D19" s="84">
        <v>1000001.9</v>
      </c>
      <c r="E19" s="84">
        <v>1000001.5666666668</v>
      </c>
    </row>
    <row r="20" spans="1:5" x14ac:dyDescent="0.3">
      <c r="A20" s="83">
        <v>2010</v>
      </c>
      <c r="B20" s="84">
        <v>1000003.9</v>
      </c>
      <c r="C20" s="84">
        <v>999999.9</v>
      </c>
      <c r="D20" s="84">
        <v>999994.9</v>
      </c>
      <c r="E20" s="84">
        <v>999999.56666666677</v>
      </c>
    </row>
    <row r="21" spans="1:5" x14ac:dyDescent="0.3">
      <c r="A21" s="83">
        <v>2011</v>
      </c>
      <c r="B21" s="84">
        <v>999998.4</v>
      </c>
      <c r="C21" s="84">
        <v>999999.9</v>
      </c>
      <c r="D21" s="84">
        <v>999999.4</v>
      </c>
      <c r="E21" s="84">
        <v>999999.2333333334</v>
      </c>
    </row>
    <row r="22" spans="1:5" x14ac:dyDescent="0.3">
      <c r="A22" s="83">
        <v>2012</v>
      </c>
      <c r="B22" s="84">
        <v>999996.4</v>
      </c>
      <c r="C22" s="84">
        <v>999999.9</v>
      </c>
      <c r="D22" s="84">
        <v>1000002.9</v>
      </c>
      <c r="E22" s="84">
        <v>999999.7333333334</v>
      </c>
    </row>
    <row r="23" spans="1:5" x14ac:dyDescent="0.3">
      <c r="A23" s="83">
        <v>2013</v>
      </c>
      <c r="B23" s="84">
        <v>999999.9</v>
      </c>
      <c r="C23" s="84">
        <v>1000004.9</v>
      </c>
      <c r="D23" s="84">
        <v>1000005.4</v>
      </c>
      <c r="E23" s="84">
        <v>1000003.4</v>
      </c>
    </row>
    <row r="24" spans="1:5" x14ac:dyDescent="0.3">
      <c r="A24" s="83">
        <v>2014</v>
      </c>
      <c r="B24" s="84">
        <v>999999.4</v>
      </c>
      <c r="C24" s="84">
        <v>1000004.9</v>
      </c>
      <c r="D24" s="84">
        <v>1000003.4</v>
      </c>
      <c r="E24" s="84">
        <v>1000002.5666666668</v>
      </c>
    </row>
    <row r="25" spans="1:5" x14ac:dyDescent="0.3">
      <c r="A25" s="83">
        <v>2015</v>
      </c>
      <c r="B25" s="84">
        <v>1000001.4</v>
      </c>
      <c r="C25" s="84">
        <v>1000001.9</v>
      </c>
      <c r="D25" s="84">
        <v>1000003.4</v>
      </c>
      <c r="E25" s="84">
        <v>1000002.2333333334</v>
      </c>
    </row>
    <row r="26" spans="1:5" x14ac:dyDescent="0.3">
      <c r="A26" s="83">
        <v>2016</v>
      </c>
      <c r="B26" s="84">
        <v>1000003.4</v>
      </c>
      <c r="C26" s="84">
        <v>1000000.9</v>
      </c>
      <c r="D26" s="84">
        <v>999999.4</v>
      </c>
      <c r="E26" s="84">
        <v>1000001.2333333334</v>
      </c>
    </row>
    <row r="27" spans="1:5" x14ac:dyDescent="0.3">
      <c r="A27" s="83">
        <v>2017</v>
      </c>
      <c r="B27" s="84">
        <v>1000001.4</v>
      </c>
      <c r="C27" s="84">
        <v>1000002.9</v>
      </c>
      <c r="D27" s="84">
        <v>999999.4</v>
      </c>
      <c r="E27" s="84">
        <v>1000001.2333333334</v>
      </c>
    </row>
    <row r="28" spans="1:5" x14ac:dyDescent="0.3">
      <c r="A28" s="83">
        <v>2018</v>
      </c>
      <c r="B28" s="84">
        <v>1000002.9</v>
      </c>
      <c r="C28" s="84">
        <v>999999.9</v>
      </c>
      <c r="D28" s="84">
        <v>999999.4</v>
      </c>
      <c r="E28" s="84">
        <v>1000000.7333333334</v>
      </c>
    </row>
    <row r="29" spans="1:5" x14ac:dyDescent="0.3">
      <c r="A29" s="83">
        <v>2019</v>
      </c>
      <c r="B29" s="84">
        <v>1000007.4</v>
      </c>
      <c r="C29" s="84">
        <v>999999.9</v>
      </c>
      <c r="D29" s="84">
        <v>1000003.4</v>
      </c>
      <c r="E29" s="84">
        <v>1000003.5666666668</v>
      </c>
    </row>
    <row r="30" spans="1:5" x14ac:dyDescent="0.3">
      <c r="A30" s="83">
        <v>2020</v>
      </c>
      <c r="B30" s="84">
        <v>999999.9</v>
      </c>
      <c r="C30" s="84">
        <v>999997.4</v>
      </c>
      <c r="D30" s="84">
        <v>999999.4</v>
      </c>
      <c r="E30" s="84">
        <v>999998.9</v>
      </c>
    </row>
    <row r="31" spans="1:5" x14ac:dyDescent="0.3">
      <c r="A31" s="83">
        <v>2021</v>
      </c>
      <c r="B31" s="84">
        <v>999999.4</v>
      </c>
      <c r="C31" s="84">
        <v>999999.9</v>
      </c>
      <c r="D31" s="84">
        <v>1000003.4</v>
      </c>
      <c r="E31" s="84">
        <v>1000000.9</v>
      </c>
    </row>
    <row r="32" spans="1:5" x14ac:dyDescent="0.3">
      <c r="A32" s="83">
        <v>2022</v>
      </c>
      <c r="B32" s="84">
        <v>1000005.4</v>
      </c>
      <c r="C32" s="84">
        <v>1000000.9</v>
      </c>
      <c r="D32" s="84">
        <v>999997.4</v>
      </c>
      <c r="E32" s="84">
        <v>1000001.2333333334</v>
      </c>
    </row>
    <row r="33" spans="1:5" x14ac:dyDescent="0.3">
      <c r="A33" s="83">
        <v>2023</v>
      </c>
      <c r="B33" s="84">
        <v>999999.4</v>
      </c>
      <c r="C33" s="84">
        <v>999998.9</v>
      </c>
      <c r="D33" s="84">
        <v>999990.4</v>
      </c>
      <c r="E33" s="84">
        <v>999996.2333333334</v>
      </c>
    </row>
    <row r="34" spans="1:5" x14ac:dyDescent="0.3">
      <c r="A34" s="83" t="s">
        <v>346</v>
      </c>
      <c r="B34" s="84">
        <v>1000000.2793103444</v>
      </c>
      <c r="C34" s="84">
        <v>1000000.9344827582</v>
      </c>
      <c r="D34" s="84">
        <v>999998.86551724095</v>
      </c>
      <c r="E34" s="84">
        <v>1000000.0264367821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nyers es naiv</vt:lpstr>
      <vt:lpstr>optimum</vt:lpstr>
      <vt:lpstr>ertekeles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Dobos Ottó</dc:creator>
  <cp:lastModifiedBy>Lttd</cp:lastModifiedBy>
  <dcterms:created xsi:type="dcterms:W3CDTF">2025-05-13T14:05:57Z</dcterms:created>
  <dcterms:modified xsi:type="dcterms:W3CDTF">2025-05-13T21:52:47Z</dcterms:modified>
</cp:coreProperties>
</file>