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atitude\AppData\Local\Temp\scp48288\var\www\miau\data\miau\324\"/>
    </mc:Choice>
  </mc:AlternateContent>
  <xr:revisionPtr revIDLastSave="0" documentId="13_ncr:1_{3DC2E49E-80BB-4196-8B98-424679B3004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erméknyilvántartás" sheetId="1" r:id="rId1"/>
    <sheet name="szimuláció (stepix)" sheetId="3" r:id="rId2"/>
    <sheet name="Képlet példák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  <c r="C2" i="2" s="1"/>
  <c r="O23" i="1"/>
  <c r="N23" i="1"/>
  <c r="L78" i="3"/>
  <c r="AB92" i="3"/>
  <c r="AB91" i="3"/>
  <c r="AB90" i="3"/>
  <c r="AB89" i="3"/>
  <c r="AB88" i="3"/>
  <c r="AB87" i="3"/>
  <c r="AB86" i="3"/>
  <c r="AB85" i="3"/>
  <c r="AB84" i="3"/>
  <c r="AB83" i="3"/>
  <c r="AB82" i="3"/>
  <c r="AB81" i="3"/>
  <c r="AB80" i="3"/>
  <c r="AB79" i="3"/>
  <c r="AB78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8" i="3"/>
  <c r="AF27" i="3"/>
  <c r="AE41" i="3"/>
  <c r="AD41" i="3"/>
  <c r="AC41" i="3"/>
  <c r="AB41" i="3"/>
  <c r="AA41" i="3"/>
  <c r="Z41" i="3"/>
  <c r="AE40" i="3"/>
  <c r="AD40" i="3"/>
  <c r="AC40" i="3"/>
  <c r="AB40" i="3"/>
  <c r="AA40" i="3"/>
  <c r="Z40" i="3"/>
  <c r="AE39" i="3"/>
  <c r="AD39" i="3"/>
  <c r="AC39" i="3"/>
  <c r="AB39" i="3"/>
  <c r="AA39" i="3"/>
  <c r="Z39" i="3"/>
  <c r="AE38" i="3"/>
  <c r="AD38" i="3"/>
  <c r="AC38" i="3"/>
  <c r="AB38" i="3"/>
  <c r="AA38" i="3"/>
  <c r="Z38" i="3"/>
  <c r="AE37" i="3"/>
  <c r="AD37" i="3"/>
  <c r="AC37" i="3"/>
  <c r="AB37" i="3"/>
  <c r="AA37" i="3"/>
  <c r="Z37" i="3"/>
  <c r="AE36" i="3"/>
  <c r="AD36" i="3"/>
  <c r="AC36" i="3"/>
  <c r="AB36" i="3"/>
  <c r="AA36" i="3"/>
  <c r="Z36" i="3"/>
  <c r="AE35" i="3"/>
  <c r="AD35" i="3"/>
  <c r="AC35" i="3"/>
  <c r="AB35" i="3"/>
  <c r="AA35" i="3"/>
  <c r="Z35" i="3"/>
  <c r="AE34" i="3"/>
  <c r="AD34" i="3"/>
  <c r="AC34" i="3"/>
  <c r="AB34" i="3"/>
  <c r="AA34" i="3"/>
  <c r="Z34" i="3"/>
  <c r="AE33" i="3"/>
  <c r="AD33" i="3"/>
  <c r="AC33" i="3"/>
  <c r="AB33" i="3"/>
  <c r="AA33" i="3"/>
  <c r="Z33" i="3"/>
  <c r="AE32" i="3"/>
  <c r="AD32" i="3"/>
  <c r="AC32" i="3"/>
  <c r="AB32" i="3"/>
  <c r="AA32" i="3"/>
  <c r="Z32" i="3"/>
  <c r="AE31" i="3"/>
  <c r="AD31" i="3"/>
  <c r="AC31" i="3"/>
  <c r="AB31" i="3"/>
  <c r="AA31" i="3"/>
  <c r="Z31" i="3"/>
  <c r="AE30" i="3"/>
  <c r="AD30" i="3"/>
  <c r="AC30" i="3"/>
  <c r="AB30" i="3"/>
  <c r="AA30" i="3"/>
  <c r="Z30" i="3"/>
  <c r="AE29" i="3"/>
  <c r="AD29" i="3"/>
  <c r="AC29" i="3"/>
  <c r="AB29" i="3"/>
  <c r="AA29" i="3"/>
  <c r="Z29" i="3"/>
  <c r="AE28" i="3"/>
  <c r="AD28" i="3"/>
  <c r="AC28" i="3"/>
  <c r="AB28" i="3"/>
  <c r="AA28" i="3"/>
  <c r="Z28" i="3"/>
  <c r="AE27" i="3"/>
  <c r="AD27" i="3"/>
  <c r="AC27" i="3"/>
  <c r="AB27" i="3"/>
  <c r="AA27" i="3"/>
  <c r="Z27" i="3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23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22" i="1"/>
  <c r="J37" i="1"/>
  <c r="I37" i="1"/>
  <c r="H37" i="1"/>
  <c r="G37" i="1"/>
  <c r="F37" i="1"/>
  <c r="E37" i="1"/>
  <c r="J36" i="1"/>
  <c r="I36" i="1"/>
  <c r="H36" i="1"/>
  <c r="G36" i="1"/>
  <c r="F36" i="1"/>
  <c r="E36" i="1"/>
  <c r="J35" i="1"/>
  <c r="I35" i="1"/>
  <c r="H35" i="1"/>
  <c r="G35" i="1"/>
  <c r="F35" i="1"/>
  <c r="E35" i="1"/>
  <c r="J34" i="1"/>
  <c r="I34" i="1"/>
  <c r="H34" i="1"/>
  <c r="G34" i="1"/>
  <c r="F34" i="1"/>
  <c r="E34" i="1"/>
  <c r="J33" i="1"/>
  <c r="I33" i="1"/>
  <c r="H33" i="1"/>
  <c r="G33" i="1"/>
  <c r="F33" i="1"/>
  <c r="E33" i="1"/>
  <c r="J32" i="1"/>
  <c r="I32" i="1"/>
  <c r="H32" i="1"/>
  <c r="G32" i="1"/>
  <c r="F32" i="1"/>
  <c r="E32" i="1"/>
  <c r="J31" i="1"/>
  <c r="I31" i="1"/>
  <c r="H31" i="1"/>
  <c r="G31" i="1"/>
  <c r="F31" i="1"/>
  <c r="E31" i="1"/>
  <c r="J30" i="1"/>
  <c r="I30" i="1"/>
  <c r="H30" i="1"/>
  <c r="G30" i="1"/>
  <c r="F30" i="1"/>
  <c r="E30" i="1"/>
  <c r="J29" i="1"/>
  <c r="I29" i="1"/>
  <c r="H29" i="1"/>
  <c r="G29" i="1"/>
  <c r="F29" i="1"/>
  <c r="E29" i="1"/>
  <c r="J28" i="1"/>
  <c r="I28" i="1"/>
  <c r="H28" i="1"/>
  <c r="G28" i="1"/>
  <c r="F28" i="1"/>
  <c r="E28" i="1"/>
  <c r="J27" i="1"/>
  <c r="I27" i="1"/>
  <c r="H27" i="1"/>
  <c r="G27" i="1"/>
  <c r="F27" i="1"/>
  <c r="E27" i="1"/>
  <c r="J26" i="1"/>
  <c r="I26" i="1"/>
  <c r="H26" i="1"/>
  <c r="G26" i="1"/>
  <c r="F26" i="1"/>
  <c r="E26" i="1"/>
  <c r="J25" i="1"/>
  <c r="I25" i="1"/>
  <c r="H25" i="1"/>
  <c r="G25" i="1"/>
  <c r="F25" i="1"/>
  <c r="E25" i="1"/>
  <c r="J24" i="1"/>
  <c r="I24" i="1"/>
  <c r="H24" i="1"/>
  <c r="G24" i="1"/>
  <c r="F24" i="1"/>
  <c r="E24" i="1"/>
  <c r="J23" i="1"/>
  <c r="I23" i="1"/>
  <c r="H23" i="1"/>
  <c r="G23" i="1"/>
  <c r="F23" i="1"/>
  <c r="E23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J22" i="1"/>
  <c r="I22" i="1"/>
  <c r="H22" i="1"/>
  <c r="G22" i="1"/>
  <c r="F22" i="1"/>
  <c r="E22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3" i="1"/>
  <c r="C5" i="2"/>
  <c r="C4" i="2"/>
  <c r="C3" i="2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<sst xmlns="http://schemas.openxmlformats.org/spreadsheetml/2006/main" count="1027" uniqueCount="231">
  <si>
    <t>Termékazonosító</t>
  </si>
  <si>
    <t>Terméknév</t>
  </si>
  <si>
    <t>Kategória</t>
  </si>
  <si>
    <t>Gyártó</t>
  </si>
  <si>
    <t>Aktuális készlet</t>
  </si>
  <si>
    <t>Minimum készletszint</t>
  </si>
  <si>
    <t>Újrarendelési pont</t>
  </si>
  <si>
    <t>Beszerzési ár</t>
  </si>
  <si>
    <t>Eladási ár</t>
  </si>
  <si>
    <t>Készletérték</t>
  </si>
  <si>
    <t>Beérkezés dátuma</t>
  </si>
  <si>
    <t>Okostelefon X</t>
  </si>
  <si>
    <t>Elektronika</t>
  </si>
  <si>
    <t>TechCorp</t>
  </si>
  <si>
    <t>2025.01.01</t>
  </si>
  <si>
    <t>P002</t>
  </si>
  <si>
    <t>Laptop Pro</t>
  </si>
  <si>
    <t>CompTech</t>
  </si>
  <si>
    <t>2025.01.03</t>
  </si>
  <si>
    <t>P003</t>
  </si>
  <si>
    <t>Vezeték nélküli egér</t>
  </si>
  <si>
    <t>Kiegészítők</t>
  </si>
  <si>
    <t>PeriMax</t>
  </si>
  <si>
    <t>2025.01.06</t>
  </si>
  <si>
    <t>P004</t>
  </si>
  <si>
    <t>Monitor 24"</t>
  </si>
  <si>
    <t>VisionX</t>
  </si>
  <si>
    <t>2025.01.08</t>
  </si>
  <si>
    <t>P005</t>
  </si>
  <si>
    <t>Bluetooth hangszóró</t>
  </si>
  <si>
    <t>SoundWave</t>
  </si>
  <si>
    <t>2025.01.10</t>
  </si>
  <si>
    <t>P006</t>
  </si>
  <si>
    <t>USB-C kábel</t>
  </si>
  <si>
    <t>CableCo</t>
  </si>
  <si>
    <t>2025.01.12</t>
  </si>
  <si>
    <t>P007</t>
  </si>
  <si>
    <t>Tablet Air</t>
  </si>
  <si>
    <t>2025.01.14</t>
  </si>
  <si>
    <t>P008</t>
  </si>
  <si>
    <t>Webkamera HD</t>
  </si>
  <si>
    <t>2025.01.16</t>
  </si>
  <si>
    <t>P009</t>
  </si>
  <si>
    <t>Fülhallgató Pro</t>
  </si>
  <si>
    <t>2025.01.18</t>
  </si>
  <si>
    <t>P010</t>
  </si>
  <si>
    <t>Billentyűzet mechanikus</t>
  </si>
  <si>
    <t>2025.01.20</t>
  </si>
  <si>
    <t>P011</t>
  </si>
  <si>
    <t>Notebook táska</t>
  </si>
  <si>
    <t>CarryAll</t>
  </si>
  <si>
    <t>2025.01.22</t>
  </si>
  <si>
    <t>P012</t>
  </si>
  <si>
    <t>Smartwatch Fit</t>
  </si>
  <si>
    <t>2025.01.24</t>
  </si>
  <si>
    <t>P013</t>
  </si>
  <si>
    <t>HDMI kábel</t>
  </si>
  <si>
    <t>2025.01.26</t>
  </si>
  <si>
    <t>P014</t>
  </si>
  <si>
    <t>E-book olvasó</t>
  </si>
  <si>
    <t>ReadTech</t>
  </si>
  <si>
    <t>2025.01.28</t>
  </si>
  <si>
    <t>P015</t>
  </si>
  <si>
    <t>Hordozható SSD</t>
  </si>
  <si>
    <t>StorageX</t>
  </si>
  <si>
    <t>2025.01.30</t>
  </si>
  <si>
    <t>Képlet típusa</t>
  </si>
  <si>
    <t>Leírás</t>
  </si>
  <si>
    <t>Képlet</t>
  </si>
  <si>
    <t>VLOOKUP</t>
  </si>
  <si>
    <t>Termék P005 eladási árának lekérdezése</t>
  </si>
  <si>
    <t>IF</t>
  </si>
  <si>
    <t>Kritikus-e a készletszint az első terméknél</t>
  </si>
  <si>
    <t>SUMIF</t>
  </si>
  <si>
    <t>Elektronikai termékek készletértéke</t>
  </si>
  <si>
    <t>DATEDIF</t>
  </si>
  <si>
    <t>Hány napja van készleten a 2. termék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</si>
  <si>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</si>
  <si>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</si>
  <si>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</si>
  <si>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</si>
  <si>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</si>
  <si>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</si>
  <si>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</si>
  <si>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</si>
  <si>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</si>
  <si>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</si>
  <si>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</si>
  <si>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</si>
  <si>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</si>
  <si>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</si>
  <si>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</si>
  <si>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mértékegység</t>
  </si>
  <si>
    <r>
      <t xml:space="preserve">Újrarendelési pont </t>
    </r>
    <r>
      <rPr>
        <b/>
        <sz val="11"/>
        <color rgb="FFFF0000"/>
        <rFont val="Calibri"/>
        <family val="2"/>
        <charset val="238"/>
      </rPr>
      <t>NAIV</t>
    </r>
    <r>
      <rPr>
        <b/>
        <sz val="11"/>
        <rFont val="Calibri"/>
        <family val="2"/>
      </rPr>
      <t xml:space="preserve"> értékelése</t>
    </r>
  </si>
  <si>
    <t>Szubjektív küszöb</t>
  </si>
  <si>
    <t>&gt;3</t>
  </si>
  <si>
    <t>Indoklás?</t>
  </si>
  <si>
    <t>iránykód</t>
  </si>
  <si>
    <t>irányszabály (annál magasabb legyen az újrarendelési pont)</t>
  </si>
  <si>
    <t>minél magasabb</t>
  </si>
  <si>
    <t>pont*1000</t>
  </si>
  <si>
    <t>sorszám</t>
  </si>
  <si>
    <t>minél alacsonyabb</t>
  </si>
  <si>
    <t>minél régebbi/kisebb</t>
  </si>
  <si>
    <t>Azonosító:</t>
  </si>
  <si>
    <t>Objektumok:</t>
  </si>
  <si>
    <t>Attribútumok:</t>
  </si>
  <si>
    <t>Lépcsôk:</t>
  </si>
  <si>
    <t>Eltolás:</t>
  </si>
  <si>
    <t>Leírás:</t>
  </si>
  <si>
    <t>COCO STD: 5469868</t>
  </si>
  <si>
    <t>Rangsor</t>
  </si>
  <si>
    <t>X(A1)</t>
  </si>
  <si>
    <t>X(A2)</t>
  </si>
  <si>
    <t>X(A3)</t>
  </si>
  <si>
    <t>X(A4)</t>
  </si>
  <si>
    <t>X(A5)</t>
  </si>
  <si>
    <t>X(A6)</t>
  </si>
  <si>
    <t>Y(A7)</t>
  </si>
  <si>
    <t>Lépcsôk(1)</t>
  </si>
  <si>
    <t>S1</t>
  </si>
  <si>
    <t>(0+23000)/(1)=23000</t>
  </si>
  <si>
    <t>(0+0)/(1)=0</t>
  </si>
  <si>
    <t>(0+5000)/(1)=5000</t>
  </si>
  <si>
    <t>(0+2000)/(1)=2000</t>
  </si>
  <si>
    <t>S2</t>
  </si>
  <si>
    <t>(0+13000)/(1)=13000</t>
  </si>
  <si>
    <t>S3</t>
  </si>
  <si>
    <t>S4</t>
  </si>
  <si>
    <t>S5</t>
  </si>
  <si>
    <t>(0+8000)/(1)=8000</t>
  </si>
  <si>
    <t>S6</t>
  </si>
  <si>
    <t>(0+4000)/(1)=4000</t>
  </si>
  <si>
    <t>S7</t>
  </si>
  <si>
    <t>(0+7000)/(1)=7000</t>
  </si>
  <si>
    <t>S8</t>
  </si>
  <si>
    <t>S9</t>
  </si>
  <si>
    <t>(0+1000)/(1)=1000</t>
  </si>
  <si>
    <t>S10</t>
  </si>
  <si>
    <t>S11</t>
  </si>
  <si>
    <t>S12</t>
  </si>
  <si>
    <t>S13</t>
  </si>
  <si>
    <t>S14</t>
  </si>
  <si>
    <t>S15</t>
  </si>
  <si>
    <t>Lépcsôk(2)</t>
  </si>
  <si>
    <t>COCO:STD</t>
  </si>
  <si>
    <t>Becslés</t>
  </si>
  <si>
    <t>Tény+0</t>
  </si>
  <si>
    <t>Delta</t>
  </si>
  <si>
    <t>Delta/Tény</t>
  </si>
  <si>
    <t>S1 összeg:</t>
  </si>
  <si>
    <t>S15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</si>
  <si>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</si>
  <si>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</si>
  <si>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</si>
  <si>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</si>
  <si>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</si>
  <si>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</si>
  <si>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</si>
  <si>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</si>
  <si>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</si>
  <si>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Konklúzió</t>
  </si>
  <si>
    <t>optimalizált, objektív</t>
  </si>
  <si>
    <t>COCO STD: 2809634</t>
  </si>
  <si>
    <t>(0+19000)/(2)=9500</t>
  </si>
  <si>
    <t>(5000+0)/(2)=2500</t>
  </si>
  <si>
    <t>(18000+5000)/(2)=11500</t>
  </si>
  <si>
    <t>(3000+1000)/(2)=2000</t>
  </si>
  <si>
    <t>(4000+5000)/(2)=4500</t>
  </si>
  <si>
    <t>(4000+6000)/(2)=5000</t>
  </si>
  <si>
    <t>(0+9000)/(2)=4500</t>
  </si>
  <si>
    <t>(8000+5000)/(2)=6500</t>
  </si>
  <si>
    <t>(2000+0)/(2)=1000</t>
  </si>
  <si>
    <t>(3000+0)/(2)=1500</t>
  </si>
  <si>
    <t>(0+0)/(2)=0</t>
  </si>
  <si>
    <t>(0+6000)/(2)=3000</t>
  </si>
  <si>
    <t>(0+4000)/(2)=2000</t>
  </si>
  <si>
    <t>(1000+0)/(2)=500</t>
  </si>
  <si>
    <t>(0+3000)/(2)=1500</t>
  </si>
  <si>
    <t>(0+1000)/(2)=500</t>
  </si>
  <si>
    <t>(2000+1000)/(2)=1500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</si>
  <si>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</si>
  <si>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COCO STD: 1437459</t>
  </si>
  <si>
    <t>(0+15763.5)/(2)=7881.75</t>
  </si>
  <si>
    <t>(8757.5+0)/(2)=4378.75</t>
  </si>
  <si>
    <t>(17515+8757.5)/(2)=13136.25</t>
  </si>
  <si>
    <t>(4378.7+77065.9)/(2)=40722.3</t>
  </si>
  <si>
    <t>(0+4378.7)/(2)=2189.35</t>
  </si>
  <si>
    <t>(0+7006)/(2)=3503</t>
  </si>
  <si>
    <t>(8757.5+8757.5)/(2)=8757.5</t>
  </si>
  <si>
    <t>(0+1751.5)/(2)=875.75</t>
  </si>
  <si>
    <t>(4378.7+0)/(2)=2189.35</t>
  </si>
  <si>
    <t>(4378.7+4378.7)/(2)=4378.75</t>
  </si>
  <si>
    <t>(4378.7+2627.2)/(2)=3503</t>
  </si>
  <si>
    <t>(0+6130.2)/(2)=3065.1</t>
  </si>
  <si>
    <t>(3503+1751.5)/(2)=2627.25</t>
  </si>
  <si>
    <t>(3503+0)/(2)=1751.5</t>
  </si>
  <si>
    <t>(1751.5+0)/(2)=875.75</t>
  </si>
  <si>
    <t>(0+2627.2)/(2)=1313.6</t>
  </si>
  <si>
    <t>(2627.2+0)/(2)=1313.6</t>
  </si>
  <si>
    <t>(875.7+0)/(2)=437.85</t>
  </si>
  <si>
    <t>inverz</t>
  </si>
  <si>
    <t>COCO STD: 8233393</t>
  </si>
  <si>
    <t>(0+3467.8)/(2)=1733.9</t>
  </si>
  <si>
    <t>(0+80627.2)/(2)=40313.6</t>
  </si>
  <si>
    <t>(23407.9+26008.8)/(2)=24708.35</t>
  </si>
  <si>
    <t>(4334.8+6068.7)/(2)=5201.75</t>
  </si>
  <si>
    <t>(10403.5+13004.4)/(2)=11703.95</t>
  </si>
  <si>
    <t>(6935.7+13004.4)/(2)=9970.05</t>
  </si>
  <si>
    <t>(5201.8+7802.6)/(2)=6502.2</t>
  </si>
  <si>
    <t>(3467.8+4334.8)/(2)=3901.3</t>
  </si>
  <si>
    <t>(5201.8+4334.8)/(2)=4768.25</t>
  </si>
  <si>
    <t>(2600.9+1733.9)/(2)=2167.4</t>
  </si>
  <si>
    <t>(867+0)/(2)=433.5</t>
  </si>
  <si>
    <t>(2600.9+0)/(2)=1300.45</t>
  </si>
  <si>
    <t>validáció</t>
  </si>
  <si>
    <t>step1</t>
  </si>
  <si>
    <t>step2</t>
  </si>
  <si>
    <t>alsó</t>
  </si>
  <si>
    <t>felső</t>
  </si>
  <si>
    <t>Magas forgási sebességű, keresett termék, normál készletszint indokolt.</t>
  </si>
  <si>
    <t>Drágább termék, lassabb forgás, de stratégiai fontosságú – normál érték megfelelő.</t>
  </si>
  <si>
    <t>Alacsony ár és gyakori fogyás miatt normál készletszint indokolt.</t>
  </si>
  <si>
    <t>Közepes forgású termék, helyigénye miatt túl nagy készlet nem célszerű – normaszerű.</t>
  </si>
  <si>
    <t>Szezonálisan is keresett, de nem napi használatú – normál készletszint elég.</t>
  </si>
  <si>
    <t>Nagyon gyakran fogyó, olcsó termék – normál vagy akár magasabb készletszint is indokolt.</t>
  </si>
  <si>
    <t>Kiemelt értékű eszköz, ritkábban fogy, de fontos tartani – normál készletszint megfelelő.</t>
  </si>
  <si>
    <t>Közepesen keresett, technikailag érzékeny – nem érdemes túl nagy készletet tartani.</t>
  </si>
  <si>
    <t>db</t>
  </si>
  <si>
    <t>Ft</t>
  </si>
  <si>
    <t>dátum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</si>
</sst>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charset val="238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b/>
      <sz val="5"/>
      <color rgb="FF333333"/>
      <name val="Verdan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DDDDDD"/>
        <bgColor rgb="FFDDDDDD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rgb="FFDDDDDD"/>
      </patternFill>
    </fill>
    <fill>
      <patternFill patternType="solid">
        <fgColor rgb="FFFFC000"/>
        <bgColor rgb="FFDDDDDD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7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quotePrefix="1"/>
    <xf numFmtId="0" fontId="0" fillId="3" borderId="0" xfId="0" applyFill="1"/>
    <xf numFmtId="0" fontId="0" fillId="0" borderId="0" xfId="0" applyAlignment="1">
      <alignment wrapText="1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0" fillId="6" borderId="0" xfId="0" applyFill="1"/>
    <xf numFmtId="0" fontId="0" fillId="7" borderId="0" xfId="0" applyFill="1"/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left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" fillId="0" borderId="0" xfId="1"/>
    <xf numFmtId="0" fontId="11" fillId="0" borderId="0" xfId="0" applyFont="1"/>
    <xf numFmtId="0" fontId="9" fillId="10" borderId="2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center" vertical="center" wrapText="1"/>
    </xf>
    <xf numFmtId="0" fontId="13" fillId="9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0" fillId="11" borderId="0" xfId="0" applyFill="1"/>
    <xf numFmtId="1" fontId="0" fillId="3" borderId="0" xfId="0" applyNumberFormat="1" applyFill="1"/>
    <xf numFmtId="0" fontId="0" fillId="12" borderId="0" xfId="0" applyFill="1"/>
  </cellXfs>
  <cellStyles count="2">
    <cellStyle name="Hivatkozás" xfId="1" builtinId="8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40</xdr:row>
      <xdr:rowOff>0</xdr:rowOff>
    </xdr:from>
    <xdr:to>
      <xdr:col>1</xdr:col>
      <xdr:colOff>838200</xdr:colOff>
      <xdr:row>43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FE239CBF-0366-534D-C79D-CA23B6DB7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296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0</xdr:rowOff>
    </xdr:from>
    <xdr:to>
      <xdr:col>3</xdr:col>
      <xdr:colOff>76200</xdr:colOff>
      <xdr:row>22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4A4D4C1E-EFDE-6C42-0B8C-E9C533F7E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966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19</xdr:row>
      <xdr:rowOff>0</xdr:rowOff>
    </xdr:from>
    <xdr:to>
      <xdr:col>19</xdr:col>
      <xdr:colOff>76200</xdr:colOff>
      <xdr:row>22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9CE1F9A5-0C2D-390D-8883-37EEE0200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35966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0</xdr:colOff>
      <xdr:row>18</xdr:row>
      <xdr:rowOff>0</xdr:rowOff>
    </xdr:from>
    <xdr:to>
      <xdr:col>42</xdr:col>
      <xdr:colOff>76200</xdr:colOff>
      <xdr:row>20</xdr:row>
      <xdr:rowOff>160020</xdr:rowOff>
    </xdr:to>
    <xdr:pic>
      <xdr:nvPicPr>
        <xdr:cNvPr id="4" name="Kép 3" descr="COCO">
          <a:extLst>
            <a:ext uri="{FF2B5EF4-FFF2-40B4-BE49-F238E27FC236}">
              <a16:creationId xmlns:a16="http://schemas.microsoft.com/office/drawing/2014/main" id="{3F0C27F1-99E3-61C9-380C-CF6FD057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0" y="34137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546986820250524064518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miau.my-x.hu/myx-free/coco/test/823339320250524065043.html" TargetMode="External"/><Relationship Id="rId2" Type="http://schemas.openxmlformats.org/officeDocument/2006/relationships/hyperlink" Target="https://miau.my-x.hu/myx-free/coco/test/143745920250524064840.html" TargetMode="External"/><Relationship Id="rId1" Type="http://schemas.openxmlformats.org/officeDocument/2006/relationships/hyperlink" Target="https://miau.my-x.hu/myx-free/coco/test/280963420250524064810.html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7"/>
  <sheetViews>
    <sheetView tabSelected="1" zoomScale="56" workbookViewId="0">
      <selection activeCell="K23" sqref="K23"/>
    </sheetView>
  </sheetViews>
  <sheetFormatPr defaultColWidth="8.77734375" defaultRowHeight="14.4" x14ac:dyDescent="0.3"/>
  <cols>
    <col min="1" max="1" width="15.44140625" bestFit="1" customWidth="1"/>
    <col min="2" max="2" width="20.6640625" bestFit="1" customWidth="1"/>
    <col min="3" max="3" width="10.109375" bestFit="1" customWidth="1"/>
    <col min="4" max="4" width="12.109375" bestFit="1" customWidth="1"/>
    <col min="5" max="5" width="14.109375" bestFit="1" customWidth="1"/>
    <col min="6" max="6" width="19.33203125" bestFit="1" customWidth="1"/>
    <col min="7" max="7" width="16.6640625" bestFit="1" customWidth="1"/>
    <col min="8" max="8" width="16.109375" bestFit="1" customWidth="1"/>
    <col min="9" max="9" width="14.109375" bestFit="1" customWidth="1"/>
    <col min="10" max="10" width="16" bestFit="1" customWidth="1"/>
    <col min="11" max="11" width="16.44140625" bestFit="1" customWidth="1"/>
    <col min="12" max="12" width="30.77734375" bestFit="1" customWidth="1"/>
    <col min="13" max="13" width="18.109375" bestFit="1" customWidth="1"/>
    <col min="14" max="14" width="67.6640625" customWidth="1"/>
  </cols>
  <sheetData>
    <row r="1" spans="1:14" x14ac:dyDescent="0.3">
      <c r="D1" t="s">
        <v>92</v>
      </c>
      <c r="E1" s="3" t="s">
        <v>228</v>
      </c>
      <c r="F1" s="3" t="s">
        <v>228</v>
      </c>
      <c r="G1" s="3" t="s">
        <v>228</v>
      </c>
      <c r="H1" s="3" t="s">
        <v>229</v>
      </c>
      <c r="I1" s="3" t="s">
        <v>229</v>
      </c>
      <c r="J1" s="3" t="s">
        <v>229</v>
      </c>
      <c r="K1" s="3" t="s">
        <v>230</v>
      </c>
    </row>
    <row r="2" spans="1:14" x14ac:dyDescent="0.3">
      <c r="A2" s="1" t="s">
        <v>0</v>
      </c>
      <c r="B2" s="1" t="s">
        <v>1</v>
      </c>
      <c r="C2" s="1" t="s">
        <v>2</v>
      </c>
      <c r="D2" s="1" t="s">
        <v>3</v>
      </c>
      <c r="E2" s="5" t="s">
        <v>4</v>
      </c>
      <c r="F2" s="5" t="s">
        <v>5</v>
      </c>
      <c r="G2" s="6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1" t="s">
        <v>93</v>
      </c>
      <c r="M2" s="1" t="s">
        <v>94</v>
      </c>
      <c r="N2" s="1" t="s">
        <v>96</v>
      </c>
    </row>
    <row r="3" spans="1:14" x14ac:dyDescent="0.3">
      <c r="A3" t="e" cm="1">
        <f t="array" ref="A3">A3:D17P001</f>
        <v>#NAME?</v>
      </c>
      <c r="B3" t="s">
        <v>11</v>
      </c>
      <c r="C3" t="s">
        <v>12</v>
      </c>
      <c r="D3" t="s">
        <v>13</v>
      </c>
      <c r="E3">
        <v>15</v>
      </c>
      <c r="F3">
        <v>5</v>
      </c>
      <c r="G3">
        <v>10</v>
      </c>
      <c r="H3">
        <v>200</v>
      </c>
      <c r="I3">
        <v>300</v>
      </c>
      <c r="J3">
        <f t="shared" ref="J3:J17" si="0">E3*H3</f>
        <v>3000</v>
      </c>
      <c r="K3" t="s">
        <v>14</v>
      </c>
      <c r="L3" s="2" t="str">
        <f>IF(OR(F3=0,F3=""), "Nem értelmezhető", IF(G3&lt;=F3, "Túl alacsony", IF(G3&gt;3*F3, "Túl magas", "Normaszerű")))</f>
        <v>Normaszerű</v>
      </c>
      <c r="M3" t="s">
        <v>95</v>
      </c>
      <c r="N3" t="s">
        <v>220</v>
      </c>
    </row>
    <row r="4" spans="1:14" x14ac:dyDescent="0.3">
      <c r="A4" t="s">
        <v>15</v>
      </c>
      <c r="B4" t="s">
        <v>16</v>
      </c>
      <c r="C4" t="s">
        <v>12</v>
      </c>
      <c r="D4" t="s">
        <v>17</v>
      </c>
      <c r="E4">
        <v>8</v>
      </c>
      <c r="F4">
        <v>3</v>
      </c>
      <c r="G4">
        <v>5</v>
      </c>
      <c r="H4">
        <v>500</v>
      </c>
      <c r="I4">
        <v>750</v>
      </c>
      <c r="J4">
        <f t="shared" si="0"/>
        <v>4000</v>
      </c>
      <c r="K4" t="s">
        <v>18</v>
      </c>
      <c r="L4" s="2" t="str">
        <f t="shared" ref="L4:L17" si="1">IF(OR(F4=0,F4=""), "Nem értelmezhető", IF(G4&lt;=F4, "Túl alacsony", IF(G4&gt;3*F4, "Túl magas", "Normaszerű")))</f>
        <v>Normaszerű</v>
      </c>
      <c r="M4" t="s">
        <v>95</v>
      </c>
    </row>
    <row r="5" spans="1:14" x14ac:dyDescent="0.3">
      <c r="A5" t="s">
        <v>19</v>
      </c>
      <c r="B5" t="s">
        <v>20</v>
      </c>
      <c r="C5" t="s">
        <v>21</v>
      </c>
      <c r="D5" t="s">
        <v>22</v>
      </c>
      <c r="E5">
        <v>25</v>
      </c>
      <c r="F5">
        <v>10</v>
      </c>
      <c r="G5">
        <v>15</v>
      </c>
      <c r="H5">
        <v>20</v>
      </c>
      <c r="I5">
        <v>35</v>
      </c>
      <c r="J5">
        <f t="shared" si="0"/>
        <v>500</v>
      </c>
      <c r="K5" t="s">
        <v>23</v>
      </c>
      <c r="L5" s="2" t="str">
        <f t="shared" si="1"/>
        <v>Normaszerű</v>
      </c>
      <c r="M5" t="s">
        <v>95</v>
      </c>
      <c r="N5" t="s">
        <v>221</v>
      </c>
    </row>
    <row r="6" spans="1:14" x14ac:dyDescent="0.3">
      <c r="A6" t="s">
        <v>24</v>
      </c>
      <c r="B6" t="s">
        <v>25</v>
      </c>
      <c r="C6" t="s">
        <v>12</v>
      </c>
      <c r="D6" t="s">
        <v>26</v>
      </c>
      <c r="E6">
        <v>12</v>
      </c>
      <c r="F6">
        <v>4</v>
      </c>
      <c r="G6">
        <v>6</v>
      </c>
      <c r="H6">
        <v>120</v>
      </c>
      <c r="I6">
        <v>180</v>
      </c>
      <c r="J6">
        <f t="shared" si="0"/>
        <v>1440</v>
      </c>
      <c r="K6" t="s">
        <v>27</v>
      </c>
      <c r="L6" s="2" t="str">
        <f t="shared" si="1"/>
        <v>Normaszerű</v>
      </c>
      <c r="M6" t="s">
        <v>95</v>
      </c>
    </row>
    <row r="7" spans="1:14" x14ac:dyDescent="0.3">
      <c r="A7" t="s">
        <v>28</v>
      </c>
      <c r="B7" t="s">
        <v>29</v>
      </c>
      <c r="C7" t="s">
        <v>21</v>
      </c>
      <c r="D7" t="s">
        <v>30</v>
      </c>
      <c r="E7">
        <v>20</v>
      </c>
      <c r="F7">
        <v>7</v>
      </c>
      <c r="G7">
        <v>10</v>
      </c>
      <c r="H7">
        <v>50</v>
      </c>
      <c r="I7">
        <v>90</v>
      </c>
      <c r="J7">
        <f t="shared" si="0"/>
        <v>1000</v>
      </c>
      <c r="K7" t="s">
        <v>31</v>
      </c>
      <c r="L7" s="2" t="str">
        <f t="shared" si="1"/>
        <v>Normaszerű</v>
      </c>
      <c r="M7" t="s">
        <v>95</v>
      </c>
      <c r="N7" t="s">
        <v>222</v>
      </c>
    </row>
    <row r="8" spans="1:14" x14ac:dyDescent="0.3">
      <c r="A8" t="s">
        <v>32</v>
      </c>
      <c r="B8" t="s">
        <v>33</v>
      </c>
      <c r="C8" t="s">
        <v>21</v>
      </c>
      <c r="D8" t="s">
        <v>34</v>
      </c>
      <c r="E8">
        <v>50</v>
      </c>
      <c r="F8">
        <v>20</v>
      </c>
      <c r="G8">
        <v>30</v>
      </c>
      <c r="H8">
        <v>5</v>
      </c>
      <c r="I8">
        <v>10</v>
      </c>
      <c r="J8">
        <f t="shared" si="0"/>
        <v>250</v>
      </c>
      <c r="K8" t="s">
        <v>35</v>
      </c>
      <c r="L8" s="2" t="str">
        <f t="shared" si="1"/>
        <v>Normaszerű</v>
      </c>
      <c r="M8" t="s">
        <v>95</v>
      </c>
    </row>
    <row r="9" spans="1:14" x14ac:dyDescent="0.3">
      <c r="A9" t="s">
        <v>36</v>
      </c>
      <c r="B9" t="s">
        <v>37</v>
      </c>
      <c r="C9" t="s">
        <v>12</v>
      </c>
      <c r="D9" t="s">
        <v>13</v>
      </c>
      <c r="E9">
        <v>10</v>
      </c>
      <c r="F9">
        <v>3</v>
      </c>
      <c r="G9">
        <v>5</v>
      </c>
      <c r="H9">
        <v>300</v>
      </c>
      <c r="I9">
        <v>450</v>
      </c>
      <c r="J9">
        <f t="shared" si="0"/>
        <v>3000</v>
      </c>
      <c r="K9" t="s">
        <v>38</v>
      </c>
      <c r="L9" s="2" t="str">
        <f t="shared" si="1"/>
        <v>Normaszerű</v>
      </c>
      <c r="M9" t="s">
        <v>95</v>
      </c>
      <c r="N9" t="s">
        <v>223</v>
      </c>
    </row>
    <row r="10" spans="1:14" x14ac:dyDescent="0.3">
      <c r="A10" t="s">
        <v>39</v>
      </c>
      <c r="B10" t="s">
        <v>40</v>
      </c>
      <c r="C10" t="s">
        <v>12</v>
      </c>
      <c r="D10" t="s">
        <v>26</v>
      </c>
      <c r="E10">
        <v>18</v>
      </c>
      <c r="F10">
        <v>6</v>
      </c>
      <c r="G10">
        <v>9</v>
      </c>
      <c r="H10">
        <v>40</v>
      </c>
      <c r="I10">
        <v>70</v>
      </c>
      <c r="J10">
        <f t="shared" si="0"/>
        <v>720</v>
      </c>
      <c r="K10" t="s">
        <v>41</v>
      </c>
      <c r="L10" s="2" t="str">
        <f t="shared" si="1"/>
        <v>Normaszerű</v>
      </c>
      <c r="M10" t="s">
        <v>95</v>
      </c>
    </row>
    <row r="11" spans="1:14" x14ac:dyDescent="0.3">
      <c r="A11" t="s">
        <v>42</v>
      </c>
      <c r="B11" t="s">
        <v>43</v>
      </c>
      <c r="C11" t="s">
        <v>21</v>
      </c>
      <c r="D11" t="s">
        <v>30</v>
      </c>
      <c r="E11">
        <v>30</v>
      </c>
      <c r="F11">
        <v>10</v>
      </c>
      <c r="G11">
        <v>20</v>
      </c>
      <c r="H11">
        <v>25</v>
      </c>
      <c r="I11">
        <v>45</v>
      </c>
      <c r="J11">
        <f t="shared" si="0"/>
        <v>750</v>
      </c>
      <c r="K11" t="s">
        <v>44</v>
      </c>
      <c r="L11" s="2" t="str">
        <f t="shared" si="1"/>
        <v>Normaszerű</v>
      </c>
      <c r="M11" t="s">
        <v>95</v>
      </c>
      <c r="N11" t="s">
        <v>224</v>
      </c>
    </row>
    <row r="12" spans="1:14" x14ac:dyDescent="0.3">
      <c r="A12" t="s">
        <v>45</v>
      </c>
      <c r="B12" t="s">
        <v>46</v>
      </c>
      <c r="C12" t="s">
        <v>21</v>
      </c>
      <c r="D12" t="s">
        <v>22</v>
      </c>
      <c r="E12">
        <v>22</v>
      </c>
      <c r="F12">
        <v>8</v>
      </c>
      <c r="G12">
        <v>12</v>
      </c>
      <c r="H12">
        <v>60</v>
      </c>
      <c r="I12">
        <v>95</v>
      </c>
      <c r="J12">
        <f t="shared" si="0"/>
        <v>1320</v>
      </c>
      <c r="K12" t="s">
        <v>47</v>
      </c>
      <c r="L12" s="2" t="str">
        <f t="shared" si="1"/>
        <v>Normaszerű</v>
      </c>
      <c r="M12" t="s">
        <v>95</v>
      </c>
    </row>
    <row r="13" spans="1:14" x14ac:dyDescent="0.3">
      <c r="A13" t="s">
        <v>48</v>
      </c>
      <c r="B13" t="s">
        <v>49</v>
      </c>
      <c r="C13" t="s">
        <v>21</v>
      </c>
      <c r="D13" t="s">
        <v>50</v>
      </c>
      <c r="E13">
        <v>14</v>
      </c>
      <c r="F13">
        <v>5</v>
      </c>
      <c r="G13">
        <v>8</v>
      </c>
      <c r="H13">
        <v>15</v>
      </c>
      <c r="I13">
        <v>30</v>
      </c>
      <c r="J13">
        <f t="shared" si="0"/>
        <v>210</v>
      </c>
      <c r="K13" t="s">
        <v>51</v>
      </c>
      <c r="L13" s="2" t="str">
        <f t="shared" si="1"/>
        <v>Normaszerű</v>
      </c>
      <c r="M13" t="s">
        <v>95</v>
      </c>
      <c r="N13" t="s">
        <v>225</v>
      </c>
    </row>
    <row r="14" spans="1:14" x14ac:dyDescent="0.3">
      <c r="A14" t="s">
        <v>52</v>
      </c>
      <c r="B14" t="s">
        <v>53</v>
      </c>
      <c r="C14" t="s">
        <v>12</v>
      </c>
      <c r="D14" t="s">
        <v>13</v>
      </c>
      <c r="E14">
        <v>9</v>
      </c>
      <c r="F14">
        <v>3</v>
      </c>
      <c r="G14">
        <v>5</v>
      </c>
      <c r="H14">
        <v>100</v>
      </c>
      <c r="I14">
        <v>170</v>
      </c>
      <c r="J14">
        <f t="shared" si="0"/>
        <v>900</v>
      </c>
      <c r="K14" t="s">
        <v>54</v>
      </c>
      <c r="L14" s="2" t="str">
        <f t="shared" si="1"/>
        <v>Normaszerű</v>
      </c>
      <c r="M14" t="s">
        <v>95</v>
      </c>
    </row>
    <row r="15" spans="1:14" x14ac:dyDescent="0.3">
      <c r="A15" t="s">
        <v>55</v>
      </c>
      <c r="B15" t="s">
        <v>56</v>
      </c>
      <c r="C15" t="s">
        <v>21</v>
      </c>
      <c r="D15" t="s">
        <v>34</v>
      </c>
      <c r="E15">
        <v>35</v>
      </c>
      <c r="F15">
        <v>10</v>
      </c>
      <c r="G15">
        <v>15</v>
      </c>
      <c r="H15">
        <v>8</v>
      </c>
      <c r="I15">
        <v>14</v>
      </c>
      <c r="J15">
        <f t="shared" si="0"/>
        <v>280</v>
      </c>
      <c r="K15" t="s">
        <v>57</v>
      </c>
      <c r="L15" s="2" t="str">
        <f t="shared" si="1"/>
        <v>Normaszerű</v>
      </c>
      <c r="M15" t="s">
        <v>95</v>
      </c>
      <c r="N15" t="s">
        <v>226</v>
      </c>
    </row>
    <row r="16" spans="1:14" x14ac:dyDescent="0.3">
      <c r="A16" t="s">
        <v>58</v>
      </c>
      <c r="B16" t="s">
        <v>59</v>
      </c>
      <c r="C16" t="s">
        <v>12</v>
      </c>
      <c r="D16" t="s">
        <v>60</v>
      </c>
      <c r="E16">
        <v>6</v>
      </c>
      <c r="F16">
        <v>2</v>
      </c>
      <c r="G16">
        <v>4</v>
      </c>
      <c r="H16">
        <v>85</v>
      </c>
      <c r="I16">
        <v>130</v>
      </c>
      <c r="J16">
        <f t="shared" si="0"/>
        <v>510</v>
      </c>
      <c r="K16" t="s">
        <v>61</v>
      </c>
      <c r="L16" s="2" t="str">
        <f t="shared" si="1"/>
        <v>Normaszerű</v>
      </c>
      <c r="M16" t="s">
        <v>95</v>
      </c>
    </row>
    <row r="17" spans="1:15" x14ac:dyDescent="0.3">
      <c r="A17" t="s">
        <v>62</v>
      </c>
      <c r="B17" t="s">
        <v>63</v>
      </c>
      <c r="C17" t="s">
        <v>12</v>
      </c>
      <c r="D17" t="s">
        <v>64</v>
      </c>
      <c r="E17">
        <v>11</v>
      </c>
      <c r="F17">
        <v>4</v>
      </c>
      <c r="G17">
        <v>7</v>
      </c>
      <c r="H17">
        <v>70</v>
      </c>
      <c r="I17">
        <v>110</v>
      </c>
      <c r="J17">
        <f t="shared" si="0"/>
        <v>770</v>
      </c>
      <c r="K17" t="s">
        <v>65</v>
      </c>
      <c r="L17" s="2" t="str">
        <f t="shared" si="1"/>
        <v>Normaszerű</v>
      </c>
      <c r="M17" t="s">
        <v>95</v>
      </c>
      <c r="N17" t="s">
        <v>227</v>
      </c>
    </row>
    <row r="19" spans="1:15" ht="86.4" x14ac:dyDescent="0.3">
      <c r="D19" s="4" t="s">
        <v>98</v>
      </c>
      <c r="E19" t="s">
        <v>99</v>
      </c>
      <c r="F19" t="s">
        <v>99</v>
      </c>
      <c r="G19" t="s">
        <v>99</v>
      </c>
      <c r="H19" t="s">
        <v>102</v>
      </c>
      <c r="I19" t="s">
        <v>99</v>
      </c>
      <c r="J19" t="s">
        <v>103</v>
      </c>
    </row>
    <row r="20" spans="1:15" x14ac:dyDescent="0.3">
      <c r="D20" t="s">
        <v>97</v>
      </c>
      <c r="E20">
        <v>0</v>
      </c>
      <c r="F20">
        <v>0</v>
      </c>
      <c r="G20">
        <v>0</v>
      </c>
      <c r="H20">
        <v>1</v>
      </c>
      <c r="I20">
        <v>0</v>
      </c>
      <c r="J20">
        <v>1</v>
      </c>
      <c r="M20" t="s">
        <v>216</v>
      </c>
      <c r="N20" s="3" t="s">
        <v>217</v>
      </c>
      <c r="O20" s="3" t="s">
        <v>217</v>
      </c>
    </row>
    <row r="21" spans="1:15" x14ac:dyDescent="0.3">
      <c r="D21" t="s">
        <v>92</v>
      </c>
      <c r="E21" t="s">
        <v>101</v>
      </c>
      <c r="F21" t="s">
        <v>101</v>
      </c>
      <c r="G21" t="s">
        <v>101</v>
      </c>
      <c r="H21" t="s">
        <v>101</v>
      </c>
      <c r="I21" t="s">
        <v>101</v>
      </c>
      <c r="J21" t="s">
        <v>101</v>
      </c>
      <c r="K21" t="s">
        <v>100</v>
      </c>
      <c r="M21" t="s">
        <v>162</v>
      </c>
    </row>
    <row r="22" spans="1:15" x14ac:dyDescent="0.3">
      <c r="E22" s="8" t="str">
        <f>E2</f>
        <v>Aktuális készlet</v>
      </c>
      <c r="F22" s="8" t="str">
        <f>F2</f>
        <v>Minimum készletszint</v>
      </c>
      <c r="G22" s="8" t="str">
        <f>H2</f>
        <v>Beszerzési ár</v>
      </c>
      <c r="H22" s="8" t="str">
        <f>I2</f>
        <v>Eladási ár</v>
      </c>
      <c r="I22" s="8" t="str">
        <f>J2</f>
        <v>Készletérték</v>
      </c>
      <c r="J22" s="8" t="str">
        <f>K2</f>
        <v>Beérkezés dátuma</v>
      </c>
      <c r="K22" s="7" t="str">
        <f>G2</f>
        <v>Újrarendelési pont</v>
      </c>
      <c r="L22" t="str">
        <f>H98</f>
        <v>Becslés</v>
      </c>
      <c r="M22" t="s">
        <v>161</v>
      </c>
      <c r="N22" t="s">
        <v>218</v>
      </c>
      <c r="O22" t="s">
        <v>219</v>
      </c>
    </row>
    <row r="23" spans="1:15" x14ac:dyDescent="0.3">
      <c r="D23" t="s">
        <v>77</v>
      </c>
      <c r="E23">
        <f>RANK(E3,E$3:E$17,E$20)</f>
        <v>8</v>
      </c>
      <c r="F23">
        <f t="shared" ref="F23:J23" si="2">RANK(F3,F$3:F$17,F$20)</f>
        <v>8</v>
      </c>
      <c r="G23">
        <f t="shared" si="2"/>
        <v>6</v>
      </c>
      <c r="H23">
        <f t="shared" si="2"/>
        <v>13</v>
      </c>
      <c r="I23">
        <f t="shared" si="2"/>
        <v>3</v>
      </c>
      <c r="J23">
        <f t="shared" si="2"/>
        <v>13</v>
      </c>
      <c r="K23">
        <f>G3*1000</f>
        <v>10000</v>
      </c>
      <c r="L23" s="26">
        <f t="shared" ref="L23:L37" si="3">H99</f>
        <v>10000</v>
      </c>
      <c r="M23" t="str">
        <f>IF(J99=0,"normaszerű","…")</f>
        <v>normaszerű</v>
      </c>
      <c r="N23" s="24">
        <f>'szimuláció (stepix)'!H78</f>
        <v>1000</v>
      </c>
      <c r="O23" s="25">
        <f>'szimuláció (stepix)'!X78</f>
        <v>50355.5</v>
      </c>
    </row>
    <row r="24" spans="1:15" x14ac:dyDescent="0.3">
      <c r="D24" t="s">
        <v>78</v>
      </c>
      <c r="E24">
        <f t="shared" ref="E24:J24" si="4">RANK(E4,E$3:E$17,E$20)</f>
        <v>14</v>
      </c>
      <c r="F24">
        <f t="shared" si="4"/>
        <v>12</v>
      </c>
      <c r="G24">
        <f t="shared" si="4"/>
        <v>12</v>
      </c>
      <c r="H24">
        <f t="shared" si="4"/>
        <v>15</v>
      </c>
      <c r="I24">
        <f t="shared" si="4"/>
        <v>1</v>
      </c>
      <c r="J24">
        <f t="shared" si="4"/>
        <v>15</v>
      </c>
      <c r="K24">
        <f t="shared" ref="K24:K37" si="5">G4*1000</f>
        <v>5000</v>
      </c>
      <c r="L24">
        <f t="shared" si="3"/>
        <v>5000</v>
      </c>
      <c r="M24" t="str">
        <f t="shared" ref="M24:M37" si="6">IF(J100=0,"normaszerű","…")</f>
        <v>normaszerű</v>
      </c>
    </row>
    <row r="25" spans="1:15" x14ac:dyDescent="0.3">
      <c r="D25" t="s">
        <v>79</v>
      </c>
      <c r="E25">
        <f t="shared" ref="E25:J25" si="7">RANK(E5,E$3:E$17,E$20)</f>
        <v>4</v>
      </c>
      <c r="F25">
        <f t="shared" si="7"/>
        <v>2</v>
      </c>
      <c r="G25">
        <f t="shared" si="7"/>
        <v>3</v>
      </c>
      <c r="H25">
        <f t="shared" si="7"/>
        <v>4</v>
      </c>
      <c r="I25">
        <f t="shared" si="7"/>
        <v>12</v>
      </c>
      <c r="J25">
        <f t="shared" si="7"/>
        <v>4</v>
      </c>
      <c r="K25">
        <f t="shared" si="5"/>
        <v>15000</v>
      </c>
      <c r="L25">
        <f t="shared" si="3"/>
        <v>15000</v>
      </c>
      <c r="M25" t="str">
        <f t="shared" si="6"/>
        <v>normaszerű</v>
      </c>
    </row>
    <row r="26" spans="1:15" x14ac:dyDescent="0.3">
      <c r="D26" t="s">
        <v>80</v>
      </c>
      <c r="E26">
        <f t="shared" ref="E26:J26" si="8">RANK(E6,E$3:E$17,E$20)</f>
        <v>10</v>
      </c>
      <c r="F26">
        <f t="shared" si="8"/>
        <v>10</v>
      </c>
      <c r="G26">
        <f t="shared" si="8"/>
        <v>11</v>
      </c>
      <c r="H26">
        <f t="shared" si="8"/>
        <v>12</v>
      </c>
      <c r="I26">
        <f t="shared" si="8"/>
        <v>4</v>
      </c>
      <c r="J26">
        <f t="shared" si="8"/>
        <v>12</v>
      </c>
      <c r="K26">
        <f t="shared" si="5"/>
        <v>6000</v>
      </c>
      <c r="L26">
        <f t="shared" si="3"/>
        <v>6000</v>
      </c>
      <c r="M26" t="str">
        <f t="shared" si="6"/>
        <v>normaszerű</v>
      </c>
    </row>
    <row r="27" spans="1:15" x14ac:dyDescent="0.3">
      <c r="D27" t="s">
        <v>81</v>
      </c>
      <c r="E27">
        <f t="shared" ref="E27:J27" si="9">RANK(E7,E$3:E$17,E$20)</f>
        <v>6</v>
      </c>
      <c r="F27">
        <f t="shared" si="9"/>
        <v>6</v>
      </c>
      <c r="G27">
        <f t="shared" si="9"/>
        <v>6</v>
      </c>
      <c r="H27">
        <f t="shared" si="9"/>
        <v>7</v>
      </c>
      <c r="I27">
        <f t="shared" si="9"/>
        <v>9</v>
      </c>
      <c r="J27">
        <f t="shared" si="9"/>
        <v>10</v>
      </c>
      <c r="K27">
        <f t="shared" si="5"/>
        <v>10000</v>
      </c>
      <c r="L27">
        <f t="shared" si="3"/>
        <v>10000</v>
      </c>
      <c r="M27" t="str">
        <f t="shared" si="6"/>
        <v>normaszerű</v>
      </c>
    </row>
    <row r="28" spans="1:15" x14ac:dyDescent="0.3">
      <c r="D28" t="s">
        <v>82</v>
      </c>
      <c r="E28">
        <f t="shared" ref="E28:J28" si="10">RANK(E8,E$3:E$17,E$20)</f>
        <v>1</v>
      </c>
      <c r="F28">
        <f t="shared" si="10"/>
        <v>1</v>
      </c>
      <c r="G28">
        <f t="shared" si="10"/>
        <v>1</v>
      </c>
      <c r="H28">
        <f t="shared" si="10"/>
        <v>1</v>
      </c>
      <c r="I28">
        <f t="shared" si="10"/>
        <v>15</v>
      </c>
      <c r="J28">
        <f t="shared" si="10"/>
        <v>2</v>
      </c>
      <c r="K28">
        <f t="shared" si="5"/>
        <v>30000</v>
      </c>
      <c r="L28">
        <f t="shared" si="3"/>
        <v>30000</v>
      </c>
      <c r="M28" t="str">
        <f t="shared" si="6"/>
        <v>normaszerű</v>
      </c>
    </row>
    <row r="29" spans="1:15" x14ac:dyDescent="0.3">
      <c r="D29" t="s">
        <v>83</v>
      </c>
      <c r="E29">
        <f t="shared" ref="E29:J29" si="11">RANK(E9,E$3:E$17,E$20)</f>
        <v>12</v>
      </c>
      <c r="F29">
        <f t="shared" si="11"/>
        <v>12</v>
      </c>
      <c r="G29">
        <f t="shared" si="11"/>
        <v>12</v>
      </c>
      <c r="H29">
        <f t="shared" si="11"/>
        <v>14</v>
      </c>
      <c r="I29">
        <f t="shared" si="11"/>
        <v>2</v>
      </c>
      <c r="J29">
        <f t="shared" si="11"/>
        <v>13</v>
      </c>
      <c r="K29">
        <f t="shared" si="5"/>
        <v>5000</v>
      </c>
      <c r="L29">
        <f t="shared" si="3"/>
        <v>5000</v>
      </c>
      <c r="M29" t="str">
        <f t="shared" si="6"/>
        <v>normaszerű</v>
      </c>
    </row>
    <row r="30" spans="1:15" x14ac:dyDescent="0.3">
      <c r="D30" t="s">
        <v>84</v>
      </c>
      <c r="E30">
        <f t="shared" ref="E30:J30" si="12">RANK(E10,E$3:E$17,E$20)</f>
        <v>7</v>
      </c>
      <c r="F30">
        <f t="shared" si="12"/>
        <v>7</v>
      </c>
      <c r="G30">
        <f t="shared" si="12"/>
        <v>8</v>
      </c>
      <c r="H30">
        <f t="shared" si="12"/>
        <v>6</v>
      </c>
      <c r="I30">
        <f t="shared" si="12"/>
        <v>10</v>
      </c>
      <c r="J30">
        <f t="shared" si="12"/>
        <v>6</v>
      </c>
      <c r="K30">
        <f t="shared" si="5"/>
        <v>9000</v>
      </c>
      <c r="L30">
        <f t="shared" si="3"/>
        <v>9000</v>
      </c>
      <c r="M30" t="str">
        <f t="shared" si="6"/>
        <v>normaszerű</v>
      </c>
    </row>
    <row r="31" spans="1:15" x14ac:dyDescent="0.3">
      <c r="D31" t="s">
        <v>85</v>
      </c>
      <c r="E31">
        <f t="shared" ref="E31:J31" si="13">RANK(E11,E$3:E$17,E$20)</f>
        <v>3</v>
      </c>
      <c r="F31">
        <f t="shared" si="13"/>
        <v>2</v>
      </c>
      <c r="G31">
        <f t="shared" si="13"/>
        <v>2</v>
      </c>
      <c r="H31">
        <f t="shared" si="13"/>
        <v>5</v>
      </c>
      <c r="I31">
        <f t="shared" si="13"/>
        <v>11</v>
      </c>
      <c r="J31">
        <f t="shared" si="13"/>
        <v>7</v>
      </c>
      <c r="K31">
        <f t="shared" si="5"/>
        <v>20000</v>
      </c>
      <c r="L31">
        <f t="shared" si="3"/>
        <v>20000</v>
      </c>
      <c r="M31" t="str">
        <f t="shared" si="6"/>
        <v>normaszerű</v>
      </c>
    </row>
    <row r="32" spans="1:15" x14ac:dyDescent="0.3">
      <c r="D32" t="s">
        <v>86</v>
      </c>
      <c r="E32">
        <f t="shared" ref="E32:J32" si="14">RANK(E12,E$3:E$17,E$20)</f>
        <v>5</v>
      </c>
      <c r="F32">
        <f t="shared" si="14"/>
        <v>5</v>
      </c>
      <c r="G32">
        <f t="shared" si="14"/>
        <v>5</v>
      </c>
      <c r="H32">
        <f t="shared" si="14"/>
        <v>8</v>
      </c>
      <c r="I32">
        <f t="shared" si="14"/>
        <v>8</v>
      </c>
      <c r="J32">
        <f t="shared" si="14"/>
        <v>11</v>
      </c>
      <c r="K32">
        <f t="shared" si="5"/>
        <v>12000</v>
      </c>
      <c r="L32">
        <f t="shared" si="3"/>
        <v>12000</v>
      </c>
      <c r="M32" t="str">
        <f t="shared" si="6"/>
        <v>normaszerű</v>
      </c>
    </row>
    <row r="33" spans="1:13" x14ac:dyDescent="0.3">
      <c r="D33" t="s">
        <v>87</v>
      </c>
      <c r="E33">
        <f t="shared" ref="E33:J33" si="15">RANK(E13,E$3:E$17,E$20)</f>
        <v>9</v>
      </c>
      <c r="F33">
        <f t="shared" si="15"/>
        <v>8</v>
      </c>
      <c r="G33">
        <f t="shared" si="15"/>
        <v>9</v>
      </c>
      <c r="H33">
        <f t="shared" si="15"/>
        <v>3</v>
      </c>
      <c r="I33">
        <f t="shared" si="15"/>
        <v>13</v>
      </c>
      <c r="J33">
        <f t="shared" si="15"/>
        <v>1</v>
      </c>
      <c r="K33">
        <f t="shared" si="5"/>
        <v>8000</v>
      </c>
      <c r="L33">
        <f t="shared" si="3"/>
        <v>8000</v>
      </c>
      <c r="M33" t="str">
        <f t="shared" si="6"/>
        <v>normaszerű</v>
      </c>
    </row>
    <row r="34" spans="1:13" x14ac:dyDescent="0.3">
      <c r="D34" t="s">
        <v>88</v>
      </c>
      <c r="E34">
        <f t="shared" ref="E34:J34" si="16">RANK(E14,E$3:E$17,E$20)</f>
        <v>13</v>
      </c>
      <c r="F34">
        <f t="shared" si="16"/>
        <v>12</v>
      </c>
      <c r="G34">
        <f t="shared" si="16"/>
        <v>12</v>
      </c>
      <c r="H34">
        <f t="shared" si="16"/>
        <v>11</v>
      </c>
      <c r="I34">
        <f t="shared" si="16"/>
        <v>5</v>
      </c>
      <c r="J34">
        <f t="shared" si="16"/>
        <v>9</v>
      </c>
      <c r="K34">
        <f t="shared" si="5"/>
        <v>5000</v>
      </c>
      <c r="L34">
        <f t="shared" si="3"/>
        <v>5000</v>
      </c>
      <c r="M34" t="str">
        <f t="shared" si="6"/>
        <v>normaszerű</v>
      </c>
    </row>
    <row r="35" spans="1:13" x14ac:dyDescent="0.3">
      <c r="D35" t="s">
        <v>89</v>
      </c>
      <c r="E35">
        <f t="shared" ref="E35:J35" si="17">RANK(E15,E$3:E$17,E$20)</f>
        <v>2</v>
      </c>
      <c r="F35">
        <f t="shared" si="17"/>
        <v>2</v>
      </c>
      <c r="G35">
        <f t="shared" si="17"/>
        <v>3</v>
      </c>
      <c r="H35">
        <f t="shared" si="17"/>
        <v>2</v>
      </c>
      <c r="I35">
        <f t="shared" si="17"/>
        <v>14</v>
      </c>
      <c r="J35">
        <f t="shared" si="17"/>
        <v>3</v>
      </c>
      <c r="K35">
        <f t="shared" si="5"/>
        <v>15000</v>
      </c>
      <c r="L35">
        <f t="shared" si="3"/>
        <v>15000</v>
      </c>
      <c r="M35" t="str">
        <f t="shared" si="6"/>
        <v>normaszerű</v>
      </c>
    </row>
    <row r="36" spans="1:13" x14ac:dyDescent="0.3">
      <c r="D36" t="s">
        <v>90</v>
      </c>
      <c r="E36">
        <f t="shared" ref="E36:J36" si="18">RANK(E16,E$3:E$17,E$20)</f>
        <v>15</v>
      </c>
      <c r="F36">
        <f t="shared" si="18"/>
        <v>15</v>
      </c>
      <c r="G36">
        <f t="shared" si="18"/>
        <v>15</v>
      </c>
      <c r="H36">
        <f t="shared" si="18"/>
        <v>10</v>
      </c>
      <c r="I36">
        <f t="shared" si="18"/>
        <v>6</v>
      </c>
      <c r="J36">
        <f t="shared" si="18"/>
        <v>5</v>
      </c>
      <c r="K36">
        <f t="shared" si="5"/>
        <v>4000</v>
      </c>
      <c r="L36">
        <f t="shared" si="3"/>
        <v>4000</v>
      </c>
      <c r="M36" t="str">
        <f t="shared" si="6"/>
        <v>normaszerű</v>
      </c>
    </row>
    <row r="37" spans="1:13" x14ac:dyDescent="0.3">
      <c r="D37" t="s">
        <v>91</v>
      </c>
      <c r="E37">
        <f t="shared" ref="E37:J37" si="19">RANK(E17,E$3:E$17,E$20)</f>
        <v>11</v>
      </c>
      <c r="F37">
        <f t="shared" si="19"/>
        <v>10</v>
      </c>
      <c r="G37">
        <f t="shared" si="19"/>
        <v>10</v>
      </c>
      <c r="H37">
        <f t="shared" si="19"/>
        <v>9</v>
      </c>
      <c r="I37">
        <f t="shared" si="19"/>
        <v>7</v>
      </c>
      <c r="J37">
        <f t="shared" si="19"/>
        <v>8</v>
      </c>
      <c r="K37">
        <f t="shared" si="5"/>
        <v>7000</v>
      </c>
      <c r="L37">
        <f t="shared" si="3"/>
        <v>7000</v>
      </c>
      <c r="M37" t="str">
        <f t="shared" si="6"/>
        <v>normaszerű</v>
      </c>
    </row>
    <row r="41" spans="1:13" ht="18" x14ac:dyDescent="0.3">
      <c r="A41" s="9"/>
    </row>
    <row r="42" spans="1:13" x14ac:dyDescent="0.3">
      <c r="A42" s="10"/>
    </row>
    <row r="45" spans="1:13" ht="18" x14ac:dyDescent="0.3">
      <c r="A45" s="11" t="s">
        <v>104</v>
      </c>
      <c r="B45" s="12">
        <v>5469868</v>
      </c>
      <c r="C45" s="11" t="s">
        <v>105</v>
      </c>
      <c r="D45" s="12">
        <v>15</v>
      </c>
      <c r="E45" s="11" t="s">
        <v>106</v>
      </c>
      <c r="F45" s="12">
        <v>6</v>
      </c>
      <c r="G45" s="11" t="s">
        <v>107</v>
      </c>
      <c r="H45" s="12">
        <v>15</v>
      </c>
      <c r="I45" s="11" t="s">
        <v>108</v>
      </c>
      <c r="J45" s="12">
        <v>0</v>
      </c>
      <c r="K45" s="11" t="s">
        <v>109</v>
      </c>
      <c r="L45" s="12" t="s">
        <v>110</v>
      </c>
    </row>
    <row r="46" spans="1:13" ht="18.600000000000001" thickBot="1" x14ac:dyDescent="0.35">
      <c r="A46" s="9"/>
    </row>
    <row r="47" spans="1:13" ht="15" thickBot="1" x14ac:dyDescent="0.35">
      <c r="A47" s="13" t="s">
        <v>111</v>
      </c>
      <c r="B47" s="13" t="s">
        <v>112</v>
      </c>
      <c r="C47" s="13" t="s">
        <v>113</v>
      </c>
      <c r="D47" s="13" t="s">
        <v>114</v>
      </c>
      <c r="E47" s="13" t="s">
        <v>115</v>
      </c>
      <c r="F47" s="13" t="s">
        <v>116</v>
      </c>
      <c r="G47" s="13" t="s">
        <v>117</v>
      </c>
      <c r="H47" s="13" t="s">
        <v>118</v>
      </c>
    </row>
    <row r="48" spans="1:13" ht="15" thickBot="1" x14ac:dyDescent="0.35">
      <c r="A48" s="13" t="s">
        <v>77</v>
      </c>
      <c r="B48" s="14">
        <v>8</v>
      </c>
      <c r="C48" s="14">
        <v>8</v>
      </c>
      <c r="D48" s="14">
        <v>6</v>
      </c>
      <c r="E48" s="14">
        <v>13</v>
      </c>
      <c r="F48" s="14">
        <v>3</v>
      </c>
      <c r="G48" s="14">
        <v>13</v>
      </c>
      <c r="H48" s="14">
        <v>10000</v>
      </c>
    </row>
    <row r="49" spans="1:8" ht="15" thickBot="1" x14ac:dyDescent="0.35">
      <c r="A49" s="13" t="s">
        <v>78</v>
      </c>
      <c r="B49" s="14">
        <v>14</v>
      </c>
      <c r="C49" s="14">
        <v>12</v>
      </c>
      <c r="D49" s="14">
        <v>12</v>
      </c>
      <c r="E49" s="14">
        <v>15</v>
      </c>
      <c r="F49" s="14">
        <v>1</v>
      </c>
      <c r="G49" s="14">
        <v>15</v>
      </c>
      <c r="H49" s="14">
        <v>5000</v>
      </c>
    </row>
    <row r="50" spans="1:8" ht="15" thickBot="1" x14ac:dyDescent="0.35">
      <c r="A50" s="13" t="s">
        <v>79</v>
      </c>
      <c r="B50" s="14">
        <v>4</v>
      </c>
      <c r="C50" s="14">
        <v>2</v>
      </c>
      <c r="D50" s="14">
        <v>3</v>
      </c>
      <c r="E50" s="14">
        <v>4</v>
      </c>
      <c r="F50" s="14">
        <v>12</v>
      </c>
      <c r="G50" s="14">
        <v>4</v>
      </c>
      <c r="H50" s="14">
        <v>15000</v>
      </c>
    </row>
    <row r="51" spans="1:8" ht="15" thickBot="1" x14ac:dyDescent="0.35">
      <c r="A51" s="13" t="s">
        <v>80</v>
      </c>
      <c r="B51" s="14">
        <v>10</v>
      </c>
      <c r="C51" s="14">
        <v>10</v>
      </c>
      <c r="D51" s="14">
        <v>11</v>
      </c>
      <c r="E51" s="14">
        <v>12</v>
      </c>
      <c r="F51" s="14">
        <v>4</v>
      </c>
      <c r="G51" s="14">
        <v>12</v>
      </c>
      <c r="H51" s="14">
        <v>6000</v>
      </c>
    </row>
    <row r="52" spans="1:8" ht="15" thickBot="1" x14ac:dyDescent="0.35">
      <c r="A52" s="13" t="s">
        <v>81</v>
      </c>
      <c r="B52" s="14">
        <v>6</v>
      </c>
      <c r="C52" s="14">
        <v>6</v>
      </c>
      <c r="D52" s="14">
        <v>6</v>
      </c>
      <c r="E52" s="14">
        <v>7</v>
      </c>
      <c r="F52" s="14">
        <v>9</v>
      </c>
      <c r="G52" s="14">
        <v>10</v>
      </c>
      <c r="H52" s="14">
        <v>10000</v>
      </c>
    </row>
    <row r="53" spans="1:8" ht="15" thickBot="1" x14ac:dyDescent="0.35">
      <c r="A53" s="13" t="s">
        <v>82</v>
      </c>
      <c r="B53" s="14">
        <v>1</v>
      </c>
      <c r="C53" s="14">
        <v>1</v>
      </c>
      <c r="D53" s="14">
        <v>1</v>
      </c>
      <c r="E53" s="14">
        <v>1</v>
      </c>
      <c r="F53" s="14">
        <v>15</v>
      </c>
      <c r="G53" s="14">
        <v>2</v>
      </c>
      <c r="H53" s="14">
        <v>30000</v>
      </c>
    </row>
    <row r="54" spans="1:8" ht="15" thickBot="1" x14ac:dyDescent="0.35">
      <c r="A54" s="13" t="s">
        <v>83</v>
      </c>
      <c r="B54" s="14">
        <v>12</v>
      </c>
      <c r="C54" s="14">
        <v>12</v>
      </c>
      <c r="D54" s="14">
        <v>12</v>
      </c>
      <c r="E54" s="14">
        <v>14</v>
      </c>
      <c r="F54" s="14">
        <v>2</v>
      </c>
      <c r="G54" s="14">
        <v>13</v>
      </c>
      <c r="H54" s="14">
        <v>5000</v>
      </c>
    </row>
    <row r="55" spans="1:8" ht="15" thickBot="1" x14ac:dyDescent="0.35">
      <c r="A55" s="13" t="s">
        <v>84</v>
      </c>
      <c r="B55" s="14">
        <v>7</v>
      </c>
      <c r="C55" s="14">
        <v>7</v>
      </c>
      <c r="D55" s="14">
        <v>8</v>
      </c>
      <c r="E55" s="14">
        <v>6</v>
      </c>
      <c r="F55" s="14">
        <v>10</v>
      </c>
      <c r="G55" s="14">
        <v>6</v>
      </c>
      <c r="H55" s="14">
        <v>9000</v>
      </c>
    </row>
    <row r="56" spans="1:8" ht="15" thickBot="1" x14ac:dyDescent="0.35">
      <c r="A56" s="13" t="s">
        <v>85</v>
      </c>
      <c r="B56" s="14">
        <v>3</v>
      </c>
      <c r="C56" s="14">
        <v>2</v>
      </c>
      <c r="D56" s="14">
        <v>2</v>
      </c>
      <c r="E56" s="14">
        <v>5</v>
      </c>
      <c r="F56" s="14">
        <v>11</v>
      </c>
      <c r="G56" s="14">
        <v>7</v>
      </c>
      <c r="H56" s="14">
        <v>20000</v>
      </c>
    </row>
    <row r="57" spans="1:8" ht="15" thickBot="1" x14ac:dyDescent="0.35">
      <c r="A57" s="13" t="s">
        <v>86</v>
      </c>
      <c r="B57" s="14">
        <v>5</v>
      </c>
      <c r="C57" s="14">
        <v>5</v>
      </c>
      <c r="D57" s="14">
        <v>5</v>
      </c>
      <c r="E57" s="14">
        <v>8</v>
      </c>
      <c r="F57" s="14">
        <v>8</v>
      </c>
      <c r="G57" s="14">
        <v>11</v>
      </c>
      <c r="H57" s="14">
        <v>12000</v>
      </c>
    </row>
    <row r="58" spans="1:8" ht="15" thickBot="1" x14ac:dyDescent="0.35">
      <c r="A58" s="13" t="s">
        <v>87</v>
      </c>
      <c r="B58" s="14">
        <v>9</v>
      </c>
      <c r="C58" s="14">
        <v>8</v>
      </c>
      <c r="D58" s="14">
        <v>9</v>
      </c>
      <c r="E58" s="14">
        <v>3</v>
      </c>
      <c r="F58" s="14">
        <v>13</v>
      </c>
      <c r="G58" s="14">
        <v>1</v>
      </c>
      <c r="H58" s="14">
        <v>8000</v>
      </c>
    </row>
    <row r="59" spans="1:8" ht="15" thickBot="1" x14ac:dyDescent="0.35">
      <c r="A59" s="13" t="s">
        <v>88</v>
      </c>
      <c r="B59" s="14">
        <v>13</v>
      </c>
      <c r="C59" s="14">
        <v>12</v>
      </c>
      <c r="D59" s="14">
        <v>12</v>
      </c>
      <c r="E59" s="14">
        <v>11</v>
      </c>
      <c r="F59" s="14">
        <v>5</v>
      </c>
      <c r="G59" s="14">
        <v>9</v>
      </c>
      <c r="H59" s="14">
        <v>5000</v>
      </c>
    </row>
    <row r="60" spans="1:8" ht="15" thickBot="1" x14ac:dyDescent="0.35">
      <c r="A60" s="13" t="s">
        <v>89</v>
      </c>
      <c r="B60" s="14">
        <v>2</v>
      </c>
      <c r="C60" s="14">
        <v>2</v>
      </c>
      <c r="D60" s="14">
        <v>3</v>
      </c>
      <c r="E60" s="14">
        <v>2</v>
      </c>
      <c r="F60" s="14">
        <v>14</v>
      </c>
      <c r="G60" s="14">
        <v>3</v>
      </c>
      <c r="H60" s="14">
        <v>15000</v>
      </c>
    </row>
    <row r="61" spans="1:8" ht="15" thickBot="1" x14ac:dyDescent="0.35">
      <c r="A61" s="13" t="s">
        <v>90</v>
      </c>
      <c r="B61" s="14">
        <v>15</v>
      </c>
      <c r="C61" s="14">
        <v>15</v>
      </c>
      <c r="D61" s="14">
        <v>15</v>
      </c>
      <c r="E61" s="14">
        <v>10</v>
      </c>
      <c r="F61" s="14">
        <v>6</v>
      </c>
      <c r="G61" s="14">
        <v>5</v>
      </c>
      <c r="H61" s="14">
        <v>4000</v>
      </c>
    </row>
    <row r="62" spans="1:8" ht="15" thickBot="1" x14ac:dyDescent="0.35">
      <c r="A62" s="13" t="s">
        <v>91</v>
      </c>
      <c r="B62" s="14">
        <v>11</v>
      </c>
      <c r="C62" s="14">
        <v>10</v>
      </c>
      <c r="D62" s="14">
        <v>10</v>
      </c>
      <c r="E62" s="14">
        <v>9</v>
      </c>
      <c r="F62" s="14">
        <v>7</v>
      </c>
      <c r="G62" s="14">
        <v>8</v>
      </c>
      <c r="H62" s="14">
        <v>7000</v>
      </c>
    </row>
    <row r="63" spans="1:8" ht="18.600000000000001" thickBot="1" x14ac:dyDescent="0.35">
      <c r="A63" s="9"/>
    </row>
    <row r="64" spans="1:8" ht="15" thickBot="1" x14ac:dyDescent="0.35">
      <c r="A64" s="13" t="s">
        <v>119</v>
      </c>
      <c r="B64" s="13" t="s">
        <v>112</v>
      </c>
      <c r="C64" s="13" t="s">
        <v>113</v>
      </c>
      <c r="D64" s="13" t="s">
        <v>114</v>
      </c>
      <c r="E64" s="13" t="s">
        <v>115</v>
      </c>
      <c r="F64" s="13" t="s">
        <v>116</v>
      </c>
      <c r="G64" s="13" t="s">
        <v>117</v>
      </c>
    </row>
    <row r="65" spans="1:7" ht="15" thickBot="1" x14ac:dyDescent="0.35">
      <c r="A65" s="13" t="s">
        <v>120</v>
      </c>
      <c r="B65" s="14" t="s">
        <v>121</v>
      </c>
      <c r="C65" s="14" t="s">
        <v>122</v>
      </c>
      <c r="D65" s="14" t="s">
        <v>123</v>
      </c>
      <c r="E65" s="14" t="s">
        <v>124</v>
      </c>
      <c r="F65" s="14" t="s">
        <v>123</v>
      </c>
      <c r="G65" s="14" t="s">
        <v>123</v>
      </c>
    </row>
    <row r="66" spans="1:7" ht="15" thickBot="1" x14ac:dyDescent="0.35">
      <c r="A66" s="13" t="s">
        <v>125</v>
      </c>
      <c r="B66" s="14" t="s">
        <v>126</v>
      </c>
      <c r="C66" s="14" t="s">
        <v>122</v>
      </c>
      <c r="D66" s="14" t="s">
        <v>123</v>
      </c>
      <c r="E66" s="14" t="s">
        <v>124</v>
      </c>
      <c r="F66" s="14" t="s">
        <v>123</v>
      </c>
      <c r="G66" s="14" t="s">
        <v>122</v>
      </c>
    </row>
    <row r="67" spans="1:7" ht="15" thickBot="1" x14ac:dyDescent="0.35">
      <c r="A67" s="13" t="s">
        <v>127</v>
      </c>
      <c r="B67" s="14" t="s">
        <v>126</v>
      </c>
      <c r="C67" s="14" t="s">
        <v>122</v>
      </c>
      <c r="D67" s="14" t="s">
        <v>122</v>
      </c>
      <c r="E67" s="14" t="s">
        <v>124</v>
      </c>
      <c r="F67" s="14" t="s">
        <v>123</v>
      </c>
      <c r="G67" s="14" t="s">
        <v>122</v>
      </c>
    </row>
    <row r="68" spans="1:7" ht="15" thickBot="1" x14ac:dyDescent="0.35">
      <c r="A68" s="13" t="s">
        <v>128</v>
      </c>
      <c r="B68" s="14" t="s">
        <v>126</v>
      </c>
      <c r="C68" s="14" t="s">
        <v>122</v>
      </c>
      <c r="D68" s="14" t="s">
        <v>122</v>
      </c>
      <c r="E68" s="14" t="s">
        <v>124</v>
      </c>
      <c r="F68" s="14" t="s">
        <v>123</v>
      </c>
      <c r="G68" s="14" t="s">
        <v>122</v>
      </c>
    </row>
    <row r="69" spans="1:7" ht="15" thickBot="1" x14ac:dyDescent="0.35">
      <c r="A69" s="13" t="s">
        <v>129</v>
      </c>
      <c r="B69" s="14" t="s">
        <v>130</v>
      </c>
      <c r="C69" s="14" t="s">
        <v>122</v>
      </c>
      <c r="D69" s="14" t="s">
        <v>122</v>
      </c>
      <c r="E69" s="14" t="s">
        <v>124</v>
      </c>
      <c r="F69" s="14" t="s">
        <v>123</v>
      </c>
      <c r="G69" s="14" t="s">
        <v>122</v>
      </c>
    </row>
    <row r="70" spans="1:7" ht="15" thickBot="1" x14ac:dyDescent="0.35">
      <c r="A70" s="13" t="s">
        <v>131</v>
      </c>
      <c r="B70" s="14" t="s">
        <v>130</v>
      </c>
      <c r="C70" s="14" t="s">
        <v>122</v>
      </c>
      <c r="D70" s="14" t="s">
        <v>122</v>
      </c>
      <c r="E70" s="14" t="s">
        <v>124</v>
      </c>
      <c r="F70" s="14" t="s">
        <v>132</v>
      </c>
      <c r="G70" s="14" t="s">
        <v>122</v>
      </c>
    </row>
    <row r="71" spans="1:7" ht="15" thickBot="1" x14ac:dyDescent="0.35">
      <c r="A71" s="13" t="s">
        <v>133</v>
      </c>
      <c r="B71" s="14" t="s">
        <v>134</v>
      </c>
      <c r="C71" s="14" t="s">
        <v>122</v>
      </c>
      <c r="D71" s="14" t="s">
        <v>122</v>
      </c>
      <c r="E71" s="14" t="s">
        <v>124</v>
      </c>
      <c r="F71" s="14" t="s">
        <v>132</v>
      </c>
      <c r="G71" s="14" t="s">
        <v>122</v>
      </c>
    </row>
    <row r="72" spans="1:7" ht="15" thickBot="1" x14ac:dyDescent="0.35">
      <c r="A72" s="13" t="s">
        <v>135</v>
      </c>
      <c r="B72" s="14" t="s">
        <v>123</v>
      </c>
      <c r="C72" s="14" t="s">
        <v>122</v>
      </c>
      <c r="D72" s="14" t="s">
        <v>122</v>
      </c>
      <c r="E72" s="14" t="s">
        <v>124</v>
      </c>
      <c r="F72" s="14" t="s">
        <v>124</v>
      </c>
      <c r="G72" s="14" t="s">
        <v>122</v>
      </c>
    </row>
    <row r="73" spans="1:7" ht="15" thickBot="1" x14ac:dyDescent="0.35">
      <c r="A73" s="13" t="s">
        <v>136</v>
      </c>
      <c r="B73" s="14" t="s">
        <v>137</v>
      </c>
      <c r="C73" s="14" t="s">
        <v>122</v>
      </c>
      <c r="D73" s="14" t="s">
        <v>122</v>
      </c>
      <c r="E73" s="14" t="s">
        <v>124</v>
      </c>
      <c r="F73" s="14" t="s">
        <v>122</v>
      </c>
      <c r="G73" s="14" t="s">
        <v>122</v>
      </c>
    </row>
    <row r="74" spans="1:7" ht="15" thickBot="1" x14ac:dyDescent="0.35">
      <c r="A74" s="13" t="s">
        <v>138</v>
      </c>
      <c r="B74" s="14" t="s">
        <v>137</v>
      </c>
      <c r="C74" s="14" t="s">
        <v>122</v>
      </c>
      <c r="D74" s="14" t="s">
        <v>122</v>
      </c>
      <c r="E74" s="14" t="s">
        <v>122</v>
      </c>
      <c r="F74" s="14" t="s">
        <v>122</v>
      </c>
      <c r="G74" s="14" t="s">
        <v>122</v>
      </c>
    </row>
    <row r="75" spans="1:7" ht="15" thickBot="1" x14ac:dyDescent="0.35">
      <c r="A75" s="13" t="s">
        <v>139</v>
      </c>
      <c r="B75" s="14" t="s">
        <v>137</v>
      </c>
      <c r="C75" s="14" t="s">
        <v>122</v>
      </c>
      <c r="D75" s="14" t="s">
        <v>122</v>
      </c>
      <c r="E75" s="14" t="s">
        <v>122</v>
      </c>
      <c r="F75" s="14" t="s">
        <v>122</v>
      </c>
      <c r="G75" s="14" t="s">
        <v>122</v>
      </c>
    </row>
    <row r="76" spans="1:7" ht="15" thickBot="1" x14ac:dyDescent="0.35">
      <c r="A76" s="13" t="s">
        <v>140</v>
      </c>
      <c r="B76" s="14" t="s">
        <v>122</v>
      </c>
      <c r="C76" s="14" t="s">
        <v>122</v>
      </c>
      <c r="D76" s="14" t="s">
        <v>122</v>
      </c>
      <c r="E76" s="14" t="s">
        <v>122</v>
      </c>
      <c r="F76" s="14" t="s">
        <v>122</v>
      </c>
      <c r="G76" s="14" t="s">
        <v>122</v>
      </c>
    </row>
    <row r="77" spans="1:7" ht="15" thickBot="1" x14ac:dyDescent="0.35">
      <c r="A77" s="13" t="s">
        <v>141</v>
      </c>
      <c r="B77" s="14" t="s">
        <v>122</v>
      </c>
      <c r="C77" s="14" t="s">
        <v>122</v>
      </c>
      <c r="D77" s="14" t="s">
        <v>122</v>
      </c>
      <c r="E77" s="14" t="s">
        <v>122</v>
      </c>
      <c r="F77" s="14" t="s">
        <v>122</v>
      </c>
      <c r="G77" s="14" t="s">
        <v>122</v>
      </c>
    </row>
    <row r="78" spans="1:7" ht="15" thickBot="1" x14ac:dyDescent="0.35">
      <c r="A78" s="13" t="s">
        <v>142</v>
      </c>
      <c r="B78" s="14" t="s">
        <v>122</v>
      </c>
      <c r="C78" s="14" t="s">
        <v>122</v>
      </c>
      <c r="D78" s="14" t="s">
        <v>122</v>
      </c>
      <c r="E78" s="14" t="s">
        <v>122</v>
      </c>
      <c r="F78" s="14" t="s">
        <v>122</v>
      </c>
      <c r="G78" s="14" t="s">
        <v>122</v>
      </c>
    </row>
    <row r="79" spans="1:7" ht="15" thickBot="1" x14ac:dyDescent="0.35">
      <c r="A79" s="13" t="s">
        <v>143</v>
      </c>
      <c r="B79" s="14" t="s">
        <v>122</v>
      </c>
      <c r="C79" s="14" t="s">
        <v>122</v>
      </c>
      <c r="D79" s="14" t="s">
        <v>122</v>
      </c>
      <c r="E79" s="14" t="s">
        <v>122</v>
      </c>
      <c r="F79" s="14" t="s">
        <v>122</v>
      </c>
      <c r="G79" s="14" t="s">
        <v>122</v>
      </c>
    </row>
    <row r="80" spans="1:7" ht="18.600000000000001" thickBot="1" x14ac:dyDescent="0.35">
      <c r="A80" s="9"/>
    </row>
    <row r="81" spans="1:7" ht="15" thickBot="1" x14ac:dyDescent="0.35">
      <c r="A81" s="13" t="s">
        <v>144</v>
      </c>
      <c r="B81" s="13" t="s">
        <v>112</v>
      </c>
      <c r="C81" s="13" t="s">
        <v>113</v>
      </c>
      <c r="D81" s="13" t="s">
        <v>114</v>
      </c>
      <c r="E81" s="13" t="s">
        <v>115</v>
      </c>
      <c r="F81" s="13" t="s">
        <v>116</v>
      </c>
      <c r="G81" s="13" t="s">
        <v>117</v>
      </c>
    </row>
    <row r="82" spans="1:7" ht="15" thickBot="1" x14ac:dyDescent="0.35">
      <c r="A82" s="13" t="s">
        <v>120</v>
      </c>
      <c r="B82" s="14">
        <v>23000</v>
      </c>
      <c r="C82" s="14">
        <v>0</v>
      </c>
      <c r="D82" s="14">
        <v>5000</v>
      </c>
      <c r="E82" s="14">
        <v>2000</v>
      </c>
      <c r="F82" s="14">
        <v>5000</v>
      </c>
      <c r="G82" s="14">
        <v>5000</v>
      </c>
    </row>
    <row r="83" spans="1:7" ht="15" thickBot="1" x14ac:dyDescent="0.35">
      <c r="A83" s="13" t="s">
        <v>125</v>
      </c>
      <c r="B83" s="14">
        <v>13000</v>
      </c>
      <c r="C83" s="14">
        <v>0</v>
      </c>
      <c r="D83" s="14">
        <v>5000</v>
      </c>
      <c r="E83" s="14">
        <v>2000</v>
      </c>
      <c r="F83" s="14">
        <v>5000</v>
      </c>
      <c r="G83" s="14">
        <v>0</v>
      </c>
    </row>
    <row r="84" spans="1:7" ht="15" thickBot="1" x14ac:dyDescent="0.35">
      <c r="A84" s="13" t="s">
        <v>127</v>
      </c>
      <c r="B84" s="14">
        <v>13000</v>
      </c>
      <c r="C84" s="14">
        <v>0</v>
      </c>
      <c r="D84" s="14">
        <v>0</v>
      </c>
      <c r="E84" s="14">
        <v>2000</v>
      </c>
      <c r="F84" s="14">
        <v>5000</v>
      </c>
      <c r="G84" s="14">
        <v>0</v>
      </c>
    </row>
    <row r="85" spans="1:7" ht="15" thickBot="1" x14ac:dyDescent="0.35">
      <c r="A85" s="13" t="s">
        <v>128</v>
      </c>
      <c r="B85" s="14">
        <v>13000</v>
      </c>
      <c r="C85" s="14">
        <v>0</v>
      </c>
      <c r="D85" s="14">
        <v>0</v>
      </c>
      <c r="E85" s="14">
        <v>2000</v>
      </c>
      <c r="F85" s="14">
        <v>5000</v>
      </c>
      <c r="G85" s="14">
        <v>0</v>
      </c>
    </row>
    <row r="86" spans="1:7" ht="15" thickBot="1" x14ac:dyDescent="0.35">
      <c r="A86" s="13" t="s">
        <v>129</v>
      </c>
      <c r="B86" s="14">
        <v>8000</v>
      </c>
      <c r="C86" s="14">
        <v>0</v>
      </c>
      <c r="D86" s="14">
        <v>0</v>
      </c>
      <c r="E86" s="14">
        <v>2000</v>
      </c>
      <c r="F86" s="14">
        <v>5000</v>
      </c>
      <c r="G86" s="14">
        <v>0</v>
      </c>
    </row>
    <row r="87" spans="1:7" ht="15" thickBot="1" x14ac:dyDescent="0.35">
      <c r="A87" s="13" t="s">
        <v>131</v>
      </c>
      <c r="B87" s="14">
        <v>8000</v>
      </c>
      <c r="C87" s="14">
        <v>0</v>
      </c>
      <c r="D87" s="14">
        <v>0</v>
      </c>
      <c r="E87" s="14">
        <v>2000</v>
      </c>
      <c r="F87" s="14">
        <v>4000</v>
      </c>
      <c r="G87" s="14">
        <v>0</v>
      </c>
    </row>
    <row r="88" spans="1:7" ht="15" thickBot="1" x14ac:dyDescent="0.35">
      <c r="A88" s="13" t="s">
        <v>133</v>
      </c>
      <c r="B88" s="14">
        <v>7000</v>
      </c>
      <c r="C88" s="14">
        <v>0</v>
      </c>
      <c r="D88" s="14">
        <v>0</v>
      </c>
      <c r="E88" s="14">
        <v>2000</v>
      </c>
      <c r="F88" s="14">
        <v>4000</v>
      </c>
      <c r="G88" s="14">
        <v>0</v>
      </c>
    </row>
    <row r="89" spans="1:7" ht="15" thickBot="1" x14ac:dyDescent="0.35">
      <c r="A89" s="13" t="s">
        <v>135</v>
      </c>
      <c r="B89" s="14">
        <v>5000</v>
      </c>
      <c r="C89" s="14">
        <v>0</v>
      </c>
      <c r="D89" s="14">
        <v>0</v>
      </c>
      <c r="E89" s="14">
        <v>2000</v>
      </c>
      <c r="F89" s="14">
        <v>2000</v>
      </c>
      <c r="G89" s="14">
        <v>0</v>
      </c>
    </row>
    <row r="90" spans="1:7" ht="15" thickBot="1" x14ac:dyDescent="0.35">
      <c r="A90" s="13" t="s">
        <v>136</v>
      </c>
      <c r="B90" s="14">
        <v>1000</v>
      </c>
      <c r="C90" s="14">
        <v>0</v>
      </c>
      <c r="D90" s="14">
        <v>0</v>
      </c>
      <c r="E90" s="14">
        <v>2000</v>
      </c>
      <c r="F90" s="14">
        <v>0</v>
      </c>
      <c r="G90" s="14">
        <v>0</v>
      </c>
    </row>
    <row r="91" spans="1:7" ht="15" thickBot="1" x14ac:dyDescent="0.35">
      <c r="A91" s="13" t="s">
        <v>138</v>
      </c>
      <c r="B91" s="14">
        <v>1000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</row>
    <row r="92" spans="1:7" ht="15" thickBot="1" x14ac:dyDescent="0.35">
      <c r="A92" s="13" t="s">
        <v>139</v>
      </c>
      <c r="B92" s="14">
        <v>1000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</row>
    <row r="93" spans="1:7" ht="15" thickBot="1" x14ac:dyDescent="0.35">
      <c r="A93" s="13" t="s">
        <v>140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</row>
    <row r="94" spans="1:7" ht="15" thickBot="1" x14ac:dyDescent="0.35">
      <c r="A94" s="13" t="s">
        <v>141</v>
      </c>
      <c r="B94" s="14">
        <v>0</v>
      </c>
      <c r="C94" s="14">
        <v>0</v>
      </c>
      <c r="D94" s="14">
        <v>0</v>
      </c>
      <c r="E94" s="14">
        <v>0</v>
      </c>
      <c r="F94" s="14">
        <v>0</v>
      </c>
      <c r="G94" s="14">
        <v>0</v>
      </c>
    </row>
    <row r="95" spans="1:7" ht="15" thickBot="1" x14ac:dyDescent="0.35">
      <c r="A95" s="13" t="s">
        <v>142</v>
      </c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</row>
    <row r="96" spans="1:7" ht="15" thickBot="1" x14ac:dyDescent="0.35">
      <c r="A96" s="13" t="s">
        <v>143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</row>
    <row r="97" spans="1:11" ht="18.600000000000001" thickBot="1" x14ac:dyDescent="0.35">
      <c r="A97" s="9"/>
    </row>
    <row r="98" spans="1:11" ht="15" thickBot="1" x14ac:dyDescent="0.35">
      <c r="A98" s="13" t="s">
        <v>145</v>
      </c>
      <c r="B98" s="13" t="s">
        <v>112</v>
      </c>
      <c r="C98" s="13" t="s">
        <v>113</v>
      </c>
      <c r="D98" s="13" t="s">
        <v>114</v>
      </c>
      <c r="E98" s="13" t="s">
        <v>115</v>
      </c>
      <c r="F98" s="13" t="s">
        <v>116</v>
      </c>
      <c r="G98" s="13" t="s">
        <v>117</v>
      </c>
      <c r="H98" s="13" t="s">
        <v>146</v>
      </c>
      <c r="I98" s="13" t="s">
        <v>147</v>
      </c>
      <c r="J98" s="13" t="s">
        <v>148</v>
      </c>
      <c r="K98" s="13" t="s">
        <v>149</v>
      </c>
    </row>
    <row r="99" spans="1:11" ht="15" thickBot="1" x14ac:dyDescent="0.35">
      <c r="A99" s="13" t="s">
        <v>77</v>
      </c>
      <c r="B99" s="14">
        <v>5000</v>
      </c>
      <c r="C99" s="14">
        <v>0</v>
      </c>
      <c r="D99" s="14">
        <v>0</v>
      </c>
      <c r="E99" s="14">
        <v>0</v>
      </c>
      <c r="F99" s="14">
        <v>5000</v>
      </c>
      <c r="G99" s="14">
        <v>0</v>
      </c>
      <c r="H99" s="14">
        <v>10000</v>
      </c>
      <c r="I99" s="14">
        <v>10000</v>
      </c>
      <c r="J99" s="14">
        <v>0</v>
      </c>
      <c r="K99" s="14">
        <v>0</v>
      </c>
    </row>
    <row r="100" spans="1:11" ht="15" thickBot="1" x14ac:dyDescent="0.35">
      <c r="A100" s="13" t="s">
        <v>78</v>
      </c>
      <c r="B100" s="14">
        <v>0</v>
      </c>
      <c r="C100" s="14">
        <v>0</v>
      </c>
      <c r="D100" s="14">
        <v>0</v>
      </c>
      <c r="E100" s="14">
        <v>0</v>
      </c>
      <c r="F100" s="14">
        <v>5000</v>
      </c>
      <c r="G100" s="14">
        <v>0</v>
      </c>
      <c r="H100" s="14">
        <v>5000</v>
      </c>
      <c r="I100" s="14">
        <v>5000</v>
      </c>
      <c r="J100" s="14">
        <v>0</v>
      </c>
      <c r="K100" s="14">
        <v>0</v>
      </c>
    </row>
    <row r="101" spans="1:11" ht="15" thickBot="1" x14ac:dyDescent="0.35">
      <c r="A101" s="13" t="s">
        <v>79</v>
      </c>
      <c r="B101" s="14">
        <v>13000</v>
      </c>
      <c r="C101" s="14">
        <v>0</v>
      </c>
      <c r="D101" s="14">
        <v>0</v>
      </c>
      <c r="E101" s="14">
        <v>2000</v>
      </c>
      <c r="F101" s="14">
        <v>0</v>
      </c>
      <c r="G101" s="14">
        <v>0</v>
      </c>
      <c r="H101" s="14">
        <v>15000</v>
      </c>
      <c r="I101" s="14">
        <v>15000</v>
      </c>
      <c r="J101" s="14">
        <v>0</v>
      </c>
      <c r="K101" s="14">
        <v>0</v>
      </c>
    </row>
    <row r="102" spans="1:11" ht="15" thickBot="1" x14ac:dyDescent="0.35">
      <c r="A102" s="13" t="s">
        <v>80</v>
      </c>
      <c r="B102" s="14">
        <v>1000</v>
      </c>
      <c r="C102" s="14">
        <v>0</v>
      </c>
      <c r="D102" s="14">
        <v>0</v>
      </c>
      <c r="E102" s="14">
        <v>0</v>
      </c>
      <c r="F102" s="14">
        <v>5000</v>
      </c>
      <c r="G102" s="14">
        <v>0</v>
      </c>
      <c r="H102" s="14">
        <v>6000</v>
      </c>
      <c r="I102" s="14">
        <v>6000</v>
      </c>
      <c r="J102" s="14">
        <v>0</v>
      </c>
      <c r="K102" s="14">
        <v>0</v>
      </c>
    </row>
    <row r="103" spans="1:11" ht="15" thickBot="1" x14ac:dyDescent="0.35">
      <c r="A103" s="13" t="s">
        <v>81</v>
      </c>
      <c r="B103" s="14">
        <v>8000</v>
      </c>
      <c r="C103" s="14">
        <v>0</v>
      </c>
      <c r="D103" s="14">
        <v>0</v>
      </c>
      <c r="E103" s="14">
        <v>2000</v>
      </c>
      <c r="F103" s="14">
        <v>0</v>
      </c>
      <c r="G103" s="14">
        <v>0</v>
      </c>
      <c r="H103" s="14">
        <v>10000</v>
      </c>
      <c r="I103" s="14">
        <v>10000</v>
      </c>
      <c r="J103" s="14">
        <v>0</v>
      </c>
      <c r="K103" s="14">
        <v>0</v>
      </c>
    </row>
    <row r="104" spans="1:11" ht="15" thickBot="1" x14ac:dyDescent="0.35">
      <c r="A104" s="13" t="s">
        <v>82</v>
      </c>
      <c r="B104" s="14">
        <v>23000</v>
      </c>
      <c r="C104" s="14">
        <v>0</v>
      </c>
      <c r="D104" s="14">
        <v>5000</v>
      </c>
      <c r="E104" s="14">
        <v>2000</v>
      </c>
      <c r="F104" s="14">
        <v>0</v>
      </c>
      <c r="G104" s="14">
        <v>0</v>
      </c>
      <c r="H104" s="14">
        <v>30000</v>
      </c>
      <c r="I104" s="14">
        <v>30000</v>
      </c>
      <c r="J104" s="14">
        <v>0</v>
      </c>
      <c r="K104" s="14">
        <v>0</v>
      </c>
    </row>
    <row r="105" spans="1:11" ht="15" thickBot="1" x14ac:dyDescent="0.35">
      <c r="A105" s="13" t="s">
        <v>83</v>
      </c>
      <c r="B105" s="14">
        <v>0</v>
      </c>
      <c r="C105" s="14">
        <v>0</v>
      </c>
      <c r="D105" s="14">
        <v>0</v>
      </c>
      <c r="E105" s="14">
        <v>0</v>
      </c>
      <c r="F105" s="14">
        <v>5000</v>
      </c>
      <c r="G105" s="14">
        <v>0</v>
      </c>
      <c r="H105" s="14">
        <v>5000</v>
      </c>
      <c r="I105" s="14">
        <v>5000</v>
      </c>
      <c r="J105" s="14">
        <v>0</v>
      </c>
      <c r="K105" s="14">
        <v>0</v>
      </c>
    </row>
    <row r="106" spans="1:11" ht="15" thickBot="1" x14ac:dyDescent="0.35">
      <c r="A106" s="13" t="s">
        <v>84</v>
      </c>
      <c r="B106" s="14">
        <v>7000</v>
      </c>
      <c r="C106" s="14">
        <v>0</v>
      </c>
      <c r="D106" s="14">
        <v>0</v>
      </c>
      <c r="E106" s="14">
        <v>2000</v>
      </c>
      <c r="F106" s="14">
        <v>0</v>
      </c>
      <c r="G106" s="14">
        <v>0</v>
      </c>
      <c r="H106" s="14">
        <v>9000</v>
      </c>
      <c r="I106" s="14">
        <v>9000</v>
      </c>
      <c r="J106" s="14">
        <v>0</v>
      </c>
      <c r="K106" s="14">
        <v>0</v>
      </c>
    </row>
    <row r="107" spans="1:11" ht="15" thickBot="1" x14ac:dyDescent="0.35">
      <c r="A107" s="13" t="s">
        <v>85</v>
      </c>
      <c r="B107" s="14">
        <v>13000</v>
      </c>
      <c r="C107" s="14">
        <v>0</v>
      </c>
      <c r="D107" s="14">
        <v>5000</v>
      </c>
      <c r="E107" s="14">
        <v>2000</v>
      </c>
      <c r="F107" s="14">
        <v>0</v>
      </c>
      <c r="G107" s="14">
        <v>0</v>
      </c>
      <c r="H107" s="14">
        <v>20000</v>
      </c>
      <c r="I107" s="14">
        <v>20000</v>
      </c>
      <c r="J107" s="14">
        <v>0</v>
      </c>
      <c r="K107" s="14">
        <v>0</v>
      </c>
    </row>
    <row r="108" spans="1:11" ht="15" thickBot="1" x14ac:dyDescent="0.35">
      <c r="A108" s="13" t="s">
        <v>86</v>
      </c>
      <c r="B108" s="14">
        <v>8000</v>
      </c>
      <c r="C108" s="14">
        <v>0</v>
      </c>
      <c r="D108" s="14">
        <v>0</v>
      </c>
      <c r="E108" s="14">
        <v>2000</v>
      </c>
      <c r="F108" s="14">
        <v>2000</v>
      </c>
      <c r="G108" s="14">
        <v>0</v>
      </c>
      <c r="H108" s="14">
        <v>12000</v>
      </c>
      <c r="I108" s="14">
        <v>12000</v>
      </c>
      <c r="J108" s="14">
        <v>0</v>
      </c>
      <c r="K108" s="14">
        <v>0</v>
      </c>
    </row>
    <row r="109" spans="1:11" ht="15" thickBot="1" x14ac:dyDescent="0.35">
      <c r="A109" s="13" t="s">
        <v>87</v>
      </c>
      <c r="B109" s="14">
        <v>1000</v>
      </c>
      <c r="C109" s="14">
        <v>0</v>
      </c>
      <c r="D109" s="14">
        <v>0</v>
      </c>
      <c r="E109" s="14">
        <v>2000</v>
      </c>
      <c r="F109" s="14">
        <v>0</v>
      </c>
      <c r="G109" s="14">
        <v>5000</v>
      </c>
      <c r="H109" s="14">
        <v>8000</v>
      </c>
      <c r="I109" s="14">
        <v>8000</v>
      </c>
      <c r="J109" s="14">
        <v>0</v>
      </c>
      <c r="K109" s="14">
        <v>0</v>
      </c>
    </row>
    <row r="110" spans="1:11" ht="15" thickBot="1" x14ac:dyDescent="0.35">
      <c r="A110" s="13" t="s">
        <v>88</v>
      </c>
      <c r="B110" s="14">
        <v>0</v>
      </c>
      <c r="C110" s="14">
        <v>0</v>
      </c>
      <c r="D110" s="14">
        <v>0</v>
      </c>
      <c r="E110" s="14">
        <v>0</v>
      </c>
      <c r="F110" s="14">
        <v>5000</v>
      </c>
      <c r="G110" s="14">
        <v>0</v>
      </c>
      <c r="H110" s="14">
        <v>5000</v>
      </c>
      <c r="I110" s="14">
        <v>5000</v>
      </c>
      <c r="J110" s="14">
        <v>0</v>
      </c>
      <c r="K110" s="14">
        <v>0</v>
      </c>
    </row>
    <row r="111" spans="1:11" ht="15" thickBot="1" x14ac:dyDescent="0.35">
      <c r="A111" s="13" t="s">
        <v>89</v>
      </c>
      <c r="B111" s="14">
        <v>13000</v>
      </c>
      <c r="C111" s="14">
        <v>0</v>
      </c>
      <c r="D111" s="14">
        <v>0</v>
      </c>
      <c r="E111" s="14">
        <v>2000</v>
      </c>
      <c r="F111" s="14">
        <v>0</v>
      </c>
      <c r="G111" s="14">
        <v>0</v>
      </c>
      <c r="H111" s="14">
        <v>15000</v>
      </c>
      <c r="I111" s="14">
        <v>15000</v>
      </c>
      <c r="J111" s="14">
        <v>0</v>
      </c>
      <c r="K111" s="14">
        <v>0</v>
      </c>
    </row>
    <row r="112" spans="1:11" ht="15" thickBot="1" x14ac:dyDescent="0.35">
      <c r="A112" s="13" t="s">
        <v>90</v>
      </c>
      <c r="B112" s="14">
        <v>0</v>
      </c>
      <c r="C112" s="14">
        <v>0</v>
      </c>
      <c r="D112" s="14">
        <v>0</v>
      </c>
      <c r="E112" s="14">
        <v>0</v>
      </c>
      <c r="F112" s="14">
        <v>4000</v>
      </c>
      <c r="G112" s="14">
        <v>0</v>
      </c>
      <c r="H112" s="14">
        <v>4000</v>
      </c>
      <c r="I112" s="14">
        <v>4000</v>
      </c>
      <c r="J112" s="14">
        <v>0</v>
      </c>
      <c r="K112" s="14">
        <v>0</v>
      </c>
    </row>
    <row r="113" spans="1:11" ht="15" thickBot="1" x14ac:dyDescent="0.35">
      <c r="A113" s="13" t="s">
        <v>91</v>
      </c>
      <c r="B113" s="14">
        <v>1000</v>
      </c>
      <c r="C113" s="14">
        <v>0</v>
      </c>
      <c r="D113" s="14">
        <v>0</v>
      </c>
      <c r="E113" s="14">
        <v>2000</v>
      </c>
      <c r="F113" s="14">
        <v>4000</v>
      </c>
      <c r="G113" s="14">
        <v>0</v>
      </c>
      <c r="H113" s="14">
        <v>7000</v>
      </c>
      <c r="I113" s="14">
        <v>7000</v>
      </c>
      <c r="J113" s="14">
        <v>0</v>
      </c>
      <c r="K113" s="14">
        <v>0</v>
      </c>
    </row>
    <row r="114" spans="1:11" ht="15" thickBot="1" x14ac:dyDescent="0.35"/>
    <row r="115" spans="1:11" ht="15" thickBot="1" x14ac:dyDescent="0.35">
      <c r="A115" s="15" t="s">
        <v>150</v>
      </c>
      <c r="B115" s="16">
        <v>40000</v>
      </c>
    </row>
    <row r="116" spans="1:11" ht="15" thickBot="1" x14ac:dyDescent="0.35">
      <c r="A116" s="15" t="s">
        <v>151</v>
      </c>
      <c r="B116" s="16">
        <v>0</v>
      </c>
    </row>
    <row r="117" spans="1:11" ht="15" thickBot="1" x14ac:dyDescent="0.35">
      <c r="A117" s="15" t="s">
        <v>152</v>
      </c>
      <c r="B117" s="16">
        <v>161000</v>
      </c>
    </row>
    <row r="118" spans="1:11" ht="15" thickBot="1" x14ac:dyDescent="0.35">
      <c r="A118" s="15" t="s">
        <v>153</v>
      </c>
      <c r="B118" s="16">
        <v>161000</v>
      </c>
    </row>
    <row r="119" spans="1:11" ht="15" thickBot="1" x14ac:dyDescent="0.35">
      <c r="A119" s="15" t="s">
        <v>154</v>
      </c>
      <c r="B119" s="16">
        <v>0</v>
      </c>
    </row>
    <row r="120" spans="1:11" ht="15" thickBot="1" x14ac:dyDescent="0.35">
      <c r="A120" s="15" t="s">
        <v>155</v>
      </c>
      <c r="B120" s="16"/>
    </row>
    <row r="121" spans="1:11" ht="15" thickBot="1" x14ac:dyDescent="0.35">
      <c r="A121" s="15" t="s">
        <v>156</v>
      </c>
      <c r="B121" s="16"/>
    </row>
    <row r="122" spans="1:11" ht="15" thickBot="1" x14ac:dyDescent="0.35">
      <c r="A122" s="15" t="s">
        <v>157</v>
      </c>
      <c r="B122" s="16">
        <v>0</v>
      </c>
    </row>
    <row r="124" spans="1:11" x14ac:dyDescent="0.3">
      <c r="A124" s="17" t="s">
        <v>158</v>
      </c>
    </row>
    <row r="126" spans="1:11" x14ac:dyDescent="0.3">
      <c r="A126" s="18" t="s">
        <v>159</v>
      </c>
    </row>
    <row r="127" spans="1:11" x14ac:dyDescent="0.3">
      <c r="A127" s="18" t="s">
        <v>160</v>
      </c>
    </row>
  </sheetData>
  <phoneticPr fontId="2" type="noConversion"/>
  <hyperlinks>
    <hyperlink ref="A124" r:id="rId1" display="https://miau.my-x.hu/myx-free/coco/test/546986820250524064518.html" xr:uid="{7727E54D-F349-4E31-83D0-663BDB22B913}"/>
  </hyperlinks>
  <pageMargins left="0.75" right="0.75" top="1" bottom="1" header="0.5" footer="0.5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02A6F-E97F-4999-BE7C-0D3F6573FF38}">
  <dimension ref="A1:AY106"/>
  <sheetViews>
    <sheetView zoomScale="25" workbookViewId="0"/>
  </sheetViews>
  <sheetFormatPr defaultColWidth="8.77734375" defaultRowHeight="14.4" x14ac:dyDescent="0.3"/>
  <sheetData>
    <row r="1" spans="1:24" ht="15" thickBot="1" x14ac:dyDescent="0.35">
      <c r="A1" s="13" t="s">
        <v>111</v>
      </c>
      <c r="B1" s="13" t="s">
        <v>112</v>
      </c>
      <c r="C1" s="13" t="s">
        <v>113</v>
      </c>
      <c r="D1" s="13" t="s">
        <v>114</v>
      </c>
      <c r="E1" s="13" t="s">
        <v>115</v>
      </c>
      <c r="F1" s="13" t="s">
        <v>116</v>
      </c>
      <c r="G1" s="13" t="s">
        <v>117</v>
      </c>
      <c r="H1" s="13" t="s">
        <v>118</v>
      </c>
      <c r="Q1" s="13" t="s">
        <v>111</v>
      </c>
      <c r="R1" s="13" t="s">
        <v>112</v>
      </c>
      <c r="S1" s="13" t="s">
        <v>113</v>
      </c>
      <c r="T1" s="13" t="s">
        <v>114</v>
      </c>
      <c r="U1" s="13" t="s">
        <v>115</v>
      </c>
      <c r="V1" s="13" t="s">
        <v>116</v>
      </c>
      <c r="W1" s="13" t="s">
        <v>117</v>
      </c>
      <c r="X1" s="13" t="s">
        <v>118</v>
      </c>
    </row>
    <row r="2" spans="1:24" ht="15" thickBot="1" x14ac:dyDescent="0.35">
      <c r="A2" s="13" t="s">
        <v>77</v>
      </c>
      <c r="B2" s="14">
        <v>8</v>
      </c>
      <c r="C2" s="14">
        <v>8</v>
      </c>
      <c r="D2" s="14">
        <v>6</v>
      </c>
      <c r="E2" s="14">
        <v>13</v>
      </c>
      <c r="F2" s="14">
        <v>3</v>
      </c>
      <c r="G2" s="14">
        <v>13</v>
      </c>
      <c r="H2" s="19">
        <v>1000</v>
      </c>
      <c r="Q2" s="13" t="s">
        <v>77</v>
      </c>
      <c r="R2" s="14">
        <v>8</v>
      </c>
      <c r="S2" s="14">
        <v>8</v>
      </c>
      <c r="T2" s="14">
        <v>6</v>
      </c>
      <c r="U2" s="14">
        <v>13</v>
      </c>
      <c r="V2" s="14">
        <v>3</v>
      </c>
      <c r="W2" s="14">
        <v>13</v>
      </c>
      <c r="X2" s="19">
        <v>100000</v>
      </c>
    </row>
    <row r="3" spans="1:24" ht="15" thickBot="1" x14ac:dyDescent="0.35">
      <c r="A3" s="13" t="s">
        <v>78</v>
      </c>
      <c r="B3" s="14">
        <v>14</v>
      </c>
      <c r="C3" s="14">
        <v>12</v>
      </c>
      <c r="D3" s="14">
        <v>12</v>
      </c>
      <c r="E3" s="14">
        <v>15</v>
      </c>
      <c r="F3" s="14">
        <v>1</v>
      </c>
      <c r="G3" s="14">
        <v>15</v>
      </c>
      <c r="H3" s="14">
        <v>5000</v>
      </c>
      <c r="Q3" s="13" t="s">
        <v>78</v>
      </c>
      <c r="R3" s="14">
        <v>14</v>
      </c>
      <c r="S3" s="14">
        <v>12</v>
      </c>
      <c r="T3" s="14">
        <v>12</v>
      </c>
      <c r="U3" s="14">
        <v>15</v>
      </c>
      <c r="V3" s="14">
        <v>1</v>
      </c>
      <c r="W3" s="14">
        <v>15</v>
      </c>
      <c r="X3" s="14">
        <v>5000</v>
      </c>
    </row>
    <row r="4" spans="1:24" ht="15" thickBot="1" x14ac:dyDescent="0.35">
      <c r="A4" s="13" t="s">
        <v>79</v>
      </c>
      <c r="B4" s="14">
        <v>4</v>
      </c>
      <c r="C4" s="14">
        <v>2</v>
      </c>
      <c r="D4" s="14">
        <v>3</v>
      </c>
      <c r="E4" s="14">
        <v>4</v>
      </c>
      <c r="F4" s="14">
        <v>12</v>
      </c>
      <c r="G4" s="14">
        <v>4</v>
      </c>
      <c r="H4" s="14">
        <v>15000</v>
      </c>
      <c r="Q4" s="13" t="s">
        <v>79</v>
      </c>
      <c r="R4" s="14">
        <v>4</v>
      </c>
      <c r="S4" s="14">
        <v>2</v>
      </c>
      <c r="T4" s="14">
        <v>3</v>
      </c>
      <c r="U4" s="14">
        <v>4</v>
      </c>
      <c r="V4" s="14">
        <v>12</v>
      </c>
      <c r="W4" s="14">
        <v>4</v>
      </c>
      <c r="X4" s="14">
        <v>15000</v>
      </c>
    </row>
    <row r="5" spans="1:24" ht="15" thickBot="1" x14ac:dyDescent="0.35">
      <c r="A5" s="13" t="s">
        <v>80</v>
      </c>
      <c r="B5" s="14">
        <v>10</v>
      </c>
      <c r="C5" s="14">
        <v>10</v>
      </c>
      <c r="D5" s="14">
        <v>11</v>
      </c>
      <c r="E5" s="14">
        <v>12</v>
      </c>
      <c r="F5" s="14">
        <v>4</v>
      </c>
      <c r="G5" s="14">
        <v>12</v>
      </c>
      <c r="H5" s="14">
        <v>6000</v>
      </c>
      <c r="Q5" s="13" t="s">
        <v>80</v>
      </c>
      <c r="R5" s="14">
        <v>10</v>
      </c>
      <c r="S5" s="14">
        <v>10</v>
      </c>
      <c r="T5" s="14">
        <v>11</v>
      </c>
      <c r="U5" s="14">
        <v>12</v>
      </c>
      <c r="V5" s="14">
        <v>4</v>
      </c>
      <c r="W5" s="14">
        <v>12</v>
      </c>
      <c r="X5" s="14">
        <v>6000</v>
      </c>
    </row>
    <row r="6" spans="1:24" ht="15" thickBot="1" x14ac:dyDescent="0.35">
      <c r="A6" s="13" t="s">
        <v>81</v>
      </c>
      <c r="B6" s="14">
        <v>6</v>
      </c>
      <c r="C6" s="14">
        <v>6</v>
      </c>
      <c r="D6" s="14">
        <v>6</v>
      </c>
      <c r="E6" s="14">
        <v>7</v>
      </c>
      <c r="F6" s="14">
        <v>9</v>
      </c>
      <c r="G6" s="14">
        <v>10</v>
      </c>
      <c r="H6" s="14">
        <v>10000</v>
      </c>
      <c r="Q6" s="13" t="s">
        <v>81</v>
      </c>
      <c r="R6" s="14">
        <v>6</v>
      </c>
      <c r="S6" s="14">
        <v>6</v>
      </c>
      <c r="T6" s="14">
        <v>6</v>
      </c>
      <c r="U6" s="14">
        <v>7</v>
      </c>
      <c r="V6" s="14">
        <v>9</v>
      </c>
      <c r="W6" s="14">
        <v>10</v>
      </c>
      <c r="X6" s="14">
        <v>10000</v>
      </c>
    </row>
    <row r="7" spans="1:24" ht="15" thickBot="1" x14ac:dyDescent="0.35">
      <c r="A7" s="13" t="s">
        <v>82</v>
      </c>
      <c r="B7" s="14">
        <v>1</v>
      </c>
      <c r="C7" s="14">
        <v>1</v>
      </c>
      <c r="D7" s="14">
        <v>1</v>
      </c>
      <c r="E7" s="14">
        <v>1</v>
      </c>
      <c r="F7" s="14">
        <v>15</v>
      </c>
      <c r="G7" s="14">
        <v>2</v>
      </c>
      <c r="H7" s="14">
        <v>30000</v>
      </c>
      <c r="Q7" s="13" t="s">
        <v>82</v>
      </c>
      <c r="R7" s="14">
        <v>1</v>
      </c>
      <c r="S7" s="14">
        <v>1</v>
      </c>
      <c r="T7" s="14">
        <v>1</v>
      </c>
      <c r="U7" s="14">
        <v>1</v>
      </c>
      <c r="V7" s="14">
        <v>15</v>
      </c>
      <c r="W7" s="14">
        <v>2</v>
      </c>
      <c r="X7" s="14">
        <v>30000</v>
      </c>
    </row>
    <row r="8" spans="1:24" ht="15" thickBot="1" x14ac:dyDescent="0.35">
      <c r="A8" s="13" t="s">
        <v>83</v>
      </c>
      <c r="B8" s="14">
        <v>12</v>
      </c>
      <c r="C8" s="14">
        <v>12</v>
      </c>
      <c r="D8" s="14">
        <v>12</v>
      </c>
      <c r="E8" s="14">
        <v>14</v>
      </c>
      <c r="F8" s="14">
        <v>2</v>
      </c>
      <c r="G8" s="14">
        <v>13</v>
      </c>
      <c r="H8" s="14">
        <v>5000</v>
      </c>
      <c r="Q8" s="13" t="s">
        <v>83</v>
      </c>
      <c r="R8" s="14">
        <v>12</v>
      </c>
      <c r="S8" s="14">
        <v>12</v>
      </c>
      <c r="T8" s="14">
        <v>12</v>
      </c>
      <c r="U8" s="14">
        <v>14</v>
      </c>
      <c r="V8" s="14">
        <v>2</v>
      </c>
      <c r="W8" s="14">
        <v>13</v>
      </c>
      <c r="X8" s="14">
        <v>5000</v>
      </c>
    </row>
    <row r="9" spans="1:24" ht="15" thickBot="1" x14ac:dyDescent="0.35">
      <c r="A9" s="13" t="s">
        <v>84</v>
      </c>
      <c r="B9" s="14">
        <v>7</v>
      </c>
      <c r="C9" s="14">
        <v>7</v>
      </c>
      <c r="D9" s="14">
        <v>8</v>
      </c>
      <c r="E9" s="14">
        <v>6</v>
      </c>
      <c r="F9" s="14">
        <v>10</v>
      </c>
      <c r="G9" s="14">
        <v>6</v>
      </c>
      <c r="H9" s="14">
        <v>9000</v>
      </c>
      <c r="Q9" s="13" t="s">
        <v>84</v>
      </c>
      <c r="R9" s="14">
        <v>7</v>
      </c>
      <c r="S9" s="14">
        <v>7</v>
      </c>
      <c r="T9" s="14">
        <v>8</v>
      </c>
      <c r="U9" s="14">
        <v>6</v>
      </c>
      <c r="V9" s="14">
        <v>10</v>
      </c>
      <c r="W9" s="14">
        <v>6</v>
      </c>
      <c r="X9" s="14">
        <v>9000</v>
      </c>
    </row>
    <row r="10" spans="1:24" ht="15" thickBot="1" x14ac:dyDescent="0.35">
      <c r="A10" s="13" t="s">
        <v>85</v>
      </c>
      <c r="B10" s="14">
        <v>3</v>
      </c>
      <c r="C10" s="14">
        <v>2</v>
      </c>
      <c r="D10" s="14">
        <v>2</v>
      </c>
      <c r="E10" s="14">
        <v>5</v>
      </c>
      <c r="F10" s="14">
        <v>11</v>
      </c>
      <c r="G10" s="14">
        <v>7</v>
      </c>
      <c r="H10" s="14">
        <v>20000</v>
      </c>
      <c r="Q10" s="13" t="s">
        <v>85</v>
      </c>
      <c r="R10" s="14">
        <v>3</v>
      </c>
      <c r="S10" s="14">
        <v>2</v>
      </c>
      <c r="T10" s="14">
        <v>2</v>
      </c>
      <c r="U10" s="14">
        <v>5</v>
      </c>
      <c r="V10" s="14">
        <v>11</v>
      </c>
      <c r="W10" s="14">
        <v>7</v>
      </c>
      <c r="X10" s="14">
        <v>20000</v>
      </c>
    </row>
    <row r="11" spans="1:24" ht="15" thickBot="1" x14ac:dyDescent="0.35">
      <c r="A11" s="13" t="s">
        <v>86</v>
      </c>
      <c r="B11" s="14">
        <v>5</v>
      </c>
      <c r="C11" s="14">
        <v>5</v>
      </c>
      <c r="D11" s="14">
        <v>5</v>
      </c>
      <c r="E11" s="14">
        <v>8</v>
      </c>
      <c r="F11" s="14">
        <v>8</v>
      </c>
      <c r="G11" s="14">
        <v>11</v>
      </c>
      <c r="H11" s="14">
        <v>12000</v>
      </c>
      <c r="Q11" s="13" t="s">
        <v>86</v>
      </c>
      <c r="R11" s="14">
        <v>5</v>
      </c>
      <c r="S11" s="14">
        <v>5</v>
      </c>
      <c r="T11" s="14">
        <v>5</v>
      </c>
      <c r="U11" s="14">
        <v>8</v>
      </c>
      <c r="V11" s="14">
        <v>8</v>
      </c>
      <c r="W11" s="14">
        <v>11</v>
      </c>
      <c r="X11" s="14">
        <v>12000</v>
      </c>
    </row>
    <row r="12" spans="1:24" ht="15" thickBot="1" x14ac:dyDescent="0.35">
      <c r="A12" s="13" t="s">
        <v>87</v>
      </c>
      <c r="B12" s="14">
        <v>9</v>
      </c>
      <c r="C12" s="14">
        <v>8</v>
      </c>
      <c r="D12" s="14">
        <v>9</v>
      </c>
      <c r="E12" s="14">
        <v>3</v>
      </c>
      <c r="F12" s="14">
        <v>13</v>
      </c>
      <c r="G12" s="14">
        <v>1</v>
      </c>
      <c r="H12" s="14">
        <v>8000</v>
      </c>
      <c r="Q12" s="13" t="s">
        <v>87</v>
      </c>
      <c r="R12" s="14">
        <v>9</v>
      </c>
      <c r="S12" s="14">
        <v>8</v>
      </c>
      <c r="T12" s="14">
        <v>9</v>
      </c>
      <c r="U12" s="14">
        <v>3</v>
      </c>
      <c r="V12" s="14">
        <v>13</v>
      </c>
      <c r="W12" s="14">
        <v>1</v>
      </c>
      <c r="X12" s="14">
        <v>8000</v>
      </c>
    </row>
    <row r="13" spans="1:24" ht="15" thickBot="1" x14ac:dyDescent="0.35">
      <c r="A13" s="13" t="s">
        <v>88</v>
      </c>
      <c r="B13" s="14">
        <v>13</v>
      </c>
      <c r="C13" s="14">
        <v>12</v>
      </c>
      <c r="D13" s="14">
        <v>12</v>
      </c>
      <c r="E13" s="14">
        <v>11</v>
      </c>
      <c r="F13" s="14">
        <v>5</v>
      </c>
      <c r="G13" s="14">
        <v>9</v>
      </c>
      <c r="H13" s="14">
        <v>5000</v>
      </c>
      <c r="Q13" s="13" t="s">
        <v>88</v>
      </c>
      <c r="R13" s="14">
        <v>13</v>
      </c>
      <c r="S13" s="14">
        <v>12</v>
      </c>
      <c r="T13" s="14">
        <v>12</v>
      </c>
      <c r="U13" s="14">
        <v>11</v>
      </c>
      <c r="V13" s="14">
        <v>5</v>
      </c>
      <c r="W13" s="14">
        <v>9</v>
      </c>
      <c r="X13" s="14">
        <v>5000</v>
      </c>
    </row>
    <row r="14" spans="1:24" ht="15" thickBot="1" x14ac:dyDescent="0.35">
      <c r="A14" s="13" t="s">
        <v>89</v>
      </c>
      <c r="B14" s="14">
        <v>2</v>
      </c>
      <c r="C14" s="14">
        <v>2</v>
      </c>
      <c r="D14" s="14">
        <v>3</v>
      </c>
      <c r="E14" s="14">
        <v>2</v>
      </c>
      <c r="F14" s="14">
        <v>14</v>
      </c>
      <c r="G14" s="14">
        <v>3</v>
      </c>
      <c r="H14" s="14">
        <v>15000</v>
      </c>
      <c r="Q14" s="13" t="s">
        <v>89</v>
      </c>
      <c r="R14" s="14">
        <v>2</v>
      </c>
      <c r="S14" s="14">
        <v>2</v>
      </c>
      <c r="T14" s="14">
        <v>3</v>
      </c>
      <c r="U14" s="14">
        <v>2</v>
      </c>
      <c r="V14" s="14">
        <v>14</v>
      </c>
      <c r="W14" s="14">
        <v>3</v>
      </c>
      <c r="X14" s="14">
        <v>15000</v>
      </c>
    </row>
    <row r="15" spans="1:24" ht="15" thickBot="1" x14ac:dyDescent="0.35">
      <c r="A15" s="13" t="s">
        <v>90</v>
      </c>
      <c r="B15" s="14">
        <v>15</v>
      </c>
      <c r="C15" s="14">
        <v>15</v>
      </c>
      <c r="D15" s="14">
        <v>15</v>
      </c>
      <c r="E15" s="14">
        <v>10</v>
      </c>
      <c r="F15" s="14">
        <v>6</v>
      </c>
      <c r="G15" s="14">
        <v>5</v>
      </c>
      <c r="H15" s="14">
        <v>4000</v>
      </c>
      <c r="Q15" s="13" t="s">
        <v>90</v>
      </c>
      <c r="R15" s="14">
        <v>15</v>
      </c>
      <c r="S15" s="14">
        <v>15</v>
      </c>
      <c r="T15" s="14">
        <v>15</v>
      </c>
      <c r="U15" s="14">
        <v>10</v>
      </c>
      <c r="V15" s="14">
        <v>6</v>
      </c>
      <c r="W15" s="14">
        <v>5</v>
      </c>
      <c r="X15" s="14">
        <v>4000</v>
      </c>
    </row>
    <row r="16" spans="1:24" ht="15" thickBot="1" x14ac:dyDescent="0.35">
      <c r="A16" s="13" t="s">
        <v>91</v>
      </c>
      <c r="B16" s="14">
        <v>11</v>
      </c>
      <c r="C16" s="14">
        <v>10</v>
      </c>
      <c r="D16" s="14">
        <v>10</v>
      </c>
      <c r="E16" s="14">
        <v>9</v>
      </c>
      <c r="F16" s="14">
        <v>7</v>
      </c>
      <c r="G16" s="14">
        <v>8</v>
      </c>
      <c r="H16" s="14">
        <v>7000</v>
      </c>
      <c r="Q16" s="13" t="s">
        <v>91</v>
      </c>
      <c r="R16" s="14">
        <v>11</v>
      </c>
      <c r="S16" s="14">
        <v>10</v>
      </c>
      <c r="T16" s="14">
        <v>10</v>
      </c>
      <c r="U16" s="14">
        <v>9</v>
      </c>
      <c r="V16" s="14">
        <v>7</v>
      </c>
      <c r="W16" s="14">
        <v>8</v>
      </c>
      <c r="X16" s="14">
        <v>7000</v>
      </c>
    </row>
    <row r="19" spans="1:51" ht="18" x14ac:dyDescent="0.3">
      <c r="AN19" s="9"/>
    </row>
    <row r="20" spans="1:51" ht="18" x14ac:dyDescent="0.3">
      <c r="A20" s="9"/>
      <c r="Q20" s="9"/>
      <c r="AN20" s="10"/>
    </row>
    <row r="21" spans="1:51" x14ac:dyDescent="0.3">
      <c r="A21" s="10"/>
      <c r="Q21" s="10"/>
    </row>
    <row r="23" spans="1:51" ht="27" x14ac:dyDescent="0.3">
      <c r="AN23" s="11" t="s">
        <v>104</v>
      </c>
      <c r="AO23" s="12">
        <v>8233393</v>
      </c>
      <c r="AP23" s="11" t="s">
        <v>105</v>
      </c>
      <c r="AQ23" s="12">
        <v>15</v>
      </c>
      <c r="AR23" s="11" t="s">
        <v>106</v>
      </c>
      <c r="AS23" s="12">
        <v>6</v>
      </c>
      <c r="AT23" s="11" t="s">
        <v>107</v>
      </c>
      <c r="AU23" s="12">
        <v>15</v>
      </c>
      <c r="AV23" s="11" t="s">
        <v>108</v>
      </c>
      <c r="AW23" s="12">
        <v>0</v>
      </c>
      <c r="AX23" s="11" t="s">
        <v>109</v>
      </c>
      <c r="AY23" s="12" t="s">
        <v>202</v>
      </c>
    </row>
    <row r="24" spans="1:51" ht="27.6" thickBot="1" x14ac:dyDescent="0.35">
      <c r="A24" s="11" t="s">
        <v>104</v>
      </c>
      <c r="B24" s="12">
        <v>2809634</v>
      </c>
      <c r="C24" s="11" t="s">
        <v>105</v>
      </c>
      <c r="D24" s="12">
        <v>15</v>
      </c>
      <c r="E24" s="11" t="s">
        <v>106</v>
      </c>
      <c r="F24" s="12">
        <v>6</v>
      </c>
      <c r="G24" s="11" t="s">
        <v>107</v>
      </c>
      <c r="H24" s="12">
        <v>15</v>
      </c>
      <c r="I24" s="11" t="s">
        <v>108</v>
      </c>
      <c r="J24" s="12">
        <v>0</v>
      </c>
      <c r="K24" s="11" t="s">
        <v>109</v>
      </c>
      <c r="L24" s="12" t="s">
        <v>163</v>
      </c>
      <c r="Q24" s="11" t="s">
        <v>104</v>
      </c>
      <c r="R24" s="12">
        <v>1437459</v>
      </c>
      <c r="S24" s="11" t="s">
        <v>105</v>
      </c>
      <c r="T24" s="12">
        <v>15</v>
      </c>
      <c r="U24" s="11" t="s">
        <v>106</v>
      </c>
      <c r="V24" s="12">
        <v>6</v>
      </c>
      <c r="W24" s="11" t="s">
        <v>107</v>
      </c>
      <c r="X24" s="12">
        <v>15</v>
      </c>
      <c r="Y24" s="11" t="s">
        <v>108</v>
      </c>
      <c r="Z24" s="12">
        <v>0</v>
      </c>
      <c r="AA24" s="11" t="s">
        <v>109</v>
      </c>
      <c r="AB24" s="12" t="s">
        <v>182</v>
      </c>
      <c r="AN24" s="9"/>
    </row>
    <row r="25" spans="1:51" ht="18.600000000000001" thickBot="1" x14ac:dyDescent="0.35">
      <c r="A25" s="9"/>
      <c r="Q25" s="9"/>
      <c r="AN25" s="13" t="s">
        <v>111</v>
      </c>
      <c r="AO25" s="13" t="s">
        <v>112</v>
      </c>
      <c r="AP25" s="13" t="s">
        <v>113</v>
      </c>
      <c r="AQ25" s="13" t="s">
        <v>114</v>
      </c>
      <c r="AR25" s="13" t="s">
        <v>115</v>
      </c>
      <c r="AS25" s="13" t="s">
        <v>116</v>
      </c>
      <c r="AT25" s="13" t="s">
        <v>117</v>
      </c>
      <c r="AU25" s="13" t="s">
        <v>118</v>
      </c>
    </row>
    <row r="26" spans="1:51" ht="15" thickBot="1" x14ac:dyDescent="0.35">
      <c r="A26" s="13" t="s">
        <v>111</v>
      </c>
      <c r="B26" s="13" t="s">
        <v>112</v>
      </c>
      <c r="C26" s="13" t="s">
        <v>113</v>
      </c>
      <c r="D26" s="13" t="s">
        <v>114</v>
      </c>
      <c r="E26" s="13" t="s">
        <v>115</v>
      </c>
      <c r="F26" s="13" t="s">
        <v>116</v>
      </c>
      <c r="G26" s="13" t="s">
        <v>117</v>
      </c>
      <c r="H26" s="13" t="s">
        <v>118</v>
      </c>
      <c r="Q26" s="13" t="s">
        <v>111</v>
      </c>
      <c r="R26" s="13" t="s">
        <v>112</v>
      </c>
      <c r="S26" s="13" t="s">
        <v>113</v>
      </c>
      <c r="T26" s="13" t="s">
        <v>114</v>
      </c>
      <c r="U26" s="13" t="s">
        <v>115</v>
      </c>
      <c r="V26" s="13" t="s">
        <v>116</v>
      </c>
      <c r="W26" s="13" t="s">
        <v>117</v>
      </c>
      <c r="X26" s="13" t="s">
        <v>118</v>
      </c>
      <c r="Z26" s="22" t="s">
        <v>201</v>
      </c>
      <c r="AA26" s="22" t="s">
        <v>201</v>
      </c>
      <c r="AB26" s="22" t="s">
        <v>201</v>
      </c>
      <c r="AC26" s="22" t="s">
        <v>201</v>
      </c>
      <c r="AD26" s="22" t="s">
        <v>201</v>
      </c>
      <c r="AE26" s="22" t="s">
        <v>201</v>
      </c>
      <c r="AF26" s="22" t="s">
        <v>201</v>
      </c>
      <c r="AN26" s="13" t="s">
        <v>77</v>
      </c>
      <c r="AO26" s="14">
        <v>8</v>
      </c>
      <c r="AP26" s="14">
        <v>8</v>
      </c>
      <c r="AQ26" s="14">
        <v>10</v>
      </c>
      <c r="AR26" s="14">
        <v>3</v>
      </c>
      <c r="AS26" s="14">
        <v>13</v>
      </c>
      <c r="AT26" s="14">
        <v>3</v>
      </c>
      <c r="AU26" s="14">
        <v>100000</v>
      </c>
    </row>
    <row r="27" spans="1:51" ht="15" thickBot="1" x14ac:dyDescent="0.35">
      <c r="A27" s="13" t="s">
        <v>77</v>
      </c>
      <c r="B27" s="14">
        <v>8</v>
      </c>
      <c r="C27" s="14">
        <v>8</v>
      </c>
      <c r="D27" s="14">
        <v>6</v>
      </c>
      <c r="E27" s="14">
        <v>13</v>
      </c>
      <c r="F27" s="14">
        <v>3</v>
      </c>
      <c r="G27" s="14">
        <v>13</v>
      </c>
      <c r="H27" s="14">
        <v>1000</v>
      </c>
      <c r="Q27" s="13" t="s">
        <v>77</v>
      </c>
      <c r="R27" s="14">
        <v>8</v>
      </c>
      <c r="S27" s="14">
        <v>8</v>
      </c>
      <c r="T27" s="14">
        <v>6</v>
      </c>
      <c r="U27" s="14">
        <v>13</v>
      </c>
      <c r="V27" s="14">
        <v>3</v>
      </c>
      <c r="W27" s="14">
        <v>13</v>
      </c>
      <c r="X27" s="14">
        <v>100000</v>
      </c>
      <c r="Z27">
        <f>$T$24+1-R27</f>
        <v>8</v>
      </c>
      <c r="AA27">
        <f t="shared" ref="AA27:AA41" si="0">$T$24+1-S27</f>
        <v>8</v>
      </c>
      <c r="AB27">
        <f t="shared" ref="AB27:AB41" si="1">$T$24+1-T27</f>
        <v>10</v>
      </c>
      <c r="AC27">
        <f t="shared" ref="AC27:AC41" si="2">$T$24+1-U27</f>
        <v>3</v>
      </c>
      <c r="AD27">
        <f t="shared" ref="AD27:AD41" si="3">$T$24+1-V27</f>
        <v>13</v>
      </c>
      <c r="AE27">
        <f t="shared" ref="AE27:AE41" si="4">$T$24+1-W27</f>
        <v>3</v>
      </c>
      <c r="AF27">
        <f>X27</f>
        <v>100000</v>
      </c>
      <c r="AN27" s="13" t="s">
        <v>78</v>
      </c>
      <c r="AO27" s="14">
        <v>2</v>
      </c>
      <c r="AP27" s="14">
        <v>4</v>
      </c>
      <c r="AQ27" s="14">
        <v>4</v>
      </c>
      <c r="AR27" s="14">
        <v>1</v>
      </c>
      <c r="AS27" s="14">
        <v>15</v>
      </c>
      <c r="AT27" s="14">
        <v>1</v>
      </c>
      <c r="AU27" s="14">
        <v>5000</v>
      </c>
    </row>
    <row r="28" spans="1:51" ht="15" thickBot="1" x14ac:dyDescent="0.35">
      <c r="A28" s="13" t="s">
        <v>78</v>
      </c>
      <c r="B28" s="14">
        <v>14</v>
      </c>
      <c r="C28" s="14">
        <v>12</v>
      </c>
      <c r="D28" s="14">
        <v>12</v>
      </c>
      <c r="E28" s="14">
        <v>15</v>
      </c>
      <c r="F28" s="14">
        <v>1</v>
      </c>
      <c r="G28" s="14">
        <v>15</v>
      </c>
      <c r="H28" s="14">
        <v>5000</v>
      </c>
      <c r="Q28" s="13" t="s">
        <v>78</v>
      </c>
      <c r="R28" s="14">
        <v>14</v>
      </c>
      <c r="S28" s="14">
        <v>12</v>
      </c>
      <c r="T28" s="14">
        <v>12</v>
      </c>
      <c r="U28" s="14">
        <v>15</v>
      </c>
      <c r="V28" s="14">
        <v>1</v>
      </c>
      <c r="W28" s="14">
        <v>15</v>
      </c>
      <c r="X28" s="14">
        <v>5000</v>
      </c>
      <c r="Z28">
        <f t="shared" ref="Z28:Z41" si="5">$T$24+1-R28</f>
        <v>2</v>
      </c>
      <c r="AA28">
        <f t="shared" si="0"/>
        <v>4</v>
      </c>
      <c r="AB28">
        <f t="shared" si="1"/>
        <v>4</v>
      </c>
      <c r="AC28">
        <f t="shared" si="2"/>
        <v>1</v>
      </c>
      <c r="AD28">
        <f t="shared" si="3"/>
        <v>15</v>
      </c>
      <c r="AE28">
        <f t="shared" si="4"/>
        <v>1</v>
      </c>
      <c r="AF28">
        <f t="shared" ref="AF28:AF41" si="6">X28</f>
        <v>5000</v>
      </c>
      <c r="AN28" s="13" t="s">
        <v>79</v>
      </c>
      <c r="AO28" s="14">
        <v>12</v>
      </c>
      <c r="AP28" s="14">
        <v>14</v>
      </c>
      <c r="AQ28" s="14">
        <v>13</v>
      </c>
      <c r="AR28" s="14">
        <v>12</v>
      </c>
      <c r="AS28" s="14">
        <v>4</v>
      </c>
      <c r="AT28" s="14">
        <v>12</v>
      </c>
      <c r="AU28" s="14">
        <v>15000</v>
      </c>
    </row>
    <row r="29" spans="1:51" ht="15" thickBot="1" x14ac:dyDescent="0.35">
      <c r="A29" s="13" t="s">
        <v>79</v>
      </c>
      <c r="B29" s="14">
        <v>4</v>
      </c>
      <c r="C29" s="14">
        <v>2</v>
      </c>
      <c r="D29" s="14">
        <v>3</v>
      </c>
      <c r="E29" s="14">
        <v>4</v>
      </c>
      <c r="F29" s="14">
        <v>12</v>
      </c>
      <c r="G29" s="14">
        <v>4</v>
      </c>
      <c r="H29" s="14">
        <v>15000</v>
      </c>
      <c r="Q29" s="13" t="s">
        <v>79</v>
      </c>
      <c r="R29" s="14">
        <v>4</v>
      </c>
      <c r="S29" s="14">
        <v>2</v>
      </c>
      <c r="T29" s="14">
        <v>3</v>
      </c>
      <c r="U29" s="14">
        <v>4</v>
      </c>
      <c r="V29" s="14">
        <v>12</v>
      </c>
      <c r="W29" s="14">
        <v>4</v>
      </c>
      <c r="X29" s="14">
        <v>15000</v>
      </c>
      <c r="Z29">
        <f t="shared" si="5"/>
        <v>12</v>
      </c>
      <c r="AA29">
        <f t="shared" si="0"/>
        <v>14</v>
      </c>
      <c r="AB29">
        <f t="shared" si="1"/>
        <v>13</v>
      </c>
      <c r="AC29">
        <f t="shared" si="2"/>
        <v>12</v>
      </c>
      <c r="AD29">
        <f t="shared" si="3"/>
        <v>4</v>
      </c>
      <c r="AE29">
        <f t="shared" si="4"/>
        <v>12</v>
      </c>
      <c r="AF29">
        <f t="shared" si="6"/>
        <v>15000</v>
      </c>
      <c r="AN29" s="13" t="s">
        <v>80</v>
      </c>
      <c r="AO29" s="14">
        <v>6</v>
      </c>
      <c r="AP29" s="14">
        <v>6</v>
      </c>
      <c r="AQ29" s="14">
        <v>5</v>
      </c>
      <c r="AR29" s="14">
        <v>4</v>
      </c>
      <c r="AS29" s="14">
        <v>12</v>
      </c>
      <c r="AT29" s="14">
        <v>4</v>
      </c>
      <c r="AU29" s="14">
        <v>6000</v>
      </c>
    </row>
    <row r="30" spans="1:51" ht="15" thickBot="1" x14ac:dyDescent="0.35">
      <c r="A30" s="13" t="s">
        <v>80</v>
      </c>
      <c r="B30" s="21">
        <v>10</v>
      </c>
      <c r="C30" s="21">
        <v>10</v>
      </c>
      <c r="D30" s="21">
        <v>11</v>
      </c>
      <c r="E30" s="21">
        <v>12</v>
      </c>
      <c r="F30" s="21">
        <v>4</v>
      </c>
      <c r="G30" s="21">
        <v>12</v>
      </c>
      <c r="H30" s="21">
        <v>6000</v>
      </c>
      <c r="Q30" s="13" t="s">
        <v>80</v>
      </c>
      <c r="R30" s="14">
        <v>10</v>
      </c>
      <c r="S30" s="14">
        <v>10</v>
      </c>
      <c r="T30" s="14">
        <v>11</v>
      </c>
      <c r="U30" s="14">
        <v>12</v>
      </c>
      <c r="V30" s="14">
        <v>4</v>
      </c>
      <c r="W30" s="14">
        <v>12</v>
      </c>
      <c r="X30" s="14">
        <v>6000</v>
      </c>
      <c r="Z30">
        <f t="shared" si="5"/>
        <v>6</v>
      </c>
      <c r="AA30">
        <f t="shared" si="0"/>
        <v>6</v>
      </c>
      <c r="AB30">
        <f t="shared" si="1"/>
        <v>5</v>
      </c>
      <c r="AC30">
        <f t="shared" si="2"/>
        <v>4</v>
      </c>
      <c r="AD30">
        <f t="shared" si="3"/>
        <v>12</v>
      </c>
      <c r="AE30">
        <f t="shared" si="4"/>
        <v>4</v>
      </c>
      <c r="AF30">
        <f t="shared" si="6"/>
        <v>6000</v>
      </c>
      <c r="AN30" s="13" t="s">
        <v>81</v>
      </c>
      <c r="AO30" s="14">
        <v>10</v>
      </c>
      <c r="AP30" s="14">
        <v>10</v>
      </c>
      <c r="AQ30" s="14">
        <v>10</v>
      </c>
      <c r="AR30" s="14">
        <v>9</v>
      </c>
      <c r="AS30" s="14">
        <v>7</v>
      </c>
      <c r="AT30" s="14">
        <v>6</v>
      </c>
      <c r="AU30" s="14">
        <v>10000</v>
      </c>
    </row>
    <row r="31" spans="1:51" ht="15" thickBot="1" x14ac:dyDescent="0.35">
      <c r="A31" s="13" t="s">
        <v>81</v>
      </c>
      <c r="B31" s="14">
        <v>6</v>
      </c>
      <c r="C31" s="14">
        <v>6</v>
      </c>
      <c r="D31" s="14">
        <v>6</v>
      </c>
      <c r="E31" s="14">
        <v>7</v>
      </c>
      <c r="F31" s="14">
        <v>9</v>
      </c>
      <c r="G31" s="14">
        <v>10</v>
      </c>
      <c r="H31" s="14">
        <v>10000</v>
      </c>
      <c r="Q31" s="13" t="s">
        <v>81</v>
      </c>
      <c r="R31" s="14">
        <v>6</v>
      </c>
      <c r="S31" s="14">
        <v>6</v>
      </c>
      <c r="T31" s="14">
        <v>6</v>
      </c>
      <c r="U31" s="14">
        <v>7</v>
      </c>
      <c r="V31" s="14">
        <v>9</v>
      </c>
      <c r="W31" s="14">
        <v>10</v>
      </c>
      <c r="X31" s="14">
        <v>10000</v>
      </c>
      <c r="Z31">
        <f t="shared" si="5"/>
        <v>10</v>
      </c>
      <c r="AA31">
        <f t="shared" si="0"/>
        <v>10</v>
      </c>
      <c r="AB31">
        <f t="shared" si="1"/>
        <v>10</v>
      </c>
      <c r="AC31">
        <f t="shared" si="2"/>
        <v>9</v>
      </c>
      <c r="AD31">
        <f t="shared" si="3"/>
        <v>7</v>
      </c>
      <c r="AE31">
        <f t="shared" si="4"/>
        <v>6</v>
      </c>
      <c r="AF31">
        <f t="shared" si="6"/>
        <v>10000</v>
      </c>
      <c r="AN31" s="13" t="s">
        <v>82</v>
      </c>
      <c r="AO31" s="14">
        <v>15</v>
      </c>
      <c r="AP31" s="14">
        <v>15</v>
      </c>
      <c r="AQ31" s="14">
        <v>15</v>
      </c>
      <c r="AR31" s="14">
        <v>15</v>
      </c>
      <c r="AS31" s="14">
        <v>1</v>
      </c>
      <c r="AT31" s="14">
        <v>14</v>
      </c>
      <c r="AU31" s="14">
        <v>30000</v>
      </c>
    </row>
    <row r="32" spans="1:51" ht="15" thickBot="1" x14ac:dyDescent="0.35">
      <c r="A32" s="13" t="s">
        <v>82</v>
      </c>
      <c r="B32" s="14">
        <v>1</v>
      </c>
      <c r="C32" s="14">
        <v>1</v>
      </c>
      <c r="D32" s="14">
        <v>1</v>
      </c>
      <c r="E32" s="14">
        <v>1</v>
      </c>
      <c r="F32" s="14">
        <v>15</v>
      </c>
      <c r="G32" s="14">
        <v>2</v>
      </c>
      <c r="H32" s="14">
        <v>30000</v>
      </c>
      <c r="Q32" s="13" t="s">
        <v>82</v>
      </c>
      <c r="R32" s="14">
        <v>1</v>
      </c>
      <c r="S32" s="14">
        <v>1</v>
      </c>
      <c r="T32" s="14">
        <v>1</v>
      </c>
      <c r="U32" s="14">
        <v>1</v>
      </c>
      <c r="V32" s="14">
        <v>15</v>
      </c>
      <c r="W32" s="14">
        <v>2</v>
      </c>
      <c r="X32" s="14">
        <v>30000</v>
      </c>
      <c r="Z32">
        <f t="shared" si="5"/>
        <v>15</v>
      </c>
      <c r="AA32">
        <f t="shared" si="0"/>
        <v>15</v>
      </c>
      <c r="AB32">
        <f t="shared" si="1"/>
        <v>15</v>
      </c>
      <c r="AC32">
        <f t="shared" si="2"/>
        <v>15</v>
      </c>
      <c r="AD32">
        <f t="shared" si="3"/>
        <v>1</v>
      </c>
      <c r="AE32">
        <f t="shared" si="4"/>
        <v>14</v>
      </c>
      <c r="AF32">
        <f t="shared" si="6"/>
        <v>30000</v>
      </c>
      <c r="AN32" s="13" t="s">
        <v>83</v>
      </c>
      <c r="AO32" s="14">
        <v>4</v>
      </c>
      <c r="AP32" s="14">
        <v>4</v>
      </c>
      <c r="AQ32" s="14">
        <v>4</v>
      </c>
      <c r="AR32" s="14">
        <v>2</v>
      </c>
      <c r="AS32" s="14">
        <v>14</v>
      </c>
      <c r="AT32" s="14">
        <v>3</v>
      </c>
      <c r="AU32" s="14">
        <v>5000</v>
      </c>
    </row>
    <row r="33" spans="1:47" ht="15" thickBot="1" x14ac:dyDescent="0.35">
      <c r="A33" s="13" t="s">
        <v>83</v>
      </c>
      <c r="B33" s="14">
        <v>12</v>
      </c>
      <c r="C33" s="14">
        <v>12</v>
      </c>
      <c r="D33" s="14">
        <v>12</v>
      </c>
      <c r="E33" s="14">
        <v>14</v>
      </c>
      <c r="F33" s="14">
        <v>2</v>
      </c>
      <c r="G33" s="14">
        <v>13</v>
      </c>
      <c r="H33" s="14">
        <v>5000</v>
      </c>
      <c r="Q33" s="13" t="s">
        <v>83</v>
      </c>
      <c r="R33" s="14">
        <v>12</v>
      </c>
      <c r="S33" s="14">
        <v>12</v>
      </c>
      <c r="T33" s="14">
        <v>12</v>
      </c>
      <c r="U33" s="14">
        <v>14</v>
      </c>
      <c r="V33" s="14">
        <v>2</v>
      </c>
      <c r="W33" s="14">
        <v>13</v>
      </c>
      <c r="X33" s="14">
        <v>5000</v>
      </c>
      <c r="Z33">
        <f t="shared" si="5"/>
        <v>4</v>
      </c>
      <c r="AA33">
        <f t="shared" si="0"/>
        <v>4</v>
      </c>
      <c r="AB33">
        <f t="shared" si="1"/>
        <v>4</v>
      </c>
      <c r="AC33">
        <f t="shared" si="2"/>
        <v>2</v>
      </c>
      <c r="AD33">
        <f t="shared" si="3"/>
        <v>14</v>
      </c>
      <c r="AE33">
        <f t="shared" si="4"/>
        <v>3</v>
      </c>
      <c r="AF33">
        <f t="shared" si="6"/>
        <v>5000</v>
      </c>
      <c r="AN33" s="13" t="s">
        <v>84</v>
      </c>
      <c r="AO33" s="14">
        <v>9</v>
      </c>
      <c r="AP33" s="14">
        <v>9</v>
      </c>
      <c r="AQ33" s="14">
        <v>8</v>
      </c>
      <c r="AR33" s="14">
        <v>10</v>
      </c>
      <c r="AS33" s="14">
        <v>6</v>
      </c>
      <c r="AT33" s="14">
        <v>10</v>
      </c>
      <c r="AU33" s="14">
        <v>9000</v>
      </c>
    </row>
    <row r="34" spans="1:47" ht="15" thickBot="1" x14ac:dyDescent="0.35">
      <c r="A34" s="13" t="s">
        <v>84</v>
      </c>
      <c r="B34" s="14">
        <v>7</v>
      </c>
      <c r="C34" s="14">
        <v>7</v>
      </c>
      <c r="D34" s="14">
        <v>8</v>
      </c>
      <c r="E34" s="14">
        <v>6</v>
      </c>
      <c r="F34" s="14">
        <v>10</v>
      </c>
      <c r="G34" s="14">
        <v>6</v>
      </c>
      <c r="H34" s="14">
        <v>9000</v>
      </c>
      <c r="Q34" s="13" t="s">
        <v>84</v>
      </c>
      <c r="R34" s="14">
        <v>7</v>
      </c>
      <c r="S34" s="14">
        <v>7</v>
      </c>
      <c r="T34" s="14">
        <v>8</v>
      </c>
      <c r="U34" s="14">
        <v>6</v>
      </c>
      <c r="V34" s="14">
        <v>10</v>
      </c>
      <c r="W34" s="14">
        <v>6</v>
      </c>
      <c r="X34" s="14">
        <v>9000</v>
      </c>
      <c r="Z34">
        <f t="shared" si="5"/>
        <v>9</v>
      </c>
      <c r="AA34">
        <f t="shared" si="0"/>
        <v>9</v>
      </c>
      <c r="AB34">
        <f t="shared" si="1"/>
        <v>8</v>
      </c>
      <c r="AC34">
        <f t="shared" si="2"/>
        <v>10</v>
      </c>
      <c r="AD34">
        <f t="shared" si="3"/>
        <v>6</v>
      </c>
      <c r="AE34">
        <f t="shared" si="4"/>
        <v>10</v>
      </c>
      <c r="AF34">
        <f t="shared" si="6"/>
        <v>9000</v>
      </c>
      <c r="AN34" s="13" t="s">
        <v>85</v>
      </c>
      <c r="AO34" s="14">
        <v>13</v>
      </c>
      <c r="AP34" s="14">
        <v>14</v>
      </c>
      <c r="AQ34" s="14">
        <v>14</v>
      </c>
      <c r="AR34" s="14">
        <v>11</v>
      </c>
      <c r="AS34" s="14">
        <v>5</v>
      </c>
      <c r="AT34" s="14">
        <v>9</v>
      </c>
      <c r="AU34" s="14">
        <v>20000</v>
      </c>
    </row>
    <row r="35" spans="1:47" ht="15" thickBot="1" x14ac:dyDescent="0.35">
      <c r="A35" s="13" t="s">
        <v>85</v>
      </c>
      <c r="B35" s="14">
        <v>3</v>
      </c>
      <c r="C35" s="14">
        <v>2</v>
      </c>
      <c r="D35" s="14">
        <v>2</v>
      </c>
      <c r="E35" s="14">
        <v>5</v>
      </c>
      <c r="F35" s="14">
        <v>11</v>
      </c>
      <c r="G35" s="14">
        <v>7</v>
      </c>
      <c r="H35" s="14">
        <v>20000</v>
      </c>
      <c r="Q35" s="13" t="s">
        <v>85</v>
      </c>
      <c r="R35" s="14">
        <v>3</v>
      </c>
      <c r="S35" s="14">
        <v>2</v>
      </c>
      <c r="T35" s="14">
        <v>2</v>
      </c>
      <c r="U35" s="14">
        <v>5</v>
      </c>
      <c r="V35" s="14">
        <v>11</v>
      </c>
      <c r="W35" s="14">
        <v>7</v>
      </c>
      <c r="X35" s="14">
        <v>20000</v>
      </c>
      <c r="Z35">
        <f t="shared" si="5"/>
        <v>13</v>
      </c>
      <c r="AA35">
        <f t="shared" si="0"/>
        <v>14</v>
      </c>
      <c r="AB35">
        <f t="shared" si="1"/>
        <v>14</v>
      </c>
      <c r="AC35">
        <f t="shared" si="2"/>
        <v>11</v>
      </c>
      <c r="AD35">
        <f t="shared" si="3"/>
        <v>5</v>
      </c>
      <c r="AE35">
        <f t="shared" si="4"/>
        <v>9</v>
      </c>
      <c r="AF35">
        <f t="shared" si="6"/>
        <v>20000</v>
      </c>
      <c r="AN35" s="13" t="s">
        <v>86</v>
      </c>
      <c r="AO35" s="14">
        <v>11</v>
      </c>
      <c r="AP35" s="14">
        <v>11</v>
      </c>
      <c r="AQ35" s="14">
        <v>11</v>
      </c>
      <c r="AR35" s="14">
        <v>8</v>
      </c>
      <c r="AS35" s="14">
        <v>8</v>
      </c>
      <c r="AT35" s="14">
        <v>5</v>
      </c>
      <c r="AU35" s="14">
        <v>12000</v>
      </c>
    </row>
    <row r="36" spans="1:47" ht="15" thickBot="1" x14ac:dyDescent="0.35">
      <c r="A36" s="13" t="s">
        <v>86</v>
      </c>
      <c r="B36" s="14">
        <v>5</v>
      </c>
      <c r="C36" s="14">
        <v>5</v>
      </c>
      <c r="D36" s="14">
        <v>5</v>
      </c>
      <c r="E36" s="14">
        <v>8</v>
      </c>
      <c r="F36" s="14">
        <v>8</v>
      </c>
      <c r="G36" s="14">
        <v>11</v>
      </c>
      <c r="H36" s="14">
        <v>12000</v>
      </c>
      <c r="Q36" s="13" t="s">
        <v>86</v>
      </c>
      <c r="R36" s="14">
        <v>5</v>
      </c>
      <c r="S36" s="14">
        <v>5</v>
      </c>
      <c r="T36" s="14">
        <v>5</v>
      </c>
      <c r="U36" s="14">
        <v>8</v>
      </c>
      <c r="V36" s="14">
        <v>8</v>
      </c>
      <c r="W36" s="14">
        <v>11</v>
      </c>
      <c r="X36" s="14">
        <v>12000</v>
      </c>
      <c r="Z36">
        <f t="shared" si="5"/>
        <v>11</v>
      </c>
      <c r="AA36">
        <f t="shared" si="0"/>
        <v>11</v>
      </c>
      <c r="AB36">
        <f t="shared" si="1"/>
        <v>11</v>
      </c>
      <c r="AC36">
        <f t="shared" si="2"/>
        <v>8</v>
      </c>
      <c r="AD36">
        <f t="shared" si="3"/>
        <v>8</v>
      </c>
      <c r="AE36">
        <f t="shared" si="4"/>
        <v>5</v>
      </c>
      <c r="AF36">
        <f t="shared" si="6"/>
        <v>12000</v>
      </c>
      <c r="AN36" s="13" t="s">
        <v>87</v>
      </c>
      <c r="AO36" s="14">
        <v>7</v>
      </c>
      <c r="AP36" s="14">
        <v>8</v>
      </c>
      <c r="AQ36" s="14">
        <v>7</v>
      </c>
      <c r="AR36" s="14">
        <v>13</v>
      </c>
      <c r="AS36" s="14">
        <v>3</v>
      </c>
      <c r="AT36" s="14">
        <v>15</v>
      </c>
      <c r="AU36" s="14">
        <v>8000</v>
      </c>
    </row>
    <row r="37" spans="1:47" ht="15" thickBot="1" x14ac:dyDescent="0.35">
      <c r="A37" s="13" t="s">
        <v>87</v>
      </c>
      <c r="B37" s="14">
        <v>9</v>
      </c>
      <c r="C37" s="14">
        <v>8</v>
      </c>
      <c r="D37" s="14">
        <v>9</v>
      </c>
      <c r="E37" s="14">
        <v>3</v>
      </c>
      <c r="F37" s="14">
        <v>13</v>
      </c>
      <c r="G37" s="14">
        <v>1</v>
      </c>
      <c r="H37" s="14">
        <v>8000</v>
      </c>
      <c r="Q37" s="13" t="s">
        <v>87</v>
      </c>
      <c r="R37" s="14">
        <v>9</v>
      </c>
      <c r="S37" s="14">
        <v>8</v>
      </c>
      <c r="T37" s="14">
        <v>9</v>
      </c>
      <c r="U37" s="14">
        <v>3</v>
      </c>
      <c r="V37" s="14">
        <v>13</v>
      </c>
      <c r="W37" s="14">
        <v>1</v>
      </c>
      <c r="X37" s="14">
        <v>8000</v>
      </c>
      <c r="Z37">
        <f t="shared" si="5"/>
        <v>7</v>
      </c>
      <c r="AA37">
        <f t="shared" si="0"/>
        <v>8</v>
      </c>
      <c r="AB37">
        <f t="shared" si="1"/>
        <v>7</v>
      </c>
      <c r="AC37">
        <f t="shared" si="2"/>
        <v>13</v>
      </c>
      <c r="AD37">
        <f t="shared" si="3"/>
        <v>3</v>
      </c>
      <c r="AE37">
        <f t="shared" si="4"/>
        <v>15</v>
      </c>
      <c r="AF37">
        <f t="shared" si="6"/>
        <v>8000</v>
      </c>
      <c r="AN37" s="13" t="s">
        <v>88</v>
      </c>
      <c r="AO37" s="14">
        <v>3</v>
      </c>
      <c r="AP37" s="14">
        <v>4</v>
      </c>
      <c r="AQ37" s="14">
        <v>4</v>
      </c>
      <c r="AR37" s="14">
        <v>5</v>
      </c>
      <c r="AS37" s="14">
        <v>11</v>
      </c>
      <c r="AT37" s="14">
        <v>7</v>
      </c>
      <c r="AU37" s="14">
        <v>5000</v>
      </c>
    </row>
    <row r="38" spans="1:47" ht="15" thickBot="1" x14ac:dyDescent="0.35">
      <c r="A38" s="13" t="s">
        <v>88</v>
      </c>
      <c r="B38" s="14">
        <v>13</v>
      </c>
      <c r="C38" s="14">
        <v>12</v>
      </c>
      <c r="D38" s="14">
        <v>12</v>
      </c>
      <c r="E38" s="14">
        <v>11</v>
      </c>
      <c r="F38" s="14">
        <v>5</v>
      </c>
      <c r="G38" s="14">
        <v>9</v>
      </c>
      <c r="H38" s="14">
        <v>5000</v>
      </c>
      <c r="Q38" s="13" t="s">
        <v>88</v>
      </c>
      <c r="R38" s="14">
        <v>13</v>
      </c>
      <c r="S38" s="14">
        <v>12</v>
      </c>
      <c r="T38" s="14">
        <v>12</v>
      </c>
      <c r="U38" s="14">
        <v>11</v>
      </c>
      <c r="V38" s="14">
        <v>5</v>
      </c>
      <c r="W38" s="14">
        <v>9</v>
      </c>
      <c r="X38" s="14">
        <v>5000</v>
      </c>
      <c r="Z38">
        <f t="shared" si="5"/>
        <v>3</v>
      </c>
      <c r="AA38">
        <f t="shared" si="0"/>
        <v>4</v>
      </c>
      <c r="AB38">
        <f t="shared" si="1"/>
        <v>4</v>
      </c>
      <c r="AC38">
        <f t="shared" si="2"/>
        <v>5</v>
      </c>
      <c r="AD38">
        <f t="shared" si="3"/>
        <v>11</v>
      </c>
      <c r="AE38">
        <f t="shared" si="4"/>
        <v>7</v>
      </c>
      <c r="AF38">
        <f t="shared" si="6"/>
        <v>5000</v>
      </c>
      <c r="AN38" s="13" t="s">
        <v>89</v>
      </c>
      <c r="AO38" s="14">
        <v>14</v>
      </c>
      <c r="AP38" s="14">
        <v>14</v>
      </c>
      <c r="AQ38" s="14">
        <v>13</v>
      </c>
      <c r="AR38" s="14">
        <v>14</v>
      </c>
      <c r="AS38" s="14">
        <v>2</v>
      </c>
      <c r="AT38" s="14">
        <v>13</v>
      </c>
      <c r="AU38" s="14">
        <v>15000</v>
      </c>
    </row>
    <row r="39" spans="1:47" ht="15" thickBot="1" x14ac:dyDescent="0.35">
      <c r="A39" s="13" t="s">
        <v>89</v>
      </c>
      <c r="B39" s="14">
        <v>2</v>
      </c>
      <c r="C39" s="14">
        <v>2</v>
      </c>
      <c r="D39" s="14">
        <v>3</v>
      </c>
      <c r="E39" s="14">
        <v>2</v>
      </c>
      <c r="F39" s="14">
        <v>14</v>
      </c>
      <c r="G39" s="14">
        <v>3</v>
      </c>
      <c r="H39" s="14">
        <v>15000</v>
      </c>
      <c r="Q39" s="13" t="s">
        <v>89</v>
      </c>
      <c r="R39" s="14">
        <v>2</v>
      </c>
      <c r="S39" s="14">
        <v>2</v>
      </c>
      <c r="T39" s="14">
        <v>3</v>
      </c>
      <c r="U39" s="14">
        <v>2</v>
      </c>
      <c r="V39" s="14">
        <v>14</v>
      </c>
      <c r="W39" s="14">
        <v>3</v>
      </c>
      <c r="X39" s="14">
        <v>15000</v>
      </c>
      <c r="Z39">
        <f t="shared" si="5"/>
        <v>14</v>
      </c>
      <c r="AA39">
        <f t="shared" si="0"/>
        <v>14</v>
      </c>
      <c r="AB39">
        <f t="shared" si="1"/>
        <v>13</v>
      </c>
      <c r="AC39">
        <f t="shared" si="2"/>
        <v>14</v>
      </c>
      <c r="AD39">
        <f t="shared" si="3"/>
        <v>2</v>
      </c>
      <c r="AE39">
        <f t="shared" si="4"/>
        <v>13</v>
      </c>
      <c r="AF39">
        <f t="shared" si="6"/>
        <v>15000</v>
      </c>
      <c r="AN39" s="13" t="s">
        <v>90</v>
      </c>
      <c r="AO39" s="14">
        <v>1</v>
      </c>
      <c r="AP39" s="14">
        <v>1</v>
      </c>
      <c r="AQ39" s="14">
        <v>1</v>
      </c>
      <c r="AR39" s="14">
        <v>6</v>
      </c>
      <c r="AS39" s="14">
        <v>10</v>
      </c>
      <c r="AT39" s="14">
        <v>11</v>
      </c>
      <c r="AU39" s="14">
        <v>4000</v>
      </c>
    </row>
    <row r="40" spans="1:47" ht="15" thickBot="1" x14ac:dyDescent="0.35">
      <c r="A40" s="13" t="s">
        <v>90</v>
      </c>
      <c r="B40" s="21">
        <v>15</v>
      </c>
      <c r="C40" s="21">
        <v>15</v>
      </c>
      <c r="D40" s="21">
        <v>15</v>
      </c>
      <c r="E40" s="21">
        <v>10</v>
      </c>
      <c r="F40" s="21">
        <v>6</v>
      </c>
      <c r="G40" s="21">
        <v>5</v>
      </c>
      <c r="H40" s="21">
        <v>4000</v>
      </c>
      <c r="Q40" s="13" t="s">
        <v>90</v>
      </c>
      <c r="R40" s="14">
        <v>15</v>
      </c>
      <c r="S40" s="14">
        <v>15</v>
      </c>
      <c r="T40" s="14">
        <v>15</v>
      </c>
      <c r="U40" s="14">
        <v>10</v>
      </c>
      <c r="V40" s="14">
        <v>6</v>
      </c>
      <c r="W40" s="14">
        <v>5</v>
      </c>
      <c r="X40" s="14">
        <v>4000</v>
      </c>
      <c r="Z40">
        <f t="shared" si="5"/>
        <v>1</v>
      </c>
      <c r="AA40">
        <f t="shared" si="0"/>
        <v>1</v>
      </c>
      <c r="AB40">
        <f t="shared" si="1"/>
        <v>1</v>
      </c>
      <c r="AC40">
        <f t="shared" si="2"/>
        <v>6</v>
      </c>
      <c r="AD40">
        <f t="shared" si="3"/>
        <v>10</v>
      </c>
      <c r="AE40">
        <f t="shared" si="4"/>
        <v>11</v>
      </c>
      <c r="AF40">
        <f t="shared" si="6"/>
        <v>4000</v>
      </c>
      <c r="AN40" s="13" t="s">
        <v>91</v>
      </c>
      <c r="AO40" s="14">
        <v>5</v>
      </c>
      <c r="AP40" s="14">
        <v>6</v>
      </c>
      <c r="AQ40" s="14">
        <v>6</v>
      </c>
      <c r="AR40" s="14">
        <v>7</v>
      </c>
      <c r="AS40" s="14">
        <v>9</v>
      </c>
      <c r="AT40" s="14">
        <v>8</v>
      </c>
      <c r="AU40" s="14">
        <v>7000</v>
      </c>
    </row>
    <row r="41" spans="1:47" ht="18.600000000000001" thickBot="1" x14ac:dyDescent="0.35">
      <c r="A41" s="13" t="s">
        <v>91</v>
      </c>
      <c r="B41" s="14">
        <v>11</v>
      </c>
      <c r="C41" s="14">
        <v>10</v>
      </c>
      <c r="D41" s="14">
        <v>10</v>
      </c>
      <c r="E41" s="14">
        <v>9</v>
      </c>
      <c r="F41" s="14">
        <v>7</v>
      </c>
      <c r="G41" s="14">
        <v>8</v>
      </c>
      <c r="H41" s="14">
        <v>7000</v>
      </c>
      <c r="Q41" s="13" t="s">
        <v>91</v>
      </c>
      <c r="R41" s="14">
        <v>11</v>
      </c>
      <c r="S41" s="14">
        <v>10</v>
      </c>
      <c r="T41" s="14">
        <v>10</v>
      </c>
      <c r="U41" s="14">
        <v>9</v>
      </c>
      <c r="V41" s="14">
        <v>7</v>
      </c>
      <c r="W41" s="14">
        <v>8</v>
      </c>
      <c r="X41" s="14">
        <v>7000</v>
      </c>
      <c r="Z41">
        <f t="shared" si="5"/>
        <v>5</v>
      </c>
      <c r="AA41">
        <f t="shared" si="0"/>
        <v>6</v>
      </c>
      <c r="AB41">
        <f t="shared" si="1"/>
        <v>6</v>
      </c>
      <c r="AC41">
        <f t="shared" si="2"/>
        <v>7</v>
      </c>
      <c r="AD41">
        <f t="shared" si="3"/>
        <v>9</v>
      </c>
      <c r="AE41">
        <f t="shared" si="4"/>
        <v>8</v>
      </c>
      <c r="AF41">
        <f t="shared" si="6"/>
        <v>7000</v>
      </c>
      <c r="AN41" s="9"/>
    </row>
    <row r="42" spans="1:47" ht="18.600000000000001" thickBot="1" x14ac:dyDescent="0.35">
      <c r="A42" s="9"/>
      <c r="Q42" s="9"/>
      <c r="AN42" s="13" t="s">
        <v>119</v>
      </c>
      <c r="AO42" s="13" t="s">
        <v>112</v>
      </c>
      <c r="AP42" s="13" t="s">
        <v>113</v>
      </c>
      <c r="AQ42" s="13" t="s">
        <v>114</v>
      </c>
      <c r="AR42" s="13" t="s">
        <v>115</v>
      </c>
      <c r="AS42" s="13" t="s">
        <v>116</v>
      </c>
      <c r="AT42" s="13" t="s">
        <v>117</v>
      </c>
    </row>
    <row r="43" spans="1:47" ht="20.399999999999999" thickBot="1" x14ac:dyDescent="0.35">
      <c r="A43" s="13" t="s">
        <v>119</v>
      </c>
      <c r="B43" s="13" t="s">
        <v>112</v>
      </c>
      <c r="C43" s="13" t="s">
        <v>113</v>
      </c>
      <c r="D43" s="13" t="s">
        <v>114</v>
      </c>
      <c r="E43" s="13" t="s">
        <v>115</v>
      </c>
      <c r="F43" s="13" t="s">
        <v>116</v>
      </c>
      <c r="G43" s="13" t="s">
        <v>117</v>
      </c>
      <c r="Q43" s="13" t="s">
        <v>119</v>
      </c>
      <c r="R43" s="13" t="s">
        <v>112</v>
      </c>
      <c r="S43" s="13" t="s">
        <v>113</v>
      </c>
      <c r="T43" s="13" t="s">
        <v>114</v>
      </c>
      <c r="U43" s="13" t="s">
        <v>115</v>
      </c>
      <c r="V43" s="13" t="s">
        <v>116</v>
      </c>
      <c r="W43" s="13" t="s">
        <v>117</v>
      </c>
      <c r="AN43" s="13" t="s">
        <v>120</v>
      </c>
      <c r="AO43" s="14" t="s">
        <v>203</v>
      </c>
      <c r="AP43" s="14" t="s">
        <v>174</v>
      </c>
      <c r="AQ43" s="14" t="s">
        <v>174</v>
      </c>
      <c r="AR43" s="14" t="s">
        <v>204</v>
      </c>
      <c r="AS43" s="14" t="s">
        <v>205</v>
      </c>
      <c r="AT43" s="14" t="s">
        <v>206</v>
      </c>
    </row>
    <row r="44" spans="1:47" ht="20.399999999999999" thickBot="1" x14ac:dyDescent="0.35">
      <c r="A44" s="13" t="s">
        <v>120</v>
      </c>
      <c r="B44" s="14" t="s">
        <v>164</v>
      </c>
      <c r="C44" s="14" t="s">
        <v>165</v>
      </c>
      <c r="D44" s="14" t="s">
        <v>166</v>
      </c>
      <c r="E44" s="14" t="s">
        <v>167</v>
      </c>
      <c r="F44" s="14" t="s">
        <v>168</v>
      </c>
      <c r="G44" s="14" t="s">
        <v>169</v>
      </c>
      <c r="Q44" s="13" t="s">
        <v>120</v>
      </c>
      <c r="R44" s="14" t="s">
        <v>183</v>
      </c>
      <c r="S44" s="14" t="s">
        <v>184</v>
      </c>
      <c r="T44" s="14" t="s">
        <v>185</v>
      </c>
      <c r="U44" s="14" t="s">
        <v>174</v>
      </c>
      <c r="V44" s="14" t="s">
        <v>186</v>
      </c>
      <c r="W44" s="14" t="s">
        <v>187</v>
      </c>
      <c r="AN44" s="13" t="s">
        <v>125</v>
      </c>
      <c r="AO44" s="14" t="s">
        <v>174</v>
      </c>
      <c r="AP44" s="14" t="s">
        <v>174</v>
      </c>
      <c r="AQ44" s="14" t="s">
        <v>174</v>
      </c>
      <c r="AR44" s="14" t="s">
        <v>204</v>
      </c>
      <c r="AS44" s="14" t="s">
        <v>207</v>
      </c>
      <c r="AT44" s="14" t="s">
        <v>206</v>
      </c>
    </row>
    <row r="45" spans="1:47" ht="15" thickBot="1" x14ac:dyDescent="0.35">
      <c r="A45" s="13" t="s">
        <v>125</v>
      </c>
      <c r="B45" s="14" t="s">
        <v>170</v>
      </c>
      <c r="C45" s="14" t="s">
        <v>165</v>
      </c>
      <c r="D45" s="14" t="s">
        <v>171</v>
      </c>
      <c r="E45" s="14" t="s">
        <v>167</v>
      </c>
      <c r="F45" s="14" t="s">
        <v>168</v>
      </c>
      <c r="G45" s="14" t="s">
        <v>168</v>
      </c>
      <c r="Q45" s="13" t="s">
        <v>125</v>
      </c>
      <c r="R45" s="14" t="s">
        <v>188</v>
      </c>
      <c r="S45" s="14" t="s">
        <v>184</v>
      </c>
      <c r="T45" s="14" t="s">
        <v>189</v>
      </c>
      <c r="U45" s="14" t="s">
        <v>174</v>
      </c>
      <c r="V45" s="14" t="s">
        <v>186</v>
      </c>
      <c r="W45" s="14" t="s">
        <v>190</v>
      </c>
      <c r="AN45" s="13" t="s">
        <v>127</v>
      </c>
      <c r="AO45" s="14" t="s">
        <v>174</v>
      </c>
      <c r="AP45" s="14" t="s">
        <v>174</v>
      </c>
      <c r="AQ45" s="14" t="s">
        <v>174</v>
      </c>
      <c r="AR45" s="14" t="s">
        <v>204</v>
      </c>
      <c r="AS45" s="14" t="s">
        <v>208</v>
      </c>
      <c r="AT45" s="14" t="s">
        <v>206</v>
      </c>
    </row>
    <row r="46" spans="1:47" ht="15" thickBot="1" x14ac:dyDescent="0.35">
      <c r="A46" s="13" t="s">
        <v>127</v>
      </c>
      <c r="B46" s="14" t="s">
        <v>170</v>
      </c>
      <c r="C46" s="14" t="s">
        <v>172</v>
      </c>
      <c r="D46" s="14" t="s">
        <v>173</v>
      </c>
      <c r="E46" s="14" t="s">
        <v>167</v>
      </c>
      <c r="F46" s="14" t="s">
        <v>174</v>
      </c>
      <c r="G46" s="14" t="s">
        <v>168</v>
      </c>
      <c r="Q46" s="13" t="s">
        <v>127</v>
      </c>
      <c r="R46" s="14" t="s">
        <v>188</v>
      </c>
      <c r="S46" s="14" t="s">
        <v>191</v>
      </c>
      <c r="T46" s="14" t="s">
        <v>192</v>
      </c>
      <c r="U46" s="14" t="s">
        <v>174</v>
      </c>
      <c r="V46" s="14" t="s">
        <v>186</v>
      </c>
      <c r="W46" s="14" t="s">
        <v>190</v>
      </c>
      <c r="AN46" s="13" t="s">
        <v>128</v>
      </c>
      <c r="AO46" s="14" t="s">
        <v>174</v>
      </c>
      <c r="AP46" s="14" t="s">
        <v>174</v>
      </c>
      <c r="AQ46" s="14" t="s">
        <v>174</v>
      </c>
      <c r="AR46" s="14" t="s">
        <v>174</v>
      </c>
      <c r="AS46" s="14" t="s">
        <v>208</v>
      </c>
      <c r="AT46" s="14" t="s">
        <v>206</v>
      </c>
    </row>
    <row r="47" spans="1:47" ht="15" thickBot="1" x14ac:dyDescent="0.35">
      <c r="A47" s="13" t="s">
        <v>128</v>
      </c>
      <c r="B47" s="14" t="s">
        <v>170</v>
      </c>
      <c r="C47" s="14" t="s">
        <v>172</v>
      </c>
      <c r="D47" s="14" t="s">
        <v>173</v>
      </c>
      <c r="E47" s="14" t="s">
        <v>167</v>
      </c>
      <c r="F47" s="14" t="s">
        <v>174</v>
      </c>
      <c r="G47" s="14" t="s">
        <v>168</v>
      </c>
      <c r="Q47" s="13" t="s">
        <v>128</v>
      </c>
      <c r="R47" s="14" t="s">
        <v>188</v>
      </c>
      <c r="S47" s="14" t="s">
        <v>191</v>
      </c>
      <c r="T47" s="14" t="s">
        <v>192</v>
      </c>
      <c r="U47" s="14" t="s">
        <v>174</v>
      </c>
      <c r="V47" s="14" t="s">
        <v>193</v>
      </c>
      <c r="W47" s="14" t="s">
        <v>190</v>
      </c>
      <c r="AN47" s="13" t="s">
        <v>129</v>
      </c>
      <c r="AO47" s="14" t="s">
        <v>174</v>
      </c>
      <c r="AP47" s="14" t="s">
        <v>174</v>
      </c>
      <c r="AQ47" s="14" t="s">
        <v>174</v>
      </c>
      <c r="AR47" s="14" t="s">
        <v>174</v>
      </c>
      <c r="AS47" s="14" t="s">
        <v>208</v>
      </c>
      <c r="AT47" s="14" t="s">
        <v>206</v>
      </c>
    </row>
    <row r="48" spans="1:47" ht="15" thickBot="1" x14ac:dyDescent="0.35">
      <c r="A48" s="13" t="s">
        <v>129</v>
      </c>
      <c r="B48" s="14" t="s">
        <v>175</v>
      </c>
      <c r="C48" s="14" t="s">
        <v>172</v>
      </c>
      <c r="D48" s="14" t="s">
        <v>173</v>
      </c>
      <c r="E48" s="14" t="s">
        <v>167</v>
      </c>
      <c r="F48" s="14" t="s">
        <v>174</v>
      </c>
      <c r="G48" s="14" t="s">
        <v>168</v>
      </c>
      <c r="Q48" s="13" t="s">
        <v>129</v>
      </c>
      <c r="R48" s="14" t="s">
        <v>194</v>
      </c>
      <c r="S48" s="14" t="s">
        <v>191</v>
      </c>
      <c r="T48" s="14" t="s">
        <v>192</v>
      </c>
      <c r="U48" s="14" t="s">
        <v>174</v>
      </c>
      <c r="V48" s="14" t="s">
        <v>193</v>
      </c>
      <c r="W48" s="14" t="s">
        <v>190</v>
      </c>
      <c r="AN48" s="13" t="s">
        <v>131</v>
      </c>
      <c r="AO48" s="14" t="s">
        <v>174</v>
      </c>
      <c r="AP48" s="14" t="s">
        <v>174</v>
      </c>
      <c r="AQ48" s="14" t="s">
        <v>174</v>
      </c>
      <c r="AR48" s="14" t="s">
        <v>174</v>
      </c>
      <c r="AS48" s="14" t="s">
        <v>209</v>
      </c>
      <c r="AT48" s="14" t="s">
        <v>210</v>
      </c>
    </row>
    <row r="49" spans="1:46" ht="15" thickBot="1" x14ac:dyDescent="0.35">
      <c r="A49" s="13" t="s">
        <v>131</v>
      </c>
      <c r="B49" s="14" t="s">
        <v>176</v>
      </c>
      <c r="C49" s="14" t="s">
        <v>172</v>
      </c>
      <c r="D49" s="14" t="s">
        <v>177</v>
      </c>
      <c r="E49" s="14" t="s">
        <v>167</v>
      </c>
      <c r="F49" s="14" t="s">
        <v>174</v>
      </c>
      <c r="G49" s="14" t="s">
        <v>168</v>
      </c>
      <c r="Q49" s="13" t="s">
        <v>131</v>
      </c>
      <c r="R49" s="14" t="s">
        <v>194</v>
      </c>
      <c r="S49" s="14" t="s">
        <v>191</v>
      </c>
      <c r="T49" s="14" t="s">
        <v>192</v>
      </c>
      <c r="U49" s="14" t="s">
        <v>174</v>
      </c>
      <c r="V49" s="14" t="s">
        <v>195</v>
      </c>
      <c r="W49" s="14" t="s">
        <v>190</v>
      </c>
      <c r="AN49" s="13" t="s">
        <v>133</v>
      </c>
      <c r="AO49" s="14" t="s">
        <v>174</v>
      </c>
      <c r="AP49" s="14" t="s">
        <v>174</v>
      </c>
      <c r="AQ49" s="14" t="s">
        <v>174</v>
      </c>
      <c r="AR49" s="14" t="s">
        <v>174</v>
      </c>
      <c r="AS49" s="14" t="s">
        <v>211</v>
      </c>
      <c r="AT49" s="14" t="s">
        <v>210</v>
      </c>
    </row>
    <row r="50" spans="1:46" ht="15" thickBot="1" x14ac:dyDescent="0.35">
      <c r="A50" s="13" t="s">
        <v>133</v>
      </c>
      <c r="B50" s="14" t="s">
        <v>178</v>
      </c>
      <c r="C50" s="14" t="s">
        <v>177</v>
      </c>
      <c r="D50" s="14" t="s">
        <v>177</v>
      </c>
      <c r="E50" s="14" t="s">
        <v>167</v>
      </c>
      <c r="F50" s="14" t="s">
        <v>174</v>
      </c>
      <c r="G50" s="14" t="s">
        <v>168</v>
      </c>
      <c r="Q50" s="13" t="s">
        <v>133</v>
      </c>
      <c r="R50" s="14" t="s">
        <v>194</v>
      </c>
      <c r="S50" s="14" t="s">
        <v>191</v>
      </c>
      <c r="T50" s="14" t="s">
        <v>191</v>
      </c>
      <c r="U50" s="14" t="s">
        <v>174</v>
      </c>
      <c r="V50" s="14" t="s">
        <v>195</v>
      </c>
      <c r="W50" s="14" t="s">
        <v>190</v>
      </c>
      <c r="AN50" s="13" t="s">
        <v>135</v>
      </c>
      <c r="AO50" s="14" t="s">
        <v>174</v>
      </c>
      <c r="AP50" s="14" t="s">
        <v>174</v>
      </c>
      <c r="AQ50" s="14" t="s">
        <v>174</v>
      </c>
      <c r="AR50" s="14" t="s">
        <v>174</v>
      </c>
      <c r="AS50" s="14" t="s">
        <v>211</v>
      </c>
      <c r="AT50" s="14" t="s">
        <v>210</v>
      </c>
    </row>
    <row r="51" spans="1:46" ht="15" thickBot="1" x14ac:dyDescent="0.35">
      <c r="A51" s="13" t="s">
        <v>135</v>
      </c>
      <c r="B51" s="14" t="s">
        <v>179</v>
      </c>
      <c r="C51" s="14" t="s">
        <v>174</v>
      </c>
      <c r="D51" s="14" t="s">
        <v>177</v>
      </c>
      <c r="E51" s="14" t="s">
        <v>167</v>
      </c>
      <c r="F51" s="14" t="s">
        <v>174</v>
      </c>
      <c r="G51" s="14" t="s">
        <v>168</v>
      </c>
      <c r="Q51" s="13" t="s">
        <v>135</v>
      </c>
      <c r="R51" s="14" t="s">
        <v>194</v>
      </c>
      <c r="S51" s="14" t="s">
        <v>191</v>
      </c>
      <c r="T51" s="14" t="s">
        <v>196</v>
      </c>
      <c r="U51" s="14" t="s">
        <v>174</v>
      </c>
      <c r="V51" s="14" t="s">
        <v>197</v>
      </c>
      <c r="W51" s="14" t="s">
        <v>190</v>
      </c>
      <c r="AN51" s="13" t="s">
        <v>136</v>
      </c>
      <c r="AO51" s="14" t="s">
        <v>174</v>
      </c>
      <c r="AP51" s="14" t="s">
        <v>174</v>
      </c>
      <c r="AQ51" s="14" t="s">
        <v>174</v>
      </c>
      <c r="AR51" s="14" t="s">
        <v>174</v>
      </c>
      <c r="AS51" s="14" t="s">
        <v>212</v>
      </c>
      <c r="AT51" s="14" t="s">
        <v>210</v>
      </c>
    </row>
    <row r="52" spans="1:46" ht="15" thickBot="1" x14ac:dyDescent="0.35">
      <c r="A52" s="13" t="s">
        <v>136</v>
      </c>
      <c r="B52" s="14" t="s">
        <v>179</v>
      </c>
      <c r="C52" s="14" t="s">
        <v>174</v>
      </c>
      <c r="D52" s="14" t="s">
        <v>177</v>
      </c>
      <c r="E52" s="14" t="s">
        <v>180</v>
      </c>
      <c r="F52" s="14" t="s">
        <v>174</v>
      </c>
      <c r="G52" s="14" t="s">
        <v>168</v>
      </c>
      <c r="Q52" s="13" t="s">
        <v>136</v>
      </c>
      <c r="R52" s="14" t="s">
        <v>198</v>
      </c>
      <c r="S52" s="14" t="s">
        <v>174</v>
      </c>
      <c r="T52" s="14" t="s">
        <v>199</v>
      </c>
      <c r="U52" s="14" t="s">
        <v>174</v>
      </c>
      <c r="V52" s="14" t="s">
        <v>174</v>
      </c>
      <c r="W52" s="14" t="s">
        <v>190</v>
      </c>
      <c r="AN52" s="13" t="s">
        <v>138</v>
      </c>
      <c r="AO52" s="14" t="s">
        <v>174</v>
      </c>
      <c r="AP52" s="14" t="s">
        <v>174</v>
      </c>
      <c r="AQ52" s="14" t="s">
        <v>174</v>
      </c>
      <c r="AR52" s="14" t="s">
        <v>174</v>
      </c>
      <c r="AS52" s="14" t="s">
        <v>213</v>
      </c>
      <c r="AT52" s="14" t="s">
        <v>214</v>
      </c>
    </row>
    <row r="53" spans="1:46" ht="15" thickBot="1" x14ac:dyDescent="0.35">
      <c r="A53" s="13" t="s">
        <v>138</v>
      </c>
      <c r="B53" s="14" t="s">
        <v>179</v>
      </c>
      <c r="C53" s="14" t="s">
        <v>174</v>
      </c>
      <c r="D53" s="14" t="s">
        <v>177</v>
      </c>
      <c r="E53" s="14" t="s">
        <v>174</v>
      </c>
      <c r="F53" s="14" t="s">
        <v>174</v>
      </c>
      <c r="G53" s="14" t="s">
        <v>168</v>
      </c>
      <c r="Q53" s="13" t="s">
        <v>138</v>
      </c>
      <c r="R53" s="14" t="s">
        <v>198</v>
      </c>
      <c r="S53" s="14" t="s">
        <v>174</v>
      </c>
      <c r="T53" s="14" t="s">
        <v>199</v>
      </c>
      <c r="U53" s="14" t="s">
        <v>174</v>
      </c>
      <c r="V53" s="14" t="s">
        <v>174</v>
      </c>
      <c r="W53" s="14" t="s">
        <v>174</v>
      </c>
      <c r="AN53" s="13" t="s">
        <v>139</v>
      </c>
      <c r="AO53" s="14" t="s">
        <v>174</v>
      </c>
      <c r="AP53" s="14" t="s">
        <v>174</v>
      </c>
      <c r="AQ53" s="14" t="s">
        <v>174</v>
      </c>
      <c r="AR53" s="14" t="s">
        <v>174</v>
      </c>
      <c r="AS53" s="14" t="s">
        <v>213</v>
      </c>
      <c r="AT53" s="14" t="s">
        <v>214</v>
      </c>
    </row>
    <row r="54" spans="1:46" ht="15" thickBot="1" x14ac:dyDescent="0.35">
      <c r="A54" s="13" t="s">
        <v>139</v>
      </c>
      <c r="B54" s="14" t="s">
        <v>179</v>
      </c>
      <c r="C54" s="14" t="s">
        <v>174</v>
      </c>
      <c r="D54" s="14" t="s">
        <v>177</v>
      </c>
      <c r="E54" s="14" t="s">
        <v>174</v>
      </c>
      <c r="F54" s="14" t="s">
        <v>174</v>
      </c>
      <c r="G54" s="14" t="s">
        <v>168</v>
      </c>
      <c r="Q54" s="13" t="s">
        <v>139</v>
      </c>
      <c r="R54" s="14" t="s">
        <v>198</v>
      </c>
      <c r="S54" s="14" t="s">
        <v>174</v>
      </c>
      <c r="T54" s="14" t="s">
        <v>200</v>
      </c>
      <c r="U54" s="14" t="s">
        <v>174</v>
      </c>
      <c r="V54" s="14" t="s">
        <v>174</v>
      </c>
      <c r="W54" s="14" t="s">
        <v>174</v>
      </c>
      <c r="AN54" s="13" t="s">
        <v>140</v>
      </c>
      <c r="AO54" s="14" t="s">
        <v>174</v>
      </c>
      <c r="AP54" s="14" t="s">
        <v>174</v>
      </c>
      <c r="AQ54" s="14" t="s">
        <v>174</v>
      </c>
      <c r="AR54" s="14" t="s">
        <v>174</v>
      </c>
      <c r="AS54" s="14" t="s">
        <v>213</v>
      </c>
      <c r="AT54" s="14" t="s">
        <v>214</v>
      </c>
    </row>
    <row r="55" spans="1:46" ht="15" thickBot="1" x14ac:dyDescent="0.35">
      <c r="A55" s="13" t="s">
        <v>140</v>
      </c>
      <c r="B55" s="14" t="s">
        <v>174</v>
      </c>
      <c r="C55" s="14" t="s">
        <v>174</v>
      </c>
      <c r="D55" s="14" t="s">
        <v>177</v>
      </c>
      <c r="E55" s="14" t="s">
        <v>174</v>
      </c>
      <c r="F55" s="14" t="s">
        <v>174</v>
      </c>
      <c r="G55" s="14" t="s">
        <v>168</v>
      </c>
      <c r="Q55" s="13" t="s">
        <v>140</v>
      </c>
      <c r="R55" s="14" t="s">
        <v>174</v>
      </c>
      <c r="S55" s="14" t="s">
        <v>174</v>
      </c>
      <c r="T55" s="14" t="s">
        <v>174</v>
      </c>
      <c r="U55" s="14" t="s">
        <v>174</v>
      </c>
      <c r="V55" s="14" t="s">
        <v>174</v>
      </c>
      <c r="W55" s="14" t="s">
        <v>174</v>
      </c>
      <c r="AN55" s="13" t="s">
        <v>141</v>
      </c>
      <c r="AO55" s="14" t="s">
        <v>174</v>
      </c>
      <c r="AP55" s="14" t="s">
        <v>174</v>
      </c>
      <c r="AQ55" s="14" t="s">
        <v>174</v>
      </c>
      <c r="AR55" s="14" t="s">
        <v>174</v>
      </c>
      <c r="AS55" s="14" t="s">
        <v>213</v>
      </c>
      <c r="AT55" s="14" t="s">
        <v>214</v>
      </c>
    </row>
    <row r="56" spans="1:46" ht="15" thickBot="1" x14ac:dyDescent="0.35">
      <c r="A56" s="13" t="s">
        <v>141</v>
      </c>
      <c r="B56" s="14" t="s">
        <v>174</v>
      </c>
      <c r="C56" s="14" t="s">
        <v>174</v>
      </c>
      <c r="D56" s="14" t="s">
        <v>174</v>
      </c>
      <c r="E56" s="14" t="s">
        <v>174</v>
      </c>
      <c r="F56" s="14" t="s">
        <v>174</v>
      </c>
      <c r="G56" s="14" t="s">
        <v>174</v>
      </c>
      <c r="Q56" s="13" t="s">
        <v>141</v>
      </c>
      <c r="R56" s="14" t="s">
        <v>174</v>
      </c>
      <c r="S56" s="14" t="s">
        <v>174</v>
      </c>
      <c r="T56" s="14" t="s">
        <v>174</v>
      </c>
      <c r="U56" s="14" t="s">
        <v>174</v>
      </c>
      <c r="V56" s="14" t="s">
        <v>174</v>
      </c>
      <c r="W56" s="14" t="s">
        <v>174</v>
      </c>
      <c r="AN56" s="13" t="s">
        <v>142</v>
      </c>
      <c r="AO56" s="14" t="s">
        <v>174</v>
      </c>
      <c r="AP56" s="14" t="s">
        <v>174</v>
      </c>
      <c r="AQ56" s="14" t="s">
        <v>174</v>
      </c>
      <c r="AR56" s="14" t="s">
        <v>174</v>
      </c>
      <c r="AS56" s="14" t="s">
        <v>174</v>
      </c>
      <c r="AT56" s="14" t="s">
        <v>214</v>
      </c>
    </row>
    <row r="57" spans="1:46" ht="15" thickBot="1" x14ac:dyDescent="0.35">
      <c r="A57" s="13" t="s">
        <v>142</v>
      </c>
      <c r="B57" s="14" t="s">
        <v>174</v>
      </c>
      <c r="C57" s="14" t="s">
        <v>174</v>
      </c>
      <c r="D57" s="14" t="s">
        <v>174</v>
      </c>
      <c r="E57" s="14" t="s">
        <v>174</v>
      </c>
      <c r="F57" s="14" t="s">
        <v>174</v>
      </c>
      <c r="G57" s="14" t="s">
        <v>174</v>
      </c>
      <c r="Q57" s="13" t="s">
        <v>142</v>
      </c>
      <c r="R57" s="14" t="s">
        <v>174</v>
      </c>
      <c r="S57" s="14" t="s">
        <v>174</v>
      </c>
      <c r="T57" s="14" t="s">
        <v>174</v>
      </c>
      <c r="U57" s="14" t="s">
        <v>174</v>
      </c>
      <c r="V57" s="14" t="s">
        <v>174</v>
      </c>
      <c r="W57" s="14" t="s">
        <v>174</v>
      </c>
      <c r="AN57" s="13" t="s">
        <v>143</v>
      </c>
      <c r="AO57" s="14" t="s">
        <v>174</v>
      </c>
      <c r="AP57" s="14" t="s">
        <v>174</v>
      </c>
      <c r="AQ57" s="14" t="s">
        <v>174</v>
      </c>
      <c r="AR57" s="14" t="s">
        <v>174</v>
      </c>
      <c r="AS57" s="14" t="s">
        <v>174</v>
      </c>
      <c r="AT57" s="14" t="s">
        <v>174</v>
      </c>
    </row>
    <row r="58" spans="1:46" ht="18.600000000000001" thickBot="1" x14ac:dyDescent="0.35">
      <c r="A58" s="13" t="s">
        <v>143</v>
      </c>
      <c r="B58" s="14" t="s">
        <v>174</v>
      </c>
      <c r="C58" s="14" t="s">
        <v>174</v>
      </c>
      <c r="D58" s="14" t="s">
        <v>174</v>
      </c>
      <c r="E58" s="14" t="s">
        <v>174</v>
      </c>
      <c r="F58" s="14" t="s">
        <v>174</v>
      </c>
      <c r="G58" s="14" t="s">
        <v>174</v>
      </c>
      <c r="Q58" s="13" t="s">
        <v>143</v>
      </c>
      <c r="R58" s="14" t="s">
        <v>174</v>
      </c>
      <c r="S58" s="14" t="s">
        <v>174</v>
      </c>
      <c r="T58" s="14" t="s">
        <v>174</v>
      </c>
      <c r="U58" s="14" t="s">
        <v>174</v>
      </c>
      <c r="V58" s="14" t="s">
        <v>174</v>
      </c>
      <c r="W58" s="14" t="s">
        <v>174</v>
      </c>
      <c r="AN58" s="9"/>
    </row>
    <row r="59" spans="1:46" ht="18.600000000000001" thickBot="1" x14ac:dyDescent="0.35">
      <c r="A59" s="9"/>
      <c r="Q59" s="9"/>
      <c r="AN59" s="13" t="s">
        <v>144</v>
      </c>
      <c r="AO59" s="13" t="s">
        <v>112</v>
      </c>
      <c r="AP59" s="13" t="s">
        <v>113</v>
      </c>
      <c r="AQ59" s="13" t="s">
        <v>114</v>
      </c>
      <c r="AR59" s="13" t="s">
        <v>115</v>
      </c>
      <c r="AS59" s="13" t="s">
        <v>116</v>
      </c>
      <c r="AT59" s="13" t="s">
        <v>117</v>
      </c>
    </row>
    <row r="60" spans="1:46" ht="15" thickBot="1" x14ac:dyDescent="0.35">
      <c r="A60" s="13" t="s">
        <v>144</v>
      </c>
      <c r="B60" s="13" t="s">
        <v>112</v>
      </c>
      <c r="C60" s="13" t="s">
        <v>113</v>
      </c>
      <c r="D60" s="13" t="s">
        <v>114</v>
      </c>
      <c r="E60" s="13" t="s">
        <v>115</v>
      </c>
      <c r="F60" s="13" t="s">
        <v>116</v>
      </c>
      <c r="G60" s="13" t="s">
        <v>117</v>
      </c>
      <c r="Q60" s="13" t="s">
        <v>144</v>
      </c>
      <c r="R60" s="13" t="s">
        <v>112</v>
      </c>
      <c r="S60" s="13" t="s">
        <v>113</v>
      </c>
      <c r="T60" s="13" t="s">
        <v>114</v>
      </c>
      <c r="U60" s="13" t="s">
        <v>115</v>
      </c>
      <c r="V60" s="13" t="s">
        <v>116</v>
      </c>
      <c r="W60" s="13" t="s">
        <v>117</v>
      </c>
      <c r="AN60" s="13" t="s">
        <v>120</v>
      </c>
      <c r="AO60" s="14">
        <v>1733.9</v>
      </c>
      <c r="AP60" s="14">
        <v>0</v>
      </c>
      <c r="AQ60" s="14">
        <v>0</v>
      </c>
      <c r="AR60" s="14">
        <v>40313.599999999999</v>
      </c>
      <c r="AS60" s="14">
        <v>24708.3</v>
      </c>
      <c r="AT60" s="14">
        <v>5201.8</v>
      </c>
    </row>
    <row r="61" spans="1:46" ht="15" thickBot="1" x14ac:dyDescent="0.35">
      <c r="A61" s="13" t="s">
        <v>120</v>
      </c>
      <c r="B61" s="14">
        <v>9500</v>
      </c>
      <c r="C61" s="14">
        <v>2500</v>
      </c>
      <c r="D61" s="14">
        <v>11500</v>
      </c>
      <c r="E61" s="14">
        <v>2000</v>
      </c>
      <c r="F61" s="14">
        <v>4500</v>
      </c>
      <c r="G61" s="14">
        <v>5000</v>
      </c>
      <c r="Q61" s="13" t="s">
        <v>120</v>
      </c>
      <c r="R61" s="14">
        <v>7881.7</v>
      </c>
      <c r="S61" s="14">
        <v>4378.7</v>
      </c>
      <c r="T61" s="14">
        <v>13136.2</v>
      </c>
      <c r="U61" s="14">
        <v>0</v>
      </c>
      <c r="V61" s="14">
        <v>40722.300000000003</v>
      </c>
      <c r="W61" s="14">
        <v>2189.4</v>
      </c>
      <c r="AN61" s="13" t="s">
        <v>125</v>
      </c>
      <c r="AO61" s="14">
        <v>0</v>
      </c>
      <c r="AP61" s="14">
        <v>0</v>
      </c>
      <c r="AQ61" s="14">
        <v>0</v>
      </c>
      <c r="AR61" s="14">
        <v>40313.599999999999</v>
      </c>
      <c r="AS61" s="14">
        <v>11703.9</v>
      </c>
      <c r="AT61" s="14">
        <v>5201.8</v>
      </c>
    </row>
    <row r="62" spans="1:46" ht="15" thickBot="1" x14ac:dyDescent="0.35">
      <c r="A62" s="13" t="s">
        <v>125</v>
      </c>
      <c r="B62" s="14">
        <v>4500</v>
      </c>
      <c r="C62" s="14">
        <v>2500</v>
      </c>
      <c r="D62" s="14">
        <v>6500</v>
      </c>
      <c r="E62" s="14">
        <v>2000</v>
      </c>
      <c r="F62" s="14">
        <v>4500</v>
      </c>
      <c r="G62" s="14">
        <v>4500</v>
      </c>
      <c r="Q62" s="13" t="s">
        <v>125</v>
      </c>
      <c r="R62" s="14">
        <v>3503</v>
      </c>
      <c r="S62" s="14">
        <v>4378.7</v>
      </c>
      <c r="T62" s="14">
        <v>8757.5</v>
      </c>
      <c r="U62" s="14">
        <v>0</v>
      </c>
      <c r="V62" s="14">
        <v>40722.300000000003</v>
      </c>
      <c r="W62" s="14">
        <v>875.7</v>
      </c>
      <c r="AN62" s="13" t="s">
        <v>127</v>
      </c>
      <c r="AO62" s="14">
        <v>0</v>
      </c>
      <c r="AP62" s="14">
        <v>0</v>
      </c>
      <c r="AQ62" s="14">
        <v>0</v>
      </c>
      <c r="AR62" s="14">
        <v>40313.599999999999</v>
      </c>
      <c r="AS62" s="14">
        <v>9970</v>
      </c>
      <c r="AT62" s="14">
        <v>5201.8</v>
      </c>
    </row>
    <row r="63" spans="1:46" ht="15" thickBot="1" x14ac:dyDescent="0.35">
      <c r="A63" s="13" t="s">
        <v>127</v>
      </c>
      <c r="B63" s="14">
        <v>4500</v>
      </c>
      <c r="C63" s="14">
        <v>1000</v>
      </c>
      <c r="D63" s="14">
        <v>1500</v>
      </c>
      <c r="E63" s="14">
        <v>2000</v>
      </c>
      <c r="F63" s="14">
        <v>0</v>
      </c>
      <c r="G63" s="14">
        <v>4500</v>
      </c>
      <c r="Q63" s="13" t="s">
        <v>127</v>
      </c>
      <c r="R63" s="14">
        <v>3503</v>
      </c>
      <c r="S63" s="14">
        <v>2189.4</v>
      </c>
      <c r="T63" s="14">
        <v>4378.7</v>
      </c>
      <c r="U63" s="14">
        <v>0</v>
      </c>
      <c r="V63" s="14">
        <v>40722.300000000003</v>
      </c>
      <c r="W63" s="14">
        <v>875.7</v>
      </c>
      <c r="AN63" s="13" t="s">
        <v>128</v>
      </c>
      <c r="AO63" s="14">
        <v>0</v>
      </c>
      <c r="AP63" s="14">
        <v>0</v>
      </c>
      <c r="AQ63" s="14">
        <v>0</v>
      </c>
      <c r="AR63" s="14">
        <v>0</v>
      </c>
      <c r="AS63" s="14">
        <v>9970</v>
      </c>
      <c r="AT63" s="14">
        <v>5201.8</v>
      </c>
    </row>
    <row r="64" spans="1:46" ht="15" thickBot="1" x14ac:dyDescent="0.35">
      <c r="A64" s="13" t="s">
        <v>128</v>
      </c>
      <c r="B64" s="14">
        <v>4500</v>
      </c>
      <c r="C64" s="14">
        <v>1000</v>
      </c>
      <c r="D64" s="14">
        <v>1500</v>
      </c>
      <c r="E64" s="14">
        <v>2000</v>
      </c>
      <c r="F64" s="14">
        <v>0</v>
      </c>
      <c r="G64" s="14">
        <v>4500</v>
      </c>
      <c r="Q64" s="13" t="s">
        <v>128</v>
      </c>
      <c r="R64" s="14">
        <v>3503</v>
      </c>
      <c r="S64" s="14">
        <v>2189.4</v>
      </c>
      <c r="T64" s="14">
        <v>4378.7</v>
      </c>
      <c r="U64" s="14">
        <v>0</v>
      </c>
      <c r="V64" s="14">
        <v>3503</v>
      </c>
      <c r="W64" s="14">
        <v>875.7</v>
      </c>
      <c r="AN64" s="13" t="s">
        <v>129</v>
      </c>
      <c r="AO64" s="14">
        <v>0</v>
      </c>
      <c r="AP64" s="14">
        <v>0</v>
      </c>
      <c r="AQ64" s="14">
        <v>0</v>
      </c>
      <c r="AR64" s="14">
        <v>0</v>
      </c>
      <c r="AS64" s="14">
        <v>9970</v>
      </c>
      <c r="AT64" s="14">
        <v>5201.8</v>
      </c>
    </row>
    <row r="65" spans="1:50" ht="15" thickBot="1" x14ac:dyDescent="0.35">
      <c r="A65" s="13" t="s">
        <v>129</v>
      </c>
      <c r="B65" s="14">
        <v>3000</v>
      </c>
      <c r="C65" s="14">
        <v>1000</v>
      </c>
      <c r="D65" s="14">
        <v>1500</v>
      </c>
      <c r="E65" s="14">
        <v>2000</v>
      </c>
      <c r="F65" s="14">
        <v>0</v>
      </c>
      <c r="G65" s="14">
        <v>4500</v>
      </c>
      <c r="Q65" s="13" t="s">
        <v>129</v>
      </c>
      <c r="R65" s="14">
        <v>3065.1</v>
      </c>
      <c r="S65" s="14">
        <v>2189.4</v>
      </c>
      <c r="T65" s="14">
        <v>4378.7</v>
      </c>
      <c r="U65" s="14">
        <v>0</v>
      </c>
      <c r="V65" s="14">
        <v>3503</v>
      </c>
      <c r="W65" s="14">
        <v>875.7</v>
      </c>
      <c r="AN65" s="13" t="s">
        <v>131</v>
      </c>
      <c r="AO65" s="14">
        <v>0</v>
      </c>
      <c r="AP65" s="14">
        <v>0</v>
      </c>
      <c r="AQ65" s="14">
        <v>0</v>
      </c>
      <c r="AR65" s="14">
        <v>0</v>
      </c>
      <c r="AS65" s="14">
        <v>6502.2</v>
      </c>
      <c r="AT65" s="14">
        <v>3901.3</v>
      </c>
    </row>
    <row r="66" spans="1:50" ht="15" thickBot="1" x14ac:dyDescent="0.35">
      <c r="A66" s="13" t="s">
        <v>131</v>
      </c>
      <c r="B66" s="14">
        <v>2000</v>
      </c>
      <c r="C66" s="14">
        <v>1000</v>
      </c>
      <c r="D66" s="14">
        <v>500</v>
      </c>
      <c r="E66" s="14">
        <v>2000</v>
      </c>
      <c r="F66" s="14">
        <v>0</v>
      </c>
      <c r="G66" s="14">
        <v>4500</v>
      </c>
      <c r="Q66" s="13" t="s">
        <v>131</v>
      </c>
      <c r="R66" s="14">
        <v>3065.1</v>
      </c>
      <c r="S66" s="14">
        <v>2189.4</v>
      </c>
      <c r="T66" s="14">
        <v>4378.7</v>
      </c>
      <c r="U66" s="14">
        <v>0</v>
      </c>
      <c r="V66" s="14">
        <v>2627.2</v>
      </c>
      <c r="W66" s="14">
        <v>875.7</v>
      </c>
      <c r="AN66" s="13" t="s">
        <v>133</v>
      </c>
      <c r="AO66" s="14">
        <v>0</v>
      </c>
      <c r="AP66" s="14">
        <v>0</v>
      </c>
      <c r="AQ66" s="14">
        <v>0</v>
      </c>
      <c r="AR66" s="14">
        <v>0</v>
      </c>
      <c r="AS66" s="14">
        <v>4768.3</v>
      </c>
      <c r="AT66" s="14">
        <v>3901.3</v>
      </c>
    </row>
    <row r="67" spans="1:50" ht="15" thickBot="1" x14ac:dyDescent="0.35">
      <c r="A67" s="13" t="s">
        <v>133</v>
      </c>
      <c r="B67" s="14">
        <v>1500</v>
      </c>
      <c r="C67" s="14">
        <v>500</v>
      </c>
      <c r="D67" s="14">
        <v>500</v>
      </c>
      <c r="E67" s="14">
        <v>2000</v>
      </c>
      <c r="F67" s="14">
        <v>0</v>
      </c>
      <c r="G67" s="14">
        <v>4500</v>
      </c>
      <c r="Q67" s="13" t="s">
        <v>133</v>
      </c>
      <c r="R67" s="14">
        <v>3065.1</v>
      </c>
      <c r="S67" s="14">
        <v>2189.4</v>
      </c>
      <c r="T67" s="14">
        <v>2189.4</v>
      </c>
      <c r="U67" s="14">
        <v>0</v>
      </c>
      <c r="V67" s="14">
        <v>2627.2</v>
      </c>
      <c r="W67" s="14">
        <v>875.7</v>
      </c>
      <c r="AN67" s="13" t="s">
        <v>135</v>
      </c>
      <c r="AO67" s="14">
        <v>0</v>
      </c>
      <c r="AP67" s="14">
        <v>0</v>
      </c>
      <c r="AQ67" s="14">
        <v>0</v>
      </c>
      <c r="AR67" s="14">
        <v>0</v>
      </c>
      <c r="AS67" s="14">
        <v>4768.3</v>
      </c>
      <c r="AT67" s="14">
        <v>3901.3</v>
      </c>
    </row>
    <row r="68" spans="1:50" ht="15" thickBot="1" x14ac:dyDescent="0.35">
      <c r="A68" s="13" t="s">
        <v>135</v>
      </c>
      <c r="B68" s="14">
        <v>500</v>
      </c>
      <c r="C68" s="14">
        <v>0</v>
      </c>
      <c r="D68" s="14">
        <v>500</v>
      </c>
      <c r="E68" s="14">
        <v>2000</v>
      </c>
      <c r="F68" s="14">
        <v>0</v>
      </c>
      <c r="G68" s="14">
        <v>4500</v>
      </c>
      <c r="Q68" s="13" t="s">
        <v>135</v>
      </c>
      <c r="R68" s="14">
        <v>3065.1</v>
      </c>
      <c r="S68" s="14">
        <v>2189.4</v>
      </c>
      <c r="T68" s="14">
        <v>1751.5</v>
      </c>
      <c r="U68" s="14">
        <v>0</v>
      </c>
      <c r="V68" s="14">
        <v>875.7</v>
      </c>
      <c r="W68" s="14">
        <v>875.7</v>
      </c>
      <c r="AN68" s="13" t="s">
        <v>136</v>
      </c>
      <c r="AO68" s="14">
        <v>0</v>
      </c>
      <c r="AP68" s="14">
        <v>0</v>
      </c>
      <c r="AQ68" s="14">
        <v>0</v>
      </c>
      <c r="AR68" s="14">
        <v>0</v>
      </c>
      <c r="AS68" s="14">
        <v>2167.4</v>
      </c>
      <c r="AT68" s="14">
        <v>3901.3</v>
      </c>
    </row>
    <row r="69" spans="1:50" ht="15" thickBot="1" x14ac:dyDescent="0.35">
      <c r="A69" s="13" t="s">
        <v>136</v>
      </c>
      <c r="B69" s="14">
        <v>500</v>
      </c>
      <c r="C69" s="14">
        <v>0</v>
      </c>
      <c r="D69" s="14">
        <v>500</v>
      </c>
      <c r="E69" s="14">
        <v>1500</v>
      </c>
      <c r="F69" s="14">
        <v>0</v>
      </c>
      <c r="G69" s="14">
        <v>4500</v>
      </c>
      <c r="Q69" s="13" t="s">
        <v>136</v>
      </c>
      <c r="R69" s="14">
        <v>1313.6</v>
      </c>
      <c r="S69" s="14">
        <v>0</v>
      </c>
      <c r="T69" s="14">
        <v>1313.6</v>
      </c>
      <c r="U69" s="14">
        <v>0</v>
      </c>
      <c r="V69" s="14">
        <v>0</v>
      </c>
      <c r="W69" s="14">
        <v>875.7</v>
      </c>
      <c r="AN69" s="13" t="s">
        <v>138</v>
      </c>
      <c r="AO69" s="14">
        <v>0</v>
      </c>
      <c r="AP69" s="14">
        <v>0</v>
      </c>
      <c r="AQ69" s="14">
        <v>0</v>
      </c>
      <c r="AR69" s="14">
        <v>0</v>
      </c>
      <c r="AS69" s="14">
        <v>433.5</v>
      </c>
      <c r="AT69" s="14">
        <v>1300.4000000000001</v>
      </c>
    </row>
    <row r="70" spans="1:50" ht="15" thickBot="1" x14ac:dyDescent="0.35">
      <c r="A70" s="13" t="s">
        <v>138</v>
      </c>
      <c r="B70" s="14">
        <v>500</v>
      </c>
      <c r="C70" s="14">
        <v>0</v>
      </c>
      <c r="D70" s="14">
        <v>500</v>
      </c>
      <c r="E70" s="14">
        <v>0</v>
      </c>
      <c r="F70" s="14">
        <v>0</v>
      </c>
      <c r="G70" s="14">
        <v>4500</v>
      </c>
      <c r="Q70" s="13" t="s">
        <v>138</v>
      </c>
      <c r="R70" s="14">
        <v>1313.6</v>
      </c>
      <c r="S70" s="14">
        <v>0</v>
      </c>
      <c r="T70" s="14">
        <v>1313.6</v>
      </c>
      <c r="U70" s="14">
        <v>0</v>
      </c>
      <c r="V70" s="14">
        <v>0</v>
      </c>
      <c r="W70" s="14">
        <v>0</v>
      </c>
      <c r="AN70" s="13" t="s">
        <v>139</v>
      </c>
      <c r="AO70" s="14">
        <v>0</v>
      </c>
      <c r="AP70" s="14">
        <v>0</v>
      </c>
      <c r="AQ70" s="14">
        <v>0</v>
      </c>
      <c r="AR70" s="14">
        <v>0</v>
      </c>
      <c r="AS70" s="14">
        <v>433.5</v>
      </c>
      <c r="AT70" s="14">
        <v>1300.4000000000001</v>
      </c>
    </row>
    <row r="71" spans="1:50" ht="15" thickBot="1" x14ac:dyDescent="0.35">
      <c r="A71" s="13" t="s">
        <v>139</v>
      </c>
      <c r="B71" s="14">
        <v>500</v>
      </c>
      <c r="C71" s="14">
        <v>0</v>
      </c>
      <c r="D71" s="14">
        <v>500</v>
      </c>
      <c r="E71" s="14">
        <v>0</v>
      </c>
      <c r="F71" s="14">
        <v>0</v>
      </c>
      <c r="G71" s="14">
        <v>4500</v>
      </c>
      <c r="Q71" s="13" t="s">
        <v>139</v>
      </c>
      <c r="R71" s="14">
        <v>1313.6</v>
      </c>
      <c r="S71" s="14">
        <v>0</v>
      </c>
      <c r="T71" s="14">
        <v>437.9</v>
      </c>
      <c r="U71" s="14">
        <v>0</v>
      </c>
      <c r="V71" s="14">
        <v>0</v>
      </c>
      <c r="W71" s="14">
        <v>0</v>
      </c>
      <c r="AN71" s="13" t="s">
        <v>140</v>
      </c>
      <c r="AO71" s="14">
        <v>0</v>
      </c>
      <c r="AP71" s="14">
        <v>0</v>
      </c>
      <c r="AQ71" s="14">
        <v>0</v>
      </c>
      <c r="AR71" s="14">
        <v>0</v>
      </c>
      <c r="AS71" s="14">
        <v>433.5</v>
      </c>
      <c r="AT71" s="14">
        <v>1300.4000000000001</v>
      </c>
    </row>
    <row r="72" spans="1:50" ht="15" thickBot="1" x14ac:dyDescent="0.35">
      <c r="A72" s="13" t="s">
        <v>140</v>
      </c>
      <c r="B72" s="14">
        <v>0</v>
      </c>
      <c r="C72" s="14">
        <v>0</v>
      </c>
      <c r="D72" s="14">
        <v>500</v>
      </c>
      <c r="E72" s="14">
        <v>0</v>
      </c>
      <c r="F72" s="14">
        <v>0</v>
      </c>
      <c r="G72" s="14">
        <v>4500</v>
      </c>
      <c r="Q72" s="13" t="s">
        <v>140</v>
      </c>
      <c r="R72" s="14">
        <v>0</v>
      </c>
      <c r="S72" s="14">
        <v>0</v>
      </c>
      <c r="T72" s="14">
        <v>0</v>
      </c>
      <c r="U72" s="14">
        <v>0</v>
      </c>
      <c r="V72" s="14">
        <v>0</v>
      </c>
      <c r="W72" s="14">
        <v>0</v>
      </c>
      <c r="AN72" s="13" t="s">
        <v>141</v>
      </c>
      <c r="AO72" s="14">
        <v>0</v>
      </c>
      <c r="AP72" s="14">
        <v>0</v>
      </c>
      <c r="AQ72" s="14">
        <v>0</v>
      </c>
      <c r="AR72" s="14">
        <v>0</v>
      </c>
      <c r="AS72" s="14">
        <v>433.5</v>
      </c>
      <c r="AT72" s="14">
        <v>1300.4000000000001</v>
      </c>
    </row>
    <row r="73" spans="1:50" ht="15" thickBot="1" x14ac:dyDescent="0.35">
      <c r="A73" s="13" t="s">
        <v>141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Q73" s="13" t="s">
        <v>141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AN73" s="13" t="s">
        <v>142</v>
      </c>
      <c r="AO73" s="14">
        <v>0</v>
      </c>
      <c r="AP73" s="14">
        <v>0</v>
      </c>
      <c r="AQ73" s="14">
        <v>0</v>
      </c>
      <c r="AR73" s="14">
        <v>0</v>
      </c>
      <c r="AS73" s="14">
        <v>0</v>
      </c>
      <c r="AT73" s="14">
        <v>1300.4000000000001</v>
      </c>
    </row>
    <row r="74" spans="1:50" ht="15" thickBot="1" x14ac:dyDescent="0.35">
      <c r="A74" s="13" t="s">
        <v>142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Q74" s="13" t="s">
        <v>142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4">
        <v>0</v>
      </c>
      <c r="AN74" s="13" t="s">
        <v>143</v>
      </c>
      <c r="AO74" s="14">
        <v>0</v>
      </c>
      <c r="AP74" s="14">
        <v>0</v>
      </c>
      <c r="AQ74" s="14">
        <v>0</v>
      </c>
      <c r="AR74" s="14">
        <v>0</v>
      </c>
      <c r="AS74" s="14">
        <v>0</v>
      </c>
      <c r="AT74" s="14">
        <v>0</v>
      </c>
    </row>
    <row r="75" spans="1:50" ht="18.600000000000001" thickBot="1" x14ac:dyDescent="0.35">
      <c r="A75" s="13" t="s">
        <v>143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Q75" s="13" t="s">
        <v>143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AN75" s="9"/>
    </row>
    <row r="76" spans="1:50" ht="18.600000000000001" thickBot="1" x14ac:dyDescent="0.35">
      <c r="A76" s="9"/>
      <c r="Q76" s="9"/>
      <c r="AN76" s="13" t="s">
        <v>145</v>
      </c>
      <c r="AO76" s="13" t="s">
        <v>112</v>
      </c>
      <c r="AP76" s="13" t="s">
        <v>113</v>
      </c>
      <c r="AQ76" s="13" t="s">
        <v>114</v>
      </c>
      <c r="AR76" s="13" t="s">
        <v>115</v>
      </c>
      <c r="AS76" s="13" t="s">
        <v>116</v>
      </c>
      <c r="AT76" s="13" t="s">
        <v>117</v>
      </c>
      <c r="AU76" s="13" t="s">
        <v>146</v>
      </c>
      <c r="AV76" s="13" t="s">
        <v>147</v>
      </c>
      <c r="AW76" s="13" t="s">
        <v>148</v>
      </c>
      <c r="AX76" s="13" t="s">
        <v>149</v>
      </c>
    </row>
    <row r="77" spans="1:50" ht="15" thickBot="1" x14ac:dyDescent="0.35">
      <c r="A77" s="13" t="s">
        <v>145</v>
      </c>
      <c r="B77" s="13" t="s">
        <v>112</v>
      </c>
      <c r="C77" s="13" t="s">
        <v>113</v>
      </c>
      <c r="D77" s="13" t="s">
        <v>114</v>
      </c>
      <c r="E77" s="13" t="s">
        <v>115</v>
      </c>
      <c r="F77" s="13" t="s">
        <v>116</v>
      </c>
      <c r="G77" s="13" t="s">
        <v>117</v>
      </c>
      <c r="H77" s="13" t="s">
        <v>146</v>
      </c>
      <c r="I77" s="13" t="s">
        <v>147</v>
      </c>
      <c r="J77" s="13" t="s">
        <v>148</v>
      </c>
      <c r="K77" s="13" t="s">
        <v>149</v>
      </c>
      <c r="L77" s="23" t="s">
        <v>215</v>
      </c>
      <c r="Q77" s="13" t="s">
        <v>145</v>
      </c>
      <c r="R77" s="13" t="s">
        <v>112</v>
      </c>
      <c r="S77" s="13" t="s">
        <v>113</v>
      </c>
      <c r="T77" s="13" t="s">
        <v>114</v>
      </c>
      <c r="U77" s="13" t="s">
        <v>115</v>
      </c>
      <c r="V77" s="13" t="s">
        <v>116</v>
      </c>
      <c r="W77" s="13" t="s">
        <v>117</v>
      </c>
      <c r="X77" s="13" t="s">
        <v>146</v>
      </c>
      <c r="Y77" s="13" t="s">
        <v>147</v>
      </c>
      <c r="Z77" s="13" t="s">
        <v>148</v>
      </c>
      <c r="AA77" s="13" t="s">
        <v>149</v>
      </c>
      <c r="AB77" s="23" t="s">
        <v>215</v>
      </c>
      <c r="AN77" s="13" t="s">
        <v>77</v>
      </c>
      <c r="AO77" s="14">
        <v>0</v>
      </c>
      <c r="AP77" s="14">
        <v>0</v>
      </c>
      <c r="AQ77" s="14">
        <v>0</v>
      </c>
      <c r="AR77" s="14">
        <v>40313.599999999999</v>
      </c>
      <c r="AS77" s="14">
        <v>433.5</v>
      </c>
      <c r="AT77" s="14">
        <v>5201.8</v>
      </c>
      <c r="AU77" s="14">
        <v>45948.800000000003</v>
      </c>
      <c r="AV77" s="14">
        <v>100000</v>
      </c>
      <c r="AW77" s="14">
        <v>54051.199999999997</v>
      </c>
      <c r="AX77" s="14">
        <v>54.05</v>
      </c>
    </row>
    <row r="78" spans="1:50" ht="15" thickBot="1" x14ac:dyDescent="0.35">
      <c r="A78" s="13" t="s">
        <v>77</v>
      </c>
      <c r="B78" s="14">
        <v>500</v>
      </c>
      <c r="C78" s="14">
        <v>0</v>
      </c>
      <c r="D78" s="14">
        <v>500</v>
      </c>
      <c r="E78" s="14">
        <v>0</v>
      </c>
      <c r="F78" s="14">
        <v>0</v>
      </c>
      <c r="G78" s="14">
        <v>0</v>
      </c>
      <c r="H78" s="19">
        <v>1000</v>
      </c>
      <c r="I78" s="19">
        <v>1000</v>
      </c>
      <c r="J78" s="14">
        <v>0</v>
      </c>
      <c r="K78" s="14">
        <v>0</v>
      </c>
      <c r="L78" s="24">
        <f>IF(K78=0,1,"…")</f>
        <v>1</v>
      </c>
      <c r="Q78" s="13" t="s">
        <v>77</v>
      </c>
      <c r="R78" s="14">
        <v>3065.1</v>
      </c>
      <c r="S78" s="14">
        <v>2189.4</v>
      </c>
      <c r="T78" s="14">
        <v>4378.7</v>
      </c>
      <c r="U78" s="14">
        <v>0</v>
      </c>
      <c r="V78" s="14">
        <v>40722.300000000003</v>
      </c>
      <c r="W78" s="14">
        <v>0</v>
      </c>
      <c r="X78" s="20">
        <v>50355.5</v>
      </c>
      <c r="Y78" s="19">
        <v>100000</v>
      </c>
      <c r="Z78" s="14">
        <v>49644.5</v>
      </c>
      <c r="AA78" s="14">
        <v>49.64</v>
      </c>
      <c r="AB78" s="3">
        <f>IF(AA78*AX77&lt;=0,1,0)</f>
        <v>0</v>
      </c>
      <c r="AN78" s="13" t="s">
        <v>78</v>
      </c>
      <c r="AO78" s="14">
        <v>0</v>
      </c>
      <c r="AP78" s="14">
        <v>0</v>
      </c>
      <c r="AQ78" s="14">
        <v>0</v>
      </c>
      <c r="AR78" s="14">
        <v>40313.599999999999</v>
      </c>
      <c r="AS78" s="14">
        <v>0</v>
      </c>
      <c r="AT78" s="14">
        <v>5201.8</v>
      </c>
      <c r="AU78" s="14">
        <v>45515.4</v>
      </c>
      <c r="AV78" s="14">
        <v>5000</v>
      </c>
      <c r="AW78" s="14">
        <v>-40515.4</v>
      </c>
      <c r="AX78" s="14">
        <v>-810.31</v>
      </c>
    </row>
    <row r="79" spans="1:50" ht="15" thickBot="1" x14ac:dyDescent="0.35">
      <c r="A79" s="13" t="s">
        <v>78</v>
      </c>
      <c r="B79" s="14">
        <v>0</v>
      </c>
      <c r="C79" s="14">
        <v>0</v>
      </c>
      <c r="D79" s="14">
        <v>500</v>
      </c>
      <c r="E79" s="14">
        <v>0</v>
      </c>
      <c r="F79" s="14">
        <v>4500</v>
      </c>
      <c r="G79" s="14">
        <v>0</v>
      </c>
      <c r="H79" s="14">
        <v>5000</v>
      </c>
      <c r="I79" s="14">
        <v>5000</v>
      </c>
      <c r="J79" s="14">
        <v>0</v>
      </c>
      <c r="K79" s="14">
        <v>0</v>
      </c>
      <c r="Q79" s="13" t="s">
        <v>78</v>
      </c>
      <c r="R79" s="14">
        <v>0</v>
      </c>
      <c r="S79" s="14">
        <v>0</v>
      </c>
      <c r="T79" s="14">
        <v>0</v>
      </c>
      <c r="U79" s="14">
        <v>0</v>
      </c>
      <c r="V79" s="14">
        <v>40722.300000000003</v>
      </c>
      <c r="W79" s="14">
        <v>0</v>
      </c>
      <c r="X79" s="14">
        <v>40722.300000000003</v>
      </c>
      <c r="Y79" s="14">
        <v>5000</v>
      </c>
      <c r="Z79" s="14">
        <v>-35722.300000000003</v>
      </c>
      <c r="AA79" s="14">
        <v>-714.45</v>
      </c>
      <c r="AB79">
        <f t="shared" ref="AB79:AB92" si="7">IF(AA79*AX78&lt;=0,1,0)</f>
        <v>0</v>
      </c>
      <c r="AN79" s="13" t="s">
        <v>79</v>
      </c>
      <c r="AO79" s="14">
        <v>0</v>
      </c>
      <c r="AP79" s="14">
        <v>0</v>
      </c>
      <c r="AQ79" s="14">
        <v>0</v>
      </c>
      <c r="AR79" s="14">
        <v>0</v>
      </c>
      <c r="AS79" s="14">
        <v>9970</v>
      </c>
      <c r="AT79" s="14">
        <v>1300.4000000000001</v>
      </c>
      <c r="AU79" s="14">
        <v>11270.5</v>
      </c>
      <c r="AV79" s="14">
        <v>15000</v>
      </c>
      <c r="AW79" s="14">
        <v>3729.5</v>
      </c>
      <c r="AX79" s="14">
        <v>24.86</v>
      </c>
    </row>
    <row r="80" spans="1:50" ht="15" thickBot="1" x14ac:dyDescent="0.35">
      <c r="A80" s="13" t="s">
        <v>79</v>
      </c>
      <c r="B80" s="14">
        <v>4500</v>
      </c>
      <c r="C80" s="14">
        <v>2500</v>
      </c>
      <c r="D80" s="14">
        <v>1500</v>
      </c>
      <c r="E80" s="14">
        <v>2000</v>
      </c>
      <c r="F80" s="14">
        <v>0</v>
      </c>
      <c r="G80" s="14">
        <v>4500</v>
      </c>
      <c r="H80" s="14">
        <v>15000</v>
      </c>
      <c r="I80" s="14">
        <v>15000</v>
      </c>
      <c r="J80" s="14">
        <v>0</v>
      </c>
      <c r="K80" s="14">
        <v>0</v>
      </c>
      <c r="Q80" s="13" t="s">
        <v>79</v>
      </c>
      <c r="R80" s="14">
        <v>3503</v>
      </c>
      <c r="S80" s="14">
        <v>4378.7</v>
      </c>
      <c r="T80" s="14">
        <v>4378.7</v>
      </c>
      <c r="U80" s="14">
        <v>0</v>
      </c>
      <c r="V80" s="14">
        <v>0</v>
      </c>
      <c r="W80" s="14">
        <v>875.7</v>
      </c>
      <c r="X80" s="14">
        <v>13136.2</v>
      </c>
      <c r="Y80" s="14">
        <v>15000</v>
      </c>
      <c r="Z80" s="14">
        <v>1863.8</v>
      </c>
      <c r="AA80" s="14">
        <v>12.43</v>
      </c>
      <c r="AB80">
        <f t="shared" si="7"/>
        <v>0</v>
      </c>
      <c r="AN80" s="13" t="s">
        <v>80</v>
      </c>
      <c r="AO80" s="14">
        <v>0</v>
      </c>
      <c r="AP80" s="14">
        <v>0</v>
      </c>
      <c r="AQ80" s="14">
        <v>0</v>
      </c>
      <c r="AR80" s="14">
        <v>0</v>
      </c>
      <c r="AS80" s="14">
        <v>433.5</v>
      </c>
      <c r="AT80" s="14">
        <v>5201.8</v>
      </c>
      <c r="AU80" s="14">
        <v>5635.2</v>
      </c>
      <c r="AV80" s="14">
        <v>6000</v>
      </c>
      <c r="AW80" s="14">
        <v>364.8</v>
      </c>
      <c r="AX80" s="14">
        <v>6.08</v>
      </c>
    </row>
    <row r="81" spans="1:50" ht="15" thickBot="1" x14ac:dyDescent="0.35">
      <c r="A81" s="13" t="s">
        <v>80</v>
      </c>
      <c r="B81" s="14">
        <v>500</v>
      </c>
      <c r="C81" s="14">
        <v>0</v>
      </c>
      <c r="D81" s="14">
        <v>500</v>
      </c>
      <c r="E81" s="14">
        <v>0</v>
      </c>
      <c r="F81" s="14">
        <v>0</v>
      </c>
      <c r="G81" s="14">
        <v>4500</v>
      </c>
      <c r="H81" s="14">
        <v>5500</v>
      </c>
      <c r="I81" s="14">
        <v>6000</v>
      </c>
      <c r="J81" s="14">
        <v>500</v>
      </c>
      <c r="K81" s="14">
        <v>8.33</v>
      </c>
      <c r="Q81" s="13" t="s">
        <v>80</v>
      </c>
      <c r="R81" s="14">
        <v>1313.6</v>
      </c>
      <c r="S81" s="14">
        <v>0</v>
      </c>
      <c r="T81" s="14">
        <v>437.9</v>
      </c>
      <c r="U81" s="14">
        <v>0</v>
      </c>
      <c r="V81" s="14">
        <v>3503</v>
      </c>
      <c r="W81" s="14">
        <v>0</v>
      </c>
      <c r="X81" s="14">
        <v>5254.5</v>
      </c>
      <c r="Y81" s="14">
        <v>6000</v>
      </c>
      <c r="Z81" s="14">
        <v>745.5</v>
      </c>
      <c r="AA81" s="14">
        <v>12.43</v>
      </c>
      <c r="AB81">
        <f t="shared" si="7"/>
        <v>0</v>
      </c>
      <c r="AN81" s="13" t="s">
        <v>81</v>
      </c>
      <c r="AO81" s="14">
        <v>0</v>
      </c>
      <c r="AP81" s="14">
        <v>0</v>
      </c>
      <c r="AQ81" s="14">
        <v>0</v>
      </c>
      <c r="AR81" s="14">
        <v>0</v>
      </c>
      <c r="AS81" s="14">
        <v>4768.3</v>
      </c>
      <c r="AT81" s="14">
        <v>3901.3</v>
      </c>
      <c r="AU81" s="14">
        <v>8669.6</v>
      </c>
      <c r="AV81" s="14">
        <v>10000</v>
      </c>
      <c r="AW81" s="14">
        <v>1330.4</v>
      </c>
      <c r="AX81" s="14">
        <v>13.3</v>
      </c>
    </row>
    <row r="82" spans="1:50" ht="15" thickBot="1" x14ac:dyDescent="0.35">
      <c r="A82" s="13" t="s">
        <v>81</v>
      </c>
      <c r="B82" s="14">
        <v>2000</v>
      </c>
      <c r="C82" s="14">
        <v>1000</v>
      </c>
      <c r="D82" s="14">
        <v>500</v>
      </c>
      <c r="E82" s="14">
        <v>2000</v>
      </c>
      <c r="F82" s="14">
        <v>0</v>
      </c>
      <c r="G82" s="14">
        <v>4500</v>
      </c>
      <c r="H82" s="14">
        <v>10000</v>
      </c>
      <c r="I82" s="14">
        <v>10000</v>
      </c>
      <c r="J82" s="14">
        <v>0</v>
      </c>
      <c r="K82" s="14">
        <v>0</v>
      </c>
      <c r="Q82" s="13" t="s">
        <v>81</v>
      </c>
      <c r="R82" s="14">
        <v>3065.1</v>
      </c>
      <c r="S82" s="14">
        <v>2189.4</v>
      </c>
      <c r="T82" s="14">
        <v>4378.7</v>
      </c>
      <c r="U82" s="14">
        <v>0</v>
      </c>
      <c r="V82" s="14">
        <v>0</v>
      </c>
      <c r="W82" s="14">
        <v>0</v>
      </c>
      <c r="X82" s="14">
        <v>9633.2000000000007</v>
      </c>
      <c r="Y82" s="14">
        <v>10000</v>
      </c>
      <c r="Z82" s="14">
        <v>366.8</v>
      </c>
      <c r="AA82" s="14">
        <v>3.67</v>
      </c>
      <c r="AB82">
        <f t="shared" si="7"/>
        <v>0</v>
      </c>
      <c r="AN82" s="13" t="s">
        <v>82</v>
      </c>
      <c r="AO82" s="14">
        <v>0</v>
      </c>
      <c r="AP82" s="14">
        <v>0</v>
      </c>
      <c r="AQ82" s="14">
        <v>0</v>
      </c>
      <c r="AR82" s="14">
        <v>0</v>
      </c>
      <c r="AS82" s="14">
        <v>24708.3</v>
      </c>
      <c r="AT82" s="14">
        <v>1300.4000000000001</v>
      </c>
      <c r="AU82" s="14">
        <v>26008.799999999999</v>
      </c>
      <c r="AV82" s="14">
        <v>30000</v>
      </c>
      <c r="AW82" s="14">
        <v>3991.2</v>
      </c>
      <c r="AX82" s="14">
        <v>13.3</v>
      </c>
    </row>
    <row r="83" spans="1:50" ht="15" thickBot="1" x14ac:dyDescent="0.35">
      <c r="A83" s="13" t="s">
        <v>82</v>
      </c>
      <c r="B83" s="14">
        <v>9500</v>
      </c>
      <c r="C83" s="14">
        <v>2500</v>
      </c>
      <c r="D83" s="14">
        <v>11500</v>
      </c>
      <c r="E83" s="14">
        <v>2000</v>
      </c>
      <c r="F83" s="14">
        <v>0</v>
      </c>
      <c r="G83" s="14">
        <v>4500</v>
      </c>
      <c r="H83" s="14">
        <v>30000</v>
      </c>
      <c r="I83" s="14">
        <v>30000</v>
      </c>
      <c r="J83" s="14">
        <v>0</v>
      </c>
      <c r="K83" s="14">
        <v>0</v>
      </c>
      <c r="Q83" s="13" t="s">
        <v>82</v>
      </c>
      <c r="R83" s="14">
        <v>7881.7</v>
      </c>
      <c r="S83" s="14">
        <v>4378.7</v>
      </c>
      <c r="T83" s="14">
        <v>13136.2</v>
      </c>
      <c r="U83" s="14">
        <v>0</v>
      </c>
      <c r="V83" s="14">
        <v>0</v>
      </c>
      <c r="W83" s="14">
        <v>875.7</v>
      </c>
      <c r="X83" s="14">
        <v>26272.5</v>
      </c>
      <c r="Y83" s="14">
        <v>30000</v>
      </c>
      <c r="Z83" s="14">
        <v>3727.5</v>
      </c>
      <c r="AA83" s="14">
        <v>12.43</v>
      </c>
      <c r="AB83">
        <f t="shared" si="7"/>
        <v>0</v>
      </c>
      <c r="AN83" s="13" t="s">
        <v>83</v>
      </c>
      <c r="AO83" s="14">
        <v>0</v>
      </c>
      <c r="AP83" s="14">
        <v>0</v>
      </c>
      <c r="AQ83" s="14">
        <v>0</v>
      </c>
      <c r="AR83" s="14">
        <v>40313.599999999999</v>
      </c>
      <c r="AS83" s="14">
        <v>0</v>
      </c>
      <c r="AT83" s="14">
        <v>5201.8</v>
      </c>
      <c r="AU83" s="14">
        <v>45515.4</v>
      </c>
      <c r="AV83" s="14">
        <v>5000</v>
      </c>
      <c r="AW83" s="14">
        <v>-40515.4</v>
      </c>
      <c r="AX83" s="14">
        <v>-810.31</v>
      </c>
    </row>
    <row r="84" spans="1:50" ht="15" thickBot="1" x14ac:dyDescent="0.35">
      <c r="A84" s="13" t="s">
        <v>83</v>
      </c>
      <c r="B84" s="14">
        <v>0</v>
      </c>
      <c r="C84" s="14">
        <v>0</v>
      </c>
      <c r="D84" s="14">
        <v>500</v>
      </c>
      <c r="E84" s="14">
        <v>0</v>
      </c>
      <c r="F84" s="14">
        <v>4500</v>
      </c>
      <c r="G84" s="14">
        <v>0</v>
      </c>
      <c r="H84" s="14">
        <v>5000</v>
      </c>
      <c r="I84" s="14">
        <v>5000</v>
      </c>
      <c r="J84" s="14">
        <v>0</v>
      </c>
      <c r="K84" s="14">
        <v>0</v>
      </c>
      <c r="Q84" s="13" t="s">
        <v>83</v>
      </c>
      <c r="R84" s="14">
        <v>0</v>
      </c>
      <c r="S84" s="14">
        <v>0</v>
      </c>
      <c r="T84" s="14">
        <v>0</v>
      </c>
      <c r="U84" s="14">
        <v>0</v>
      </c>
      <c r="V84" s="14">
        <v>40722.300000000003</v>
      </c>
      <c r="W84" s="14">
        <v>0</v>
      </c>
      <c r="X84" s="14">
        <v>40722.300000000003</v>
      </c>
      <c r="Y84" s="14">
        <v>5000</v>
      </c>
      <c r="Z84" s="14">
        <v>-35722.300000000003</v>
      </c>
      <c r="AA84" s="14">
        <v>-714.45</v>
      </c>
      <c r="AB84">
        <f t="shared" si="7"/>
        <v>0</v>
      </c>
      <c r="AN84" s="13" t="s">
        <v>84</v>
      </c>
      <c r="AO84" s="14">
        <v>0</v>
      </c>
      <c r="AP84" s="14">
        <v>0</v>
      </c>
      <c r="AQ84" s="14">
        <v>0</v>
      </c>
      <c r="AR84" s="14">
        <v>0</v>
      </c>
      <c r="AS84" s="14">
        <v>6502.2</v>
      </c>
      <c r="AT84" s="14">
        <v>1300.4000000000001</v>
      </c>
      <c r="AU84" s="14">
        <v>7802.6</v>
      </c>
      <c r="AV84" s="14">
        <v>9000</v>
      </c>
      <c r="AW84" s="14">
        <v>1197.4000000000001</v>
      </c>
      <c r="AX84" s="14">
        <v>13.3</v>
      </c>
    </row>
    <row r="85" spans="1:50" ht="15" thickBot="1" x14ac:dyDescent="0.35">
      <c r="A85" s="13" t="s">
        <v>84</v>
      </c>
      <c r="B85" s="14">
        <v>1500</v>
      </c>
      <c r="C85" s="14">
        <v>500</v>
      </c>
      <c r="D85" s="14">
        <v>500</v>
      </c>
      <c r="E85" s="14">
        <v>2000</v>
      </c>
      <c r="F85" s="14">
        <v>0</v>
      </c>
      <c r="G85" s="14">
        <v>4500</v>
      </c>
      <c r="H85" s="14">
        <v>9000</v>
      </c>
      <c r="I85" s="14">
        <v>9000</v>
      </c>
      <c r="J85" s="14">
        <v>0</v>
      </c>
      <c r="K85" s="14">
        <v>0</v>
      </c>
      <c r="Q85" s="13" t="s">
        <v>84</v>
      </c>
      <c r="R85" s="14">
        <v>3065.1</v>
      </c>
      <c r="S85" s="14">
        <v>2189.4</v>
      </c>
      <c r="T85" s="14">
        <v>1751.5</v>
      </c>
      <c r="U85" s="14">
        <v>0</v>
      </c>
      <c r="V85" s="14">
        <v>0</v>
      </c>
      <c r="W85" s="14">
        <v>875.7</v>
      </c>
      <c r="X85" s="14">
        <v>7881.7</v>
      </c>
      <c r="Y85" s="14">
        <v>9000</v>
      </c>
      <c r="Z85" s="14">
        <v>1118.3</v>
      </c>
      <c r="AA85" s="14">
        <v>12.43</v>
      </c>
      <c r="AB85">
        <f t="shared" si="7"/>
        <v>0</v>
      </c>
      <c r="AN85" s="13" t="s">
        <v>85</v>
      </c>
      <c r="AO85" s="14">
        <v>0</v>
      </c>
      <c r="AP85" s="14">
        <v>0</v>
      </c>
      <c r="AQ85" s="14">
        <v>0</v>
      </c>
      <c r="AR85" s="14">
        <v>0</v>
      </c>
      <c r="AS85" s="14">
        <v>9970</v>
      </c>
      <c r="AT85" s="14">
        <v>3901.3</v>
      </c>
      <c r="AU85" s="14">
        <v>13871.3</v>
      </c>
      <c r="AV85" s="14">
        <v>20000</v>
      </c>
      <c r="AW85" s="14">
        <v>6128.7</v>
      </c>
      <c r="AX85" s="14">
        <v>30.64</v>
      </c>
    </row>
    <row r="86" spans="1:50" ht="15" thickBot="1" x14ac:dyDescent="0.35">
      <c r="A86" s="13" t="s">
        <v>85</v>
      </c>
      <c r="B86" s="14">
        <v>4500</v>
      </c>
      <c r="C86" s="14">
        <v>2500</v>
      </c>
      <c r="D86" s="14">
        <v>6500</v>
      </c>
      <c r="E86" s="14">
        <v>2000</v>
      </c>
      <c r="F86" s="14">
        <v>0</v>
      </c>
      <c r="G86" s="14">
        <v>4500</v>
      </c>
      <c r="H86" s="14">
        <v>20000</v>
      </c>
      <c r="I86" s="14">
        <v>20000</v>
      </c>
      <c r="J86" s="14">
        <v>0</v>
      </c>
      <c r="K86" s="14">
        <v>0</v>
      </c>
      <c r="Q86" s="13" t="s">
        <v>85</v>
      </c>
      <c r="R86" s="14">
        <v>3503</v>
      </c>
      <c r="S86" s="14">
        <v>4378.7</v>
      </c>
      <c r="T86" s="14">
        <v>8757.5</v>
      </c>
      <c r="U86" s="14">
        <v>0</v>
      </c>
      <c r="V86" s="14">
        <v>0</v>
      </c>
      <c r="W86" s="14">
        <v>875.7</v>
      </c>
      <c r="X86" s="14">
        <v>17515</v>
      </c>
      <c r="Y86" s="14">
        <v>20000</v>
      </c>
      <c r="Z86" s="14">
        <v>2485</v>
      </c>
      <c r="AA86" s="14">
        <v>12.43</v>
      </c>
      <c r="AB86">
        <f t="shared" si="7"/>
        <v>0</v>
      </c>
      <c r="AN86" s="13" t="s">
        <v>86</v>
      </c>
      <c r="AO86" s="14">
        <v>0</v>
      </c>
      <c r="AP86" s="14">
        <v>0</v>
      </c>
      <c r="AQ86" s="14">
        <v>0</v>
      </c>
      <c r="AR86" s="14">
        <v>0</v>
      </c>
      <c r="AS86" s="14">
        <v>4768.3</v>
      </c>
      <c r="AT86" s="14">
        <v>5201.8</v>
      </c>
      <c r="AU86" s="14">
        <v>9970</v>
      </c>
      <c r="AV86" s="14">
        <v>12000</v>
      </c>
      <c r="AW86" s="14">
        <v>2030</v>
      </c>
      <c r="AX86" s="14">
        <v>16.920000000000002</v>
      </c>
    </row>
    <row r="87" spans="1:50" ht="15" thickBot="1" x14ac:dyDescent="0.35">
      <c r="A87" s="13" t="s">
        <v>86</v>
      </c>
      <c r="B87" s="14">
        <v>3000</v>
      </c>
      <c r="C87" s="14">
        <v>1000</v>
      </c>
      <c r="D87" s="14">
        <v>1500</v>
      </c>
      <c r="E87" s="14">
        <v>2000</v>
      </c>
      <c r="F87" s="14">
        <v>0</v>
      </c>
      <c r="G87" s="14">
        <v>4500</v>
      </c>
      <c r="H87" s="14">
        <v>12000</v>
      </c>
      <c r="I87" s="14">
        <v>12000</v>
      </c>
      <c r="J87" s="14">
        <v>0</v>
      </c>
      <c r="K87" s="14">
        <v>0</v>
      </c>
      <c r="Q87" s="13" t="s">
        <v>86</v>
      </c>
      <c r="R87" s="14">
        <v>3065.1</v>
      </c>
      <c r="S87" s="14">
        <v>2189.4</v>
      </c>
      <c r="T87" s="14">
        <v>4378.7</v>
      </c>
      <c r="U87" s="14">
        <v>0</v>
      </c>
      <c r="V87" s="14">
        <v>875.7</v>
      </c>
      <c r="W87" s="14">
        <v>0</v>
      </c>
      <c r="X87" s="14">
        <v>10509</v>
      </c>
      <c r="Y87" s="14">
        <v>12000</v>
      </c>
      <c r="Z87" s="14">
        <v>1491</v>
      </c>
      <c r="AA87" s="14">
        <v>12.43</v>
      </c>
      <c r="AB87">
        <f t="shared" si="7"/>
        <v>0</v>
      </c>
      <c r="AN87" s="13" t="s">
        <v>87</v>
      </c>
      <c r="AO87" s="14">
        <v>0</v>
      </c>
      <c r="AP87" s="14">
        <v>0</v>
      </c>
      <c r="AQ87" s="14">
        <v>0</v>
      </c>
      <c r="AR87" s="14">
        <v>0</v>
      </c>
      <c r="AS87" s="14">
        <v>9970</v>
      </c>
      <c r="AT87" s="14">
        <v>0</v>
      </c>
      <c r="AU87" s="14">
        <v>9970</v>
      </c>
      <c r="AV87" s="14">
        <v>8000</v>
      </c>
      <c r="AW87" s="14">
        <v>-1970</v>
      </c>
      <c r="AX87" s="14">
        <v>-24.63</v>
      </c>
    </row>
    <row r="88" spans="1:50" ht="15" thickBot="1" x14ac:dyDescent="0.35">
      <c r="A88" s="13" t="s">
        <v>87</v>
      </c>
      <c r="B88" s="14">
        <v>500</v>
      </c>
      <c r="C88" s="14">
        <v>0</v>
      </c>
      <c r="D88" s="14">
        <v>500</v>
      </c>
      <c r="E88" s="14">
        <v>2000</v>
      </c>
      <c r="F88" s="14">
        <v>0</v>
      </c>
      <c r="G88" s="14">
        <v>5000</v>
      </c>
      <c r="H88" s="14">
        <v>8000</v>
      </c>
      <c r="I88" s="14">
        <v>8000</v>
      </c>
      <c r="J88" s="14">
        <v>0</v>
      </c>
      <c r="K88" s="14">
        <v>0</v>
      </c>
      <c r="Q88" s="13" t="s">
        <v>87</v>
      </c>
      <c r="R88" s="14">
        <v>1313.6</v>
      </c>
      <c r="S88" s="14">
        <v>2189.4</v>
      </c>
      <c r="T88" s="14">
        <v>1313.6</v>
      </c>
      <c r="U88" s="14">
        <v>0</v>
      </c>
      <c r="V88" s="14">
        <v>0</v>
      </c>
      <c r="W88" s="14">
        <v>2189.4</v>
      </c>
      <c r="X88" s="14">
        <v>7006</v>
      </c>
      <c r="Y88" s="14">
        <v>8000</v>
      </c>
      <c r="Z88" s="14">
        <v>994</v>
      </c>
      <c r="AA88" s="14">
        <v>12.43</v>
      </c>
      <c r="AB88">
        <f t="shared" si="7"/>
        <v>1</v>
      </c>
      <c r="AN88" s="13" t="s">
        <v>88</v>
      </c>
      <c r="AO88" s="14">
        <v>0</v>
      </c>
      <c r="AP88" s="14">
        <v>0</v>
      </c>
      <c r="AQ88" s="14">
        <v>0</v>
      </c>
      <c r="AR88" s="14">
        <v>0</v>
      </c>
      <c r="AS88" s="14">
        <v>433.5</v>
      </c>
      <c r="AT88" s="14">
        <v>3901.3</v>
      </c>
      <c r="AU88" s="14">
        <v>4334.8</v>
      </c>
      <c r="AV88" s="14">
        <v>5000</v>
      </c>
      <c r="AW88" s="14">
        <v>665.2</v>
      </c>
      <c r="AX88" s="14">
        <v>13.3</v>
      </c>
    </row>
    <row r="89" spans="1:50" ht="15" thickBot="1" x14ac:dyDescent="0.35">
      <c r="A89" s="13" t="s">
        <v>88</v>
      </c>
      <c r="B89" s="14">
        <v>0</v>
      </c>
      <c r="C89" s="14">
        <v>0</v>
      </c>
      <c r="D89" s="14">
        <v>500</v>
      </c>
      <c r="E89" s="14">
        <v>0</v>
      </c>
      <c r="F89" s="14">
        <v>0</v>
      </c>
      <c r="G89" s="14">
        <v>4500</v>
      </c>
      <c r="H89" s="14">
        <v>5000</v>
      </c>
      <c r="I89" s="14">
        <v>5000</v>
      </c>
      <c r="J89" s="14">
        <v>0</v>
      </c>
      <c r="K89" s="14">
        <v>0</v>
      </c>
      <c r="Q89" s="13" t="s">
        <v>88</v>
      </c>
      <c r="R89" s="14">
        <v>0</v>
      </c>
      <c r="S89" s="14">
        <v>0</v>
      </c>
      <c r="T89" s="14">
        <v>0</v>
      </c>
      <c r="U89" s="14">
        <v>0</v>
      </c>
      <c r="V89" s="14">
        <v>3503</v>
      </c>
      <c r="W89" s="14">
        <v>875.7</v>
      </c>
      <c r="X89" s="14">
        <v>4378.7</v>
      </c>
      <c r="Y89" s="14">
        <v>5000</v>
      </c>
      <c r="Z89" s="14">
        <v>621.29999999999995</v>
      </c>
      <c r="AA89" s="14">
        <v>12.43</v>
      </c>
      <c r="AB89">
        <f t="shared" si="7"/>
        <v>0</v>
      </c>
      <c r="AN89" s="13" t="s">
        <v>89</v>
      </c>
      <c r="AO89" s="14">
        <v>0</v>
      </c>
      <c r="AP89" s="14">
        <v>0</v>
      </c>
      <c r="AQ89" s="14">
        <v>0</v>
      </c>
      <c r="AR89" s="14">
        <v>0</v>
      </c>
      <c r="AS89" s="14">
        <v>11703.9</v>
      </c>
      <c r="AT89" s="14">
        <v>1300.4000000000001</v>
      </c>
      <c r="AU89" s="14">
        <v>13004.4</v>
      </c>
      <c r="AV89" s="14">
        <v>15000</v>
      </c>
      <c r="AW89" s="14">
        <v>1995.6</v>
      </c>
      <c r="AX89" s="14">
        <v>13.3</v>
      </c>
    </row>
    <row r="90" spans="1:50" ht="15" thickBot="1" x14ac:dyDescent="0.35">
      <c r="A90" s="13" t="s">
        <v>89</v>
      </c>
      <c r="B90" s="14">
        <v>4500</v>
      </c>
      <c r="C90" s="14">
        <v>2500</v>
      </c>
      <c r="D90" s="14">
        <v>1500</v>
      </c>
      <c r="E90" s="14">
        <v>2000</v>
      </c>
      <c r="F90" s="14">
        <v>0</v>
      </c>
      <c r="G90" s="14">
        <v>4500</v>
      </c>
      <c r="H90" s="14">
        <v>15000</v>
      </c>
      <c r="I90" s="14">
        <v>15000</v>
      </c>
      <c r="J90" s="14">
        <v>0</v>
      </c>
      <c r="K90" s="14">
        <v>0</v>
      </c>
      <c r="Q90" s="13" t="s">
        <v>89</v>
      </c>
      <c r="R90" s="14">
        <v>3503</v>
      </c>
      <c r="S90" s="14">
        <v>4378.7</v>
      </c>
      <c r="T90" s="14">
        <v>4378.7</v>
      </c>
      <c r="U90" s="14">
        <v>0</v>
      </c>
      <c r="V90" s="14">
        <v>0</v>
      </c>
      <c r="W90" s="14">
        <v>875.7</v>
      </c>
      <c r="X90" s="14">
        <v>13136.2</v>
      </c>
      <c r="Y90" s="14">
        <v>15000</v>
      </c>
      <c r="Z90" s="14">
        <v>1863.8</v>
      </c>
      <c r="AA90" s="14">
        <v>12.43</v>
      </c>
      <c r="AB90">
        <f t="shared" si="7"/>
        <v>0</v>
      </c>
      <c r="AN90" s="13" t="s">
        <v>90</v>
      </c>
      <c r="AO90" s="14">
        <v>1733.9</v>
      </c>
      <c r="AP90" s="14">
        <v>0</v>
      </c>
      <c r="AQ90" s="14">
        <v>0</v>
      </c>
      <c r="AR90" s="14">
        <v>0</v>
      </c>
      <c r="AS90" s="14">
        <v>433.5</v>
      </c>
      <c r="AT90" s="14">
        <v>1300.4000000000001</v>
      </c>
      <c r="AU90" s="14">
        <v>3467.8</v>
      </c>
      <c r="AV90" s="14">
        <v>4000</v>
      </c>
      <c r="AW90" s="14">
        <v>532.20000000000005</v>
      </c>
      <c r="AX90" s="14">
        <v>13.31</v>
      </c>
    </row>
    <row r="91" spans="1:50" ht="15" thickBot="1" x14ac:dyDescent="0.35">
      <c r="A91" s="13" t="s">
        <v>90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4500</v>
      </c>
      <c r="H91" s="14">
        <v>4500</v>
      </c>
      <c r="I91" s="14">
        <v>4000</v>
      </c>
      <c r="J91" s="14">
        <v>-500</v>
      </c>
      <c r="K91" s="14">
        <v>-12.5</v>
      </c>
      <c r="Q91" s="13" t="s">
        <v>90</v>
      </c>
      <c r="R91" s="14">
        <v>0</v>
      </c>
      <c r="S91" s="14">
        <v>0</v>
      </c>
      <c r="T91" s="14">
        <v>0</v>
      </c>
      <c r="U91" s="14">
        <v>0</v>
      </c>
      <c r="V91" s="14">
        <v>2627.2</v>
      </c>
      <c r="W91" s="14">
        <v>875.7</v>
      </c>
      <c r="X91" s="14">
        <v>3503</v>
      </c>
      <c r="Y91" s="14">
        <v>4000</v>
      </c>
      <c r="Z91" s="14">
        <v>497</v>
      </c>
      <c r="AA91" s="14">
        <v>12.43</v>
      </c>
      <c r="AB91">
        <f t="shared" si="7"/>
        <v>0</v>
      </c>
      <c r="AN91" s="13" t="s">
        <v>91</v>
      </c>
      <c r="AO91" s="14">
        <v>0</v>
      </c>
      <c r="AP91" s="14">
        <v>0</v>
      </c>
      <c r="AQ91" s="14">
        <v>0</v>
      </c>
      <c r="AR91" s="14">
        <v>0</v>
      </c>
      <c r="AS91" s="14">
        <v>2167.4</v>
      </c>
      <c r="AT91" s="14">
        <v>3901.3</v>
      </c>
      <c r="AU91" s="14">
        <v>6068.7</v>
      </c>
      <c r="AV91" s="14">
        <v>7000</v>
      </c>
      <c r="AW91" s="14">
        <v>931.3</v>
      </c>
      <c r="AX91" s="14">
        <v>13.3</v>
      </c>
    </row>
    <row r="92" spans="1:50" ht="15" thickBot="1" x14ac:dyDescent="0.35">
      <c r="A92" s="13" t="s">
        <v>91</v>
      </c>
      <c r="B92" s="14">
        <v>500</v>
      </c>
      <c r="C92" s="14">
        <v>0</v>
      </c>
      <c r="D92" s="14">
        <v>500</v>
      </c>
      <c r="E92" s="14">
        <v>1500</v>
      </c>
      <c r="F92" s="14">
        <v>0</v>
      </c>
      <c r="G92" s="14">
        <v>4500</v>
      </c>
      <c r="H92" s="14">
        <v>7000</v>
      </c>
      <c r="I92" s="14">
        <v>7000</v>
      </c>
      <c r="J92" s="14">
        <v>0</v>
      </c>
      <c r="K92" s="14">
        <v>0</v>
      </c>
      <c r="Q92" s="13" t="s">
        <v>91</v>
      </c>
      <c r="R92" s="14">
        <v>1313.6</v>
      </c>
      <c r="S92" s="14">
        <v>0</v>
      </c>
      <c r="T92" s="14">
        <v>1313.6</v>
      </c>
      <c r="U92" s="14">
        <v>0</v>
      </c>
      <c r="V92" s="14">
        <v>2627.2</v>
      </c>
      <c r="W92" s="14">
        <v>875.7</v>
      </c>
      <c r="X92" s="14">
        <v>6130.2</v>
      </c>
      <c r="Y92" s="14">
        <v>7000</v>
      </c>
      <c r="Z92" s="14">
        <v>869.8</v>
      </c>
      <c r="AA92" s="14">
        <v>12.43</v>
      </c>
      <c r="AB92">
        <f t="shared" si="7"/>
        <v>0</v>
      </c>
    </row>
    <row r="93" spans="1:50" ht="15" thickBot="1" x14ac:dyDescent="0.35">
      <c r="AN93" s="15" t="s">
        <v>150</v>
      </c>
      <c r="AO93" s="16">
        <v>71957.600000000006</v>
      </c>
    </row>
    <row r="94" spans="1:50" ht="15" thickBot="1" x14ac:dyDescent="0.35">
      <c r="A94" s="15" t="s">
        <v>150</v>
      </c>
      <c r="B94" s="16">
        <v>35000</v>
      </c>
      <c r="Q94" s="15" t="s">
        <v>150</v>
      </c>
      <c r="R94" s="16">
        <v>68308.3</v>
      </c>
      <c r="AN94" s="15" t="s">
        <v>151</v>
      </c>
      <c r="AO94" s="16">
        <v>0</v>
      </c>
    </row>
    <row r="95" spans="1:50" ht="15" thickBot="1" x14ac:dyDescent="0.35">
      <c r="A95" s="15" t="s">
        <v>151</v>
      </c>
      <c r="B95" s="16">
        <v>0</v>
      </c>
      <c r="Q95" s="15" t="s">
        <v>151</v>
      </c>
      <c r="R95" s="16">
        <v>0</v>
      </c>
      <c r="AN95" s="15" t="s">
        <v>152</v>
      </c>
      <c r="AO95" s="16">
        <v>257053.3</v>
      </c>
    </row>
    <row r="96" spans="1:50" ht="15" thickBot="1" x14ac:dyDescent="0.35">
      <c r="A96" s="15" t="s">
        <v>152</v>
      </c>
      <c r="B96" s="16">
        <v>152000</v>
      </c>
      <c r="Q96" s="15" t="s">
        <v>152</v>
      </c>
      <c r="R96" s="16">
        <v>256156.3</v>
      </c>
      <c r="AN96" s="15" t="s">
        <v>153</v>
      </c>
      <c r="AO96" s="16">
        <v>251000</v>
      </c>
    </row>
    <row r="97" spans="1:41" ht="15" thickBot="1" x14ac:dyDescent="0.35">
      <c r="A97" s="15" t="s">
        <v>153</v>
      </c>
      <c r="B97" s="16">
        <v>152000</v>
      </c>
      <c r="Q97" s="15" t="s">
        <v>153</v>
      </c>
      <c r="R97" s="16">
        <v>251000</v>
      </c>
      <c r="AN97" s="15" t="s">
        <v>154</v>
      </c>
      <c r="AO97" s="16">
        <v>6053.3</v>
      </c>
    </row>
    <row r="98" spans="1:41" ht="20.399999999999999" thickBot="1" x14ac:dyDescent="0.35">
      <c r="A98" s="15" t="s">
        <v>154</v>
      </c>
      <c r="B98" s="16">
        <v>0</v>
      </c>
      <c r="Q98" s="15" t="s">
        <v>154</v>
      </c>
      <c r="R98" s="16">
        <v>5156.3</v>
      </c>
      <c r="AN98" s="15" t="s">
        <v>155</v>
      </c>
      <c r="AO98" s="16"/>
    </row>
    <row r="99" spans="1:41" ht="20.399999999999999" thickBot="1" x14ac:dyDescent="0.35">
      <c r="A99" s="15" t="s">
        <v>155</v>
      </c>
      <c r="B99" s="16"/>
      <c r="Q99" s="15" t="s">
        <v>155</v>
      </c>
      <c r="R99" s="16"/>
      <c r="AN99" s="15" t="s">
        <v>156</v>
      </c>
      <c r="AO99" s="16"/>
    </row>
    <row r="100" spans="1:41" ht="20.399999999999999" thickBot="1" x14ac:dyDescent="0.35">
      <c r="A100" s="15" t="s">
        <v>156</v>
      </c>
      <c r="B100" s="16"/>
      <c r="Q100" s="15" t="s">
        <v>156</v>
      </c>
      <c r="R100" s="16"/>
      <c r="AN100" s="15" t="s">
        <v>157</v>
      </c>
      <c r="AO100" s="16">
        <v>0</v>
      </c>
    </row>
    <row r="101" spans="1:41" ht="15" thickBot="1" x14ac:dyDescent="0.35">
      <c r="A101" s="15" t="s">
        <v>157</v>
      </c>
      <c r="B101" s="16">
        <v>0</v>
      </c>
      <c r="Q101" s="15" t="s">
        <v>157</v>
      </c>
      <c r="R101" s="16">
        <v>0</v>
      </c>
    </row>
    <row r="102" spans="1:41" x14ac:dyDescent="0.3">
      <c r="AN102" s="17" t="s">
        <v>158</v>
      </c>
    </row>
    <row r="103" spans="1:41" x14ac:dyDescent="0.3">
      <c r="A103" s="17" t="s">
        <v>158</v>
      </c>
      <c r="Q103" s="17" t="s">
        <v>158</v>
      </c>
    </row>
    <row r="104" spans="1:41" x14ac:dyDescent="0.3">
      <c r="AN104" s="18" t="s">
        <v>159</v>
      </c>
    </row>
    <row r="105" spans="1:41" x14ac:dyDescent="0.3">
      <c r="A105" s="18" t="s">
        <v>159</v>
      </c>
      <c r="Q105" s="18" t="s">
        <v>159</v>
      </c>
      <c r="AN105" s="18" t="s">
        <v>181</v>
      </c>
    </row>
    <row r="106" spans="1:41" x14ac:dyDescent="0.3">
      <c r="A106" s="18" t="s">
        <v>181</v>
      </c>
      <c r="Q106" s="18" t="s">
        <v>181</v>
      </c>
    </row>
  </sheetData>
  <hyperlinks>
    <hyperlink ref="A103" r:id="rId1" display="https://miau.my-x.hu/myx-free/coco/test/280963420250524064810.html" xr:uid="{F3B9EF54-7EA3-4702-B13A-E2813B26D7E2}"/>
    <hyperlink ref="Q103" r:id="rId2" display="https://miau.my-x.hu/myx-free/coco/test/143745920250524064840.html" xr:uid="{641F920F-446A-402F-95B4-563BE2FA465E}"/>
    <hyperlink ref="AN102" r:id="rId3" display="https://miau.my-x.hu/myx-free/coco/test/823339320250524065043.html" xr:uid="{036B3E36-5AC0-4EF2-BCBB-7B046838705A}"/>
  </hyperlinks>
  <pageMargins left="0.7" right="0.7" top="0.75" bottom="0.75" header="0.3" footer="0.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"/>
  <sheetViews>
    <sheetView workbookViewId="0"/>
  </sheetViews>
  <sheetFormatPr defaultColWidth="8.77734375" defaultRowHeight="14.4" x14ac:dyDescent="0.3"/>
  <cols>
    <col min="1" max="1" width="17.44140625" customWidth="1"/>
    <col min="2" max="2" width="38.77734375" customWidth="1"/>
  </cols>
  <sheetData>
    <row r="1" spans="1:3" x14ac:dyDescent="0.3">
      <c r="A1" t="s">
        <v>66</v>
      </c>
      <c r="B1" t="s">
        <v>67</v>
      </c>
      <c r="C1" t="s">
        <v>68</v>
      </c>
    </row>
    <row r="2" spans="1:3" x14ac:dyDescent="0.3">
      <c r="A2" t="s">
        <v>69</v>
      </c>
      <c r="B2" t="s">
        <v>70</v>
      </c>
      <c r="C2">
        <f>VLOOKUP("P005",Terméknyilvántartás!A3:J17,9,FALSE)</f>
        <v>90</v>
      </c>
    </row>
    <row r="3" spans="1:3" x14ac:dyDescent="0.3">
      <c r="A3" t="s">
        <v>71</v>
      </c>
      <c r="B3" t="s">
        <v>72</v>
      </c>
      <c r="C3" t="str">
        <f>IF(Terméknyilvántartás!E3&lt;Terméknyilvántartás!F3,"Kritikus","OK")</f>
        <v>OK</v>
      </c>
    </row>
    <row r="4" spans="1:3" x14ac:dyDescent="0.3">
      <c r="A4" t="s">
        <v>73</v>
      </c>
      <c r="B4" t="s">
        <v>74</v>
      </c>
      <c r="C4">
        <f>SUMIF(Terméknyilvántartás!C3:C17,"Elektronika",Terméknyilvántartás!J3:J17)</f>
        <v>14340</v>
      </c>
    </row>
    <row r="5" spans="1:3" x14ac:dyDescent="0.3">
      <c r="A5" t="s">
        <v>75</v>
      </c>
      <c r="B5" t="s">
        <v>76</v>
      </c>
      <c r="C5">
        <f ca="1">DATEDIF(Terméknyilvántartás!K4,TODAY(),"d")</f>
        <v>269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Terméknyilvántartás</vt:lpstr>
      <vt:lpstr>szimuláció (stepix)</vt:lpstr>
      <vt:lpstr>Képlet példák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Lttd</cp:lastModifiedBy>
  <dcterms:created xsi:type="dcterms:W3CDTF">2025-05-15T16:25:45Z</dcterms:created>
  <dcterms:modified xsi:type="dcterms:W3CDTF">2025-09-29T11:49:18Z</dcterms:modified>
</cp:coreProperties>
</file>