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tli\AppData\Local\Temp\scp43037\var\www\miau\data\miau\326\s1c1\"/>
    </mc:Choice>
  </mc:AlternateContent>
  <xr:revisionPtr revIDLastSave="0" documentId="13_ncr:1_{C7C518CC-4383-4A0B-8C42-204ED54647A4}" xr6:coauthVersionLast="47" xr6:coauthVersionMax="47" xr10:uidLastSave="{00000000-0000-0000-0000-000000000000}"/>
  <bookViews>
    <workbookView xWindow="-110" yWindow="-110" windowWidth="25820" windowHeight="15500" firstSheet="1" activeTab="5" xr2:uid="{00000000-000D-0000-FFFF-FFFF00000000}"/>
  </bookViews>
  <sheets>
    <sheet name="Nyers adatok" sheetId="1" r:id="rId1"/>
    <sheet name="Tisztított adatok (4)" sheetId="31" r:id="rId2"/>
    <sheet name="hatasmertek" sheetId="37" r:id="rId3"/>
    <sheet name="Y_nagyon_rossz" sheetId="36" r:id="rId4"/>
    <sheet name="Y_rossz" sheetId="35" r:id="rId5"/>
    <sheet name="Y_kozepes" sheetId="34" r:id="rId6"/>
    <sheet name="Y_jo" sheetId="33" r:id="rId7"/>
    <sheet name="Y_kivalo" sheetId="32" r:id="rId8"/>
    <sheet name="Tisztított adatok (3)" sheetId="30" r:id="rId9"/>
    <sheet name="Tisztított adatok (2)" sheetId="29" r:id="rId10"/>
    <sheet name="Tisztított adatok" sheetId="4" r:id="rId11"/>
    <sheet name="Nemek" sheetId="3" r:id="rId12"/>
    <sheet name="Kor, korcsoportok" sheetId="9" r:id="rId13"/>
    <sheet name="Fizikai aktivitás" sheetId="6" r:id="rId14"/>
    <sheet name="Dohányzás" sheetId="7" r:id="rId15"/>
    <sheet name="Betegség, tünetek" sheetId="10" r:id="rId16"/>
    <sheet name="Önminősített egészség" sheetId="8" r:id="rId17"/>
    <sheet name="Alvászavar" sheetId="5" r:id="rId18"/>
    <sheet name="OSA_KAT vs átlagéletkor" sheetId="12" r:id="rId19"/>
    <sheet name="OSA KAT vs korcsoport" sheetId="27" r:id="rId20"/>
    <sheet name="OSA KAT vs nem" sheetId="14" r:id="rId21"/>
    <sheet name="Sport vs OSA" sheetId="13" r:id="rId22"/>
    <sheet name="OSA KAT vs sportolás" sheetId="22" r:id="rId23"/>
    <sheet name="OSA KAT vs sportolás gyakoriság" sheetId="23" r:id="rId24"/>
    <sheet name="OSA KAT vs dohányzás" sheetId="24" r:id="rId25"/>
    <sheet name="OSA KAT vs önmin. eg. állapot" sheetId="25" r:id="rId26"/>
    <sheet name="Betegség vs OSA" sheetId="16" r:id="rId27"/>
    <sheet name="OSA KAT vs krónikus betegség" sheetId="15" r:id="rId28"/>
    <sheet name="OSA KAT vs pszichosz. tünetek" sheetId="26" r:id="rId29"/>
    <sheet name="Alvászavar vs OSA" sheetId="18" r:id="rId30"/>
    <sheet name="OSA KAT vs alvászavar" sheetId="19" r:id="rId31"/>
    <sheet name="Ébredés vs OSA" sheetId="20" r:id="rId32"/>
    <sheet name="OSA KAT vs ébredés" sheetId="21" r:id="rId33"/>
    <sheet name="Védéshez tünetek gyakorisága" sheetId="28" r:id="rId3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2" i="36" l="1"/>
  <c r="O32" i="34"/>
  <c r="M11" i="37"/>
  <c r="L11" i="37"/>
  <c r="K11" i="37"/>
  <c r="J11" i="37"/>
  <c r="I11" i="37"/>
  <c r="H11" i="37"/>
  <c r="G11" i="37"/>
  <c r="F11" i="37"/>
  <c r="E11" i="37"/>
  <c r="D11" i="37"/>
  <c r="C11" i="37"/>
  <c r="B11" i="37"/>
  <c r="E19" i="37"/>
  <c r="D19" i="37"/>
  <c r="C19" i="37"/>
  <c r="B19" i="37"/>
  <c r="E18" i="37"/>
  <c r="D18" i="37"/>
  <c r="C18" i="37"/>
  <c r="B18" i="37"/>
  <c r="E17" i="37"/>
  <c r="D17" i="37"/>
  <c r="C17" i="37"/>
  <c r="B17" i="37"/>
  <c r="E16" i="37"/>
  <c r="D16" i="37"/>
  <c r="C16" i="37"/>
  <c r="B16" i="37"/>
  <c r="E15" i="37"/>
  <c r="D15" i="37"/>
  <c r="C15" i="37"/>
  <c r="B15" i="37"/>
  <c r="B21" i="37" s="1"/>
  <c r="A19" i="37"/>
  <c r="A18" i="37"/>
  <c r="A17" i="37"/>
  <c r="A16" i="37"/>
  <c r="A15" i="37"/>
  <c r="A14" i="37"/>
  <c r="R15" i="36"/>
  <c r="Q15" i="36"/>
  <c r="P15" i="36"/>
  <c r="R15" i="35"/>
  <c r="Q15" i="35"/>
  <c r="P15" i="35"/>
  <c r="R15" i="34"/>
  <c r="Q15" i="34"/>
  <c r="P15" i="34"/>
  <c r="R15" i="33"/>
  <c r="Q15" i="33"/>
  <c r="P15" i="33"/>
  <c r="R15" i="32"/>
  <c r="Q15" i="32"/>
  <c r="P15" i="32"/>
  <c r="D21" i="37" l="1"/>
  <c r="C23" i="37"/>
  <c r="E23" i="37"/>
  <c r="B23" i="37"/>
  <c r="D23" i="37"/>
  <c r="B22" i="37"/>
  <c r="C22" i="37"/>
  <c r="D22" i="37"/>
  <c r="E22" i="37"/>
  <c r="C21" i="37"/>
  <c r="E21" i="37"/>
  <c r="N90" i="36"/>
  <c r="M90" i="36"/>
  <c r="M3" i="37" s="1"/>
  <c r="L90" i="36"/>
  <c r="K90" i="36"/>
  <c r="J90" i="36"/>
  <c r="I90" i="36"/>
  <c r="I3" i="37" s="1"/>
  <c r="H90" i="36"/>
  <c r="H3" i="37" s="1"/>
  <c r="G90" i="36"/>
  <c r="F90" i="36"/>
  <c r="F3" i="37" s="1"/>
  <c r="E90" i="36"/>
  <c r="E3" i="37" s="1"/>
  <c r="D90" i="36"/>
  <c r="C90" i="36"/>
  <c r="B90" i="36"/>
  <c r="N90" i="35"/>
  <c r="M90" i="35"/>
  <c r="M4" i="37" s="1"/>
  <c r="L90" i="35"/>
  <c r="L4" i="37" s="1"/>
  <c r="K90" i="35"/>
  <c r="J90" i="35"/>
  <c r="I90" i="35"/>
  <c r="H90" i="35"/>
  <c r="G90" i="35"/>
  <c r="G4" i="37" s="1"/>
  <c r="F90" i="35"/>
  <c r="F4" i="37" s="1"/>
  <c r="E90" i="35"/>
  <c r="E4" i="37" s="1"/>
  <c r="D90" i="35"/>
  <c r="D4" i="37" s="1"/>
  <c r="C90" i="35"/>
  <c r="B90" i="35"/>
  <c r="N90" i="34"/>
  <c r="M90" i="34"/>
  <c r="M5" i="37" s="1"/>
  <c r="L90" i="34"/>
  <c r="K90" i="34"/>
  <c r="J90" i="34"/>
  <c r="I90" i="34"/>
  <c r="H90" i="34"/>
  <c r="H5" i="37" s="1"/>
  <c r="G90" i="34"/>
  <c r="F90" i="34"/>
  <c r="E90" i="34"/>
  <c r="E5" i="37" s="1"/>
  <c r="D90" i="34"/>
  <c r="C90" i="34"/>
  <c r="B90" i="34"/>
  <c r="M14" i="36"/>
  <c r="L14" i="36"/>
  <c r="L26" i="36" s="1"/>
  <c r="K14" i="36"/>
  <c r="J14" i="36"/>
  <c r="J28" i="36" s="1"/>
  <c r="I14" i="36"/>
  <c r="H14" i="36"/>
  <c r="G14" i="36"/>
  <c r="G27" i="36" s="1"/>
  <c r="F14" i="36"/>
  <c r="E14" i="36"/>
  <c r="D14" i="36"/>
  <c r="D26" i="36" s="1"/>
  <c r="C14" i="36"/>
  <c r="M14" i="35"/>
  <c r="L14" i="35"/>
  <c r="L29" i="35" s="1"/>
  <c r="K14" i="35"/>
  <c r="K29" i="35" s="1"/>
  <c r="J14" i="35"/>
  <c r="J29" i="35" s="1"/>
  <c r="I14" i="35"/>
  <c r="H14" i="35"/>
  <c r="G14" i="35"/>
  <c r="F14" i="35"/>
  <c r="F23" i="35" s="1"/>
  <c r="E14" i="35"/>
  <c r="D14" i="35"/>
  <c r="D29" i="35" s="1"/>
  <c r="C14" i="35"/>
  <c r="C29" i="35" s="1"/>
  <c r="M14" i="34"/>
  <c r="L14" i="34"/>
  <c r="K14" i="34"/>
  <c r="J14" i="34"/>
  <c r="I14" i="34"/>
  <c r="H14" i="34"/>
  <c r="G14" i="34"/>
  <c r="F14" i="34"/>
  <c r="F23" i="34" s="1"/>
  <c r="E14" i="34"/>
  <c r="D14" i="34"/>
  <c r="C14" i="34"/>
  <c r="N90" i="33"/>
  <c r="M90" i="33"/>
  <c r="L90" i="33"/>
  <c r="K90" i="33"/>
  <c r="J90" i="33"/>
  <c r="I90" i="33"/>
  <c r="H90" i="33"/>
  <c r="H6" i="37" s="1"/>
  <c r="G90" i="33"/>
  <c r="G6" i="37" s="1"/>
  <c r="F90" i="33"/>
  <c r="E90" i="33"/>
  <c r="D90" i="33"/>
  <c r="C90" i="33"/>
  <c r="B90" i="33"/>
  <c r="M14" i="33"/>
  <c r="L14" i="33"/>
  <c r="K14" i="33"/>
  <c r="J14" i="33"/>
  <c r="I14" i="33"/>
  <c r="H14" i="33"/>
  <c r="G14" i="33"/>
  <c r="G28" i="33" s="1"/>
  <c r="F14" i="33"/>
  <c r="E14" i="33"/>
  <c r="D14" i="33"/>
  <c r="C14" i="33"/>
  <c r="N90" i="32"/>
  <c r="M90" i="32"/>
  <c r="M7" i="37" s="1"/>
  <c r="L90" i="32"/>
  <c r="K90" i="32"/>
  <c r="K7" i="37" s="1"/>
  <c r="J90" i="32"/>
  <c r="I90" i="32"/>
  <c r="H90" i="32"/>
  <c r="H7" i="37" s="1"/>
  <c r="G90" i="32"/>
  <c r="F90" i="32"/>
  <c r="F7" i="37" s="1"/>
  <c r="E90" i="32"/>
  <c r="E7" i="37" s="1"/>
  <c r="D90" i="32"/>
  <c r="C90" i="32"/>
  <c r="C7" i="37" s="1"/>
  <c r="B90" i="32"/>
  <c r="M14" i="32"/>
  <c r="M29" i="32" s="1"/>
  <c r="L14" i="32"/>
  <c r="K14" i="32"/>
  <c r="J14" i="32"/>
  <c r="J29" i="32" s="1"/>
  <c r="I14" i="32"/>
  <c r="H14" i="32"/>
  <c r="G14" i="32"/>
  <c r="F14" i="32"/>
  <c r="F29" i="32" s="1"/>
  <c r="E14" i="32"/>
  <c r="E29" i="32" s="1"/>
  <c r="D14" i="32"/>
  <c r="C14" i="32"/>
  <c r="C24" i="32" s="1"/>
  <c r="L7" i="37"/>
  <c r="J7" i="37"/>
  <c r="I7" i="37"/>
  <c r="G7" i="37"/>
  <c r="D7" i="37"/>
  <c r="B7" i="37"/>
  <c r="M6" i="37"/>
  <c r="L6" i="37"/>
  <c r="K6" i="37"/>
  <c r="J6" i="37"/>
  <c r="I6" i="37"/>
  <c r="F6" i="37"/>
  <c r="E6" i="37"/>
  <c r="D6" i="37"/>
  <c r="C6" i="37"/>
  <c r="B6" i="37"/>
  <c r="L5" i="37"/>
  <c r="K5" i="37"/>
  <c r="J5" i="37"/>
  <c r="I5" i="37"/>
  <c r="G5" i="37"/>
  <c r="F5" i="37"/>
  <c r="D5" i="37"/>
  <c r="C5" i="37"/>
  <c r="B5" i="37"/>
  <c r="K4" i="37"/>
  <c r="J4" i="37"/>
  <c r="I4" i="37"/>
  <c r="H4" i="37"/>
  <c r="C4" i="37"/>
  <c r="B4" i="37"/>
  <c r="L3" i="37"/>
  <c r="K3" i="37"/>
  <c r="J3" i="37"/>
  <c r="G3" i="37"/>
  <c r="D3" i="37"/>
  <c r="C3" i="37"/>
  <c r="B3" i="37"/>
  <c r="L2" i="37"/>
  <c r="K2" i="37"/>
  <c r="J2" i="37"/>
  <c r="I2" i="37"/>
  <c r="H2" i="37"/>
  <c r="G2" i="37"/>
  <c r="F2" i="37"/>
  <c r="E2" i="37"/>
  <c r="D2" i="37"/>
  <c r="C2" i="37"/>
  <c r="B2" i="37"/>
  <c r="M1" i="37"/>
  <c r="L1" i="37"/>
  <c r="K1" i="37"/>
  <c r="J1" i="37"/>
  <c r="I1" i="37"/>
  <c r="H1" i="37"/>
  <c r="G1" i="37"/>
  <c r="F1" i="37"/>
  <c r="E1" i="37"/>
  <c r="D1" i="37"/>
  <c r="C1" i="37"/>
  <c r="B1" i="37"/>
  <c r="N29" i="36"/>
  <c r="N28" i="36"/>
  <c r="N27" i="36"/>
  <c r="N26" i="36"/>
  <c r="N25" i="36"/>
  <c r="N24" i="36"/>
  <c r="N23" i="36"/>
  <c r="N22" i="36"/>
  <c r="N21" i="36"/>
  <c r="N20" i="36"/>
  <c r="N19" i="36"/>
  <c r="N18" i="36"/>
  <c r="N17" i="36"/>
  <c r="O29" i="36"/>
  <c r="M29" i="36"/>
  <c r="L29" i="36"/>
  <c r="K29" i="36"/>
  <c r="J29" i="36"/>
  <c r="I29" i="36"/>
  <c r="H29" i="36"/>
  <c r="F29" i="36"/>
  <c r="E29" i="36"/>
  <c r="D29" i="36"/>
  <c r="C29" i="36"/>
  <c r="B29" i="36"/>
  <c r="O28" i="36"/>
  <c r="M28" i="36"/>
  <c r="L28" i="36"/>
  <c r="K28" i="36"/>
  <c r="I28" i="36"/>
  <c r="H28" i="36"/>
  <c r="F28" i="36"/>
  <c r="E28" i="36"/>
  <c r="D28" i="36"/>
  <c r="C28" i="36"/>
  <c r="B28" i="36"/>
  <c r="O27" i="36"/>
  <c r="M27" i="36"/>
  <c r="L27" i="36"/>
  <c r="K27" i="36"/>
  <c r="I27" i="36"/>
  <c r="H27" i="36"/>
  <c r="F27" i="36"/>
  <c r="E27" i="36"/>
  <c r="D27" i="36"/>
  <c r="C27" i="36"/>
  <c r="B27" i="36"/>
  <c r="O26" i="36"/>
  <c r="M26" i="36"/>
  <c r="K26" i="36"/>
  <c r="I26" i="36"/>
  <c r="H26" i="36"/>
  <c r="F26" i="36"/>
  <c r="E26" i="36"/>
  <c r="C26" i="36"/>
  <c r="B26" i="36"/>
  <c r="O25" i="36"/>
  <c r="M25" i="36"/>
  <c r="K25" i="36"/>
  <c r="I25" i="36"/>
  <c r="H25" i="36"/>
  <c r="F25" i="36"/>
  <c r="E25" i="36"/>
  <c r="C25" i="36"/>
  <c r="B25" i="36"/>
  <c r="O24" i="36"/>
  <c r="M24" i="36"/>
  <c r="K24" i="36"/>
  <c r="I24" i="36"/>
  <c r="H24" i="36"/>
  <c r="F24" i="36"/>
  <c r="E24" i="36"/>
  <c r="C24" i="36"/>
  <c r="B24" i="36"/>
  <c r="O23" i="36"/>
  <c r="M23" i="36"/>
  <c r="K23" i="36"/>
  <c r="J23" i="36"/>
  <c r="I23" i="36"/>
  <c r="H23" i="36"/>
  <c r="F23" i="36"/>
  <c r="E23" i="36"/>
  <c r="C23" i="36"/>
  <c r="B23" i="36"/>
  <c r="O22" i="36"/>
  <c r="M22" i="36"/>
  <c r="K22" i="36"/>
  <c r="J22" i="36"/>
  <c r="I22" i="36"/>
  <c r="H22" i="36"/>
  <c r="F22" i="36"/>
  <c r="E22" i="36"/>
  <c r="C22" i="36"/>
  <c r="B22" i="36"/>
  <c r="O21" i="36"/>
  <c r="M21" i="36"/>
  <c r="L21" i="36"/>
  <c r="K21" i="36"/>
  <c r="J21" i="36"/>
  <c r="I21" i="36"/>
  <c r="H21" i="36"/>
  <c r="G21" i="36"/>
  <c r="F21" i="36"/>
  <c r="E21" i="36"/>
  <c r="D21" i="36"/>
  <c r="C21" i="36"/>
  <c r="B21" i="36"/>
  <c r="O20" i="36"/>
  <c r="M20" i="36"/>
  <c r="L20" i="36"/>
  <c r="K20" i="36"/>
  <c r="J20" i="36"/>
  <c r="I20" i="36"/>
  <c r="H20" i="36"/>
  <c r="F20" i="36"/>
  <c r="E20" i="36"/>
  <c r="D20" i="36"/>
  <c r="C20" i="36"/>
  <c r="B20" i="36"/>
  <c r="O19" i="36"/>
  <c r="M19" i="36"/>
  <c r="L19" i="36"/>
  <c r="K19" i="36"/>
  <c r="J19" i="36"/>
  <c r="I19" i="36"/>
  <c r="H19" i="36"/>
  <c r="F19" i="36"/>
  <c r="E19" i="36"/>
  <c r="D19" i="36"/>
  <c r="C19" i="36"/>
  <c r="B19" i="36"/>
  <c r="O18" i="36"/>
  <c r="M18" i="36"/>
  <c r="L18" i="36"/>
  <c r="K18" i="36"/>
  <c r="J18" i="36"/>
  <c r="I18" i="36"/>
  <c r="H18" i="36"/>
  <c r="G18" i="36"/>
  <c r="F18" i="36"/>
  <c r="E18" i="36"/>
  <c r="D18" i="36"/>
  <c r="C18" i="36"/>
  <c r="M17" i="36"/>
  <c r="L17" i="36"/>
  <c r="K17" i="36"/>
  <c r="J17" i="36"/>
  <c r="I17" i="36"/>
  <c r="H17" i="36"/>
  <c r="G17" i="36"/>
  <c r="F17" i="36"/>
  <c r="E17" i="36"/>
  <c r="D17" i="36"/>
  <c r="C17" i="36"/>
  <c r="M15" i="36"/>
  <c r="L15" i="36"/>
  <c r="K15" i="36"/>
  <c r="J15" i="36"/>
  <c r="I15" i="36"/>
  <c r="H15" i="36"/>
  <c r="G15" i="36"/>
  <c r="F15" i="36"/>
  <c r="E15" i="36"/>
  <c r="D15" i="36"/>
  <c r="C15" i="36"/>
  <c r="M15" i="35"/>
  <c r="L15" i="35"/>
  <c r="K15" i="35"/>
  <c r="J15" i="35"/>
  <c r="I15" i="35"/>
  <c r="H15" i="35"/>
  <c r="G15" i="35"/>
  <c r="F15" i="35"/>
  <c r="E15" i="35"/>
  <c r="D15" i="35"/>
  <c r="C15" i="35"/>
  <c r="N29" i="35"/>
  <c r="N28" i="35"/>
  <c r="N27" i="35"/>
  <c r="N26" i="35"/>
  <c r="N25" i="35"/>
  <c r="N24" i="35"/>
  <c r="N23" i="35"/>
  <c r="N22" i="35"/>
  <c r="N21" i="35"/>
  <c r="N20" i="35"/>
  <c r="N19" i="35"/>
  <c r="N18" i="35"/>
  <c r="N17" i="35"/>
  <c r="O29" i="35"/>
  <c r="M29" i="35"/>
  <c r="I29" i="35"/>
  <c r="H29" i="35"/>
  <c r="G29" i="35"/>
  <c r="E29" i="35"/>
  <c r="B29" i="35"/>
  <c r="O28" i="35"/>
  <c r="M28" i="35"/>
  <c r="L28" i="35"/>
  <c r="K28" i="35"/>
  <c r="J28" i="35"/>
  <c r="I28" i="35"/>
  <c r="H28" i="35"/>
  <c r="G28" i="35"/>
  <c r="F28" i="35"/>
  <c r="E28" i="35"/>
  <c r="D28" i="35"/>
  <c r="C28" i="35"/>
  <c r="B28" i="35"/>
  <c r="O27" i="35"/>
  <c r="M27" i="35"/>
  <c r="L27" i="35"/>
  <c r="K27" i="35"/>
  <c r="J27" i="35"/>
  <c r="I27" i="35"/>
  <c r="H27" i="35"/>
  <c r="G27" i="35"/>
  <c r="E27" i="35"/>
  <c r="D27" i="35"/>
  <c r="C27" i="35"/>
  <c r="B27" i="35"/>
  <c r="O26" i="35"/>
  <c r="M26" i="35"/>
  <c r="L26" i="35"/>
  <c r="K26" i="35"/>
  <c r="J26" i="35"/>
  <c r="I26" i="35"/>
  <c r="H26" i="35"/>
  <c r="G26" i="35"/>
  <c r="E26" i="35"/>
  <c r="D26" i="35"/>
  <c r="C26" i="35"/>
  <c r="B26" i="35"/>
  <c r="O25" i="35"/>
  <c r="M25" i="35"/>
  <c r="L25" i="35"/>
  <c r="K25" i="35"/>
  <c r="J25" i="35"/>
  <c r="I25" i="35"/>
  <c r="H25" i="35"/>
  <c r="G25" i="35"/>
  <c r="E25" i="35"/>
  <c r="D25" i="35"/>
  <c r="C25" i="35"/>
  <c r="B25" i="35"/>
  <c r="O24" i="35"/>
  <c r="M24" i="35"/>
  <c r="L24" i="35"/>
  <c r="K24" i="35"/>
  <c r="J24" i="35"/>
  <c r="I24" i="35"/>
  <c r="H24" i="35"/>
  <c r="G24" i="35"/>
  <c r="E24" i="35"/>
  <c r="D24" i="35"/>
  <c r="C24" i="35"/>
  <c r="B24" i="35"/>
  <c r="O23" i="35"/>
  <c r="M23" i="35"/>
  <c r="L23" i="35"/>
  <c r="K23" i="35"/>
  <c r="J23" i="35"/>
  <c r="I23" i="35"/>
  <c r="H23" i="35"/>
  <c r="G23" i="35"/>
  <c r="E23" i="35"/>
  <c r="D23" i="35"/>
  <c r="C23" i="35"/>
  <c r="B23" i="35"/>
  <c r="O22" i="35"/>
  <c r="M22" i="35"/>
  <c r="L22" i="35"/>
  <c r="K22" i="35"/>
  <c r="J22" i="35"/>
  <c r="I22" i="35"/>
  <c r="H22" i="35"/>
  <c r="G22" i="35"/>
  <c r="E22" i="35"/>
  <c r="D22" i="35"/>
  <c r="C22" i="35"/>
  <c r="B22" i="35"/>
  <c r="O21" i="35"/>
  <c r="M21" i="35"/>
  <c r="L21" i="35"/>
  <c r="K21" i="35"/>
  <c r="J21" i="35"/>
  <c r="I21" i="35"/>
  <c r="H21" i="35"/>
  <c r="G21" i="35"/>
  <c r="E21" i="35"/>
  <c r="D21" i="35"/>
  <c r="C21" i="35"/>
  <c r="B21" i="35"/>
  <c r="O20" i="35"/>
  <c r="M20" i="35"/>
  <c r="L20" i="35"/>
  <c r="K20" i="35"/>
  <c r="J20" i="35"/>
  <c r="I20" i="35"/>
  <c r="H20" i="35"/>
  <c r="G20" i="35"/>
  <c r="F20" i="35"/>
  <c r="E20" i="35"/>
  <c r="D20" i="35"/>
  <c r="C20" i="35"/>
  <c r="B20" i="35"/>
  <c r="O19" i="35"/>
  <c r="M19" i="35"/>
  <c r="L19" i="35"/>
  <c r="K19" i="35"/>
  <c r="J19" i="35"/>
  <c r="I19" i="35"/>
  <c r="H19" i="35"/>
  <c r="G19" i="35"/>
  <c r="E19" i="35"/>
  <c r="D19" i="35"/>
  <c r="C19" i="35"/>
  <c r="B19" i="35"/>
  <c r="O18" i="35"/>
  <c r="M18" i="35"/>
  <c r="L18" i="35"/>
  <c r="K18" i="35"/>
  <c r="J18" i="35"/>
  <c r="I18" i="35"/>
  <c r="H18" i="35"/>
  <c r="G18" i="35"/>
  <c r="F18" i="35"/>
  <c r="E18" i="35"/>
  <c r="D18" i="35"/>
  <c r="C18" i="35"/>
  <c r="M17" i="35"/>
  <c r="L17" i="35"/>
  <c r="K17" i="35"/>
  <c r="J17" i="35"/>
  <c r="I17" i="35"/>
  <c r="H17" i="35"/>
  <c r="G17" i="35"/>
  <c r="F17" i="35"/>
  <c r="E17" i="35"/>
  <c r="D17" i="35"/>
  <c r="C17" i="35"/>
  <c r="M15" i="34"/>
  <c r="L15" i="34"/>
  <c r="K15" i="34"/>
  <c r="J15" i="34"/>
  <c r="I15" i="34"/>
  <c r="H15" i="34"/>
  <c r="G15" i="34"/>
  <c r="F15" i="34"/>
  <c r="E15" i="34"/>
  <c r="D15" i="34"/>
  <c r="C15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O29" i="34"/>
  <c r="M29" i="34"/>
  <c r="L29" i="34"/>
  <c r="K29" i="34"/>
  <c r="J29" i="34"/>
  <c r="I29" i="34"/>
  <c r="H29" i="34"/>
  <c r="G29" i="34"/>
  <c r="E29" i="34"/>
  <c r="D29" i="34"/>
  <c r="C29" i="34"/>
  <c r="B29" i="34"/>
  <c r="O28" i="34"/>
  <c r="M28" i="34"/>
  <c r="L28" i="34"/>
  <c r="K28" i="34"/>
  <c r="J28" i="34"/>
  <c r="I28" i="34"/>
  <c r="H28" i="34"/>
  <c r="G28" i="34"/>
  <c r="F28" i="34"/>
  <c r="E28" i="34"/>
  <c r="D28" i="34"/>
  <c r="C28" i="34"/>
  <c r="B28" i="34"/>
  <c r="O27" i="34"/>
  <c r="M27" i="34"/>
  <c r="L27" i="34"/>
  <c r="K27" i="34"/>
  <c r="J27" i="34"/>
  <c r="I27" i="34"/>
  <c r="H27" i="34"/>
  <c r="G27" i="34"/>
  <c r="E27" i="34"/>
  <c r="D27" i="34"/>
  <c r="C27" i="34"/>
  <c r="B27" i="34"/>
  <c r="O26" i="34"/>
  <c r="M26" i="34"/>
  <c r="L26" i="34"/>
  <c r="K26" i="34"/>
  <c r="J26" i="34"/>
  <c r="I26" i="34"/>
  <c r="H26" i="34"/>
  <c r="G26" i="34"/>
  <c r="E26" i="34"/>
  <c r="D26" i="34"/>
  <c r="C26" i="34"/>
  <c r="B26" i="34"/>
  <c r="O25" i="34"/>
  <c r="M25" i="34"/>
  <c r="L25" i="34"/>
  <c r="K25" i="34"/>
  <c r="J25" i="34"/>
  <c r="I25" i="34"/>
  <c r="H25" i="34"/>
  <c r="G25" i="34"/>
  <c r="E25" i="34"/>
  <c r="D25" i="34"/>
  <c r="C25" i="34"/>
  <c r="B25" i="34"/>
  <c r="O24" i="34"/>
  <c r="M24" i="34"/>
  <c r="L24" i="34"/>
  <c r="K24" i="34"/>
  <c r="J24" i="34"/>
  <c r="I24" i="34"/>
  <c r="H24" i="34"/>
  <c r="G24" i="34"/>
  <c r="E24" i="34"/>
  <c r="D24" i="34"/>
  <c r="C24" i="34"/>
  <c r="B24" i="34"/>
  <c r="O23" i="34"/>
  <c r="M23" i="34"/>
  <c r="L23" i="34"/>
  <c r="K23" i="34"/>
  <c r="J23" i="34"/>
  <c r="I23" i="34"/>
  <c r="H23" i="34"/>
  <c r="G23" i="34"/>
  <c r="E23" i="34"/>
  <c r="D23" i="34"/>
  <c r="C23" i="34"/>
  <c r="B23" i="34"/>
  <c r="O22" i="34"/>
  <c r="M22" i="34"/>
  <c r="L22" i="34"/>
  <c r="K22" i="34"/>
  <c r="J22" i="34"/>
  <c r="I22" i="34"/>
  <c r="H22" i="34"/>
  <c r="G22" i="34"/>
  <c r="E22" i="34"/>
  <c r="D22" i="34"/>
  <c r="C22" i="34"/>
  <c r="B22" i="34"/>
  <c r="O21" i="34"/>
  <c r="M21" i="34"/>
  <c r="L21" i="34"/>
  <c r="K21" i="34"/>
  <c r="J21" i="34"/>
  <c r="I21" i="34"/>
  <c r="H21" i="34"/>
  <c r="G21" i="34"/>
  <c r="E21" i="34"/>
  <c r="D21" i="34"/>
  <c r="C21" i="34"/>
  <c r="B21" i="34"/>
  <c r="O20" i="34"/>
  <c r="M20" i="34"/>
  <c r="L20" i="34"/>
  <c r="K20" i="34"/>
  <c r="J20" i="34"/>
  <c r="I20" i="34"/>
  <c r="H20" i="34"/>
  <c r="G20" i="34"/>
  <c r="F20" i="34"/>
  <c r="E20" i="34"/>
  <c r="D20" i="34"/>
  <c r="C20" i="34"/>
  <c r="B20" i="34"/>
  <c r="O19" i="34"/>
  <c r="M19" i="34"/>
  <c r="L19" i="34"/>
  <c r="K19" i="34"/>
  <c r="J19" i="34"/>
  <c r="I19" i="34"/>
  <c r="H19" i="34"/>
  <c r="G19" i="34"/>
  <c r="E19" i="34"/>
  <c r="D19" i="34"/>
  <c r="C19" i="34"/>
  <c r="B19" i="34"/>
  <c r="O18" i="34"/>
  <c r="M18" i="34"/>
  <c r="L18" i="34"/>
  <c r="K18" i="34"/>
  <c r="J18" i="34"/>
  <c r="I18" i="34"/>
  <c r="H18" i="34"/>
  <c r="G18" i="34"/>
  <c r="F18" i="34"/>
  <c r="E18" i="34"/>
  <c r="D18" i="34"/>
  <c r="C18" i="34"/>
  <c r="M17" i="34"/>
  <c r="L17" i="34"/>
  <c r="K17" i="34"/>
  <c r="J17" i="34"/>
  <c r="I17" i="34"/>
  <c r="H17" i="34"/>
  <c r="G17" i="34"/>
  <c r="F17" i="34"/>
  <c r="E17" i="34"/>
  <c r="D17" i="34"/>
  <c r="C17" i="34"/>
  <c r="O29" i="33"/>
  <c r="O28" i="33"/>
  <c r="O27" i="33"/>
  <c r="O26" i="33"/>
  <c r="O25" i="33"/>
  <c r="O24" i="33"/>
  <c r="O23" i="33"/>
  <c r="O22" i="33"/>
  <c r="O21" i="33"/>
  <c r="O20" i="33"/>
  <c r="O19" i="33"/>
  <c r="O18" i="33"/>
  <c r="O29" i="32"/>
  <c r="O28" i="32"/>
  <c r="O27" i="32"/>
  <c r="O26" i="32"/>
  <c r="O25" i="32"/>
  <c r="O24" i="32"/>
  <c r="O23" i="32"/>
  <c r="O22" i="32"/>
  <c r="O21" i="32"/>
  <c r="O20" i="32"/>
  <c r="O19" i="32"/>
  <c r="O18" i="32"/>
  <c r="M15" i="33"/>
  <c r="L15" i="33"/>
  <c r="K15" i="33"/>
  <c r="J15" i="33"/>
  <c r="I15" i="33"/>
  <c r="H15" i="33"/>
  <c r="G15" i="33"/>
  <c r="F15" i="33"/>
  <c r="E15" i="33"/>
  <c r="D15" i="33"/>
  <c r="C15" i="33"/>
  <c r="N29" i="33"/>
  <c r="N28" i="33"/>
  <c r="N27" i="33"/>
  <c r="N26" i="33"/>
  <c r="N25" i="33"/>
  <c r="N24" i="33"/>
  <c r="N23" i="33"/>
  <c r="N22" i="33"/>
  <c r="N21" i="33"/>
  <c r="N20" i="33"/>
  <c r="N19" i="33"/>
  <c r="N18" i="33"/>
  <c r="N17" i="33"/>
  <c r="M29" i="33"/>
  <c r="L29" i="33"/>
  <c r="K29" i="33"/>
  <c r="J29" i="33"/>
  <c r="I29" i="33"/>
  <c r="H29" i="33"/>
  <c r="F29" i="33"/>
  <c r="E29" i="33"/>
  <c r="D29" i="33"/>
  <c r="C29" i="33"/>
  <c r="B29" i="33"/>
  <c r="M28" i="33"/>
  <c r="L28" i="33"/>
  <c r="K28" i="33"/>
  <c r="J28" i="33"/>
  <c r="I28" i="33"/>
  <c r="H28" i="33"/>
  <c r="F28" i="33"/>
  <c r="E28" i="33"/>
  <c r="D28" i="33"/>
  <c r="C28" i="33"/>
  <c r="B28" i="33"/>
  <c r="M27" i="33"/>
  <c r="L27" i="33"/>
  <c r="K27" i="33"/>
  <c r="J27" i="33"/>
  <c r="I27" i="33"/>
  <c r="H27" i="33"/>
  <c r="F27" i="33"/>
  <c r="E27" i="33"/>
  <c r="D27" i="33"/>
  <c r="C27" i="33"/>
  <c r="B27" i="33"/>
  <c r="M26" i="33"/>
  <c r="L26" i="33"/>
  <c r="K26" i="33"/>
  <c r="J26" i="33"/>
  <c r="I26" i="33"/>
  <c r="H26" i="33"/>
  <c r="F26" i="33"/>
  <c r="E26" i="33"/>
  <c r="D26" i="33"/>
  <c r="C26" i="33"/>
  <c r="B26" i="33"/>
  <c r="M25" i="33"/>
  <c r="L25" i="33"/>
  <c r="K25" i="33"/>
  <c r="J25" i="33"/>
  <c r="I25" i="33"/>
  <c r="H25" i="33"/>
  <c r="F25" i="33"/>
  <c r="E25" i="33"/>
  <c r="D25" i="33"/>
  <c r="C25" i="33"/>
  <c r="B25" i="33"/>
  <c r="M24" i="33"/>
  <c r="L24" i="33"/>
  <c r="K24" i="33"/>
  <c r="J24" i="33"/>
  <c r="I24" i="33"/>
  <c r="H24" i="33"/>
  <c r="F24" i="33"/>
  <c r="E24" i="33"/>
  <c r="D24" i="33"/>
  <c r="C24" i="33"/>
  <c r="B24" i="33"/>
  <c r="M23" i="33"/>
  <c r="L23" i="33"/>
  <c r="K23" i="33"/>
  <c r="J23" i="33"/>
  <c r="I23" i="33"/>
  <c r="H23" i="33"/>
  <c r="F23" i="33"/>
  <c r="E23" i="33"/>
  <c r="D23" i="33"/>
  <c r="C23" i="33"/>
  <c r="B23" i="33"/>
  <c r="M22" i="33"/>
  <c r="L22" i="33"/>
  <c r="K22" i="33"/>
  <c r="J22" i="33"/>
  <c r="I22" i="33"/>
  <c r="H22" i="33"/>
  <c r="F22" i="33"/>
  <c r="E22" i="33"/>
  <c r="D22" i="33"/>
  <c r="C22" i="33"/>
  <c r="B22" i="33"/>
  <c r="M21" i="33"/>
  <c r="L21" i="33"/>
  <c r="K21" i="33"/>
  <c r="J21" i="33"/>
  <c r="I21" i="33"/>
  <c r="H21" i="33"/>
  <c r="F21" i="33"/>
  <c r="E21" i="33"/>
  <c r="D21" i="33"/>
  <c r="C21" i="33"/>
  <c r="B21" i="33"/>
  <c r="M20" i="33"/>
  <c r="L20" i="33"/>
  <c r="K20" i="33"/>
  <c r="J20" i="33"/>
  <c r="I20" i="33"/>
  <c r="H20" i="33"/>
  <c r="F20" i="33"/>
  <c r="E20" i="33"/>
  <c r="D20" i="33"/>
  <c r="C20" i="33"/>
  <c r="B20" i="33"/>
  <c r="M19" i="33"/>
  <c r="L19" i="33"/>
  <c r="K19" i="33"/>
  <c r="J19" i="33"/>
  <c r="I19" i="33"/>
  <c r="H19" i="33"/>
  <c r="F19" i="33"/>
  <c r="E19" i="33"/>
  <c r="D19" i="33"/>
  <c r="C19" i="33"/>
  <c r="B19" i="33"/>
  <c r="M18" i="33"/>
  <c r="L18" i="33"/>
  <c r="K18" i="33"/>
  <c r="J18" i="33"/>
  <c r="I18" i="33"/>
  <c r="H18" i="33"/>
  <c r="G18" i="33"/>
  <c r="F18" i="33"/>
  <c r="E18" i="33"/>
  <c r="D18" i="33"/>
  <c r="C18" i="33"/>
  <c r="M17" i="33"/>
  <c r="L17" i="33"/>
  <c r="K17" i="33"/>
  <c r="J17" i="33"/>
  <c r="I17" i="33"/>
  <c r="H17" i="33"/>
  <c r="G17" i="33"/>
  <c r="F17" i="33"/>
  <c r="E17" i="33"/>
  <c r="D17" i="33"/>
  <c r="C17" i="33"/>
  <c r="M15" i="32"/>
  <c r="L15" i="32"/>
  <c r="K15" i="32"/>
  <c r="J15" i="32"/>
  <c r="I15" i="32"/>
  <c r="H15" i="32"/>
  <c r="G15" i="32"/>
  <c r="F15" i="32"/>
  <c r="E15" i="32"/>
  <c r="D15" i="32"/>
  <c r="C15" i="32"/>
  <c r="L29" i="32"/>
  <c r="K29" i="32"/>
  <c r="I29" i="32"/>
  <c r="H29" i="32"/>
  <c r="G29" i="32"/>
  <c r="D29" i="32"/>
  <c r="M28" i="32"/>
  <c r="L28" i="32"/>
  <c r="K28" i="32"/>
  <c r="J28" i="32"/>
  <c r="I28" i="32"/>
  <c r="H28" i="32"/>
  <c r="G28" i="32"/>
  <c r="E28" i="32"/>
  <c r="D28" i="32"/>
  <c r="M27" i="32"/>
  <c r="L27" i="32"/>
  <c r="K27" i="32"/>
  <c r="J27" i="32"/>
  <c r="I27" i="32"/>
  <c r="H27" i="32"/>
  <c r="G27" i="32"/>
  <c r="E27" i="32"/>
  <c r="D27" i="32"/>
  <c r="M26" i="32"/>
  <c r="L26" i="32"/>
  <c r="K26" i="32"/>
  <c r="J26" i="32"/>
  <c r="I26" i="32"/>
  <c r="H26" i="32"/>
  <c r="G26" i="32"/>
  <c r="F26" i="32"/>
  <c r="E26" i="32"/>
  <c r="D26" i="32"/>
  <c r="M25" i="32"/>
  <c r="L25" i="32"/>
  <c r="K25" i="32"/>
  <c r="J25" i="32"/>
  <c r="I25" i="32"/>
  <c r="H25" i="32"/>
  <c r="G25" i="32"/>
  <c r="E25" i="32"/>
  <c r="D25" i="32"/>
  <c r="M24" i="32"/>
  <c r="L24" i="32"/>
  <c r="K24" i="32"/>
  <c r="J24" i="32"/>
  <c r="I24" i="32"/>
  <c r="H24" i="32"/>
  <c r="G24" i="32"/>
  <c r="E24" i="32"/>
  <c r="D24" i="32"/>
  <c r="M23" i="32"/>
  <c r="L23" i="32"/>
  <c r="K23" i="32"/>
  <c r="J23" i="32"/>
  <c r="I23" i="32"/>
  <c r="H23" i="32"/>
  <c r="G23" i="32"/>
  <c r="E23" i="32"/>
  <c r="D23" i="32"/>
  <c r="M22" i="32"/>
  <c r="L22" i="32"/>
  <c r="K22" i="32"/>
  <c r="J22" i="32"/>
  <c r="I22" i="32"/>
  <c r="H22" i="32"/>
  <c r="G22" i="32"/>
  <c r="F22" i="32"/>
  <c r="E22" i="32"/>
  <c r="D22" i="32"/>
  <c r="M21" i="32"/>
  <c r="L21" i="32"/>
  <c r="K21" i="32"/>
  <c r="J21" i="32"/>
  <c r="I21" i="32"/>
  <c r="H21" i="32"/>
  <c r="G21" i="32"/>
  <c r="E21" i="32"/>
  <c r="D21" i="32"/>
  <c r="M20" i="32"/>
  <c r="L20" i="32"/>
  <c r="K20" i="32"/>
  <c r="J20" i="32"/>
  <c r="I20" i="32"/>
  <c r="H20" i="32"/>
  <c r="G20" i="32"/>
  <c r="E20" i="32"/>
  <c r="D20" i="32"/>
  <c r="M19" i="32"/>
  <c r="L19" i="32"/>
  <c r="K19" i="32"/>
  <c r="J19" i="32"/>
  <c r="I19" i="32"/>
  <c r="H19" i="32"/>
  <c r="G19" i="32"/>
  <c r="E19" i="32"/>
  <c r="D19" i="32"/>
  <c r="N29" i="32"/>
  <c r="N28" i="32"/>
  <c r="N27" i="32"/>
  <c r="N26" i="32"/>
  <c r="N25" i="32"/>
  <c r="N24" i="32"/>
  <c r="N23" i="32"/>
  <c r="N22" i="32"/>
  <c r="N21" i="32"/>
  <c r="N20" i="32"/>
  <c r="N19" i="32"/>
  <c r="N18" i="32"/>
  <c r="N17" i="32"/>
  <c r="M18" i="32"/>
  <c r="L18" i="32"/>
  <c r="K18" i="32"/>
  <c r="J18" i="32"/>
  <c r="I18" i="32"/>
  <c r="H18" i="32"/>
  <c r="G18" i="32"/>
  <c r="F18" i="32"/>
  <c r="E18" i="32"/>
  <c r="D18" i="32"/>
  <c r="M17" i="32"/>
  <c r="L17" i="32"/>
  <c r="K17" i="32"/>
  <c r="J17" i="32"/>
  <c r="I17" i="32"/>
  <c r="H17" i="32"/>
  <c r="G17" i="32"/>
  <c r="F17" i="32"/>
  <c r="E17" i="32"/>
  <c r="D17" i="32"/>
  <c r="B29" i="32"/>
  <c r="B28" i="32"/>
  <c r="B27" i="32"/>
  <c r="B26" i="32"/>
  <c r="B25" i="32"/>
  <c r="B24" i="32"/>
  <c r="B23" i="32"/>
  <c r="B22" i="32"/>
  <c r="B21" i="32"/>
  <c r="B20" i="32"/>
  <c r="C17" i="32"/>
  <c r="C18" i="32"/>
  <c r="B19" i="32"/>
  <c r="M95" i="29"/>
  <c r="L95" i="29"/>
  <c r="K95" i="29"/>
  <c r="J95" i="29"/>
  <c r="I95" i="29"/>
  <c r="H95" i="29"/>
  <c r="G95" i="29"/>
  <c r="F95" i="29"/>
  <c r="F96" i="29" s="1"/>
  <c r="E95" i="29"/>
  <c r="D95" i="29"/>
  <c r="C95" i="29"/>
  <c r="M94" i="29"/>
  <c r="L94" i="29"/>
  <c r="K94" i="29"/>
  <c r="J94" i="29"/>
  <c r="I94" i="29"/>
  <c r="I96" i="29" s="1"/>
  <c r="H94" i="29"/>
  <c r="G94" i="29"/>
  <c r="F94" i="29"/>
  <c r="E94" i="29"/>
  <c r="D94" i="29"/>
  <c r="C94" i="29"/>
  <c r="M93" i="29"/>
  <c r="L93" i="29"/>
  <c r="K93" i="29"/>
  <c r="J93" i="29"/>
  <c r="I93" i="29"/>
  <c r="H93" i="29"/>
  <c r="G93" i="29"/>
  <c r="F93" i="29"/>
  <c r="E93" i="29"/>
  <c r="D93" i="29"/>
  <c r="C93" i="29"/>
  <c r="M92" i="29"/>
  <c r="M96" i="29" s="1"/>
  <c r="L92" i="29"/>
  <c r="L96" i="29" s="1"/>
  <c r="K92" i="29"/>
  <c r="K96" i="29" s="1"/>
  <c r="J92" i="29"/>
  <c r="I92" i="29"/>
  <c r="H92" i="29"/>
  <c r="G92" i="29"/>
  <c r="G96" i="29" s="1"/>
  <c r="F92" i="29"/>
  <c r="E92" i="29"/>
  <c r="E96" i="29" s="1"/>
  <c r="D92" i="29"/>
  <c r="C92" i="29"/>
  <c r="M91" i="29"/>
  <c r="L91" i="29"/>
  <c r="K91" i="29"/>
  <c r="J91" i="29"/>
  <c r="I91" i="29"/>
  <c r="H91" i="29"/>
  <c r="G91" i="29"/>
  <c r="F91" i="29"/>
  <c r="E91" i="29"/>
  <c r="D91" i="29"/>
  <c r="C91" i="29"/>
  <c r="M89" i="29"/>
  <c r="L89" i="29"/>
  <c r="K89" i="29"/>
  <c r="J89" i="29"/>
  <c r="I89" i="29"/>
  <c r="H89" i="29"/>
  <c r="G89" i="29"/>
  <c r="F89" i="29"/>
  <c r="E89" i="29"/>
  <c r="D89" i="29"/>
  <c r="C89" i="29"/>
  <c r="M88" i="29"/>
  <c r="L88" i="29"/>
  <c r="K88" i="29"/>
  <c r="J88" i="29"/>
  <c r="J90" i="29" s="1"/>
  <c r="I88" i="29"/>
  <c r="H88" i="29"/>
  <c r="G88" i="29"/>
  <c r="F88" i="29"/>
  <c r="E88" i="29"/>
  <c r="D88" i="29"/>
  <c r="C88" i="29"/>
  <c r="M87" i="29"/>
  <c r="L87" i="29"/>
  <c r="K87" i="29"/>
  <c r="J87" i="29"/>
  <c r="I87" i="29"/>
  <c r="H87" i="29"/>
  <c r="G87" i="29"/>
  <c r="F87" i="29"/>
  <c r="E87" i="29"/>
  <c r="D87" i="29"/>
  <c r="C87" i="29"/>
  <c r="M86" i="29"/>
  <c r="M90" i="29" s="1"/>
  <c r="L86" i="29"/>
  <c r="K86" i="29"/>
  <c r="J86" i="29"/>
  <c r="I86" i="29"/>
  <c r="H86" i="29"/>
  <c r="H90" i="29" s="1"/>
  <c r="G86" i="29"/>
  <c r="F86" i="29"/>
  <c r="E86" i="29"/>
  <c r="E90" i="29" s="1"/>
  <c r="D86" i="29"/>
  <c r="C86" i="29"/>
  <c r="C90" i="29" s="1"/>
  <c r="M85" i="29"/>
  <c r="L85" i="29"/>
  <c r="K85" i="29"/>
  <c r="K90" i="29" s="1"/>
  <c r="J85" i="29"/>
  <c r="I85" i="29"/>
  <c r="H85" i="29"/>
  <c r="G85" i="29"/>
  <c r="F85" i="29"/>
  <c r="F90" i="29" s="1"/>
  <c r="E85" i="29"/>
  <c r="D85" i="29"/>
  <c r="C85" i="29"/>
  <c r="M83" i="29"/>
  <c r="L83" i="29"/>
  <c r="K83" i="29"/>
  <c r="J83" i="29"/>
  <c r="I83" i="29"/>
  <c r="H83" i="29"/>
  <c r="G83" i="29"/>
  <c r="F83" i="29"/>
  <c r="E83" i="29"/>
  <c r="D83" i="29"/>
  <c r="C83" i="29"/>
  <c r="M82" i="29"/>
  <c r="L82" i="29"/>
  <c r="K82" i="29"/>
  <c r="J82" i="29"/>
  <c r="J84" i="29" s="1"/>
  <c r="I82" i="29"/>
  <c r="H82" i="29"/>
  <c r="G82" i="29"/>
  <c r="F82" i="29"/>
  <c r="E82" i="29"/>
  <c r="D82" i="29"/>
  <c r="C82" i="29"/>
  <c r="C84" i="29" s="1"/>
  <c r="M81" i="29"/>
  <c r="L81" i="29"/>
  <c r="K81" i="29"/>
  <c r="J81" i="29"/>
  <c r="I81" i="29"/>
  <c r="H81" i="29"/>
  <c r="G81" i="29"/>
  <c r="F81" i="29"/>
  <c r="E81" i="29"/>
  <c r="D81" i="29"/>
  <c r="C81" i="29"/>
  <c r="M80" i="29"/>
  <c r="L80" i="29"/>
  <c r="K80" i="29"/>
  <c r="J80" i="29"/>
  <c r="I80" i="29"/>
  <c r="H80" i="29"/>
  <c r="H84" i="29" s="1"/>
  <c r="G80" i="29"/>
  <c r="F80" i="29"/>
  <c r="E80" i="29"/>
  <c r="D80" i="29"/>
  <c r="C80" i="29"/>
  <c r="M79" i="29"/>
  <c r="L79" i="29"/>
  <c r="L84" i="29" s="1"/>
  <c r="K79" i="29"/>
  <c r="K84" i="29" s="1"/>
  <c r="J79" i="29"/>
  <c r="I79" i="29"/>
  <c r="I84" i="29" s="1"/>
  <c r="H79" i="29"/>
  <c r="G79" i="29"/>
  <c r="F79" i="29"/>
  <c r="E79" i="29"/>
  <c r="D79" i="29"/>
  <c r="D84" i="29" s="1"/>
  <c r="C79" i="29"/>
  <c r="M77" i="29"/>
  <c r="L77" i="29"/>
  <c r="K77" i="29"/>
  <c r="J77" i="29"/>
  <c r="I77" i="29"/>
  <c r="H77" i="29"/>
  <c r="G77" i="29"/>
  <c r="F77" i="29"/>
  <c r="E77" i="29"/>
  <c r="D77" i="29"/>
  <c r="C77" i="29"/>
  <c r="M76" i="29"/>
  <c r="L76" i="29"/>
  <c r="K76" i="29"/>
  <c r="J76" i="29"/>
  <c r="I76" i="29"/>
  <c r="H76" i="29"/>
  <c r="H78" i="29" s="1"/>
  <c r="G76" i="29"/>
  <c r="F76" i="29"/>
  <c r="E76" i="29"/>
  <c r="D76" i="29"/>
  <c r="C76" i="29"/>
  <c r="M75" i="29"/>
  <c r="L75" i="29"/>
  <c r="L78" i="29" s="1"/>
  <c r="K75" i="29"/>
  <c r="K78" i="29" s="1"/>
  <c r="J75" i="29"/>
  <c r="I75" i="29"/>
  <c r="H75" i="29"/>
  <c r="G75" i="29"/>
  <c r="F75" i="29"/>
  <c r="E75" i="29"/>
  <c r="D75" i="29"/>
  <c r="D78" i="29" s="1"/>
  <c r="C75" i="29"/>
  <c r="C78" i="29" s="1"/>
  <c r="M74" i="29"/>
  <c r="L74" i="29"/>
  <c r="K74" i="29"/>
  <c r="J74" i="29"/>
  <c r="I74" i="29"/>
  <c r="H74" i="29"/>
  <c r="G74" i="29"/>
  <c r="F74" i="29"/>
  <c r="F78" i="29" s="1"/>
  <c r="E74" i="29"/>
  <c r="D74" i="29"/>
  <c r="C74" i="29"/>
  <c r="M73" i="29"/>
  <c r="L73" i="29"/>
  <c r="K73" i="29"/>
  <c r="J73" i="29"/>
  <c r="J78" i="29" s="1"/>
  <c r="I73" i="29"/>
  <c r="I78" i="29" s="1"/>
  <c r="H73" i="29"/>
  <c r="G73" i="29"/>
  <c r="G78" i="29" s="1"/>
  <c r="F73" i="29"/>
  <c r="E73" i="29"/>
  <c r="D73" i="29"/>
  <c r="C73" i="29"/>
  <c r="M71" i="29"/>
  <c r="L71" i="29"/>
  <c r="K71" i="29"/>
  <c r="J71" i="29"/>
  <c r="I71" i="29"/>
  <c r="H71" i="29"/>
  <c r="G71" i="29"/>
  <c r="F71" i="29"/>
  <c r="E71" i="29"/>
  <c r="D71" i="29"/>
  <c r="C71" i="29"/>
  <c r="M70" i="29"/>
  <c r="L70" i="29"/>
  <c r="K70" i="29"/>
  <c r="J70" i="29"/>
  <c r="I70" i="29"/>
  <c r="H70" i="29"/>
  <c r="G70" i="29"/>
  <c r="F70" i="29"/>
  <c r="E70" i="29"/>
  <c r="D70" i="29"/>
  <c r="C70" i="29"/>
  <c r="M69" i="29"/>
  <c r="L69" i="29"/>
  <c r="L72" i="29" s="1"/>
  <c r="K69" i="29"/>
  <c r="J69" i="29"/>
  <c r="I69" i="29"/>
  <c r="H69" i="29"/>
  <c r="G69" i="29"/>
  <c r="F69" i="29"/>
  <c r="E69" i="29"/>
  <c r="D69" i="29"/>
  <c r="D72" i="29" s="1"/>
  <c r="C69" i="29"/>
  <c r="M68" i="29"/>
  <c r="M72" i="29" s="1"/>
  <c r="L68" i="29"/>
  <c r="K68" i="29"/>
  <c r="K72" i="29" s="1"/>
  <c r="J68" i="29"/>
  <c r="I68" i="29"/>
  <c r="H68" i="29"/>
  <c r="G68" i="29"/>
  <c r="F68" i="29"/>
  <c r="E68" i="29"/>
  <c r="E72" i="29" s="1"/>
  <c r="D68" i="29"/>
  <c r="C68" i="29"/>
  <c r="M67" i="29"/>
  <c r="L67" i="29"/>
  <c r="K67" i="29"/>
  <c r="J67" i="29"/>
  <c r="J72" i="29" s="1"/>
  <c r="I67" i="29"/>
  <c r="I72" i="29" s="1"/>
  <c r="H67" i="29"/>
  <c r="H72" i="29" s="1"/>
  <c r="G67" i="29"/>
  <c r="G72" i="29" s="1"/>
  <c r="F67" i="29"/>
  <c r="E67" i="29"/>
  <c r="D67" i="29"/>
  <c r="C67" i="29"/>
  <c r="M65" i="29"/>
  <c r="L65" i="29"/>
  <c r="L66" i="29" s="1"/>
  <c r="K65" i="29"/>
  <c r="J65" i="29"/>
  <c r="I65" i="29"/>
  <c r="H65" i="29"/>
  <c r="G65" i="29"/>
  <c r="F65" i="29"/>
  <c r="E65" i="29"/>
  <c r="D65" i="29"/>
  <c r="D66" i="29" s="1"/>
  <c r="C65" i="29"/>
  <c r="M64" i="29"/>
  <c r="L64" i="29"/>
  <c r="K64" i="29"/>
  <c r="J64" i="29"/>
  <c r="I64" i="29"/>
  <c r="H64" i="29"/>
  <c r="G64" i="29"/>
  <c r="F64" i="29"/>
  <c r="E64" i="29"/>
  <c r="D64" i="29"/>
  <c r="C64" i="29"/>
  <c r="M63" i="29"/>
  <c r="M66" i="29" s="1"/>
  <c r="L63" i="29"/>
  <c r="K63" i="29"/>
  <c r="J63" i="29"/>
  <c r="J66" i="29" s="1"/>
  <c r="I63" i="29"/>
  <c r="H63" i="29"/>
  <c r="G63" i="29"/>
  <c r="F63" i="29"/>
  <c r="E63" i="29"/>
  <c r="E66" i="29" s="1"/>
  <c r="D63" i="29"/>
  <c r="C63" i="29"/>
  <c r="M62" i="29"/>
  <c r="L62" i="29"/>
  <c r="K62" i="29"/>
  <c r="J62" i="29"/>
  <c r="I62" i="29"/>
  <c r="H62" i="29"/>
  <c r="H66" i="29" s="1"/>
  <c r="G62" i="29"/>
  <c r="F62" i="29"/>
  <c r="E62" i="29"/>
  <c r="D62" i="29"/>
  <c r="C62" i="29"/>
  <c r="M61" i="29"/>
  <c r="L61" i="29"/>
  <c r="K61" i="29"/>
  <c r="K66" i="29" s="1"/>
  <c r="J61" i="29"/>
  <c r="I61" i="29"/>
  <c r="I66" i="29" s="1"/>
  <c r="H61" i="29"/>
  <c r="G61" i="29"/>
  <c r="G66" i="29" s="1"/>
  <c r="F61" i="29"/>
  <c r="F66" i="29" s="1"/>
  <c r="E61" i="29"/>
  <c r="D61" i="29"/>
  <c r="C61" i="29"/>
  <c r="M59" i="29"/>
  <c r="L59" i="29"/>
  <c r="K59" i="29"/>
  <c r="J59" i="29"/>
  <c r="I59" i="29"/>
  <c r="H59" i="29"/>
  <c r="G59" i="29"/>
  <c r="F59" i="29"/>
  <c r="F60" i="29" s="1"/>
  <c r="E59" i="29"/>
  <c r="D59" i="29"/>
  <c r="C59" i="29"/>
  <c r="M58" i="29"/>
  <c r="L58" i="29"/>
  <c r="K58" i="29"/>
  <c r="J58" i="29"/>
  <c r="I58" i="29"/>
  <c r="I60" i="29" s="1"/>
  <c r="H58" i="29"/>
  <c r="G58" i="29"/>
  <c r="F58" i="29"/>
  <c r="E58" i="29"/>
  <c r="D58" i="29"/>
  <c r="C58" i="29"/>
  <c r="M57" i="29"/>
  <c r="L57" i="29"/>
  <c r="L60" i="29" s="1"/>
  <c r="K57" i="29"/>
  <c r="J57" i="29"/>
  <c r="I57" i="29"/>
  <c r="H57" i="29"/>
  <c r="G57" i="29"/>
  <c r="F57" i="29"/>
  <c r="E57" i="29"/>
  <c r="D57" i="29"/>
  <c r="D60" i="29" s="1"/>
  <c r="C57" i="29"/>
  <c r="M56" i="29"/>
  <c r="M60" i="29" s="1"/>
  <c r="L56" i="29"/>
  <c r="K56" i="29"/>
  <c r="K60" i="29" s="1"/>
  <c r="J56" i="29"/>
  <c r="I56" i="29"/>
  <c r="H56" i="29"/>
  <c r="G56" i="29"/>
  <c r="G60" i="29" s="1"/>
  <c r="F56" i="29"/>
  <c r="E56" i="29"/>
  <c r="E60" i="29" s="1"/>
  <c r="D56" i="29"/>
  <c r="C56" i="29"/>
  <c r="M55" i="29"/>
  <c r="L55" i="29"/>
  <c r="K55" i="29"/>
  <c r="J55" i="29"/>
  <c r="J60" i="29" s="1"/>
  <c r="I55" i="29"/>
  <c r="H55" i="29"/>
  <c r="G55" i="29"/>
  <c r="F55" i="29"/>
  <c r="E55" i="29"/>
  <c r="D55" i="29"/>
  <c r="C55" i="29"/>
  <c r="M53" i="29"/>
  <c r="L53" i="29"/>
  <c r="L54" i="29" s="1"/>
  <c r="K53" i="29"/>
  <c r="J53" i="29"/>
  <c r="I53" i="29"/>
  <c r="H53" i="29"/>
  <c r="H54" i="29" s="1"/>
  <c r="G53" i="29"/>
  <c r="G54" i="29" s="1"/>
  <c r="F53" i="29"/>
  <c r="E53" i="29"/>
  <c r="D53" i="29"/>
  <c r="C53" i="29"/>
  <c r="M52" i="29"/>
  <c r="L52" i="29"/>
  <c r="K52" i="29"/>
  <c r="J52" i="29"/>
  <c r="J54" i="29" s="1"/>
  <c r="I52" i="29"/>
  <c r="H52" i="29"/>
  <c r="G52" i="29"/>
  <c r="F52" i="29"/>
  <c r="E52" i="29"/>
  <c r="D52" i="29"/>
  <c r="C52" i="29"/>
  <c r="M50" i="29"/>
  <c r="L50" i="29"/>
  <c r="K50" i="29"/>
  <c r="J50" i="29"/>
  <c r="I50" i="29"/>
  <c r="H50" i="29"/>
  <c r="G50" i="29"/>
  <c r="G51" i="29" s="1"/>
  <c r="F50" i="29"/>
  <c r="F51" i="29" s="1"/>
  <c r="E50" i="29"/>
  <c r="D50" i="29"/>
  <c r="C50" i="29"/>
  <c r="M49" i="29"/>
  <c r="M51" i="29" s="1"/>
  <c r="L49" i="29"/>
  <c r="K49" i="29"/>
  <c r="J49" i="29"/>
  <c r="J51" i="29" s="1"/>
  <c r="I49" i="29"/>
  <c r="I51" i="29" s="1"/>
  <c r="H49" i="29"/>
  <c r="G49" i="29"/>
  <c r="F49" i="29"/>
  <c r="E49" i="29"/>
  <c r="E51" i="29" s="1"/>
  <c r="D49" i="29"/>
  <c r="C49" i="29"/>
  <c r="M47" i="29"/>
  <c r="L47" i="29"/>
  <c r="K47" i="29"/>
  <c r="J47" i="29"/>
  <c r="J48" i="29" s="1"/>
  <c r="I47" i="29"/>
  <c r="H47" i="29"/>
  <c r="G47" i="29"/>
  <c r="F47" i="29"/>
  <c r="F48" i="29" s="1"/>
  <c r="E47" i="29"/>
  <c r="D47" i="29"/>
  <c r="C47" i="29"/>
  <c r="M46" i="29"/>
  <c r="M48" i="29" s="1"/>
  <c r="L46" i="29"/>
  <c r="K46" i="29"/>
  <c r="J46" i="29"/>
  <c r="I46" i="29"/>
  <c r="I48" i="29" s="1"/>
  <c r="H46" i="29"/>
  <c r="G46" i="29"/>
  <c r="F46" i="29"/>
  <c r="E46" i="29"/>
  <c r="E48" i="29" s="1"/>
  <c r="D46" i="29"/>
  <c r="C46" i="29"/>
  <c r="M45" i="29"/>
  <c r="L45" i="29"/>
  <c r="L48" i="29" s="1"/>
  <c r="K45" i="29"/>
  <c r="J45" i="29"/>
  <c r="I45" i="29"/>
  <c r="H45" i="29"/>
  <c r="H48" i="29" s="1"/>
  <c r="G45" i="29"/>
  <c r="F45" i="29"/>
  <c r="E45" i="29"/>
  <c r="D45" i="29"/>
  <c r="D48" i="29" s="1"/>
  <c r="C45" i="29"/>
  <c r="C48" i="29" s="1"/>
  <c r="M43" i="29"/>
  <c r="L43" i="29"/>
  <c r="K43" i="29"/>
  <c r="J43" i="29"/>
  <c r="I43" i="29"/>
  <c r="H43" i="29"/>
  <c r="G43" i="29"/>
  <c r="F43" i="29"/>
  <c r="E43" i="29"/>
  <c r="D43" i="29"/>
  <c r="C43" i="29"/>
  <c r="M42" i="29"/>
  <c r="L42" i="29"/>
  <c r="K42" i="29"/>
  <c r="J42" i="29"/>
  <c r="I42" i="29"/>
  <c r="H42" i="29"/>
  <c r="G42" i="29"/>
  <c r="F42" i="29"/>
  <c r="E42" i="29"/>
  <c r="D42" i="29"/>
  <c r="C42" i="29"/>
  <c r="M41" i="29"/>
  <c r="L41" i="29"/>
  <c r="K41" i="29"/>
  <c r="J41" i="29"/>
  <c r="I41" i="29"/>
  <c r="H41" i="29"/>
  <c r="G41" i="29"/>
  <c r="F41" i="29"/>
  <c r="E41" i="29"/>
  <c r="D41" i="29"/>
  <c r="C41" i="29"/>
  <c r="M40" i="29"/>
  <c r="L40" i="29"/>
  <c r="K40" i="29"/>
  <c r="J40" i="29"/>
  <c r="I40" i="29"/>
  <c r="H40" i="29"/>
  <c r="G40" i="29"/>
  <c r="F40" i="29"/>
  <c r="E40" i="29"/>
  <c r="D40" i="29"/>
  <c r="C40" i="29"/>
  <c r="M39" i="29"/>
  <c r="L39" i="29"/>
  <c r="K39" i="29"/>
  <c r="J39" i="29"/>
  <c r="J44" i="29" s="1"/>
  <c r="I39" i="29"/>
  <c r="H39" i="29"/>
  <c r="G39" i="29"/>
  <c r="F39" i="29"/>
  <c r="E39" i="29"/>
  <c r="D39" i="29"/>
  <c r="C39" i="29"/>
  <c r="M38" i="29"/>
  <c r="M44" i="29" s="1"/>
  <c r="L38" i="29"/>
  <c r="K38" i="29"/>
  <c r="J38" i="29"/>
  <c r="I38" i="29"/>
  <c r="I44" i="29" s="1"/>
  <c r="H38" i="29"/>
  <c r="G38" i="29"/>
  <c r="F38" i="29"/>
  <c r="E38" i="29"/>
  <c r="D38" i="29"/>
  <c r="C38" i="29"/>
  <c r="M37" i="29"/>
  <c r="L37" i="29"/>
  <c r="K37" i="29"/>
  <c r="J37" i="29"/>
  <c r="I37" i="29"/>
  <c r="H37" i="29"/>
  <c r="H44" i="29" s="1"/>
  <c r="G37" i="29"/>
  <c r="G44" i="29" s="1"/>
  <c r="F37" i="29"/>
  <c r="E37" i="29"/>
  <c r="D37" i="29"/>
  <c r="C37" i="29"/>
  <c r="M35" i="29"/>
  <c r="L35" i="29"/>
  <c r="L36" i="29" s="1"/>
  <c r="K35" i="29"/>
  <c r="J35" i="29"/>
  <c r="I35" i="29"/>
  <c r="H35" i="29"/>
  <c r="H36" i="29" s="1"/>
  <c r="G35" i="29"/>
  <c r="G36" i="29" s="1"/>
  <c r="F35" i="29"/>
  <c r="E35" i="29"/>
  <c r="D35" i="29"/>
  <c r="D36" i="29" s="1"/>
  <c r="C35" i="29"/>
  <c r="M34" i="29"/>
  <c r="L34" i="29"/>
  <c r="K34" i="29"/>
  <c r="J34" i="29"/>
  <c r="I34" i="29"/>
  <c r="H34" i="29"/>
  <c r="G34" i="29"/>
  <c r="F34" i="29"/>
  <c r="E34" i="29"/>
  <c r="D34" i="29"/>
  <c r="C34" i="29"/>
  <c r="M30" i="29"/>
  <c r="L30" i="29"/>
  <c r="K30" i="29"/>
  <c r="J30" i="29"/>
  <c r="I30" i="29"/>
  <c r="H30" i="29"/>
  <c r="G30" i="29"/>
  <c r="G31" i="29" s="1"/>
  <c r="F30" i="29"/>
  <c r="E30" i="29"/>
  <c r="D30" i="29"/>
  <c r="C30" i="29"/>
  <c r="M29" i="29"/>
  <c r="L29" i="29"/>
  <c r="K29" i="29"/>
  <c r="J29" i="29"/>
  <c r="J31" i="29" s="1"/>
  <c r="I29" i="29"/>
  <c r="H29" i="29"/>
  <c r="G29" i="29"/>
  <c r="F29" i="29"/>
  <c r="E29" i="29"/>
  <c r="D29" i="29"/>
  <c r="C29" i="29"/>
  <c r="C31" i="29" s="1"/>
  <c r="M28" i="29"/>
  <c r="M31" i="29" s="1"/>
  <c r="L28" i="29"/>
  <c r="K28" i="29"/>
  <c r="J28" i="29"/>
  <c r="I28" i="29"/>
  <c r="H28" i="29"/>
  <c r="G28" i="29"/>
  <c r="F28" i="29"/>
  <c r="E28" i="29"/>
  <c r="E31" i="29" s="1"/>
  <c r="D28" i="29"/>
  <c r="C28" i="29"/>
  <c r="M27" i="29"/>
  <c r="L27" i="29"/>
  <c r="K27" i="29"/>
  <c r="J27" i="29"/>
  <c r="I27" i="29"/>
  <c r="I31" i="29" s="1"/>
  <c r="H27" i="29"/>
  <c r="G27" i="29"/>
  <c r="F27" i="29"/>
  <c r="F31" i="29" s="1"/>
  <c r="E27" i="29"/>
  <c r="D27" i="29"/>
  <c r="C27" i="29"/>
  <c r="M26" i="29"/>
  <c r="L26" i="29"/>
  <c r="L31" i="29" s="1"/>
  <c r="K26" i="29"/>
  <c r="K31" i="29" s="1"/>
  <c r="J26" i="29"/>
  <c r="I26" i="29"/>
  <c r="H26" i="29"/>
  <c r="G26" i="29"/>
  <c r="F26" i="29"/>
  <c r="E26" i="29"/>
  <c r="D26" i="29"/>
  <c r="C26" i="29"/>
  <c r="M24" i="29"/>
  <c r="L24" i="29"/>
  <c r="L25" i="29" s="1"/>
  <c r="K24" i="29"/>
  <c r="J24" i="29"/>
  <c r="I24" i="29"/>
  <c r="H24" i="29"/>
  <c r="G24" i="29"/>
  <c r="G25" i="29" s="1"/>
  <c r="F24" i="29"/>
  <c r="E24" i="29"/>
  <c r="D24" i="29"/>
  <c r="D25" i="29" s="1"/>
  <c r="C24" i="29"/>
  <c r="M23" i="29"/>
  <c r="L23" i="29"/>
  <c r="K23" i="29"/>
  <c r="J23" i="29"/>
  <c r="I23" i="29"/>
  <c r="H23" i="29"/>
  <c r="G23" i="29"/>
  <c r="F23" i="29"/>
  <c r="E23" i="29"/>
  <c r="D23" i="29"/>
  <c r="C23" i="29"/>
  <c r="M22" i="29"/>
  <c r="M25" i="29" s="1"/>
  <c r="L22" i="29"/>
  <c r="K22" i="29"/>
  <c r="K25" i="29" s="1"/>
  <c r="J22" i="29"/>
  <c r="I22" i="29"/>
  <c r="I25" i="29" s="1"/>
  <c r="H22" i="29"/>
  <c r="H25" i="29" s="1"/>
  <c r="G22" i="29"/>
  <c r="F22" i="29"/>
  <c r="E22" i="29"/>
  <c r="E25" i="29" s="1"/>
  <c r="D22" i="29"/>
  <c r="C22" i="29"/>
  <c r="C25" i="29" s="1"/>
  <c r="M20" i="29"/>
  <c r="L20" i="29"/>
  <c r="K20" i="29"/>
  <c r="J20" i="29"/>
  <c r="I20" i="29"/>
  <c r="H20" i="29"/>
  <c r="G20" i="29"/>
  <c r="F20" i="29"/>
  <c r="E20" i="29"/>
  <c r="D20" i="29"/>
  <c r="C20" i="29"/>
  <c r="M19" i="29"/>
  <c r="L19" i="29"/>
  <c r="K19" i="29"/>
  <c r="J19" i="29"/>
  <c r="I19" i="29"/>
  <c r="H19" i="29"/>
  <c r="G19" i="29"/>
  <c r="F19" i="29"/>
  <c r="E19" i="29"/>
  <c r="D19" i="29"/>
  <c r="C19" i="29"/>
  <c r="M18" i="29"/>
  <c r="L18" i="29"/>
  <c r="K18" i="29"/>
  <c r="J18" i="29"/>
  <c r="I18" i="29"/>
  <c r="H18" i="29"/>
  <c r="H21" i="29" s="1"/>
  <c r="G18" i="29"/>
  <c r="F18" i="29"/>
  <c r="E18" i="29"/>
  <c r="D18" i="29"/>
  <c r="C18" i="29"/>
  <c r="M17" i="29"/>
  <c r="M21" i="29" s="1"/>
  <c r="L17" i="29"/>
  <c r="K17" i="29"/>
  <c r="K21" i="29" s="1"/>
  <c r="J17" i="29"/>
  <c r="I17" i="29"/>
  <c r="I21" i="29" s="1"/>
  <c r="H17" i="29"/>
  <c r="G17" i="29"/>
  <c r="G21" i="29" s="1"/>
  <c r="F17" i="29"/>
  <c r="E17" i="29"/>
  <c r="E21" i="29" s="1"/>
  <c r="D17" i="29"/>
  <c r="C17" i="29"/>
  <c r="M15" i="29"/>
  <c r="L15" i="29"/>
  <c r="L16" i="29" s="1"/>
  <c r="K15" i="29"/>
  <c r="J15" i="29"/>
  <c r="J16" i="29" s="1"/>
  <c r="I15" i="29"/>
  <c r="H15" i="29"/>
  <c r="G15" i="29"/>
  <c r="F15" i="29"/>
  <c r="F16" i="29" s="1"/>
  <c r="E15" i="29"/>
  <c r="D15" i="29"/>
  <c r="D16" i="29" s="1"/>
  <c r="C15" i="29"/>
  <c r="M14" i="29"/>
  <c r="L14" i="29"/>
  <c r="K14" i="29"/>
  <c r="J14" i="29"/>
  <c r="I14" i="29"/>
  <c r="H14" i="29"/>
  <c r="G14" i="29"/>
  <c r="F14" i="29"/>
  <c r="E14" i="29"/>
  <c r="D14" i="29"/>
  <c r="C14" i="29"/>
  <c r="N97" i="29"/>
  <c r="J96" i="29"/>
  <c r="H96" i="29"/>
  <c r="L90" i="29"/>
  <c r="I90" i="29"/>
  <c r="D90" i="29"/>
  <c r="M84" i="29"/>
  <c r="F84" i="29"/>
  <c r="E84" i="29"/>
  <c r="M78" i="29"/>
  <c r="E78" i="29"/>
  <c r="F72" i="29"/>
  <c r="C66" i="29"/>
  <c r="H60" i="29"/>
  <c r="M54" i="29"/>
  <c r="K54" i="29"/>
  <c r="I54" i="29"/>
  <c r="F54" i="29"/>
  <c r="E54" i="29"/>
  <c r="D54" i="29"/>
  <c r="C54" i="29"/>
  <c r="L51" i="29"/>
  <c r="K51" i="29"/>
  <c r="H51" i="29"/>
  <c r="D51" i="29"/>
  <c r="C51" i="29"/>
  <c r="K48" i="29"/>
  <c r="G48" i="29"/>
  <c r="L44" i="29"/>
  <c r="K44" i="29"/>
  <c r="D44" i="29"/>
  <c r="M36" i="29"/>
  <c r="K36" i="29"/>
  <c r="J36" i="29"/>
  <c r="I36" i="29"/>
  <c r="F36" i="29"/>
  <c r="E36" i="29"/>
  <c r="C36" i="29"/>
  <c r="J25" i="29"/>
  <c r="F25" i="29"/>
  <c r="L21" i="29"/>
  <c r="J21" i="29"/>
  <c r="F21" i="29"/>
  <c r="D21" i="29"/>
  <c r="M16" i="29"/>
  <c r="K16" i="29"/>
  <c r="I16" i="29"/>
  <c r="H16" i="29"/>
  <c r="G16" i="29"/>
  <c r="E16" i="29"/>
  <c r="C16" i="29"/>
  <c r="M11" i="29"/>
  <c r="L11" i="29"/>
  <c r="K11" i="29"/>
  <c r="J11" i="29"/>
  <c r="I11" i="29"/>
  <c r="H11" i="29"/>
  <c r="G11" i="29"/>
  <c r="F11" i="29"/>
  <c r="E11" i="29"/>
  <c r="D11" i="29"/>
  <c r="C11" i="29"/>
  <c r="N11" i="29" s="1"/>
  <c r="N10" i="29"/>
  <c r="N9" i="29"/>
  <c r="N8" i="29"/>
  <c r="N7" i="29"/>
  <c r="M6" i="29"/>
  <c r="L6" i="29"/>
  <c r="K6" i="29"/>
  <c r="J6" i="29"/>
  <c r="I6" i="29"/>
  <c r="H6" i="29"/>
  <c r="G6" i="29"/>
  <c r="F6" i="29"/>
  <c r="E6" i="29"/>
  <c r="D6" i="29"/>
  <c r="C6" i="29"/>
  <c r="N6" i="29" s="1"/>
  <c r="N5" i="29"/>
  <c r="N4" i="29"/>
  <c r="N3" i="29"/>
  <c r="D307" i="26"/>
  <c r="D306" i="26" s="1"/>
  <c r="E307" i="26"/>
  <c r="E304" i="26" s="1"/>
  <c r="F307" i="26"/>
  <c r="G307" i="26"/>
  <c r="G302" i="26" s="1"/>
  <c r="H307" i="26"/>
  <c r="H306" i="26" s="1"/>
  <c r="I307" i="26"/>
  <c r="I304" i="26" s="1"/>
  <c r="J307" i="26"/>
  <c r="K307" i="26"/>
  <c r="K302" i="26" s="1"/>
  <c r="L307" i="26"/>
  <c r="L306" i="26" s="1"/>
  <c r="M307" i="26"/>
  <c r="M304" i="26" s="1"/>
  <c r="C307" i="26"/>
  <c r="C306" i="26" s="1"/>
  <c r="D300" i="26"/>
  <c r="D299" i="26" s="1"/>
  <c r="E300" i="26"/>
  <c r="E297" i="26" s="1"/>
  <c r="F300" i="26"/>
  <c r="G300" i="26"/>
  <c r="G295" i="26" s="1"/>
  <c r="H300" i="26"/>
  <c r="H299" i="26" s="1"/>
  <c r="I300" i="26"/>
  <c r="I297" i="26" s="1"/>
  <c r="J300" i="26"/>
  <c r="K300" i="26"/>
  <c r="K295" i="26" s="1"/>
  <c r="L300" i="26"/>
  <c r="L299" i="26" s="1"/>
  <c r="M300" i="26"/>
  <c r="M297" i="26" s="1"/>
  <c r="C300" i="26"/>
  <c r="C299" i="26" s="1"/>
  <c r="J292" i="26"/>
  <c r="G290" i="26"/>
  <c r="D293" i="26"/>
  <c r="D292" i="26" s="1"/>
  <c r="E293" i="26"/>
  <c r="E290" i="26" s="1"/>
  <c r="F293" i="26"/>
  <c r="F292" i="26" s="1"/>
  <c r="G293" i="26"/>
  <c r="G288" i="26" s="1"/>
  <c r="H293" i="26"/>
  <c r="H292" i="26" s="1"/>
  <c r="I293" i="26"/>
  <c r="I290" i="26" s="1"/>
  <c r="J293" i="26"/>
  <c r="K293" i="26"/>
  <c r="K288" i="26" s="1"/>
  <c r="L293" i="26"/>
  <c r="L292" i="26" s="1"/>
  <c r="M293" i="26"/>
  <c r="M290" i="26" s="1"/>
  <c r="C293" i="26"/>
  <c r="C292" i="26" s="1"/>
  <c r="J285" i="26"/>
  <c r="G283" i="26"/>
  <c r="H281" i="26"/>
  <c r="L281" i="26"/>
  <c r="D286" i="26"/>
  <c r="D285" i="26" s="1"/>
  <c r="E286" i="26"/>
  <c r="E283" i="26" s="1"/>
  <c r="F286" i="26"/>
  <c r="F285" i="26" s="1"/>
  <c r="G286" i="26"/>
  <c r="G281" i="26" s="1"/>
  <c r="H286" i="26"/>
  <c r="H285" i="26" s="1"/>
  <c r="I286" i="26"/>
  <c r="I283" i="26" s="1"/>
  <c r="J286" i="26"/>
  <c r="K286" i="26"/>
  <c r="K281" i="26" s="1"/>
  <c r="L286" i="26"/>
  <c r="L285" i="26" s="1"/>
  <c r="M286" i="26"/>
  <c r="M283" i="26" s="1"/>
  <c r="C286" i="26"/>
  <c r="C285" i="26" s="1"/>
  <c r="F278" i="26"/>
  <c r="C276" i="26"/>
  <c r="D279" i="26"/>
  <c r="D278" i="26" s="1"/>
  <c r="E279" i="26"/>
  <c r="E276" i="26" s="1"/>
  <c r="F279" i="26"/>
  <c r="G279" i="26"/>
  <c r="G274" i="26" s="1"/>
  <c r="H279" i="26"/>
  <c r="H278" i="26" s="1"/>
  <c r="I279" i="26"/>
  <c r="I276" i="26" s="1"/>
  <c r="J279" i="26"/>
  <c r="K279" i="26"/>
  <c r="K274" i="26" s="1"/>
  <c r="L279" i="26"/>
  <c r="L278" i="26" s="1"/>
  <c r="M279" i="26"/>
  <c r="M276" i="26" s="1"/>
  <c r="C279" i="26"/>
  <c r="C278" i="26" s="1"/>
  <c r="F261" i="26"/>
  <c r="H257" i="26"/>
  <c r="L257" i="26"/>
  <c r="M254" i="26"/>
  <c r="G250" i="26"/>
  <c r="K250" i="26"/>
  <c r="D262" i="26"/>
  <c r="D257" i="26" s="1"/>
  <c r="E262" i="26"/>
  <c r="E259" i="26" s="1"/>
  <c r="F262" i="26"/>
  <c r="F257" i="26" s="1"/>
  <c r="G262" i="26"/>
  <c r="G257" i="26" s="1"/>
  <c r="H262" i="26"/>
  <c r="I262" i="26"/>
  <c r="I259" i="26" s="1"/>
  <c r="J262" i="26"/>
  <c r="J257" i="26" s="1"/>
  <c r="K262" i="26"/>
  <c r="K257" i="26" s="1"/>
  <c r="L262" i="26"/>
  <c r="M262" i="26"/>
  <c r="M259" i="26" s="1"/>
  <c r="C259" i="26"/>
  <c r="C262" i="26"/>
  <c r="C261" i="26" s="1"/>
  <c r="D255" i="26"/>
  <c r="D252" i="26" s="1"/>
  <c r="E255" i="26"/>
  <c r="E250" i="26" s="1"/>
  <c r="F255" i="26"/>
  <c r="F252" i="26" s="1"/>
  <c r="G255" i="26"/>
  <c r="G254" i="26" s="1"/>
  <c r="H255" i="26"/>
  <c r="H252" i="26" s="1"/>
  <c r="I255" i="26"/>
  <c r="I250" i="26" s="1"/>
  <c r="J255" i="26"/>
  <c r="K255" i="26"/>
  <c r="K254" i="26" s="1"/>
  <c r="L255" i="26"/>
  <c r="L252" i="26" s="1"/>
  <c r="M255" i="26"/>
  <c r="M250" i="26" s="1"/>
  <c r="C255" i="26"/>
  <c r="C254" i="26" s="1"/>
  <c r="G245" i="26"/>
  <c r="I245" i="26"/>
  <c r="H243" i="26"/>
  <c r="D248" i="26"/>
  <c r="D243" i="26" s="1"/>
  <c r="E248" i="26"/>
  <c r="E247" i="26" s="1"/>
  <c r="F248" i="26"/>
  <c r="F245" i="26" s="1"/>
  <c r="G248" i="26"/>
  <c r="G243" i="26" s="1"/>
  <c r="H248" i="26"/>
  <c r="I248" i="26"/>
  <c r="I247" i="26" s="1"/>
  <c r="J248" i="26"/>
  <c r="J245" i="26" s="1"/>
  <c r="K248" i="26"/>
  <c r="K243" i="26" s="1"/>
  <c r="L248" i="26"/>
  <c r="L243" i="26" s="1"/>
  <c r="M248" i="26"/>
  <c r="M247" i="26" s="1"/>
  <c r="C248" i="26"/>
  <c r="C247" i="26" s="1"/>
  <c r="K238" i="26"/>
  <c r="J236" i="26"/>
  <c r="L236" i="26"/>
  <c r="D241" i="26"/>
  <c r="D238" i="26" s="1"/>
  <c r="E241" i="26"/>
  <c r="E240" i="26" s="1"/>
  <c r="F241" i="26"/>
  <c r="F238" i="26" s="1"/>
  <c r="G241" i="26"/>
  <c r="G236" i="26" s="1"/>
  <c r="H241" i="26"/>
  <c r="H238" i="26" s="1"/>
  <c r="I241" i="26"/>
  <c r="I240" i="26" s="1"/>
  <c r="J241" i="26"/>
  <c r="J238" i="26" s="1"/>
  <c r="K241" i="26"/>
  <c r="K236" i="26" s="1"/>
  <c r="L241" i="26"/>
  <c r="L238" i="26" s="1"/>
  <c r="M241" i="26"/>
  <c r="M240" i="26" s="1"/>
  <c r="C241" i="26"/>
  <c r="C240" i="26" s="1"/>
  <c r="L233" i="26"/>
  <c r="E229" i="26"/>
  <c r="M229" i="26"/>
  <c r="D234" i="26"/>
  <c r="D231" i="26" s="1"/>
  <c r="E234" i="26"/>
  <c r="E233" i="26" s="1"/>
  <c r="F234" i="26"/>
  <c r="F229" i="26" s="1"/>
  <c r="G234" i="26"/>
  <c r="G233" i="26" s="1"/>
  <c r="H234" i="26"/>
  <c r="H233" i="26" s="1"/>
  <c r="I234" i="26"/>
  <c r="I233" i="26" s="1"/>
  <c r="J234" i="26"/>
  <c r="J229" i="26" s="1"/>
  <c r="K234" i="26"/>
  <c r="K233" i="26" s="1"/>
  <c r="L234" i="26"/>
  <c r="L231" i="26" s="1"/>
  <c r="M234" i="26"/>
  <c r="M233" i="26" s="1"/>
  <c r="C234" i="26"/>
  <c r="C233" i="26" s="1"/>
  <c r="N275" i="26"/>
  <c r="N277" i="26"/>
  <c r="N280" i="26"/>
  <c r="N282" i="26"/>
  <c r="N284" i="26"/>
  <c r="N287" i="26"/>
  <c r="N289" i="26"/>
  <c r="N291" i="26"/>
  <c r="N294" i="26"/>
  <c r="N300" i="26" s="1"/>
  <c r="N296" i="26"/>
  <c r="N298" i="26"/>
  <c r="N301" i="26"/>
  <c r="N303" i="26"/>
  <c r="N305" i="26"/>
  <c r="N273" i="26"/>
  <c r="N230" i="26"/>
  <c r="N232" i="26"/>
  <c r="N235" i="26"/>
  <c r="N237" i="26"/>
  <c r="N239" i="26"/>
  <c r="N242" i="26"/>
  <c r="N244" i="26"/>
  <c r="N246" i="26"/>
  <c r="N249" i="26"/>
  <c r="N251" i="26"/>
  <c r="N253" i="26"/>
  <c r="N256" i="26"/>
  <c r="N258" i="26"/>
  <c r="N260" i="26"/>
  <c r="N228" i="26"/>
  <c r="G214" i="26"/>
  <c r="H212" i="26"/>
  <c r="D217" i="26"/>
  <c r="D214" i="26" s="1"/>
  <c r="E217" i="26"/>
  <c r="E214" i="26" s="1"/>
  <c r="F217" i="26"/>
  <c r="G217" i="26"/>
  <c r="H217" i="26"/>
  <c r="H214" i="26" s="1"/>
  <c r="I217" i="26"/>
  <c r="I214" i="26" s="1"/>
  <c r="J217" i="26"/>
  <c r="K217" i="26"/>
  <c r="L217" i="26"/>
  <c r="L214" i="26" s="1"/>
  <c r="M217" i="26"/>
  <c r="M214" i="26" s="1"/>
  <c r="C217" i="26"/>
  <c r="D210" i="26"/>
  <c r="D207" i="26" s="1"/>
  <c r="E210" i="26"/>
  <c r="F210" i="26"/>
  <c r="F209" i="26" s="1"/>
  <c r="G210" i="26"/>
  <c r="H210" i="26"/>
  <c r="H207" i="26" s="1"/>
  <c r="I210" i="26"/>
  <c r="I207" i="26" s="1"/>
  <c r="J210" i="26"/>
  <c r="J209" i="26" s="1"/>
  <c r="K210" i="26"/>
  <c r="K207" i="26" s="1"/>
  <c r="L210" i="26"/>
  <c r="L207" i="26" s="1"/>
  <c r="M210" i="26"/>
  <c r="M207" i="26" s="1"/>
  <c r="C210" i="26"/>
  <c r="C207" i="26" s="1"/>
  <c r="G200" i="26"/>
  <c r="D203" i="26"/>
  <c r="D202" i="26" s="1"/>
  <c r="E203" i="26"/>
  <c r="F203" i="26"/>
  <c r="F198" i="26" s="1"/>
  <c r="G203" i="26"/>
  <c r="H203" i="26"/>
  <c r="H198" i="26" s="1"/>
  <c r="I203" i="26"/>
  <c r="I198" i="26" s="1"/>
  <c r="J203" i="26"/>
  <c r="J200" i="26" s="1"/>
  <c r="K203" i="26"/>
  <c r="K200" i="26" s="1"/>
  <c r="L203" i="26"/>
  <c r="L198" i="26" s="1"/>
  <c r="M203" i="26"/>
  <c r="M200" i="26" s="1"/>
  <c r="C203" i="26"/>
  <c r="C200" i="26" s="1"/>
  <c r="C195" i="26"/>
  <c r="D196" i="26"/>
  <c r="D195" i="26" s="1"/>
  <c r="E196" i="26"/>
  <c r="F196" i="26"/>
  <c r="G196" i="26"/>
  <c r="G193" i="26" s="1"/>
  <c r="H196" i="26"/>
  <c r="H191" i="26" s="1"/>
  <c r="I196" i="26"/>
  <c r="J196" i="26"/>
  <c r="K196" i="26"/>
  <c r="K193" i="26" s="1"/>
  <c r="L196" i="26"/>
  <c r="L191" i="26" s="1"/>
  <c r="M196" i="26"/>
  <c r="M193" i="26" s="1"/>
  <c r="C196" i="26"/>
  <c r="J188" i="26"/>
  <c r="D189" i="26"/>
  <c r="E189" i="26"/>
  <c r="F189" i="26"/>
  <c r="F188" i="26" s="1"/>
  <c r="G189" i="26"/>
  <c r="G186" i="26" s="1"/>
  <c r="H189" i="26"/>
  <c r="H184" i="26" s="1"/>
  <c r="I189" i="26"/>
  <c r="J189" i="26"/>
  <c r="J184" i="26" s="1"/>
  <c r="K189" i="26"/>
  <c r="K186" i="26" s="1"/>
  <c r="L189" i="26"/>
  <c r="M189" i="26"/>
  <c r="M186" i="26" s="1"/>
  <c r="C189" i="26"/>
  <c r="C186" i="26" s="1"/>
  <c r="N185" i="26"/>
  <c r="N187" i="26"/>
  <c r="N190" i="26"/>
  <c r="N192" i="26"/>
  <c r="N194" i="26"/>
  <c r="N197" i="26"/>
  <c r="N199" i="26"/>
  <c r="N201" i="26"/>
  <c r="N204" i="26"/>
  <c r="N206" i="26"/>
  <c r="N208" i="26"/>
  <c r="N211" i="26"/>
  <c r="N213" i="26"/>
  <c r="N215" i="26"/>
  <c r="N183" i="26"/>
  <c r="E169" i="26"/>
  <c r="D172" i="26"/>
  <c r="D169" i="26" s="1"/>
  <c r="E172" i="26"/>
  <c r="E167" i="26" s="1"/>
  <c r="F172" i="26"/>
  <c r="F169" i="26" s="1"/>
  <c r="G172" i="26"/>
  <c r="G169" i="26" s="1"/>
  <c r="H172" i="26"/>
  <c r="I172" i="26"/>
  <c r="I169" i="26" s="1"/>
  <c r="J172" i="26"/>
  <c r="J169" i="26" s="1"/>
  <c r="K172" i="26"/>
  <c r="K171" i="26" s="1"/>
  <c r="L172" i="26"/>
  <c r="M172" i="26"/>
  <c r="M167" i="26" s="1"/>
  <c r="C172" i="26"/>
  <c r="C167" i="26" s="1"/>
  <c r="M160" i="26"/>
  <c r="D165" i="26"/>
  <c r="E165" i="26"/>
  <c r="E160" i="26" s="1"/>
  <c r="F165" i="26"/>
  <c r="F162" i="26" s="1"/>
  <c r="G165" i="26"/>
  <c r="G162" i="26" s="1"/>
  <c r="H165" i="26"/>
  <c r="I165" i="26"/>
  <c r="J165" i="26"/>
  <c r="J162" i="26" s="1"/>
  <c r="K165" i="26"/>
  <c r="L165" i="26"/>
  <c r="L162" i="26" s="1"/>
  <c r="M165" i="26"/>
  <c r="C165" i="26"/>
  <c r="C160" i="26" s="1"/>
  <c r="D158" i="26"/>
  <c r="E158" i="26"/>
  <c r="F158" i="26"/>
  <c r="G158" i="26"/>
  <c r="G157" i="26" s="1"/>
  <c r="H158" i="26"/>
  <c r="H155" i="26" s="1"/>
  <c r="I158" i="26"/>
  <c r="J158" i="26"/>
  <c r="K158" i="26"/>
  <c r="L158" i="26"/>
  <c r="L155" i="26" s="1"/>
  <c r="M158" i="26"/>
  <c r="M155" i="26" s="1"/>
  <c r="C158" i="26"/>
  <c r="C157" i="26" s="1"/>
  <c r="M150" i="26"/>
  <c r="E146" i="26"/>
  <c r="D151" i="26"/>
  <c r="D148" i="26" s="1"/>
  <c r="E151" i="26"/>
  <c r="E150" i="26" s="1"/>
  <c r="F151" i="26"/>
  <c r="G151" i="26"/>
  <c r="G148" i="26" s="1"/>
  <c r="H151" i="26"/>
  <c r="H148" i="26" s="1"/>
  <c r="I151" i="26"/>
  <c r="I150" i="26" s="1"/>
  <c r="J151" i="26"/>
  <c r="J146" i="26" s="1"/>
  <c r="K151" i="26"/>
  <c r="K148" i="26" s="1"/>
  <c r="L151" i="26"/>
  <c r="L148" i="26" s="1"/>
  <c r="M151" i="26"/>
  <c r="M146" i="26" s="1"/>
  <c r="C151" i="26"/>
  <c r="C146" i="26" s="1"/>
  <c r="D144" i="26"/>
  <c r="D141" i="26" s="1"/>
  <c r="E144" i="26"/>
  <c r="F144" i="26"/>
  <c r="F141" i="26" s="1"/>
  <c r="G144" i="26"/>
  <c r="H144" i="26"/>
  <c r="I144" i="26"/>
  <c r="J144" i="26"/>
  <c r="J141" i="26" s="1"/>
  <c r="K144" i="26"/>
  <c r="K143" i="26" s="1"/>
  <c r="L144" i="26"/>
  <c r="M144" i="26"/>
  <c r="C144" i="26"/>
  <c r="C139" i="26" s="1"/>
  <c r="N140" i="26"/>
  <c r="N142" i="26"/>
  <c r="N145" i="26"/>
  <c r="N147" i="26"/>
  <c r="N149" i="26"/>
  <c r="N152" i="26"/>
  <c r="N154" i="26"/>
  <c r="N156" i="26"/>
  <c r="N159" i="26"/>
  <c r="N161" i="26"/>
  <c r="N163" i="26"/>
  <c r="N166" i="26"/>
  <c r="N168" i="26"/>
  <c r="N170" i="26"/>
  <c r="N138" i="26"/>
  <c r="G124" i="26"/>
  <c r="D127" i="26"/>
  <c r="E127" i="26"/>
  <c r="E124" i="26" s="1"/>
  <c r="F127" i="26"/>
  <c r="F126" i="26" s="1"/>
  <c r="G127" i="26"/>
  <c r="G126" i="26" s="1"/>
  <c r="H127" i="26"/>
  <c r="H124" i="26" s="1"/>
  <c r="I127" i="26"/>
  <c r="I124" i="26" s="1"/>
  <c r="J127" i="26"/>
  <c r="J122" i="26" s="1"/>
  <c r="K127" i="26"/>
  <c r="K126" i="26" s="1"/>
  <c r="L127" i="26"/>
  <c r="M127" i="26"/>
  <c r="M124" i="26" s="1"/>
  <c r="C127" i="26"/>
  <c r="C124" i="26" s="1"/>
  <c r="D120" i="26"/>
  <c r="D117" i="26" s="1"/>
  <c r="E120" i="26"/>
  <c r="E117" i="26" s="1"/>
  <c r="F120" i="26"/>
  <c r="F119" i="26" s="1"/>
  <c r="G120" i="26"/>
  <c r="G119" i="26" s="1"/>
  <c r="H120" i="26"/>
  <c r="H117" i="26" s="1"/>
  <c r="I120" i="26"/>
  <c r="I117" i="26" s="1"/>
  <c r="J120" i="26"/>
  <c r="J119" i="26" s="1"/>
  <c r="K120" i="26"/>
  <c r="L120" i="26"/>
  <c r="M120" i="26"/>
  <c r="M117" i="26" s="1"/>
  <c r="C120" i="26"/>
  <c r="C117" i="26" s="1"/>
  <c r="M112" i="26"/>
  <c r="D113" i="26"/>
  <c r="E113" i="26"/>
  <c r="E112" i="26" s="1"/>
  <c r="F113" i="26"/>
  <c r="F108" i="26" s="1"/>
  <c r="G113" i="26"/>
  <c r="H113" i="26"/>
  <c r="I113" i="26"/>
  <c r="I112" i="26" s="1"/>
  <c r="J113" i="26"/>
  <c r="J108" i="26" s="1"/>
  <c r="K113" i="26"/>
  <c r="L113" i="26"/>
  <c r="M113" i="26"/>
  <c r="C113" i="26"/>
  <c r="C108" i="26" s="1"/>
  <c r="G103" i="26"/>
  <c r="D106" i="26"/>
  <c r="D105" i="26" s="1"/>
  <c r="E106" i="26"/>
  <c r="F106" i="26"/>
  <c r="F101" i="26" s="1"/>
  <c r="G106" i="26"/>
  <c r="G101" i="26" s="1"/>
  <c r="H106" i="26"/>
  <c r="H103" i="26" s="1"/>
  <c r="I106" i="26"/>
  <c r="I103" i="26" s="1"/>
  <c r="J106" i="26"/>
  <c r="J101" i="26" s="1"/>
  <c r="K106" i="26"/>
  <c r="K101" i="26" s="1"/>
  <c r="L106" i="26"/>
  <c r="L105" i="26" s="1"/>
  <c r="M106" i="26"/>
  <c r="C106" i="26"/>
  <c r="C101" i="26" s="1"/>
  <c r="I94" i="26"/>
  <c r="D99" i="26"/>
  <c r="D98" i="26" s="1"/>
  <c r="E99" i="26"/>
  <c r="E96" i="26" s="1"/>
  <c r="F99" i="26"/>
  <c r="F96" i="26" s="1"/>
  <c r="G99" i="26"/>
  <c r="G96" i="26" s="1"/>
  <c r="H99" i="26"/>
  <c r="H94" i="26" s="1"/>
  <c r="I99" i="26"/>
  <c r="J99" i="26"/>
  <c r="J96" i="26" s="1"/>
  <c r="K99" i="26"/>
  <c r="L99" i="26"/>
  <c r="L98" i="26" s="1"/>
  <c r="M99" i="26"/>
  <c r="C99" i="26"/>
  <c r="C98" i="26" s="1"/>
  <c r="N95" i="26"/>
  <c r="N97" i="26"/>
  <c r="N100" i="26"/>
  <c r="N102" i="26"/>
  <c r="N104" i="26"/>
  <c r="N107" i="26"/>
  <c r="N109" i="26"/>
  <c r="N111" i="26"/>
  <c r="N114" i="26"/>
  <c r="N116" i="26"/>
  <c r="N118" i="26"/>
  <c r="N121" i="26"/>
  <c r="N123" i="26"/>
  <c r="N125" i="26"/>
  <c r="N93" i="26"/>
  <c r="D82" i="26"/>
  <c r="D81" i="26" s="1"/>
  <c r="E82" i="26"/>
  <c r="E81" i="26" s="1"/>
  <c r="F82" i="26"/>
  <c r="F81" i="26" s="1"/>
  <c r="G82" i="26"/>
  <c r="G81" i="26" s="1"/>
  <c r="H82" i="26"/>
  <c r="H81" i="26" s="1"/>
  <c r="I82" i="26"/>
  <c r="I81" i="26" s="1"/>
  <c r="J82" i="26"/>
  <c r="J81" i="26" s="1"/>
  <c r="K82" i="26"/>
  <c r="K77" i="26" s="1"/>
  <c r="L82" i="26"/>
  <c r="M82" i="26"/>
  <c r="M81" i="26" s="1"/>
  <c r="C82" i="26"/>
  <c r="C77" i="26" s="1"/>
  <c r="D75" i="26"/>
  <c r="D74" i="26" s="1"/>
  <c r="E75" i="26"/>
  <c r="E74" i="26" s="1"/>
  <c r="F75" i="26"/>
  <c r="F74" i="26" s="1"/>
  <c r="G75" i="26"/>
  <c r="G74" i="26" s="1"/>
  <c r="H75" i="26"/>
  <c r="H74" i="26" s="1"/>
  <c r="I75" i="26"/>
  <c r="I74" i="26" s="1"/>
  <c r="J75" i="26"/>
  <c r="J74" i="26" s="1"/>
  <c r="K75" i="26"/>
  <c r="K74" i="26" s="1"/>
  <c r="L75" i="26"/>
  <c r="L74" i="26" s="1"/>
  <c r="M75" i="26"/>
  <c r="M74" i="26" s="1"/>
  <c r="C75" i="26"/>
  <c r="C70" i="26" s="1"/>
  <c r="D68" i="26"/>
  <c r="D67" i="26" s="1"/>
  <c r="E68" i="26"/>
  <c r="E67" i="26" s="1"/>
  <c r="F68" i="26"/>
  <c r="F65" i="26" s="1"/>
  <c r="G68" i="26"/>
  <c r="G67" i="26" s="1"/>
  <c r="H68" i="26"/>
  <c r="H67" i="26" s="1"/>
  <c r="I68" i="26"/>
  <c r="I67" i="26" s="1"/>
  <c r="J68" i="26"/>
  <c r="J67" i="26" s="1"/>
  <c r="K68" i="26"/>
  <c r="K67" i="26" s="1"/>
  <c r="L68" i="26"/>
  <c r="L67" i="26" s="1"/>
  <c r="M68" i="26"/>
  <c r="M67" i="26" s="1"/>
  <c r="C68" i="26"/>
  <c r="C67" i="26" s="1"/>
  <c r="D61" i="26"/>
  <c r="D60" i="26" s="1"/>
  <c r="E61" i="26"/>
  <c r="E60" i="26" s="1"/>
  <c r="F61" i="26"/>
  <c r="F60" i="26" s="1"/>
  <c r="G61" i="26"/>
  <c r="G58" i="26" s="1"/>
  <c r="H61" i="26"/>
  <c r="H60" i="26" s="1"/>
  <c r="I61" i="26"/>
  <c r="I60" i="26" s="1"/>
  <c r="J61" i="26"/>
  <c r="J60" i="26" s="1"/>
  <c r="K61" i="26"/>
  <c r="K60" i="26" s="1"/>
  <c r="L61" i="26"/>
  <c r="L60" i="26" s="1"/>
  <c r="M61" i="26"/>
  <c r="M60" i="26" s="1"/>
  <c r="C61" i="26"/>
  <c r="C60" i="26" s="1"/>
  <c r="N80" i="26"/>
  <c r="N78" i="26"/>
  <c r="N76" i="26"/>
  <c r="N73" i="26"/>
  <c r="N71" i="26"/>
  <c r="N69" i="26"/>
  <c r="N66" i="26"/>
  <c r="N64" i="26"/>
  <c r="N62" i="26"/>
  <c r="N59" i="26"/>
  <c r="N57" i="26"/>
  <c r="N55" i="26"/>
  <c r="N52" i="26"/>
  <c r="N50" i="26"/>
  <c r="N48" i="26"/>
  <c r="D54" i="26"/>
  <c r="D51" i="26" s="1"/>
  <c r="E54" i="26"/>
  <c r="E53" i="26" s="1"/>
  <c r="F54" i="26"/>
  <c r="F53" i="26" s="1"/>
  <c r="G54" i="26"/>
  <c r="G51" i="26" s="1"/>
  <c r="H54" i="26"/>
  <c r="H53" i="26" s="1"/>
  <c r="I54" i="26"/>
  <c r="I53" i="26" s="1"/>
  <c r="J54" i="26"/>
  <c r="J53" i="26" s="1"/>
  <c r="K54" i="26"/>
  <c r="K51" i="26" s="1"/>
  <c r="L54" i="26"/>
  <c r="L51" i="26" s="1"/>
  <c r="M54" i="26"/>
  <c r="M53" i="26" s="1"/>
  <c r="C54" i="26"/>
  <c r="C51" i="26" s="1"/>
  <c r="D37" i="26"/>
  <c r="D36" i="26" s="1"/>
  <c r="E37" i="26"/>
  <c r="E36" i="26" s="1"/>
  <c r="F37" i="26"/>
  <c r="F36" i="26" s="1"/>
  <c r="G37" i="26"/>
  <c r="G36" i="26" s="1"/>
  <c r="H37" i="26"/>
  <c r="H36" i="26" s="1"/>
  <c r="I37" i="26"/>
  <c r="I36" i="26" s="1"/>
  <c r="J37" i="26"/>
  <c r="J34" i="26" s="1"/>
  <c r="K37" i="26"/>
  <c r="K36" i="26" s="1"/>
  <c r="L37" i="26"/>
  <c r="L36" i="26" s="1"/>
  <c r="M37" i="26"/>
  <c r="M36" i="26" s="1"/>
  <c r="C37" i="26"/>
  <c r="C36" i="26" s="1"/>
  <c r="D30" i="26"/>
  <c r="D29" i="26" s="1"/>
  <c r="E30" i="26"/>
  <c r="E29" i="26" s="1"/>
  <c r="F30" i="26"/>
  <c r="F27" i="26" s="1"/>
  <c r="G30" i="26"/>
  <c r="G27" i="26" s="1"/>
  <c r="H30" i="26"/>
  <c r="H29" i="26" s="1"/>
  <c r="I30" i="26"/>
  <c r="I29" i="26" s="1"/>
  <c r="J30" i="26"/>
  <c r="J27" i="26" s="1"/>
  <c r="K30" i="26"/>
  <c r="K27" i="26" s="1"/>
  <c r="L30" i="26"/>
  <c r="L29" i="26" s="1"/>
  <c r="M30" i="26"/>
  <c r="M29" i="26" s="1"/>
  <c r="C30" i="26"/>
  <c r="C25" i="26" s="1"/>
  <c r="D23" i="26"/>
  <c r="D22" i="26" s="1"/>
  <c r="E23" i="26"/>
  <c r="E20" i="26" s="1"/>
  <c r="F23" i="26"/>
  <c r="F18" i="26" s="1"/>
  <c r="G23" i="26"/>
  <c r="G18" i="26" s="1"/>
  <c r="H23" i="26"/>
  <c r="H22" i="26" s="1"/>
  <c r="I23" i="26"/>
  <c r="I20" i="26" s="1"/>
  <c r="J23" i="26"/>
  <c r="J18" i="26" s="1"/>
  <c r="K23" i="26"/>
  <c r="K18" i="26" s="1"/>
  <c r="L23" i="26"/>
  <c r="L22" i="26" s="1"/>
  <c r="M23" i="26"/>
  <c r="M20" i="26" s="1"/>
  <c r="C23" i="26"/>
  <c r="C18" i="26" s="1"/>
  <c r="D16" i="26"/>
  <c r="D15" i="26" s="1"/>
  <c r="E16" i="26"/>
  <c r="E13" i="26" s="1"/>
  <c r="F16" i="26"/>
  <c r="F11" i="26" s="1"/>
  <c r="G16" i="26"/>
  <c r="G11" i="26" s="1"/>
  <c r="H16" i="26"/>
  <c r="H15" i="26" s="1"/>
  <c r="I16" i="26"/>
  <c r="I13" i="26" s="1"/>
  <c r="J16" i="26"/>
  <c r="J11" i="26" s="1"/>
  <c r="K16" i="26"/>
  <c r="K11" i="26" s="1"/>
  <c r="L16" i="26"/>
  <c r="L15" i="26" s="1"/>
  <c r="M16" i="26"/>
  <c r="M13" i="26" s="1"/>
  <c r="C16" i="26"/>
  <c r="C13" i="26" s="1"/>
  <c r="J9" i="37" l="1"/>
  <c r="B9" i="37"/>
  <c r="D23" i="36"/>
  <c r="L23" i="36"/>
  <c r="G24" i="36"/>
  <c r="J25" i="36"/>
  <c r="D25" i="36"/>
  <c r="L25" i="36"/>
  <c r="G26" i="36"/>
  <c r="J27" i="36"/>
  <c r="D22" i="36"/>
  <c r="L22" i="36"/>
  <c r="G23" i="36"/>
  <c r="J24" i="36"/>
  <c r="G20" i="36"/>
  <c r="G28" i="36"/>
  <c r="G29" i="36"/>
  <c r="D24" i="36"/>
  <c r="L24" i="36"/>
  <c r="G25" i="36"/>
  <c r="J26" i="36"/>
  <c r="G22" i="36"/>
  <c r="G19" i="36"/>
  <c r="F25" i="35"/>
  <c r="F22" i="35"/>
  <c r="F19" i="35"/>
  <c r="F27" i="35"/>
  <c r="F24" i="35"/>
  <c r="F21" i="35"/>
  <c r="F29" i="35"/>
  <c r="F26" i="35"/>
  <c r="F25" i="34"/>
  <c r="F22" i="34"/>
  <c r="F19" i="34"/>
  <c r="F27" i="34"/>
  <c r="F24" i="34"/>
  <c r="F21" i="34"/>
  <c r="F29" i="34"/>
  <c r="F26" i="34"/>
  <c r="C9" i="37"/>
  <c r="K9" i="37"/>
  <c r="E9" i="37"/>
  <c r="M9" i="37"/>
  <c r="G9" i="37"/>
  <c r="L9" i="37"/>
  <c r="F9" i="37"/>
  <c r="H9" i="37"/>
  <c r="I9" i="37"/>
  <c r="D9" i="37"/>
  <c r="G19" i="33"/>
  <c r="G21" i="33"/>
  <c r="G23" i="33"/>
  <c r="G25" i="33"/>
  <c r="G27" i="33"/>
  <c r="G29" i="33"/>
  <c r="G20" i="33"/>
  <c r="G22" i="33"/>
  <c r="G24" i="33"/>
  <c r="G26" i="33"/>
  <c r="F19" i="32"/>
  <c r="F23" i="32"/>
  <c r="F27" i="32"/>
  <c r="F20" i="32"/>
  <c r="F24" i="32"/>
  <c r="F28" i="32"/>
  <c r="F21" i="32"/>
  <c r="F25" i="32"/>
  <c r="C19" i="32"/>
  <c r="C22" i="32"/>
  <c r="C27" i="32"/>
  <c r="C25" i="32"/>
  <c r="C28" i="32"/>
  <c r="C23" i="32"/>
  <c r="C26" i="32"/>
  <c r="C20" i="32"/>
  <c r="C21" i="32"/>
  <c r="C29" i="32"/>
  <c r="C96" i="29"/>
  <c r="D96" i="29"/>
  <c r="G90" i="29"/>
  <c r="N90" i="29" s="1"/>
  <c r="G84" i="29"/>
  <c r="N84" i="29" s="1"/>
  <c r="N78" i="29"/>
  <c r="C72" i="29"/>
  <c r="N72" i="29" s="1"/>
  <c r="N66" i="29"/>
  <c r="C60" i="29"/>
  <c r="N60" i="29" s="1"/>
  <c r="N54" i="29"/>
  <c r="N51" i="29"/>
  <c r="N48" i="29"/>
  <c r="E44" i="29"/>
  <c r="F44" i="29"/>
  <c r="C44" i="29"/>
  <c r="N36" i="29"/>
  <c r="H31" i="29"/>
  <c r="D31" i="29"/>
  <c r="N31" i="29" s="1"/>
  <c r="N25" i="29"/>
  <c r="C21" i="29"/>
  <c r="N21" i="29" s="1"/>
  <c r="N16" i="29"/>
  <c r="D288" i="26"/>
  <c r="C297" i="26"/>
  <c r="L94" i="26"/>
  <c r="G105" i="26"/>
  <c r="J110" i="26"/>
  <c r="I119" i="26"/>
  <c r="C122" i="26"/>
  <c r="C148" i="26"/>
  <c r="C162" i="26"/>
  <c r="M169" i="26"/>
  <c r="J186" i="26"/>
  <c r="H193" i="26"/>
  <c r="H200" i="26"/>
  <c r="J207" i="26"/>
  <c r="H229" i="26"/>
  <c r="H231" i="26"/>
  <c r="J240" i="26"/>
  <c r="C245" i="26"/>
  <c r="J261" i="26"/>
  <c r="D274" i="26"/>
  <c r="H288" i="26"/>
  <c r="D295" i="26"/>
  <c r="H302" i="26"/>
  <c r="D302" i="26"/>
  <c r="K81" i="26"/>
  <c r="I238" i="26"/>
  <c r="K276" i="26"/>
  <c r="K297" i="26"/>
  <c r="L103" i="26"/>
  <c r="C115" i="26"/>
  <c r="J139" i="26"/>
  <c r="G150" i="26"/>
  <c r="E162" i="26"/>
  <c r="C169" i="26"/>
  <c r="M171" i="26"/>
  <c r="C184" i="26"/>
  <c r="D191" i="26"/>
  <c r="H195" i="26"/>
  <c r="J198" i="26"/>
  <c r="J202" i="26"/>
  <c r="J205" i="26"/>
  <c r="E216" i="26"/>
  <c r="N307" i="26"/>
  <c r="N306" i="26" s="1"/>
  <c r="L229" i="26"/>
  <c r="D229" i="26"/>
  <c r="F233" i="26"/>
  <c r="D236" i="26"/>
  <c r="G238" i="26"/>
  <c r="M245" i="26"/>
  <c r="E245" i="26"/>
  <c r="C252" i="26"/>
  <c r="I254" i="26"/>
  <c r="K259" i="26"/>
  <c r="L274" i="26"/>
  <c r="G276" i="26"/>
  <c r="D281" i="26"/>
  <c r="C290" i="26"/>
  <c r="K290" i="26"/>
  <c r="L295" i="26"/>
  <c r="G297" i="26"/>
  <c r="C304" i="26"/>
  <c r="K304" i="26"/>
  <c r="F122" i="26"/>
  <c r="F115" i="26"/>
  <c r="F124" i="26"/>
  <c r="K141" i="26"/>
  <c r="I148" i="26"/>
  <c r="I167" i="26"/>
  <c r="I171" i="26"/>
  <c r="F184" i="26"/>
  <c r="L193" i="26"/>
  <c r="D198" i="26"/>
  <c r="D216" i="26"/>
  <c r="N248" i="26"/>
  <c r="N299" i="26"/>
  <c r="I229" i="26"/>
  <c r="D233" i="26"/>
  <c r="C238" i="26"/>
  <c r="M238" i="26"/>
  <c r="E238" i="26"/>
  <c r="K245" i="26"/>
  <c r="E254" i="26"/>
  <c r="G259" i="26"/>
  <c r="H274" i="26"/>
  <c r="C283" i="26"/>
  <c r="K283" i="26"/>
  <c r="L288" i="26"/>
  <c r="H295" i="26"/>
  <c r="L302" i="26"/>
  <c r="G304" i="26"/>
  <c r="I143" i="26"/>
  <c r="I141" i="26"/>
  <c r="I139" i="26"/>
  <c r="E141" i="26"/>
  <c r="E139" i="26"/>
  <c r="K162" i="26"/>
  <c r="K164" i="26"/>
  <c r="K160" i="26"/>
  <c r="L184" i="26"/>
  <c r="L186" i="26"/>
  <c r="J216" i="26"/>
  <c r="J212" i="26"/>
  <c r="J214" i="26"/>
  <c r="K119" i="26"/>
  <c r="K117" i="26"/>
  <c r="K157" i="26"/>
  <c r="K153" i="26"/>
  <c r="G155" i="26"/>
  <c r="G153" i="26"/>
  <c r="G164" i="26"/>
  <c r="L188" i="26"/>
  <c r="M139" i="26"/>
  <c r="M143" i="26"/>
  <c r="D188" i="26"/>
  <c r="D184" i="26"/>
  <c r="C214" i="26"/>
  <c r="C212" i="26"/>
  <c r="F216" i="26"/>
  <c r="F214" i="26"/>
  <c r="F212" i="26"/>
  <c r="K96" i="26"/>
  <c r="K98" i="26"/>
  <c r="K112" i="26"/>
  <c r="K110" i="26"/>
  <c r="G112" i="26"/>
  <c r="G108" i="26"/>
  <c r="G110" i="26"/>
  <c r="K108" i="26"/>
  <c r="E143" i="26"/>
  <c r="K150" i="26"/>
  <c r="K146" i="26"/>
  <c r="K155" i="26"/>
  <c r="G160" i="26"/>
  <c r="H188" i="26"/>
  <c r="H186" i="26"/>
  <c r="G117" i="26"/>
  <c r="M141" i="26"/>
  <c r="G146" i="26"/>
  <c r="C193" i="26"/>
  <c r="C191" i="26"/>
  <c r="J193" i="26"/>
  <c r="J191" i="26"/>
  <c r="F191" i="26"/>
  <c r="F195" i="26"/>
  <c r="F193" i="26"/>
  <c r="J195" i="26"/>
  <c r="I209" i="26"/>
  <c r="C216" i="26"/>
  <c r="N247" i="26"/>
  <c r="N243" i="26"/>
  <c r="N255" i="26"/>
  <c r="N250" i="26" s="1"/>
  <c r="F117" i="26"/>
  <c r="K124" i="26"/>
  <c r="K169" i="26"/>
  <c r="L200" i="26"/>
  <c r="H202" i="26"/>
  <c r="H205" i="26"/>
  <c r="H209" i="26"/>
  <c r="M212" i="26"/>
  <c r="I216" i="26"/>
  <c r="N262" i="26"/>
  <c r="N261" i="26" s="1"/>
  <c r="N234" i="26"/>
  <c r="N233" i="26" s="1"/>
  <c r="C231" i="26"/>
  <c r="K231" i="26"/>
  <c r="G231" i="26"/>
  <c r="H240" i="26"/>
  <c r="F243" i="26"/>
  <c r="J247" i="26"/>
  <c r="N279" i="26"/>
  <c r="N278" i="26" s="1"/>
  <c r="J274" i="26"/>
  <c r="J276" i="26"/>
  <c r="F274" i="26"/>
  <c r="F276" i="26"/>
  <c r="J302" i="26"/>
  <c r="J304" i="26"/>
  <c r="F302" i="26"/>
  <c r="F304" i="26"/>
  <c r="F306" i="26"/>
  <c r="C229" i="26"/>
  <c r="J250" i="26"/>
  <c r="J254" i="26"/>
  <c r="J295" i="26"/>
  <c r="J297" i="26"/>
  <c r="F295" i="26"/>
  <c r="F297" i="26"/>
  <c r="J112" i="26"/>
  <c r="F160" i="26"/>
  <c r="G167" i="26"/>
  <c r="G171" i="26"/>
  <c r="G65" i="26"/>
  <c r="F70" i="26"/>
  <c r="G77" i="26"/>
  <c r="D94" i="26"/>
  <c r="H98" i="26"/>
  <c r="L101" i="26"/>
  <c r="D103" i="26"/>
  <c r="C110" i="26"/>
  <c r="F110" i="26"/>
  <c r="J115" i="26"/>
  <c r="J117" i="26"/>
  <c r="C126" i="26"/>
  <c r="J124" i="26"/>
  <c r="J126" i="26"/>
  <c r="C141" i="26"/>
  <c r="F139" i="26"/>
  <c r="J143" i="26"/>
  <c r="M148" i="26"/>
  <c r="K167" i="26"/>
  <c r="F167" i="26"/>
  <c r="E171" i="26"/>
  <c r="C188" i="26"/>
  <c r="C198" i="26"/>
  <c r="F200" i="26"/>
  <c r="F202" i="26"/>
  <c r="C205" i="26"/>
  <c r="F205" i="26"/>
  <c r="F207" i="26"/>
  <c r="E212" i="26"/>
  <c r="H216" i="26"/>
  <c r="N254" i="26"/>
  <c r="N245" i="26"/>
  <c r="N297" i="26"/>
  <c r="K229" i="26"/>
  <c r="G229" i="26"/>
  <c r="J231" i="26"/>
  <c r="F231" i="26"/>
  <c r="J233" i="26"/>
  <c r="H236" i="26"/>
  <c r="F240" i="26"/>
  <c r="F247" i="26"/>
  <c r="N286" i="26"/>
  <c r="N283" i="26" s="1"/>
  <c r="J281" i="26"/>
  <c r="J283" i="26"/>
  <c r="F281" i="26"/>
  <c r="F283" i="26"/>
  <c r="J299" i="26"/>
  <c r="N259" i="26"/>
  <c r="N302" i="26"/>
  <c r="F250" i="26"/>
  <c r="F254" i="26"/>
  <c r="C119" i="26"/>
  <c r="F164" i="26"/>
  <c r="K79" i="26"/>
  <c r="H96" i="26"/>
  <c r="D101" i="26"/>
  <c r="H105" i="26"/>
  <c r="C112" i="26"/>
  <c r="F112" i="26"/>
  <c r="I115" i="26"/>
  <c r="K139" i="26"/>
  <c r="I146" i="26"/>
  <c r="J160" i="26"/>
  <c r="J164" i="26"/>
  <c r="J167" i="26"/>
  <c r="J171" i="26"/>
  <c r="F186" i="26"/>
  <c r="L195" i="26"/>
  <c r="C202" i="26"/>
  <c r="L202" i="26"/>
  <c r="C209" i="26"/>
  <c r="D205" i="26"/>
  <c r="D209" i="26"/>
  <c r="I212" i="26"/>
  <c r="D212" i="26"/>
  <c r="M216" i="26"/>
  <c r="N304" i="26"/>
  <c r="N295" i="26"/>
  <c r="N276" i="26"/>
  <c r="M231" i="26"/>
  <c r="I231" i="26"/>
  <c r="E231" i="26"/>
  <c r="N241" i="26"/>
  <c r="N240" i="26" s="1"/>
  <c r="F236" i="26"/>
  <c r="L240" i="26"/>
  <c r="D240" i="26"/>
  <c r="L247" i="26"/>
  <c r="L245" i="26"/>
  <c r="H247" i="26"/>
  <c r="H245" i="26"/>
  <c r="D247" i="26"/>
  <c r="D245" i="26"/>
  <c r="J243" i="26"/>
  <c r="L261" i="26"/>
  <c r="L259" i="26"/>
  <c r="H261" i="26"/>
  <c r="H259" i="26"/>
  <c r="D261" i="26"/>
  <c r="D259" i="26"/>
  <c r="J252" i="26"/>
  <c r="J278" i="26"/>
  <c r="N293" i="26"/>
  <c r="N290" i="26" s="1"/>
  <c r="J288" i="26"/>
  <c r="J290" i="26"/>
  <c r="F288" i="26"/>
  <c r="F290" i="26"/>
  <c r="F299" i="26"/>
  <c r="J306" i="26"/>
  <c r="C236" i="26"/>
  <c r="M236" i="26"/>
  <c r="I236" i="26"/>
  <c r="E236" i="26"/>
  <c r="K240" i="26"/>
  <c r="G240" i="26"/>
  <c r="C243" i="26"/>
  <c r="M243" i="26"/>
  <c r="I243" i="26"/>
  <c r="E243" i="26"/>
  <c r="K247" i="26"/>
  <c r="G247" i="26"/>
  <c r="C250" i="26"/>
  <c r="C257" i="26"/>
  <c r="L250" i="26"/>
  <c r="H250" i="26"/>
  <c r="D250" i="26"/>
  <c r="K252" i="26"/>
  <c r="G252" i="26"/>
  <c r="M257" i="26"/>
  <c r="I257" i="26"/>
  <c r="E257" i="26"/>
  <c r="K261" i="26"/>
  <c r="G261" i="26"/>
  <c r="C274" i="26"/>
  <c r="M274" i="26"/>
  <c r="I274" i="26"/>
  <c r="E274" i="26"/>
  <c r="L276" i="26"/>
  <c r="H276" i="26"/>
  <c r="D276" i="26"/>
  <c r="K278" i="26"/>
  <c r="G278" i="26"/>
  <c r="C281" i="26"/>
  <c r="M281" i="26"/>
  <c r="I281" i="26"/>
  <c r="E281" i="26"/>
  <c r="L283" i="26"/>
  <c r="H283" i="26"/>
  <c r="D283" i="26"/>
  <c r="K285" i="26"/>
  <c r="G285" i="26"/>
  <c r="C288" i="26"/>
  <c r="M288" i="26"/>
  <c r="I288" i="26"/>
  <c r="E288" i="26"/>
  <c r="L290" i="26"/>
  <c r="H290" i="26"/>
  <c r="D290" i="26"/>
  <c r="K292" i="26"/>
  <c r="G292" i="26"/>
  <c r="C295" i="26"/>
  <c r="M295" i="26"/>
  <c r="I295" i="26"/>
  <c r="E295" i="26"/>
  <c r="L297" i="26"/>
  <c r="H297" i="26"/>
  <c r="D297" i="26"/>
  <c r="K299" i="26"/>
  <c r="G299" i="26"/>
  <c r="C302" i="26"/>
  <c r="M302" i="26"/>
  <c r="I302" i="26"/>
  <c r="E302" i="26"/>
  <c r="L304" i="26"/>
  <c r="H304" i="26"/>
  <c r="D304" i="26"/>
  <c r="K306" i="26"/>
  <c r="G306" i="26"/>
  <c r="M252" i="26"/>
  <c r="I252" i="26"/>
  <c r="E252" i="26"/>
  <c r="L254" i="26"/>
  <c r="H254" i="26"/>
  <c r="D254" i="26"/>
  <c r="J259" i="26"/>
  <c r="F259" i="26"/>
  <c r="M261" i="26"/>
  <c r="I261" i="26"/>
  <c r="E261" i="26"/>
  <c r="M278" i="26"/>
  <c r="I278" i="26"/>
  <c r="E278" i="26"/>
  <c r="M285" i="26"/>
  <c r="I285" i="26"/>
  <c r="E285" i="26"/>
  <c r="M292" i="26"/>
  <c r="I292" i="26"/>
  <c r="E292" i="26"/>
  <c r="M299" i="26"/>
  <c r="I299" i="26"/>
  <c r="E299" i="26"/>
  <c r="M306" i="26"/>
  <c r="I306" i="26"/>
  <c r="E306" i="26"/>
  <c r="L110" i="26"/>
  <c r="L112" i="26"/>
  <c r="D110" i="26"/>
  <c r="D112" i="26"/>
  <c r="M122" i="26"/>
  <c r="M126" i="26"/>
  <c r="I157" i="26"/>
  <c r="I155" i="26"/>
  <c r="E153" i="26"/>
  <c r="E157" i="26"/>
  <c r="E155" i="26"/>
  <c r="M157" i="26"/>
  <c r="H171" i="26"/>
  <c r="H167" i="26"/>
  <c r="H169" i="26"/>
  <c r="I186" i="26"/>
  <c r="I188" i="26"/>
  <c r="F67" i="26"/>
  <c r="L79" i="26"/>
  <c r="L77" i="26"/>
  <c r="D79" i="26"/>
  <c r="D77" i="26"/>
  <c r="M98" i="26"/>
  <c r="M94" i="26"/>
  <c r="E98" i="26"/>
  <c r="E94" i="26"/>
  <c r="L108" i="26"/>
  <c r="D108" i="26"/>
  <c r="L126" i="26"/>
  <c r="L122" i="26"/>
  <c r="D126" i="26"/>
  <c r="D122" i="26"/>
  <c r="M164" i="26"/>
  <c r="M162" i="26"/>
  <c r="I160" i="26"/>
  <c r="I164" i="26"/>
  <c r="I162" i="26"/>
  <c r="E164" i="26"/>
  <c r="I193" i="26"/>
  <c r="I195" i="26"/>
  <c r="E193" i="26"/>
  <c r="E191" i="26"/>
  <c r="E195" i="26"/>
  <c r="M195" i="26"/>
  <c r="E207" i="26"/>
  <c r="E209" i="26"/>
  <c r="E205" i="26"/>
  <c r="M205" i="26"/>
  <c r="F72" i="26"/>
  <c r="H77" i="26"/>
  <c r="L81" i="26"/>
  <c r="M96" i="26"/>
  <c r="M115" i="26"/>
  <c r="E115" i="26"/>
  <c r="M119" i="26"/>
  <c r="E119" i="26"/>
  <c r="I122" i="26"/>
  <c r="I126" i="26"/>
  <c r="L143" i="26"/>
  <c r="L139" i="26"/>
  <c r="L141" i="26"/>
  <c r="H143" i="26"/>
  <c r="H139" i="26"/>
  <c r="H141" i="26"/>
  <c r="D143" i="26"/>
  <c r="D139" i="26"/>
  <c r="J148" i="26"/>
  <c r="J150" i="26"/>
  <c r="F148" i="26"/>
  <c r="F146" i="26"/>
  <c r="F150" i="26"/>
  <c r="C150" i="26"/>
  <c r="L164" i="26"/>
  <c r="L160" i="26"/>
  <c r="H164" i="26"/>
  <c r="H160" i="26"/>
  <c r="H162" i="26"/>
  <c r="D164" i="26"/>
  <c r="D160" i="26"/>
  <c r="D162" i="26"/>
  <c r="I184" i="26"/>
  <c r="M209" i="26"/>
  <c r="M103" i="26"/>
  <c r="M101" i="26"/>
  <c r="E103" i="26"/>
  <c r="E101" i="26"/>
  <c r="H110" i="26"/>
  <c r="H112" i="26"/>
  <c r="E122" i="26"/>
  <c r="E126" i="26"/>
  <c r="L171" i="26"/>
  <c r="L167" i="26"/>
  <c r="L169" i="26"/>
  <c r="D171" i="26"/>
  <c r="D167" i="26"/>
  <c r="E186" i="26"/>
  <c r="E184" i="26"/>
  <c r="E188" i="26"/>
  <c r="M184" i="26"/>
  <c r="H79" i="26"/>
  <c r="I98" i="26"/>
  <c r="I96" i="26"/>
  <c r="H126" i="26"/>
  <c r="H122" i="26"/>
  <c r="L124" i="26"/>
  <c r="I153" i="26"/>
  <c r="M191" i="26"/>
  <c r="F63" i="26"/>
  <c r="I101" i="26"/>
  <c r="M108" i="26"/>
  <c r="M110" i="26"/>
  <c r="I108" i="26"/>
  <c r="I110" i="26"/>
  <c r="E108" i="26"/>
  <c r="E110" i="26"/>
  <c r="H108" i="26"/>
  <c r="L119" i="26"/>
  <c r="L115" i="26"/>
  <c r="H119" i="26"/>
  <c r="H115" i="26"/>
  <c r="D119" i="26"/>
  <c r="D115" i="26"/>
  <c r="L117" i="26"/>
  <c r="D124" i="26"/>
  <c r="G141" i="26"/>
  <c r="G139" i="26"/>
  <c r="G143" i="26"/>
  <c r="C153" i="26"/>
  <c r="C155" i="26"/>
  <c r="J155" i="26"/>
  <c r="J153" i="26"/>
  <c r="J157" i="26"/>
  <c r="F155" i="26"/>
  <c r="F153" i="26"/>
  <c r="M153" i="26"/>
  <c r="F157" i="26"/>
  <c r="M188" i="26"/>
  <c r="I191" i="26"/>
  <c r="I200" i="26"/>
  <c r="I202" i="26"/>
  <c r="E200" i="26"/>
  <c r="E198" i="26"/>
  <c r="E202" i="26"/>
  <c r="M198" i="26"/>
  <c r="M202" i="26"/>
  <c r="I205" i="26"/>
  <c r="K216" i="26"/>
  <c r="K212" i="26"/>
  <c r="K214" i="26"/>
  <c r="G216" i="26"/>
  <c r="G212" i="26"/>
  <c r="N82" i="26"/>
  <c r="N81" i="26" s="1"/>
  <c r="G79" i="26"/>
  <c r="L96" i="26"/>
  <c r="D96" i="26"/>
  <c r="G98" i="26"/>
  <c r="H101" i="26"/>
  <c r="K103" i="26"/>
  <c r="C143" i="26"/>
  <c r="L157" i="26"/>
  <c r="L153" i="26"/>
  <c r="H157" i="26"/>
  <c r="H153" i="26"/>
  <c r="D157" i="26"/>
  <c r="D153" i="26"/>
  <c r="C171" i="26"/>
  <c r="N210" i="26"/>
  <c r="N205" i="26" s="1"/>
  <c r="L205" i="26"/>
  <c r="L209" i="26"/>
  <c r="G63" i="26"/>
  <c r="K105" i="26"/>
  <c r="K115" i="26"/>
  <c r="G115" i="26"/>
  <c r="K122" i="26"/>
  <c r="G122" i="26"/>
  <c r="F143" i="26"/>
  <c r="L150" i="26"/>
  <c r="L146" i="26"/>
  <c r="H150" i="26"/>
  <c r="H146" i="26"/>
  <c r="D150" i="26"/>
  <c r="D146" i="26"/>
  <c r="E148" i="26"/>
  <c r="D155" i="26"/>
  <c r="C164" i="26"/>
  <c r="F171" i="26"/>
  <c r="K188" i="26"/>
  <c r="K184" i="26"/>
  <c r="G188" i="26"/>
  <c r="G184" i="26"/>
  <c r="D186" i="26"/>
  <c r="K195" i="26"/>
  <c r="K191" i="26"/>
  <c r="G195" i="26"/>
  <c r="G191" i="26"/>
  <c r="D193" i="26"/>
  <c r="K202" i="26"/>
  <c r="K198" i="26"/>
  <c r="G202" i="26"/>
  <c r="G198" i="26"/>
  <c r="D200" i="26"/>
  <c r="K209" i="26"/>
  <c r="K205" i="26"/>
  <c r="G209" i="26"/>
  <c r="G205" i="26"/>
  <c r="G207" i="26"/>
  <c r="L212" i="26"/>
  <c r="L216" i="26"/>
  <c r="N203" i="26"/>
  <c r="N202" i="26" s="1"/>
  <c r="N196" i="26"/>
  <c r="N191" i="26" s="1"/>
  <c r="N189" i="26"/>
  <c r="N217" i="26"/>
  <c r="N214" i="26" s="1"/>
  <c r="N172" i="26"/>
  <c r="N167" i="26" s="1"/>
  <c r="N165" i="26"/>
  <c r="N160" i="26" s="1"/>
  <c r="N158" i="26"/>
  <c r="N157" i="26" s="1"/>
  <c r="N151" i="26"/>
  <c r="N150" i="26" s="1"/>
  <c r="N144" i="26"/>
  <c r="N139" i="26" s="1"/>
  <c r="N120" i="26"/>
  <c r="N115" i="26" s="1"/>
  <c r="N113" i="26"/>
  <c r="N127" i="26"/>
  <c r="I51" i="26"/>
  <c r="K70" i="26"/>
  <c r="K72" i="26"/>
  <c r="C79" i="26"/>
  <c r="C81" i="26"/>
  <c r="J98" i="26"/>
  <c r="F98" i="26"/>
  <c r="C105" i="26"/>
  <c r="J105" i="26"/>
  <c r="F105" i="26"/>
  <c r="M49" i="26"/>
  <c r="N75" i="26"/>
  <c r="N70" i="26" s="1"/>
  <c r="K63" i="26"/>
  <c r="K65" i="26"/>
  <c r="J70" i="26"/>
  <c r="J72" i="26"/>
  <c r="N77" i="26"/>
  <c r="J77" i="26"/>
  <c r="F77" i="26"/>
  <c r="J79" i="26"/>
  <c r="F79" i="26"/>
  <c r="K94" i="26"/>
  <c r="G94" i="26"/>
  <c r="C96" i="26"/>
  <c r="C103" i="26"/>
  <c r="J103" i="26"/>
  <c r="F103" i="26"/>
  <c r="M105" i="26"/>
  <c r="I105" i="26"/>
  <c r="E105" i="26"/>
  <c r="J51" i="26"/>
  <c r="N68" i="26"/>
  <c r="N67" i="26" s="1"/>
  <c r="J63" i="26"/>
  <c r="J65" i="26"/>
  <c r="G70" i="26"/>
  <c r="G72" i="26"/>
  <c r="M77" i="26"/>
  <c r="I77" i="26"/>
  <c r="E77" i="26"/>
  <c r="M79" i="26"/>
  <c r="I79" i="26"/>
  <c r="E79" i="26"/>
  <c r="C94" i="26"/>
  <c r="J94" i="26"/>
  <c r="F94" i="26"/>
  <c r="N106" i="26"/>
  <c r="N105" i="26" s="1"/>
  <c r="N99" i="26"/>
  <c r="N98" i="26" s="1"/>
  <c r="N72" i="26"/>
  <c r="C72" i="26"/>
  <c r="C74" i="26"/>
  <c r="C63" i="26"/>
  <c r="F49" i="26"/>
  <c r="M63" i="26"/>
  <c r="I63" i="26"/>
  <c r="E63" i="26"/>
  <c r="M65" i="26"/>
  <c r="I65" i="26"/>
  <c r="E65" i="26"/>
  <c r="M70" i="26"/>
  <c r="I70" i="26"/>
  <c r="E70" i="26"/>
  <c r="M72" i="26"/>
  <c r="I72" i="26"/>
  <c r="E72" i="26"/>
  <c r="C65" i="26"/>
  <c r="E49" i="26"/>
  <c r="L63" i="26"/>
  <c r="H63" i="26"/>
  <c r="D63" i="26"/>
  <c r="L65" i="26"/>
  <c r="H65" i="26"/>
  <c r="D65" i="26"/>
  <c r="L70" i="26"/>
  <c r="H70" i="26"/>
  <c r="D70" i="26"/>
  <c r="L72" i="26"/>
  <c r="H72" i="26"/>
  <c r="D72" i="26"/>
  <c r="J49" i="26"/>
  <c r="C53" i="26"/>
  <c r="F51" i="26"/>
  <c r="I49" i="26"/>
  <c r="M51" i="26"/>
  <c r="E51" i="26"/>
  <c r="L53" i="26"/>
  <c r="D53" i="26"/>
  <c r="L56" i="26"/>
  <c r="D58" i="26"/>
  <c r="K53" i="26"/>
  <c r="G53" i="26"/>
  <c r="K56" i="26"/>
  <c r="G56" i="26"/>
  <c r="K58" i="26"/>
  <c r="G60" i="26"/>
  <c r="C49" i="26"/>
  <c r="L49" i="26"/>
  <c r="H49" i="26"/>
  <c r="D49" i="26"/>
  <c r="H51" i="26"/>
  <c r="N61" i="26"/>
  <c r="N60" i="26" s="1"/>
  <c r="J56" i="26"/>
  <c r="F56" i="26"/>
  <c r="J58" i="26"/>
  <c r="F58" i="26"/>
  <c r="D56" i="26"/>
  <c r="N54" i="26"/>
  <c r="N49" i="26" s="1"/>
  <c r="C56" i="26"/>
  <c r="C58" i="26"/>
  <c r="K49" i="26"/>
  <c r="G49" i="26"/>
  <c r="M56" i="26"/>
  <c r="I56" i="26"/>
  <c r="E56" i="26"/>
  <c r="M58" i="26"/>
  <c r="I58" i="26"/>
  <c r="E58" i="26"/>
  <c r="H56" i="26"/>
  <c r="L58" i="26"/>
  <c r="H58" i="26"/>
  <c r="D18" i="26"/>
  <c r="J22" i="26"/>
  <c r="F29" i="26"/>
  <c r="K20" i="26"/>
  <c r="F22" i="26"/>
  <c r="C29" i="26"/>
  <c r="H27" i="26"/>
  <c r="L13" i="26"/>
  <c r="L27" i="26"/>
  <c r="L18" i="26"/>
  <c r="G20" i="26"/>
  <c r="J25" i="26"/>
  <c r="D27" i="26"/>
  <c r="H18" i="26"/>
  <c r="C22" i="26"/>
  <c r="F25" i="26"/>
  <c r="J29" i="26"/>
  <c r="L11" i="26"/>
  <c r="D11" i="26"/>
  <c r="M18" i="26"/>
  <c r="I18" i="26"/>
  <c r="E18" i="26"/>
  <c r="L20" i="26"/>
  <c r="H20" i="26"/>
  <c r="D20" i="26"/>
  <c r="K22" i="26"/>
  <c r="G22" i="26"/>
  <c r="C27" i="26"/>
  <c r="K25" i="26"/>
  <c r="G25" i="26"/>
  <c r="M27" i="26"/>
  <c r="I27" i="26"/>
  <c r="E27" i="26"/>
  <c r="K29" i="26"/>
  <c r="G29" i="26"/>
  <c r="C32" i="26"/>
  <c r="K32" i="26"/>
  <c r="G32" i="26"/>
  <c r="C34" i="26"/>
  <c r="K34" i="26"/>
  <c r="G34" i="26"/>
  <c r="I11" i="26"/>
  <c r="J32" i="26"/>
  <c r="F32" i="26"/>
  <c r="J36" i="26"/>
  <c r="H11" i="26"/>
  <c r="H13" i="26"/>
  <c r="C20" i="26"/>
  <c r="J20" i="26"/>
  <c r="F20" i="26"/>
  <c r="M22" i="26"/>
  <c r="I22" i="26"/>
  <c r="E22" i="26"/>
  <c r="M25" i="26"/>
  <c r="I25" i="26"/>
  <c r="E25" i="26"/>
  <c r="M32" i="26"/>
  <c r="I32" i="26"/>
  <c r="E32" i="26"/>
  <c r="M34" i="26"/>
  <c r="I34" i="26"/>
  <c r="E34" i="26"/>
  <c r="F34" i="26"/>
  <c r="M11" i="26"/>
  <c r="E11" i="26"/>
  <c r="D13" i="26"/>
  <c r="L25" i="26"/>
  <c r="H25" i="26"/>
  <c r="D25" i="26"/>
  <c r="L32" i="26"/>
  <c r="H32" i="26"/>
  <c r="D32" i="26"/>
  <c r="L34" i="26"/>
  <c r="H34" i="26"/>
  <c r="D34" i="26"/>
  <c r="K15" i="26"/>
  <c r="G15" i="26"/>
  <c r="C11" i="26"/>
  <c r="K13" i="26"/>
  <c r="G13" i="26"/>
  <c r="C15" i="26"/>
  <c r="J15" i="26"/>
  <c r="F15" i="26"/>
  <c r="J13" i="26"/>
  <c r="F13" i="26"/>
  <c r="M15" i="26"/>
  <c r="I15" i="26"/>
  <c r="E15" i="26"/>
  <c r="D9" i="26"/>
  <c r="D6" i="26" s="1"/>
  <c r="E9" i="26"/>
  <c r="E6" i="26" s="1"/>
  <c r="F9" i="26"/>
  <c r="F6" i="26" s="1"/>
  <c r="G9" i="26"/>
  <c r="G4" i="26" s="1"/>
  <c r="H9" i="26"/>
  <c r="H8" i="26" s="1"/>
  <c r="I9" i="26"/>
  <c r="I6" i="26" s="1"/>
  <c r="J9" i="26"/>
  <c r="J6" i="26" s="1"/>
  <c r="K9" i="26"/>
  <c r="K4" i="26" s="1"/>
  <c r="L9" i="26"/>
  <c r="L6" i="26" s="1"/>
  <c r="M9" i="26"/>
  <c r="M6" i="26" s="1"/>
  <c r="C9" i="26"/>
  <c r="C4" i="26" s="1"/>
  <c r="N5" i="26"/>
  <c r="N7" i="26"/>
  <c r="N10" i="26"/>
  <c r="N12" i="26"/>
  <c r="N14" i="26"/>
  <c r="N17" i="26"/>
  <c r="N19" i="26"/>
  <c r="N21" i="26"/>
  <c r="N24" i="26"/>
  <c r="N26" i="26"/>
  <c r="N28" i="26"/>
  <c r="N31" i="26"/>
  <c r="N33" i="26"/>
  <c r="N35" i="26"/>
  <c r="N3" i="26"/>
  <c r="D30" i="27"/>
  <c r="D29" i="27" s="1"/>
  <c r="E30" i="27"/>
  <c r="E29" i="27" s="1"/>
  <c r="F30" i="27"/>
  <c r="F29" i="27" s="1"/>
  <c r="G30" i="27"/>
  <c r="G29" i="27" s="1"/>
  <c r="H30" i="27"/>
  <c r="H29" i="27" s="1"/>
  <c r="I30" i="27"/>
  <c r="I29" i="27" s="1"/>
  <c r="J30" i="27"/>
  <c r="J29" i="27" s="1"/>
  <c r="K30" i="27"/>
  <c r="K29" i="27" s="1"/>
  <c r="L30" i="27"/>
  <c r="L29" i="27" s="1"/>
  <c r="M30" i="27"/>
  <c r="M29" i="27" s="1"/>
  <c r="C30" i="27"/>
  <c r="C29" i="27" s="1"/>
  <c r="D23" i="27"/>
  <c r="D22" i="27" s="1"/>
  <c r="E23" i="27"/>
  <c r="E22" i="27" s="1"/>
  <c r="F23" i="27"/>
  <c r="F22" i="27" s="1"/>
  <c r="G23" i="27"/>
  <c r="G22" i="27" s="1"/>
  <c r="H23" i="27"/>
  <c r="H22" i="27" s="1"/>
  <c r="I23" i="27"/>
  <c r="I22" i="27" s="1"/>
  <c r="J23" i="27"/>
  <c r="J22" i="27" s="1"/>
  <c r="K23" i="27"/>
  <c r="K22" i="27" s="1"/>
  <c r="L23" i="27"/>
  <c r="L22" i="27" s="1"/>
  <c r="M23" i="27"/>
  <c r="M22" i="27" s="1"/>
  <c r="C23" i="27"/>
  <c r="C22" i="27" s="1"/>
  <c r="D16" i="27"/>
  <c r="D15" i="27" s="1"/>
  <c r="E16" i="27"/>
  <c r="E15" i="27" s="1"/>
  <c r="F16" i="27"/>
  <c r="F15" i="27" s="1"/>
  <c r="G16" i="27"/>
  <c r="G15" i="27" s="1"/>
  <c r="H16" i="27"/>
  <c r="H15" i="27" s="1"/>
  <c r="I16" i="27"/>
  <c r="I15" i="27" s="1"/>
  <c r="J16" i="27"/>
  <c r="J15" i="27" s="1"/>
  <c r="K16" i="27"/>
  <c r="K15" i="27" s="1"/>
  <c r="L16" i="27"/>
  <c r="L15" i="27" s="1"/>
  <c r="M16" i="27"/>
  <c r="M15" i="27" s="1"/>
  <c r="C16" i="27"/>
  <c r="C15" i="27" s="1"/>
  <c r="D9" i="27"/>
  <c r="D8" i="27" s="1"/>
  <c r="E9" i="27"/>
  <c r="E8" i="27" s="1"/>
  <c r="F9" i="27"/>
  <c r="F8" i="27" s="1"/>
  <c r="G9" i="27"/>
  <c r="G4" i="27" s="1"/>
  <c r="H9" i="27"/>
  <c r="H8" i="27" s="1"/>
  <c r="I9" i="27"/>
  <c r="I8" i="27" s="1"/>
  <c r="J9" i="27"/>
  <c r="J8" i="27" s="1"/>
  <c r="K9" i="27"/>
  <c r="K4" i="27" s="1"/>
  <c r="L9" i="27"/>
  <c r="L8" i="27" s="1"/>
  <c r="M9" i="27"/>
  <c r="M8" i="27" s="1"/>
  <c r="C9" i="27"/>
  <c r="C8" i="27" s="1"/>
  <c r="N3" i="27"/>
  <c r="I38" i="27"/>
  <c r="J36" i="27" s="1"/>
  <c r="G38" i="27"/>
  <c r="E38" i="27"/>
  <c r="C38" i="27"/>
  <c r="D35" i="27" s="1"/>
  <c r="J37" i="27"/>
  <c r="H37" i="27"/>
  <c r="F37" i="27"/>
  <c r="D37" i="27"/>
  <c r="H36" i="27"/>
  <c r="F36" i="27"/>
  <c r="H35" i="27"/>
  <c r="F35" i="27"/>
  <c r="N28" i="27"/>
  <c r="N26" i="27"/>
  <c r="N24" i="27"/>
  <c r="N21" i="27"/>
  <c r="N19" i="27"/>
  <c r="N17" i="27"/>
  <c r="N14" i="27"/>
  <c r="N12" i="27"/>
  <c r="N10" i="27"/>
  <c r="N7" i="27"/>
  <c r="N5" i="27"/>
  <c r="F16" i="21"/>
  <c r="G13" i="21" s="1"/>
  <c r="D16" i="21"/>
  <c r="E15" i="21" s="1"/>
  <c r="N4" i="21"/>
  <c r="N5" i="21"/>
  <c r="N6" i="21"/>
  <c r="N7" i="21"/>
  <c r="N8" i="21"/>
  <c r="N3" i="21"/>
  <c r="F16" i="19"/>
  <c r="G15" i="19" s="1"/>
  <c r="D16" i="19"/>
  <c r="E14" i="19" s="1"/>
  <c r="N4" i="19"/>
  <c r="N5" i="19"/>
  <c r="N6" i="19"/>
  <c r="N7" i="19"/>
  <c r="N8" i="19"/>
  <c r="N3" i="19"/>
  <c r="H16" i="15"/>
  <c r="I13" i="15" s="1"/>
  <c r="E16" i="15"/>
  <c r="F14" i="15" s="1"/>
  <c r="N4" i="15"/>
  <c r="N5" i="15"/>
  <c r="N6" i="15"/>
  <c r="N7" i="15"/>
  <c r="N8" i="15"/>
  <c r="N3" i="15"/>
  <c r="I28" i="25"/>
  <c r="J27" i="25" s="1"/>
  <c r="G28" i="25"/>
  <c r="H26" i="25" s="1"/>
  <c r="E28" i="25"/>
  <c r="F25" i="25" s="1"/>
  <c r="C28" i="25"/>
  <c r="D26" i="25" s="1"/>
  <c r="N16" i="25"/>
  <c r="N17" i="25"/>
  <c r="N15" i="25"/>
  <c r="N4" i="25"/>
  <c r="N5" i="25"/>
  <c r="N6" i="25"/>
  <c r="N7" i="25"/>
  <c r="N8" i="25"/>
  <c r="N9" i="25"/>
  <c r="N10" i="25"/>
  <c r="N11" i="25"/>
  <c r="N12" i="25"/>
  <c r="N13" i="25"/>
  <c r="N14" i="25"/>
  <c r="N3" i="25"/>
  <c r="H22" i="24"/>
  <c r="I20" i="24" s="1"/>
  <c r="F22" i="24"/>
  <c r="G19" i="24" s="1"/>
  <c r="D22" i="24"/>
  <c r="E20" i="24" s="1"/>
  <c r="N4" i="24"/>
  <c r="N5" i="24"/>
  <c r="N6" i="24"/>
  <c r="N7" i="24"/>
  <c r="N8" i="24"/>
  <c r="N9" i="24"/>
  <c r="N10" i="24"/>
  <c r="N11" i="24"/>
  <c r="N3" i="24"/>
  <c r="I25" i="23"/>
  <c r="J24" i="23" s="1"/>
  <c r="G25" i="23"/>
  <c r="H23" i="23" s="1"/>
  <c r="E25" i="23"/>
  <c r="F22" i="23" s="1"/>
  <c r="C25" i="23"/>
  <c r="D23" i="23" s="1"/>
  <c r="N4" i="23"/>
  <c r="N5" i="23"/>
  <c r="N6" i="23"/>
  <c r="N7" i="23"/>
  <c r="N8" i="23"/>
  <c r="N9" i="23"/>
  <c r="N10" i="23"/>
  <c r="N11" i="23"/>
  <c r="N12" i="23"/>
  <c r="N13" i="23"/>
  <c r="N14" i="23"/>
  <c r="N3" i="23"/>
  <c r="H14" i="22"/>
  <c r="I17" i="22"/>
  <c r="J16" i="22" s="1"/>
  <c r="G17" i="22"/>
  <c r="H15" i="22" s="1"/>
  <c r="N4" i="22"/>
  <c r="N5" i="22"/>
  <c r="N6" i="22"/>
  <c r="N7" i="22"/>
  <c r="N8" i="22"/>
  <c r="N3" i="22"/>
  <c r="N16" i="5"/>
  <c r="N18" i="5"/>
  <c r="D22" i="5"/>
  <c r="D19" i="5" s="1"/>
  <c r="E22" i="5"/>
  <c r="E17" i="5" s="1"/>
  <c r="F22" i="5"/>
  <c r="F17" i="5" s="1"/>
  <c r="G22" i="5"/>
  <c r="G17" i="5" s="1"/>
  <c r="H22" i="5"/>
  <c r="H19" i="5" s="1"/>
  <c r="I22" i="5"/>
  <c r="I17" i="5" s="1"/>
  <c r="J22" i="5"/>
  <c r="J19" i="5" s="1"/>
  <c r="K22" i="5"/>
  <c r="K17" i="5" s="1"/>
  <c r="L22" i="5"/>
  <c r="L19" i="5" s="1"/>
  <c r="M22" i="5"/>
  <c r="M17" i="5" s="1"/>
  <c r="D20" i="5"/>
  <c r="E20" i="5"/>
  <c r="F20" i="5"/>
  <c r="G20" i="5"/>
  <c r="H20" i="5"/>
  <c r="I20" i="5"/>
  <c r="J20" i="5"/>
  <c r="K20" i="5"/>
  <c r="L20" i="5"/>
  <c r="M20" i="5"/>
  <c r="C20" i="5"/>
  <c r="C22" i="5"/>
  <c r="C19" i="5" s="1"/>
  <c r="N9" i="37" l="1"/>
  <c r="N96" i="29"/>
  <c r="N44" i="29"/>
  <c r="E21" i="24"/>
  <c r="E13" i="19"/>
  <c r="N274" i="26"/>
  <c r="E19" i="5"/>
  <c r="G14" i="19"/>
  <c r="C4" i="27"/>
  <c r="N288" i="26"/>
  <c r="J23" i="23"/>
  <c r="N285" i="26"/>
  <c r="N238" i="26"/>
  <c r="N292" i="26"/>
  <c r="N252" i="26"/>
  <c r="M19" i="5"/>
  <c r="J15" i="22"/>
  <c r="I19" i="24"/>
  <c r="D27" i="25"/>
  <c r="N30" i="27"/>
  <c r="N27" i="27" s="1"/>
  <c r="N281" i="26"/>
  <c r="N231" i="26"/>
  <c r="N229" i="26"/>
  <c r="N236" i="26"/>
  <c r="I19" i="5"/>
  <c r="D24" i="23"/>
  <c r="J26" i="25"/>
  <c r="N23" i="27"/>
  <c r="N22" i="27" s="1"/>
  <c r="N79" i="26"/>
  <c r="N257" i="26"/>
  <c r="N207" i="26"/>
  <c r="N209" i="26"/>
  <c r="N51" i="26"/>
  <c r="N193" i="26"/>
  <c r="N195" i="26"/>
  <c r="N212" i="26"/>
  <c r="N198" i="26"/>
  <c r="N216" i="26"/>
  <c r="N200" i="26"/>
  <c r="N186" i="26"/>
  <c r="N184" i="26"/>
  <c r="N188" i="26"/>
  <c r="N169" i="26"/>
  <c r="N171" i="26"/>
  <c r="N162" i="26"/>
  <c r="N164" i="26"/>
  <c r="N153" i="26"/>
  <c r="N155" i="26"/>
  <c r="N148" i="26"/>
  <c r="N146" i="26"/>
  <c r="N143" i="26"/>
  <c r="N141" i="26"/>
  <c r="N117" i="26"/>
  <c r="N119" i="26"/>
  <c r="N110" i="26"/>
  <c r="N108" i="26"/>
  <c r="N112" i="26"/>
  <c r="N124" i="26"/>
  <c r="N126" i="26"/>
  <c r="N122" i="26"/>
  <c r="N63" i="26"/>
  <c r="N74" i="26"/>
  <c r="N65" i="26"/>
  <c r="N94" i="26"/>
  <c r="N96" i="26"/>
  <c r="N101" i="26"/>
  <c r="N103" i="26"/>
  <c r="N58" i="26"/>
  <c r="N56" i="26"/>
  <c r="N53" i="26"/>
  <c r="M4" i="26"/>
  <c r="L4" i="26"/>
  <c r="N37" i="26"/>
  <c r="N36" i="26" s="1"/>
  <c r="N30" i="26"/>
  <c r="N29" i="26" s="1"/>
  <c r="N23" i="26"/>
  <c r="N22" i="26" s="1"/>
  <c r="L8" i="26"/>
  <c r="D8" i="26"/>
  <c r="H4" i="26"/>
  <c r="K8" i="26"/>
  <c r="D4" i="26"/>
  <c r="H6" i="26"/>
  <c r="G8" i="26"/>
  <c r="N16" i="26"/>
  <c r="N15" i="26" s="1"/>
  <c r="F4" i="26"/>
  <c r="K6" i="26"/>
  <c r="G6" i="26"/>
  <c r="C8" i="26"/>
  <c r="J8" i="26"/>
  <c r="F8" i="26"/>
  <c r="J4" i="26"/>
  <c r="E4" i="26"/>
  <c r="C6" i="26"/>
  <c r="M8" i="26"/>
  <c r="I8" i="26"/>
  <c r="E8" i="26"/>
  <c r="I4" i="26"/>
  <c r="N9" i="26"/>
  <c r="N4" i="26" s="1"/>
  <c r="N29" i="27"/>
  <c r="J17" i="5"/>
  <c r="F15" i="15"/>
  <c r="L17" i="5"/>
  <c r="H17" i="5"/>
  <c r="D17" i="5"/>
  <c r="K19" i="5"/>
  <c r="G19" i="5"/>
  <c r="H16" i="22"/>
  <c r="D22" i="23"/>
  <c r="F23" i="23"/>
  <c r="H24" i="23"/>
  <c r="E19" i="24"/>
  <c r="G20" i="24"/>
  <c r="I21" i="24"/>
  <c r="D25" i="25"/>
  <c r="F26" i="25"/>
  <c r="H27" i="25"/>
  <c r="F13" i="15"/>
  <c r="I14" i="15"/>
  <c r="E15" i="19"/>
  <c r="E13" i="21"/>
  <c r="G14" i="21"/>
  <c r="D36" i="27"/>
  <c r="C6" i="27"/>
  <c r="N9" i="27"/>
  <c r="N8" i="27" s="1"/>
  <c r="K6" i="27"/>
  <c r="G6" i="27"/>
  <c r="J4" i="27"/>
  <c r="F4" i="27"/>
  <c r="K8" i="27"/>
  <c r="G8" i="27"/>
  <c r="C11" i="27"/>
  <c r="K11" i="27"/>
  <c r="G11" i="27"/>
  <c r="C13" i="27"/>
  <c r="K13" i="27"/>
  <c r="G13" i="27"/>
  <c r="C18" i="27"/>
  <c r="K18" i="27"/>
  <c r="G18" i="27"/>
  <c r="C20" i="27"/>
  <c r="K20" i="27"/>
  <c r="G20" i="27"/>
  <c r="C25" i="27"/>
  <c r="K25" i="27"/>
  <c r="G25" i="27"/>
  <c r="C27" i="27"/>
  <c r="K27" i="27"/>
  <c r="G27" i="27"/>
  <c r="H25" i="25"/>
  <c r="F19" i="5"/>
  <c r="J14" i="22"/>
  <c r="F24" i="23"/>
  <c r="J22" i="23"/>
  <c r="G21" i="24"/>
  <c r="F27" i="25"/>
  <c r="J25" i="25"/>
  <c r="I15" i="15"/>
  <c r="G13" i="19"/>
  <c r="E14" i="21"/>
  <c r="G15" i="21"/>
  <c r="N16" i="27"/>
  <c r="N11" i="27" s="1"/>
  <c r="J6" i="27"/>
  <c r="F6" i="27"/>
  <c r="M4" i="27"/>
  <c r="I4" i="27"/>
  <c r="E4" i="27"/>
  <c r="J11" i="27"/>
  <c r="F11" i="27"/>
  <c r="J13" i="27"/>
  <c r="F13" i="27"/>
  <c r="J18" i="27"/>
  <c r="F18" i="27"/>
  <c r="J20" i="27"/>
  <c r="F20" i="27"/>
  <c r="J25" i="27"/>
  <c r="F25" i="27"/>
  <c r="J27" i="27"/>
  <c r="F27" i="27"/>
  <c r="M6" i="27"/>
  <c r="I6" i="27"/>
  <c r="E6" i="27"/>
  <c r="L4" i="27"/>
  <c r="H4" i="27"/>
  <c r="D4" i="27"/>
  <c r="M11" i="27"/>
  <c r="I11" i="27"/>
  <c r="E11" i="27"/>
  <c r="M13" i="27"/>
  <c r="I13" i="27"/>
  <c r="E13" i="27"/>
  <c r="M18" i="27"/>
  <c r="I18" i="27"/>
  <c r="E18" i="27"/>
  <c r="M20" i="27"/>
  <c r="I20" i="27"/>
  <c r="E20" i="27"/>
  <c r="M25" i="27"/>
  <c r="I25" i="27"/>
  <c r="E25" i="27"/>
  <c r="M27" i="27"/>
  <c r="I27" i="27"/>
  <c r="E27" i="27"/>
  <c r="H22" i="23"/>
  <c r="L6" i="27"/>
  <c r="H6" i="27"/>
  <c r="D6" i="27"/>
  <c r="L11" i="27"/>
  <c r="H11" i="27"/>
  <c r="D11" i="27"/>
  <c r="L13" i="27"/>
  <c r="H13" i="27"/>
  <c r="D13" i="27"/>
  <c r="L18" i="27"/>
  <c r="H18" i="27"/>
  <c r="D18" i="27"/>
  <c r="L20" i="27"/>
  <c r="H20" i="27"/>
  <c r="D20" i="27"/>
  <c r="L25" i="27"/>
  <c r="H25" i="27"/>
  <c r="D25" i="27"/>
  <c r="L27" i="27"/>
  <c r="H27" i="27"/>
  <c r="D27" i="27"/>
  <c r="J35" i="27"/>
  <c r="D120" i="10"/>
  <c r="D117" i="10" s="1"/>
  <c r="E120" i="10"/>
  <c r="E119" i="10" s="1"/>
  <c r="F120" i="10"/>
  <c r="F119" i="10" s="1"/>
  <c r="G120" i="10"/>
  <c r="H120" i="10"/>
  <c r="H119" i="10" s="1"/>
  <c r="I120" i="10"/>
  <c r="I119" i="10" s="1"/>
  <c r="J120" i="10"/>
  <c r="J119" i="10" s="1"/>
  <c r="K120" i="10"/>
  <c r="K111" i="10" s="1"/>
  <c r="L120" i="10"/>
  <c r="L117" i="10" s="1"/>
  <c r="M120" i="10"/>
  <c r="M119" i="10" s="1"/>
  <c r="C120" i="10"/>
  <c r="C111" i="10" s="1"/>
  <c r="N118" i="10"/>
  <c r="N116" i="10"/>
  <c r="N114" i="10"/>
  <c r="N112" i="10"/>
  <c r="N110" i="10"/>
  <c r="N109" i="10"/>
  <c r="D104" i="10"/>
  <c r="D101" i="10" s="1"/>
  <c r="E104" i="10"/>
  <c r="E101" i="10" s="1"/>
  <c r="F104" i="10"/>
  <c r="F95" i="10" s="1"/>
  <c r="G104" i="10"/>
  <c r="G99" i="10" s="1"/>
  <c r="H104" i="10"/>
  <c r="H101" i="10" s="1"/>
  <c r="I104" i="10"/>
  <c r="I101" i="10" s="1"/>
  <c r="J104" i="10"/>
  <c r="K104" i="10"/>
  <c r="K101" i="10" s="1"/>
  <c r="L104" i="10"/>
  <c r="L101" i="10" s="1"/>
  <c r="M104" i="10"/>
  <c r="M101" i="10" s="1"/>
  <c r="C104" i="10"/>
  <c r="N102" i="10"/>
  <c r="N100" i="10"/>
  <c r="N98" i="10"/>
  <c r="N96" i="10"/>
  <c r="N94" i="10"/>
  <c r="N93" i="10"/>
  <c r="D88" i="10"/>
  <c r="D85" i="10" s="1"/>
  <c r="E88" i="10"/>
  <c r="E85" i="10" s="1"/>
  <c r="F88" i="10"/>
  <c r="F85" i="10" s="1"/>
  <c r="G88" i="10"/>
  <c r="H88" i="10"/>
  <c r="H85" i="10" s="1"/>
  <c r="I88" i="10"/>
  <c r="I85" i="10" s="1"/>
  <c r="J88" i="10"/>
  <c r="K88" i="10"/>
  <c r="L88" i="10"/>
  <c r="L85" i="10" s="1"/>
  <c r="M88" i="10"/>
  <c r="M85" i="10" s="1"/>
  <c r="C88" i="10"/>
  <c r="C79" i="10" s="1"/>
  <c r="N86" i="10"/>
  <c r="N84" i="10"/>
  <c r="N82" i="10"/>
  <c r="N80" i="10"/>
  <c r="N78" i="10"/>
  <c r="N77" i="10"/>
  <c r="D72" i="10"/>
  <c r="D69" i="10" s="1"/>
  <c r="E72" i="10"/>
  <c r="E69" i="10" s="1"/>
  <c r="F72" i="10"/>
  <c r="F69" i="10" s="1"/>
  <c r="G72" i="10"/>
  <c r="G67" i="10" s="1"/>
  <c r="H72" i="10"/>
  <c r="H69" i="10" s="1"/>
  <c r="I72" i="10"/>
  <c r="I69" i="10" s="1"/>
  <c r="J72" i="10"/>
  <c r="K72" i="10"/>
  <c r="K69" i="10" s="1"/>
  <c r="L72" i="10"/>
  <c r="L69" i="10" s="1"/>
  <c r="M72" i="10"/>
  <c r="M69" i="10" s="1"/>
  <c r="C72" i="10"/>
  <c r="C63" i="10" s="1"/>
  <c r="N70" i="10"/>
  <c r="N68" i="10"/>
  <c r="N66" i="10"/>
  <c r="N64" i="10"/>
  <c r="N62" i="10"/>
  <c r="N61" i="10"/>
  <c r="D56" i="10"/>
  <c r="E56" i="10"/>
  <c r="E53" i="10" s="1"/>
  <c r="F56" i="10"/>
  <c r="F55" i="10" s="1"/>
  <c r="G56" i="10"/>
  <c r="G51" i="10" s="1"/>
  <c r="H56" i="10"/>
  <c r="H51" i="10" s="1"/>
  <c r="I56" i="10"/>
  <c r="I53" i="10" s="1"/>
  <c r="J56" i="10"/>
  <c r="K56" i="10"/>
  <c r="L56" i="10"/>
  <c r="L49" i="10" s="1"/>
  <c r="M56" i="10"/>
  <c r="M53" i="10" s="1"/>
  <c r="C56" i="10"/>
  <c r="C51" i="10" s="1"/>
  <c r="N54" i="10"/>
  <c r="N52" i="10"/>
  <c r="N50" i="10"/>
  <c r="N48" i="10"/>
  <c r="N46" i="10"/>
  <c r="N45" i="10"/>
  <c r="D40" i="10"/>
  <c r="E40" i="10"/>
  <c r="E37" i="10" s="1"/>
  <c r="F40" i="10"/>
  <c r="F35" i="10" s="1"/>
  <c r="G40" i="10"/>
  <c r="G39" i="10" s="1"/>
  <c r="H40" i="10"/>
  <c r="I40" i="10"/>
  <c r="I37" i="10" s="1"/>
  <c r="J40" i="10"/>
  <c r="J35" i="10" s="1"/>
  <c r="K40" i="10"/>
  <c r="K33" i="10" s="1"/>
  <c r="L40" i="10"/>
  <c r="M40" i="10"/>
  <c r="M37" i="10" s="1"/>
  <c r="C40" i="10"/>
  <c r="C35" i="10" s="1"/>
  <c r="N38" i="10"/>
  <c r="N36" i="10"/>
  <c r="N34" i="10"/>
  <c r="N32" i="10"/>
  <c r="N30" i="10"/>
  <c r="N29" i="10"/>
  <c r="D24" i="10"/>
  <c r="D23" i="10" s="1"/>
  <c r="E24" i="10"/>
  <c r="E21" i="10" s="1"/>
  <c r="F24" i="10"/>
  <c r="G24" i="10"/>
  <c r="G21" i="10" s="1"/>
  <c r="H24" i="10"/>
  <c r="H23" i="10" s="1"/>
  <c r="I24" i="10"/>
  <c r="I21" i="10" s="1"/>
  <c r="J24" i="10"/>
  <c r="J23" i="10" s="1"/>
  <c r="K24" i="10"/>
  <c r="K23" i="10" s="1"/>
  <c r="L24" i="10"/>
  <c r="L23" i="10" s="1"/>
  <c r="M24" i="10"/>
  <c r="M21" i="10" s="1"/>
  <c r="C24" i="10"/>
  <c r="C15" i="10" s="1"/>
  <c r="N22" i="10"/>
  <c r="N20" i="10"/>
  <c r="N18" i="10"/>
  <c r="N16" i="10"/>
  <c r="N14" i="10"/>
  <c r="N13" i="10"/>
  <c r="D8" i="10"/>
  <c r="D5" i="10" s="1"/>
  <c r="E8" i="10"/>
  <c r="E7" i="10" s="1"/>
  <c r="F8" i="10"/>
  <c r="F7" i="10" s="1"/>
  <c r="G8" i="10"/>
  <c r="H8" i="10"/>
  <c r="H5" i="10" s="1"/>
  <c r="I8" i="10"/>
  <c r="I7" i="10" s="1"/>
  <c r="J8" i="10"/>
  <c r="J7" i="10" s="1"/>
  <c r="K8" i="10"/>
  <c r="L8" i="10"/>
  <c r="L5" i="10" s="1"/>
  <c r="M8" i="10"/>
  <c r="M7" i="10" s="1"/>
  <c r="C8" i="10"/>
  <c r="C7" i="10" s="1"/>
  <c r="N6" i="10"/>
  <c r="N4" i="10"/>
  <c r="N3" i="10"/>
  <c r="D52" i="5"/>
  <c r="D51" i="5" s="1"/>
  <c r="E52" i="5"/>
  <c r="E49" i="5" s="1"/>
  <c r="F52" i="5"/>
  <c r="F51" i="5" s="1"/>
  <c r="G52" i="5"/>
  <c r="G51" i="5" s="1"/>
  <c r="H52" i="5"/>
  <c r="H49" i="5" s="1"/>
  <c r="I52" i="5"/>
  <c r="I51" i="5" s="1"/>
  <c r="J52" i="5"/>
  <c r="J51" i="5" s="1"/>
  <c r="K52" i="5"/>
  <c r="K51" i="5" s="1"/>
  <c r="L52" i="5"/>
  <c r="L51" i="5" s="1"/>
  <c r="M52" i="5"/>
  <c r="M49" i="5" s="1"/>
  <c r="C52" i="5"/>
  <c r="C51" i="5" s="1"/>
  <c r="N47" i="5"/>
  <c r="N50" i="5"/>
  <c r="N48" i="5"/>
  <c r="E12" i="9"/>
  <c r="E11" i="9" s="1"/>
  <c r="F12" i="9"/>
  <c r="F11" i="9" s="1"/>
  <c r="G12" i="9"/>
  <c r="H12" i="9"/>
  <c r="H11" i="9" s="1"/>
  <c r="I12" i="9"/>
  <c r="I9" i="9" s="1"/>
  <c r="J12" i="9"/>
  <c r="J9" i="9" s="1"/>
  <c r="K12" i="9"/>
  <c r="L12" i="9"/>
  <c r="L11" i="9" s="1"/>
  <c r="M12" i="9"/>
  <c r="M11" i="9" s="1"/>
  <c r="D12" i="9"/>
  <c r="C12" i="9"/>
  <c r="C11" i="9" s="1"/>
  <c r="N10" i="9"/>
  <c r="N8" i="9"/>
  <c r="N6" i="9"/>
  <c r="N4" i="9"/>
  <c r="N3" i="9"/>
  <c r="E14" i="8"/>
  <c r="E13" i="8" s="1"/>
  <c r="F14" i="8"/>
  <c r="G14" i="8"/>
  <c r="G13" i="8" s="1"/>
  <c r="H14" i="8"/>
  <c r="H7" i="8" s="1"/>
  <c r="I14" i="8"/>
  <c r="I11" i="8" s="1"/>
  <c r="J14" i="8"/>
  <c r="K14" i="8"/>
  <c r="K13" i="8" s="1"/>
  <c r="L14" i="8"/>
  <c r="L13" i="8" s="1"/>
  <c r="M14" i="8"/>
  <c r="M13" i="8" s="1"/>
  <c r="D14" i="8"/>
  <c r="D13" i="8" s="1"/>
  <c r="C14" i="8"/>
  <c r="C13" i="8" s="1"/>
  <c r="N12" i="8"/>
  <c r="N10" i="8"/>
  <c r="N8" i="8"/>
  <c r="N6" i="8"/>
  <c r="N4" i="8"/>
  <c r="N3" i="8"/>
  <c r="D10" i="7"/>
  <c r="E10" i="7"/>
  <c r="F10" i="7"/>
  <c r="F9" i="7" s="1"/>
  <c r="G10" i="7"/>
  <c r="G9" i="7" s="1"/>
  <c r="H10" i="7"/>
  <c r="H9" i="7" s="1"/>
  <c r="I10" i="7"/>
  <c r="I9" i="7" s="1"/>
  <c r="J10" i="7"/>
  <c r="J9" i="7" s="1"/>
  <c r="K10" i="7"/>
  <c r="K9" i="7" s="1"/>
  <c r="L10" i="7"/>
  <c r="L9" i="7" s="1"/>
  <c r="M10" i="7"/>
  <c r="M9" i="7" s="1"/>
  <c r="C10" i="7"/>
  <c r="C7" i="7" s="1"/>
  <c r="N8" i="7"/>
  <c r="N6" i="7"/>
  <c r="N4" i="7"/>
  <c r="N3" i="7"/>
  <c r="E42" i="5"/>
  <c r="E41" i="5" s="1"/>
  <c r="F42" i="5"/>
  <c r="F41" i="5" s="1"/>
  <c r="G42" i="5"/>
  <c r="G41" i="5" s="1"/>
  <c r="H42" i="5"/>
  <c r="H41" i="5" s="1"/>
  <c r="I42" i="5"/>
  <c r="I41" i="5" s="1"/>
  <c r="J42" i="5"/>
  <c r="J41" i="5" s="1"/>
  <c r="K42" i="5"/>
  <c r="K41" i="5" s="1"/>
  <c r="L42" i="5"/>
  <c r="L41" i="5" s="1"/>
  <c r="M42" i="5"/>
  <c r="M41" i="5" s="1"/>
  <c r="D42" i="5"/>
  <c r="D41" i="5" s="1"/>
  <c r="C42" i="5"/>
  <c r="C41" i="5" s="1"/>
  <c r="N40" i="5"/>
  <c r="N38" i="5"/>
  <c r="N36" i="5"/>
  <c r="N34" i="5"/>
  <c r="N32" i="5"/>
  <c r="N30" i="5"/>
  <c r="N28" i="5"/>
  <c r="N27" i="5"/>
  <c r="E22" i="6"/>
  <c r="E21" i="6" s="1"/>
  <c r="F22" i="6"/>
  <c r="F21" i="6" s="1"/>
  <c r="G22" i="6"/>
  <c r="G21" i="6" s="1"/>
  <c r="H22" i="6"/>
  <c r="H21" i="6" s="1"/>
  <c r="I22" i="6"/>
  <c r="I21" i="6" s="1"/>
  <c r="J22" i="6"/>
  <c r="J21" i="6" s="1"/>
  <c r="K22" i="6"/>
  <c r="K21" i="6" s="1"/>
  <c r="L22" i="6"/>
  <c r="L21" i="6" s="1"/>
  <c r="M22" i="6"/>
  <c r="M21" i="6" s="1"/>
  <c r="D22" i="6"/>
  <c r="D21" i="6" s="1"/>
  <c r="C22" i="6"/>
  <c r="C21" i="6" s="1"/>
  <c r="N20" i="6"/>
  <c r="N18" i="6"/>
  <c r="N16" i="6"/>
  <c r="N14" i="6"/>
  <c r="N13" i="6"/>
  <c r="D8" i="6"/>
  <c r="D7" i="6" s="1"/>
  <c r="E8" i="6"/>
  <c r="E7" i="6" s="1"/>
  <c r="F8" i="6"/>
  <c r="F7" i="6" s="1"/>
  <c r="G8" i="6"/>
  <c r="G7" i="6" s="1"/>
  <c r="H8" i="6"/>
  <c r="H7" i="6" s="1"/>
  <c r="I8" i="6"/>
  <c r="I7" i="6" s="1"/>
  <c r="J8" i="6"/>
  <c r="J7" i="6" s="1"/>
  <c r="K8" i="6"/>
  <c r="K7" i="6" s="1"/>
  <c r="L8" i="6"/>
  <c r="L7" i="6" s="1"/>
  <c r="M8" i="6"/>
  <c r="M7" i="6" s="1"/>
  <c r="C8" i="6"/>
  <c r="C7" i="6" s="1"/>
  <c r="N6" i="6"/>
  <c r="N4" i="6"/>
  <c r="N3" i="6"/>
  <c r="G21" i="5"/>
  <c r="K21" i="5"/>
  <c r="D15" i="5"/>
  <c r="E15" i="5"/>
  <c r="F15" i="5"/>
  <c r="G15" i="5"/>
  <c r="H15" i="5"/>
  <c r="I15" i="5"/>
  <c r="J15" i="5"/>
  <c r="K15" i="5"/>
  <c r="L15" i="5"/>
  <c r="M15" i="5"/>
  <c r="N14" i="5"/>
  <c r="N13" i="5"/>
  <c r="N3" i="5"/>
  <c r="D8" i="5"/>
  <c r="D7" i="5" s="1"/>
  <c r="E8" i="5"/>
  <c r="E5" i="5" s="1"/>
  <c r="F8" i="5"/>
  <c r="F5" i="5" s="1"/>
  <c r="G8" i="5"/>
  <c r="G7" i="5" s="1"/>
  <c r="H8" i="5"/>
  <c r="H7" i="5" s="1"/>
  <c r="I8" i="5"/>
  <c r="I5" i="5" s="1"/>
  <c r="J8" i="5"/>
  <c r="J5" i="5" s="1"/>
  <c r="K8" i="5"/>
  <c r="K7" i="5" s="1"/>
  <c r="L8" i="5"/>
  <c r="L7" i="5" s="1"/>
  <c r="M8" i="5"/>
  <c r="M5" i="5" s="1"/>
  <c r="C8" i="5"/>
  <c r="C5" i="5" s="1"/>
  <c r="N6" i="5"/>
  <c r="N4" i="5"/>
  <c r="N97" i="4"/>
  <c r="M96" i="4"/>
  <c r="L96" i="4"/>
  <c r="K96" i="4"/>
  <c r="J96" i="4"/>
  <c r="I96" i="4"/>
  <c r="H96" i="4"/>
  <c r="G96" i="4"/>
  <c r="F96" i="4"/>
  <c r="E96" i="4"/>
  <c r="D96" i="4"/>
  <c r="C96" i="4"/>
  <c r="N95" i="4"/>
  <c r="N94" i="4"/>
  <c r="N93" i="4"/>
  <c r="N92" i="4"/>
  <c r="N91" i="4"/>
  <c r="M90" i="4"/>
  <c r="L90" i="4"/>
  <c r="K90" i="4"/>
  <c r="J90" i="4"/>
  <c r="I90" i="4"/>
  <c r="H90" i="4"/>
  <c r="G90" i="4"/>
  <c r="F90" i="4"/>
  <c r="E90" i="4"/>
  <c r="D90" i="4"/>
  <c r="C90" i="4"/>
  <c r="N89" i="4"/>
  <c r="N88" i="4"/>
  <c r="N87" i="4"/>
  <c r="N86" i="4"/>
  <c r="N85" i="4"/>
  <c r="M84" i="4"/>
  <c r="L84" i="4"/>
  <c r="K84" i="4"/>
  <c r="J84" i="4"/>
  <c r="I84" i="4"/>
  <c r="H84" i="4"/>
  <c r="G84" i="4"/>
  <c r="F84" i="4"/>
  <c r="E84" i="4"/>
  <c r="D84" i="4"/>
  <c r="C84" i="4"/>
  <c r="N83" i="4"/>
  <c r="N82" i="4"/>
  <c r="N81" i="4"/>
  <c r="N80" i="4"/>
  <c r="N79" i="4"/>
  <c r="M78" i="4"/>
  <c r="L78" i="4"/>
  <c r="K78" i="4"/>
  <c r="J78" i="4"/>
  <c r="I78" i="4"/>
  <c r="H78" i="4"/>
  <c r="G78" i="4"/>
  <c r="F78" i="4"/>
  <c r="E78" i="4"/>
  <c r="D78" i="4"/>
  <c r="C78" i="4"/>
  <c r="N77" i="4"/>
  <c r="N76" i="4"/>
  <c r="N75" i="4"/>
  <c r="N74" i="4"/>
  <c r="N73" i="4"/>
  <c r="M72" i="4"/>
  <c r="L72" i="4"/>
  <c r="K72" i="4"/>
  <c r="J72" i="4"/>
  <c r="I72" i="4"/>
  <c r="H72" i="4"/>
  <c r="G72" i="4"/>
  <c r="F72" i="4"/>
  <c r="E72" i="4"/>
  <c r="D72" i="4"/>
  <c r="C72" i="4"/>
  <c r="N71" i="4"/>
  <c r="N70" i="4"/>
  <c r="N69" i="4"/>
  <c r="N68" i="4"/>
  <c r="N67" i="4"/>
  <c r="M66" i="4"/>
  <c r="L66" i="4"/>
  <c r="K66" i="4"/>
  <c r="J66" i="4"/>
  <c r="I66" i="4"/>
  <c r="H66" i="4"/>
  <c r="G66" i="4"/>
  <c r="F66" i="4"/>
  <c r="E66" i="4"/>
  <c r="D66" i="4"/>
  <c r="C66" i="4"/>
  <c r="N65" i="4"/>
  <c r="N64" i="4"/>
  <c r="N63" i="4"/>
  <c r="N62" i="4"/>
  <c r="N61" i="4"/>
  <c r="M60" i="4"/>
  <c r="L60" i="4"/>
  <c r="K60" i="4"/>
  <c r="J60" i="4"/>
  <c r="I60" i="4"/>
  <c r="H60" i="4"/>
  <c r="G60" i="4"/>
  <c r="F60" i="4"/>
  <c r="E60" i="4"/>
  <c r="D60" i="4"/>
  <c r="C60" i="4"/>
  <c r="N59" i="4"/>
  <c r="N58" i="4"/>
  <c r="N57" i="4"/>
  <c r="N56" i="4"/>
  <c r="N55" i="4"/>
  <c r="M54" i="4"/>
  <c r="L54" i="4"/>
  <c r="K54" i="4"/>
  <c r="J54" i="4"/>
  <c r="I54" i="4"/>
  <c r="H54" i="4"/>
  <c r="G54" i="4"/>
  <c r="F54" i="4"/>
  <c r="E54" i="4"/>
  <c r="D54" i="4"/>
  <c r="C54" i="4"/>
  <c r="N53" i="4"/>
  <c r="N52" i="4"/>
  <c r="M51" i="4"/>
  <c r="L51" i="4"/>
  <c r="K51" i="4"/>
  <c r="J51" i="4"/>
  <c r="I51" i="4"/>
  <c r="H51" i="4"/>
  <c r="G51" i="4"/>
  <c r="F51" i="4"/>
  <c r="E51" i="4"/>
  <c r="D51" i="4"/>
  <c r="C51" i="4"/>
  <c r="N50" i="4"/>
  <c r="N49" i="4"/>
  <c r="M48" i="4"/>
  <c r="L48" i="4"/>
  <c r="K48" i="4"/>
  <c r="J48" i="4"/>
  <c r="I48" i="4"/>
  <c r="H48" i="4"/>
  <c r="G48" i="4"/>
  <c r="F48" i="4"/>
  <c r="E48" i="4"/>
  <c r="D48" i="4"/>
  <c r="C48" i="4"/>
  <c r="N47" i="4"/>
  <c r="N46" i="4"/>
  <c r="N45" i="4"/>
  <c r="M44" i="4"/>
  <c r="L44" i="4"/>
  <c r="K44" i="4"/>
  <c r="J44" i="4"/>
  <c r="I44" i="4"/>
  <c r="H44" i="4"/>
  <c r="G44" i="4"/>
  <c r="F44" i="4"/>
  <c r="E44" i="4"/>
  <c r="D44" i="4"/>
  <c r="C44" i="4"/>
  <c r="N43" i="4"/>
  <c r="N42" i="4"/>
  <c r="N41" i="4"/>
  <c r="N40" i="4"/>
  <c r="N39" i="4"/>
  <c r="N38" i="4"/>
  <c r="N37" i="4"/>
  <c r="M36" i="4"/>
  <c r="L36" i="4"/>
  <c r="K36" i="4"/>
  <c r="J36" i="4"/>
  <c r="I36" i="4"/>
  <c r="H36" i="4"/>
  <c r="G36" i="4"/>
  <c r="F36" i="4"/>
  <c r="E36" i="4"/>
  <c r="D36" i="4"/>
  <c r="C36" i="4"/>
  <c r="N35" i="4"/>
  <c r="N34" i="4"/>
  <c r="M31" i="4"/>
  <c r="L31" i="4"/>
  <c r="K31" i="4"/>
  <c r="J31" i="4"/>
  <c r="I31" i="4"/>
  <c r="H31" i="4"/>
  <c r="G31" i="4"/>
  <c r="F31" i="4"/>
  <c r="E31" i="4"/>
  <c r="D31" i="4"/>
  <c r="C31" i="4"/>
  <c r="N30" i="4"/>
  <c r="N29" i="4"/>
  <c r="N28" i="4"/>
  <c r="N27" i="4"/>
  <c r="N26" i="4"/>
  <c r="M25" i="4"/>
  <c r="L25" i="4"/>
  <c r="K25" i="4"/>
  <c r="J25" i="4"/>
  <c r="I25" i="4"/>
  <c r="H25" i="4"/>
  <c r="G25" i="4"/>
  <c r="F25" i="4"/>
  <c r="E25" i="4"/>
  <c r="D25" i="4"/>
  <c r="C25" i="4"/>
  <c r="N24" i="4"/>
  <c r="N23" i="4"/>
  <c r="N22" i="4"/>
  <c r="M21" i="4"/>
  <c r="L21" i="4"/>
  <c r="K21" i="4"/>
  <c r="J21" i="4"/>
  <c r="I21" i="4"/>
  <c r="H21" i="4"/>
  <c r="G21" i="4"/>
  <c r="F21" i="4"/>
  <c r="E21" i="4"/>
  <c r="D21" i="4"/>
  <c r="C21" i="4"/>
  <c r="N20" i="4"/>
  <c r="N19" i="4"/>
  <c r="N18" i="4"/>
  <c r="N17" i="4"/>
  <c r="M16" i="4"/>
  <c r="L16" i="4"/>
  <c r="K16" i="4"/>
  <c r="J16" i="4"/>
  <c r="I16" i="4"/>
  <c r="H16" i="4"/>
  <c r="G16" i="4"/>
  <c r="F16" i="4"/>
  <c r="E16" i="4"/>
  <c r="D16" i="4"/>
  <c r="C16" i="4"/>
  <c r="N15" i="4"/>
  <c r="N14" i="4"/>
  <c r="M11" i="4"/>
  <c r="L11" i="4"/>
  <c r="K11" i="4"/>
  <c r="J11" i="4"/>
  <c r="I11" i="4"/>
  <c r="H11" i="4"/>
  <c r="G11" i="4"/>
  <c r="F11" i="4"/>
  <c r="E11" i="4"/>
  <c r="D11" i="4"/>
  <c r="C11" i="4"/>
  <c r="N10" i="4"/>
  <c r="N9" i="4"/>
  <c r="N8" i="4"/>
  <c r="N7" i="4"/>
  <c r="M6" i="4"/>
  <c r="L6" i="4"/>
  <c r="K6" i="4"/>
  <c r="J6" i="4"/>
  <c r="I6" i="4"/>
  <c r="H6" i="4"/>
  <c r="G6" i="4"/>
  <c r="F6" i="4"/>
  <c r="E6" i="4"/>
  <c r="D6" i="4"/>
  <c r="C6" i="4"/>
  <c r="N5" i="4"/>
  <c r="N4" i="4"/>
  <c r="N3" i="4"/>
  <c r="D8" i="3"/>
  <c r="E8" i="3"/>
  <c r="F8" i="3"/>
  <c r="G8" i="3"/>
  <c r="H8" i="3"/>
  <c r="C8" i="3"/>
  <c r="D7" i="3"/>
  <c r="E7" i="3"/>
  <c r="F7" i="3"/>
  <c r="G7" i="3"/>
  <c r="H7" i="3"/>
  <c r="C7" i="3"/>
  <c r="G5" i="3"/>
  <c r="H5" i="3"/>
  <c r="D5" i="3"/>
  <c r="E5" i="3"/>
  <c r="F5" i="3"/>
  <c r="C5" i="3"/>
  <c r="I6" i="3"/>
  <c r="I4" i="3"/>
  <c r="I3" i="3"/>
  <c r="D111" i="1"/>
  <c r="E111" i="1"/>
  <c r="F111" i="1"/>
  <c r="G111" i="1"/>
  <c r="H111" i="1"/>
  <c r="I111" i="1"/>
  <c r="J111" i="1"/>
  <c r="K111" i="1"/>
  <c r="L111" i="1"/>
  <c r="M111" i="1"/>
  <c r="C111" i="1"/>
  <c r="D104" i="1"/>
  <c r="E104" i="1"/>
  <c r="F104" i="1"/>
  <c r="G104" i="1"/>
  <c r="H104" i="1"/>
  <c r="I104" i="1"/>
  <c r="J104" i="1"/>
  <c r="K104" i="1"/>
  <c r="L104" i="1"/>
  <c r="M104" i="1"/>
  <c r="C104" i="1"/>
  <c r="N70" i="1"/>
  <c r="N71" i="1"/>
  <c r="N72" i="1"/>
  <c r="N73" i="1"/>
  <c r="N74" i="1"/>
  <c r="N75" i="1"/>
  <c r="N77" i="1"/>
  <c r="N78" i="1"/>
  <c r="N79" i="1"/>
  <c r="N80" i="1"/>
  <c r="N81" i="1"/>
  <c r="N82" i="1"/>
  <c r="N84" i="1"/>
  <c r="N85" i="1"/>
  <c r="N86" i="1"/>
  <c r="N87" i="1"/>
  <c r="N88" i="1"/>
  <c r="N89" i="1"/>
  <c r="N91" i="1"/>
  <c r="N92" i="1"/>
  <c r="N93" i="1"/>
  <c r="N94" i="1"/>
  <c r="N95" i="1"/>
  <c r="N96" i="1"/>
  <c r="N98" i="1"/>
  <c r="N99" i="1"/>
  <c r="N100" i="1"/>
  <c r="N101" i="1"/>
  <c r="N102" i="1"/>
  <c r="N103" i="1"/>
  <c r="N105" i="1"/>
  <c r="N106" i="1"/>
  <c r="N107" i="1"/>
  <c r="N108" i="1"/>
  <c r="N109" i="1"/>
  <c r="N110" i="1"/>
  <c r="D97" i="1"/>
  <c r="E97" i="1"/>
  <c r="F97" i="1"/>
  <c r="G97" i="1"/>
  <c r="H97" i="1"/>
  <c r="I97" i="1"/>
  <c r="J97" i="1"/>
  <c r="K97" i="1"/>
  <c r="L97" i="1"/>
  <c r="M97" i="1"/>
  <c r="C97" i="1"/>
  <c r="D90" i="1"/>
  <c r="E90" i="1"/>
  <c r="F90" i="1"/>
  <c r="G90" i="1"/>
  <c r="H90" i="1"/>
  <c r="I90" i="1"/>
  <c r="J90" i="1"/>
  <c r="K90" i="1"/>
  <c r="L90" i="1"/>
  <c r="M90" i="1"/>
  <c r="C90" i="1"/>
  <c r="D76" i="1"/>
  <c r="E76" i="1"/>
  <c r="F76" i="1"/>
  <c r="G76" i="1"/>
  <c r="H76" i="1"/>
  <c r="I76" i="1"/>
  <c r="J76" i="1"/>
  <c r="K76" i="1"/>
  <c r="L76" i="1"/>
  <c r="M76" i="1"/>
  <c r="C76" i="1"/>
  <c r="D69" i="1"/>
  <c r="E69" i="1"/>
  <c r="F69" i="1"/>
  <c r="G69" i="1"/>
  <c r="H69" i="1"/>
  <c r="I69" i="1"/>
  <c r="J69" i="1"/>
  <c r="K69" i="1"/>
  <c r="L69" i="1"/>
  <c r="M69" i="1"/>
  <c r="C69" i="1"/>
  <c r="D83" i="1"/>
  <c r="E83" i="1"/>
  <c r="F83" i="1"/>
  <c r="G83" i="1"/>
  <c r="H83" i="1"/>
  <c r="I83" i="1"/>
  <c r="J83" i="1"/>
  <c r="K83" i="1"/>
  <c r="L83" i="1"/>
  <c r="M83" i="1"/>
  <c r="C83" i="1"/>
  <c r="H19" i="10" l="1"/>
  <c r="H65" i="10"/>
  <c r="H97" i="10"/>
  <c r="N20" i="27"/>
  <c r="N25" i="27"/>
  <c r="E87" i="10"/>
  <c r="N18" i="27"/>
  <c r="N32" i="26"/>
  <c r="N34" i="26"/>
  <c r="N25" i="26"/>
  <c r="N27" i="26"/>
  <c r="N18" i="26"/>
  <c r="N20" i="26"/>
  <c r="N11" i="26"/>
  <c r="N13" i="26"/>
  <c r="N6" i="26"/>
  <c r="N8" i="26"/>
  <c r="H9" i="8"/>
  <c r="F39" i="10"/>
  <c r="J7" i="9"/>
  <c r="C23" i="10"/>
  <c r="E67" i="10"/>
  <c r="N15" i="27"/>
  <c r="N13" i="27"/>
  <c r="I11" i="9"/>
  <c r="N6" i="27"/>
  <c r="J33" i="10"/>
  <c r="E81" i="10"/>
  <c r="M103" i="10"/>
  <c r="N4" i="27"/>
  <c r="F15" i="6"/>
  <c r="D7" i="8"/>
  <c r="I5" i="9"/>
  <c r="J11" i="9"/>
  <c r="D7" i="10"/>
  <c r="I19" i="10"/>
  <c r="D21" i="10"/>
  <c r="E31" i="10"/>
  <c r="M39" i="10"/>
  <c r="M65" i="10"/>
  <c r="I67" i="10"/>
  <c r="I71" i="10"/>
  <c r="M81" i="10"/>
  <c r="F87" i="10"/>
  <c r="I97" i="10"/>
  <c r="F17" i="6"/>
  <c r="J19" i="6"/>
  <c r="D9" i="8"/>
  <c r="I7" i="9"/>
  <c r="F5" i="10"/>
  <c r="L21" i="10"/>
  <c r="E35" i="10"/>
  <c r="M63" i="10"/>
  <c r="E65" i="10"/>
  <c r="D67" i="10"/>
  <c r="I83" i="10"/>
  <c r="M99" i="10"/>
  <c r="J15" i="6"/>
  <c r="F19" i="6"/>
  <c r="N14" i="8"/>
  <c r="N7" i="8" s="1"/>
  <c r="D5" i="8"/>
  <c r="H11" i="8"/>
  <c r="L7" i="10"/>
  <c r="I17" i="10"/>
  <c r="K21" i="10"/>
  <c r="C31" i="10"/>
  <c r="F37" i="10"/>
  <c r="H49" i="10"/>
  <c r="E63" i="10"/>
  <c r="L67" i="10"/>
  <c r="M71" i="10"/>
  <c r="E79" i="10"/>
  <c r="I95" i="10"/>
  <c r="L99" i="10"/>
  <c r="E117" i="10"/>
  <c r="M115" i="10"/>
  <c r="E115" i="10"/>
  <c r="I117" i="10"/>
  <c r="E7" i="8"/>
  <c r="I13" i="8"/>
  <c r="I51" i="10"/>
  <c r="L83" i="10"/>
  <c r="I5" i="3"/>
  <c r="M29" i="5"/>
  <c r="L5" i="8"/>
  <c r="E11" i="8"/>
  <c r="F9" i="9"/>
  <c r="L49" i="5"/>
  <c r="J31" i="10"/>
  <c r="F33" i="10"/>
  <c r="E49" i="10"/>
  <c r="I55" i="10"/>
  <c r="E95" i="10"/>
  <c r="E99" i="10"/>
  <c r="I103" i="10"/>
  <c r="I7" i="3"/>
  <c r="L5" i="6"/>
  <c r="J17" i="6"/>
  <c r="E29" i="5"/>
  <c r="I5" i="8"/>
  <c r="L7" i="8"/>
  <c r="L9" i="8"/>
  <c r="M11" i="8"/>
  <c r="D11" i="8"/>
  <c r="E5" i="9"/>
  <c r="E7" i="9"/>
  <c r="E9" i="9"/>
  <c r="D49" i="5"/>
  <c r="C5" i="10"/>
  <c r="E5" i="10"/>
  <c r="H7" i="10"/>
  <c r="M19" i="10"/>
  <c r="E19" i="10"/>
  <c r="H21" i="10"/>
  <c r="F31" i="10"/>
  <c r="E33" i="10"/>
  <c r="K37" i="10"/>
  <c r="K39" i="10"/>
  <c r="C47" i="10"/>
  <c r="M49" i="10"/>
  <c r="M51" i="10"/>
  <c r="E51" i="10"/>
  <c r="E55" i="10"/>
  <c r="I63" i="10"/>
  <c r="L65" i="10"/>
  <c r="D65" i="10"/>
  <c r="H67" i="10"/>
  <c r="F71" i="10"/>
  <c r="M79" i="10"/>
  <c r="L81" i="10"/>
  <c r="D81" i="10"/>
  <c r="H83" i="10"/>
  <c r="M87" i="10"/>
  <c r="M97" i="10"/>
  <c r="E97" i="10"/>
  <c r="I99" i="10"/>
  <c r="D99" i="10"/>
  <c r="E103" i="10"/>
  <c r="H111" i="10"/>
  <c r="J115" i="10"/>
  <c r="M117" i="10"/>
  <c r="F117" i="10"/>
  <c r="I5" i="10"/>
  <c r="G35" i="10"/>
  <c r="I47" i="10"/>
  <c r="M55" i="10"/>
  <c r="H81" i="10"/>
  <c r="D83" i="10"/>
  <c r="M7" i="8"/>
  <c r="H13" i="8"/>
  <c r="F5" i="9"/>
  <c r="E17" i="10"/>
  <c r="E47" i="10"/>
  <c r="D5" i="6"/>
  <c r="I31" i="5"/>
  <c r="H5" i="8"/>
  <c r="I9" i="8"/>
  <c r="L11" i="8"/>
  <c r="M5" i="9"/>
  <c r="M7" i="9"/>
  <c r="M9" i="9"/>
  <c r="H51" i="5"/>
  <c r="M5" i="10"/>
  <c r="M17" i="10"/>
  <c r="L19" i="10"/>
  <c r="D19" i="10"/>
  <c r="K35" i="10"/>
  <c r="G37" i="10"/>
  <c r="M47" i="10"/>
  <c r="I49" i="10"/>
  <c r="L51" i="10"/>
  <c r="C53" i="10"/>
  <c r="F63" i="10"/>
  <c r="I65" i="10"/>
  <c r="M67" i="10"/>
  <c r="E71" i="10"/>
  <c r="I79" i="10"/>
  <c r="I81" i="10"/>
  <c r="M83" i="10"/>
  <c r="E83" i="10"/>
  <c r="I87" i="10"/>
  <c r="M95" i="10"/>
  <c r="L97" i="10"/>
  <c r="D97" i="10"/>
  <c r="H99" i="10"/>
  <c r="J113" i="10"/>
  <c r="I115" i="10"/>
  <c r="F113" i="10"/>
  <c r="F115" i="10"/>
  <c r="J117" i="10"/>
  <c r="I8" i="3"/>
  <c r="C5" i="7"/>
  <c r="G5" i="7"/>
  <c r="G7" i="7"/>
  <c r="J13" i="8"/>
  <c r="J11" i="8"/>
  <c r="J9" i="8"/>
  <c r="J7" i="8"/>
  <c r="J5" i="8"/>
  <c r="F19" i="10"/>
  <c r="F21" i="10"/>
  <c r="F23" i="10"/>
  <c r="K55" i="10"/>
  <c r="K49" i="10"/>
  <c r="K51" i="10"/>
  <c r="K47" i="10"/>
  <c r="G87" i="10"/>
  <c r="G79" i="10"/>
  <c r="G81" i="10"/>
  <c r="G85" i="10"/>
  <c r="C97" i="10"/>
  <c r="C99" i="10"/>
  <c r="J97" i="10"/>
  <c r="J99" i="10"/>
  <c r="J103" i="10"/>
  <c r="J101" i="10"/>
  <c r="J95" i="10"/>
  <c r="L17" i="6"/>
  <c r="J5" i="7"/>
  <c r="J7" i="7"/>
  <c r="M51" i="5"/>
  <c r="G5" i="10"/>
  <c r="G7" i="10"/>
  <c r="J17" i="10"/>
  <c r="H39" i="10"/>
  <c r="H31" i="10"/>
  <c r="H37" i="10"/>
  <c r="H35" i="10"/>
  <c r="H33" i="10"/>
  <c r="J51" i="10"/>
  <c r="J55" i="10"/>
  <c r="J49" i="10"/>
  <c r="J47" i="10"/>
  <c r="J53" i="10"/>
  <c r="K71" i="10"/>
  <c r="K63" i="10"/>
  <c r="K65" i="10"/>
  <c r="K67" i="10"/>
  <c r="C81" i="10"/>
  <c r="C83" i="10"/>
  <c r="F81" i="10"/>
  <c r="F83" i="10"/>
  <c r="C87" i="10"/>
  <c r="C101" i="10"/>
  <c r="H5" i="6"/>
  <c r="N22" i="6"/>
  <c r="N15" i="6" s="1"/>
  <c r="E9" i="7"/>
  <c r="E7" i="7"/>
  <c r="M5" i="7"/>
  <c r="I5" i="7"/>
  <c r="E5" i="7"/>
  <c r="M7" i="7"/>
  <c r="I7" i="7"/>
  <c r="C9" i="7"/>
  <c r="M5" i="8"/>
  <c r="E5" i="8"/>
  <c r="I7" i="8"/>
  <c r="M9" i="8"/>
  <c r="E9" i="8"/>
  <c r="D11" i="9"/>
  <c r="D9" i="9"/>
  <c r="D7" i="9"/>
  <c r="D5" i="9"/>
  <c r="K11" i="9"/>
  <c r="K9" i="9"/>
  <c r="K7" i="9"/>
  <c r="K5" i="9"/>
  <c r="G11" i="9"/>
  <c r="G9" i="9"/>
  <c r="G7" i="9"/>
  <c r="G5" i="9"/>
  <c r="G33" i="10"/>
  <c r="G31" i="10"/>
  <c r="F53" i="10"/>
  <c r="C65" i="10"/>
  <c r="C67" i="10"/>
  <c r="J65" i="10"/>
  <c r="J67" i="10"/>
  <c r="J71" i="10"/>
  <c r="J69" i="10"/>
  <c r="J63" i="10"/>
  <c r="F65" i="10"/>
  <c r="F67" i="10"/>
  <c r="C71" i="10"/>
  <c r="C85" i="10"/>
  <c r="N120" i="10"/>
  <c r="N117" i="10" s="1"/>
  <c r="K115" i="10"/>
  <c r="K117" i="10"/>
  <c r="G115" i="10"/>
  <c r="G117" i="10"/>
  <c r="G113" i="10"/>
  <c r="G119" i="10"/>
  <c r="G111" i="10"/>
  <c r="K119" i="10"/>
  <c r="K5" i="7"/>
  <c r="K7" i="7"/>
  <c r="N11" i="8"/>
  <c r="F13" i="8"/>
  <c r="F11" i="8"/>
  <c r="F9" i="8"/>
  <c r="F7" i="8"/>
  <c r="F5" i="8"/>
  <c r="J19" i="10"/>
  <c r="J21" i="10"/>
  <c r="G55" i="10"/>
  <c r="G49" i="10"/>
  <c r="G53" i="10"/>
  <c r="K87" i="10"/>
  <c r="K79" i="10"/>
  <c r="K81" i="10"/>
  <c r="K83" i="10"/>
  <c r="F97" i="10"/>
  <c r="F99" i="10"/>
  <c r="C103" i="10"/>
  <c r="J5" i="6"/>
  <c r="L15" i="6"/>
  <c r="L19" i="6"/>
  <c r="N10" i="7"/>
  <c r="N7" i="7" s="1"/>
  <c r="F5" i="7"/>
  <c r="F7" i="7"/>
  <c r="N5" i="8"/>
  <c r="I49" i="5"/>
  <c r="E51" i="5"/>
  <c r="K5" i="10"/>
  <c r="K7" i="10"/>
  <c r="L39" i="10"/>
  <c r="L31" i="10"/>
  <c r="D39" i="10"/>
  <c r="D31" i="10"/>
  <c r="D37" i="10"/>
  <c r="D35" i="10"/>
  <c r="D33" i="10"/>
  <c r="F49" i="10"/>
  <c r="F51" i="10"/>
  <c r="F47" i="10"/>
  <c r="C49" i="10"/>
  <c r="K53" i="10"/>
  <c r="G71" i="10"/>
  <c r="G63" i="10"/>
  <c r="G65" i="10"/>
  <c r="G69" i="10"/>
  <c r="J81" i="10"/>
  <c r="J83" i="10"/>
  <c r="J87" i="10"/>
  <c r="J85" i="10"/>
  <c r="J79" i="10"/>
  <c r="M21" i="5"/>
  <c r="I21" i="5"/>
  <c r="E21" i="5"/>
  <c r="C5" i="6"/>
  <c r="F5" i="6"/>
  <c r="H15" i="6"/>
  <c r="H17" i="6"/>
  <c r="H19" i="6"/>
  <c r="M33" i="5"/>
  <c r="D9" i="7"/>
  <c r="D7" i="7"/>
  <c r="L5" i="7"/>
  <c r="H5" i="7"/>
  <c r="D5" i="7"/>
  <c r="L7" i="7"/>
  <c r="H7" i="7"/>
  <c r="N12" i="9"/>
  <c r="N7" i="9" s="1"/>
  <c r="J5" i="9"/>
  <c r="F7" i="9"/>
  <c r="J5" i="10"/>
  <c r="C19" i="10"/>
  <c r="C21" i="10"/>
  <c r="K17" i="10"/>
  <c r="K19" i="10"/>
  <c r="G17" i="10"/>
  <c r="G19" i="10"/>
  <c r="C17" i="10"/>
  <c r="F17" i="10"/>
  <c r="G23" i="10"/>
  <c r="K31" i="10"/>
  <c r="L33" i="10"/>
  <c r="L35" i="10"/>
  <c r="L37" i="10"/>
  <c r="G47" i="10"/>
  <c r="C55" i="10"/>
  <c r="C69" i="10"/>
  <c r="F79" i="10"/>
  <c r="G83" i="10"/>
  <c r="K85" i="10"/>
  <c r="K103" i="10"/>
  <c r="K95" i="10"/>
  <c r="K97" i="10"/>
  <c r="K99" i="10"/>
  <c r="G103" i="10"/>
  <c r="G95" i="10"/>
  <c r="G97" i="10"/>
  <c r="G101" i="10"/>
  <c r="C95" i="10"/>
  <c r="F101" i="10"/>
  <c r="F103" i="10"/>
  <c r="C115" i="10"/>
  <c r="C113" i="10"/>
  <c r="C119" i="10"/>
  <c r="C117" i="10"/>
  <c r="K113" i="10"/>
  <c r="C5" i="8"/>
  <c r="K5" i="8"/>
  <c r="G5" i="8"/>
  <c r="C7" i="8"/>
  <c r="K7" i="8"/>
  <c r="G7" i="8"/>
  <c r="C9" i="8"/>
  <c r="K9" i="8"/>
  <c r="G9" i="8"/>
  <c r="C11" i="8"/>
  <c r="K11" i="8"/>
  <c r="G11" i="8"/>
  <c r="L5" i="9"/>
  <c r="H5" i="9"/>
  <c r="L7" i="9"/>
  <c r="H7" i="9"/>
  <c r="L9" i="9"/>
  <c r="H9" i="9"/>
  <c r="C49" i="5"/>
  <c r="K49" i="5"/>
  <c r="G49" i="5"/>
  <c r="L17" i="10"/>
  <c r="H17" i="10"/>
  <c r="D17" i="10"/>
  <c r="M23" i="10"/>
  <c r="I23" i="10"/>
  <c r="E23" i="10"/>
  <c r="M31" i="10"/>
  <c r="I31" i="10"/>
  <c r="C33" i="10"/>
  <c r="I33" i="10"/>
  <c r="I35" i="10"/>
  <c r="J37" i="10"/>
  <c r="J39" i="10"/>
  <c r="E39" i="10"/>
  <c r="C5" i="9"/>
  <c r="C7" i="9"/>
  <c r="C9" i="9"/>
  <c r="N52" i="5"/>
  <c r="N49" i="5" s="1"/>
  <c r="J49" i="5"/>
  <c r="F49" i="5"/>
  <c r="M33" i="10"/>
  <c r="M35" i="10"/>
  <c r="C37" i="10"/>
  <c r="C39" i="10"/>
  <c r="I39" i="10"/>
  <c r="L53" i="10"/>
  <c r="L55" i="10"/>
  <c r="L47" i="10"/>
  <c r="H53" i="10"/>
  <c r="H55" i="10"/>
  <c r="H47" i="10"/>
  <c r="D53" i="10"/>
  <c r="D55" i="10"/>
  <c r="D47" i="10"/>
  <c r="D49" i="10"/>
  <c r="D51" i="10"/>
  <c r="L113" i="10"/>
  <c r="L115" i="10"/>
  <c r="H113" i="10"/>
  <c r="H115" i="10"/>
  <c r="D113" i="10"/>
  <c r="D115" i="10"/>
  <c r="L111" i="10"/>
  <c r="D111" i="10"/>
  <c r="H117" i="10"/>
  <c r="L119" i="10"/>
  <c r="D119" i="10"/>
  <c r="L63" i="10"/>
  <c r="H63" i="10"/>
  <c r="D63" i="10"/>
  <c r="L71" i="10"/>
  <c r="H71" i="10"/>
  <c r="D71" i="10"/>
  <c r="L79" i="10"/>
  <c r="H79" i="10"/>
  <c r="D79" i="10"/>
  <c r="L87" i="10"/>
  <c r="H87" i="10"/>
  <c r="D87" i="10"/>
  <c r="L95" i="10"/>
  <c r="H95" i="10"/>
  <c r="D95" i="10"/>
  <c r="L103" i="10"/>
  <c r="H103" i="10"/>
  <c r="D103" i="10"/>
  <c r="J111" i="10"/>
  <c r="F111" i="10"/>
  <c r="M113" i="10"/>
  <c r="I113" i="10"/>
  <c r="E113" i="10"/>
  <c r="M111" i="10"/>
  <c r="I111" i="10"/>
  <c r="E111" i="10"/>
  <c r="N104" i="10"/>
  <c r="N95" i="10" s="1"/>
  <c r="N88" i="10"/>
  <c r="N79" i="10" s="1"/>
  <c r="N72" i="10"/>
  <c r="N69" i="10" s="1"/>
  <c r="N56" i="10"/>
  <c r="N49" i="10" s="1"/>
  <c r="N40" i="10"/>
  <c r="N31" i="10" s="1"/>
  <c r="N24" i="10"/>
  <c r="N21" i="10" s="1"/>
  <c r="N8" i="10"/>
  <c r="N7" i="10" s="1"/>
  <c r="M5" i="6"/>
  <c r="I5" i="6"/>
  <c r="E5" i="6"/>
  <c r="M15" i="6"/>
  <c r="I15" i="6"/>
  <c r="E15" i="6"/>
  <c r="M17" i="6"/>
  <c r="I17" i="6"/>
  <c r="E17" i="6"/>
  <c r="M19" i="6"/>
  <c r="I19" i="6"/>
  <c r="E19" i="6"/>
  <c r="K5" i="6"/>
  <c r="G5" i="6"/>
  <c r="C15" i="6"/>
  <c r="K15" i="6"/>
  <c r="G15" i="6"/>
  <c r="C17" i="6"/>
  <c r="K17" i="6"/>
  <c r="G17" i="6"/>
  <c r="C19" i="6"/>
  <c r="K19" i="6"/>
  <c r="G19" i="6"/>
  <c r="D15" i="6"/>
  <c r="D17" i="6"/>
  <c r="D19" i="6"/>
  <c r="J7" i="5"/>
  <c r="L21" i="5"/>
  <c r="H21" i="5"/>
  <c r="D21" i="5"/>
  <c r="M31" i="5"/>
  <c r="I33" i="5"/>
  <c r="C7" i="5"/>
  <c r="J21" i="5"/>
  <c r="F21" i="5"/>
  <c r="I29" i="5"/>
  <c r="E31" i="5"/>
  <c r="F7" i="5"/>
  <c r="M7" i="5"/>
  <c r="I7" i="5"/>
  <c r="E7" i="5"/>
  <c r="L29" i="5"/>
  <c r="H29" i="5"/>
  <c r="D29" i="5"/>
  <c r="L31" i="5"/>
  <c r="H31" i="5"/>
  <c r="D31" i="5"/>
  <c r="L33" i="5"/>
  <c r="H33" i="5"/>
  <c r="D33" i="5"/>
  <c r="L35" i="5"/>
  <c r="H35" i="5"/>
  <c r="D35" i="5"/>
  <c r="L37" i="5"/>
  <c r="H37" i="5"/>
  <c r="D37" i="5"/>
  <c r="L39" i="5"/>
  <c r="H39" i="5"/>
  <c r="D39" i="5"/>
  <c r="K5" i="5"/>
  <c r="G5" i="5"/>
  <c r="N42" i="5"/>
  <c r="N31" i="5" s="1"/>
  <c r="E33" i="5"/>
  <c r="M35" i="5"/>
  <c r="I35" i="5"/>
  <c r="E35" i="5"/>
  <c r="M37" i="5"/>
  <c r="I37" i="5"/>
  <c r="E37" i="5"/>
  <c r="M39" i="5"/>
  <c r="I39" i="5"/>
  <c r="E39" i="5"/>
  <c r="L5" i="5"/>
  <c r="H5" i="5"/>
  <c r="D5" i="5"/>
  <c r="J29" i="5"/>
  <c r="F29" i="5"/>
  <c r="J31" i="5"/>
  <c r="F31" i="5"/>
  <c r="J33" i="5"/>
  <c r="F33" i="5"/>
  <c r="J35" i="5"/>
  <c r="F35" i="5"/>
  <c r="J37" i="5"/>
  <c r="F37" i="5"/>
  <c r="J39" i="5"/>
  <c r="F39" i="5"/>
  <c r="C29" i="5"/>
  <c r="K29" i="5"/>
  <c r="G29" i="5"/>
  <c r="C31" i="5"/>
  <c r="K31" i="5"/>
  <c r="G31" i="5"/>
  <c r="C33" i="5"/>
  <c r="K33" i="5"/>
  <c r="G33" i="5"/>
  <c r="C35" i="5"/>
  <c r="K35" i="5"/>
  <c r="G35" i="5"/>
  <c r="C37" i="5"/>
  <c r="K37" i="5"/>
  <c r="G37" i="5"/>
  <c r="C39" i="5"/>
  <c r="K39" i="5"/>
  <c r="G39" i="5"/>
  <c r="N8" i="6"/>
  <c r="N5" i="6" s="1"/>
  <c r="N6" i="4"/>
  <c r="N21" i="4"/>
  <c r="N31" i="4"/>
  <c r="N44" i="4"/>
  <c r="N51" i="4"/>
  <c r="N60" i="4"/>
  <c r="N84" i="4"/>
  <c r="N48" i="4"/>
  <c r="N78" i="4"/>
  <c r="N72" i="4"/>
  <c r="N96" i="4"/>
  <c r="N11" i="4"/>
  <c r="N16" i="4"/>
  <c r="N25" i="4"/>
  <c r="N54" i="4"/>
  <c r="N36" i="4"/>
  <c r="N66" i="4"/>
  <c r="N90" i="4"/>
  <c r="N97" i="1"/>
  <c r="N90" i="1"/>
  <c r="N83" i="1"/>
  <c r="N76" i="1"/>
  <c r="N69" i="1"/>
  <c r="N111" i="1"/>
  <c r="N104" i="1"/>
  <c r="N68" i="1"/>
  <c r="N48" i="1"/>
  <c r="N47" i="1"/>
  <c r="N46" i="1"/>
  <c r="D49" i="1"/>
  <c r="E49" i="1"/>
  <c r="F49" i="1"/>
  <c r="G49" i="1"/>
  <c r="H49" i="1"/>
  <c r="I49" i="1"/>
  <c r="J49" i="1"/>
  <c r="K49" i="1"/>
  <c r="L49" i="1"/>
  <c r="M49" i="1"/>
  <c r="C49" i="1"/>
  <c r="E17" i="1"/>
  <c r="N14" i="1"/>
  <c r="N15" i="1"/>
  <c r="N16" i="1"/>
  <c r="N18" i="1"/>
  <c r="N19" i="1"/>
  <c r="N20" i="1"/>
  <c r="N21" i="1"/>
  <c r="N22" i="1"/>
  <c r="N24" i="1"/>
  <c r="N25" i="1"/>
  <c r="N26" i="1"/>
  <c r="N27" i="1"/>
  <c r="N29" i="1"/>
  <c r="N30" i="1"/>
  <c r="N31" i="1"/>
  <c r="N32" i="1"/>
  <c r="N33" i="1"/>
  <c r="N34" i="1"/>
  <c r="N38" i="1"/>
  <c r="N39" i="1"/>
  <c r="N40" i="1"/>
  <c r="N42" i="1"/>
  <c r="N43" i="1"/>
  <c r="N44" i="1"/>
  <c r="N45" i="1"/>
  <c r="N50" i="1"/>
  <c r="N51" i="1"/>
  <c r="N52" i="1"/>
  <c r="N53" i="1"/>
  <c r="N55" i="1"/>
  <c r="N56" i="1"/>
  <c r="N57" i="1"/>
  <c r="N59" i="1"/>
  <c r="N60" i="1"/>
  <c r="N61" i="1"/>
  <c r="N63" i="1"/>
  <c r="N64" i="1"/>
  <c r="N65" i="1"/>
  <c r="N66" i="1"/>
  <c r="N67" i="1"/>
  <c r="N112" i="1"/>
  <c r="N7" i="1"/>
  <c r="N8" i="1"/>
  <c r="N9" i="1"/>
  <c r="N10" i="1"/>
  <c r="N5" i="1"/>
  <c r="N4" i="1"/>
  <c r="D6" i="1"/>
  <c r="E6" i="1"/>
  <c r="F6" i="1"/>
  <c r="G6" i="1"/>
  <c r="H6" i="1"/>
  <c r="I6" i="1"/>
  <c r="J6" i="1"/>
  <c r="K6" i="1"/>
  <c r="L6" i="1"/>
  <c r="M6" i="1"/>
  <c r="C6" i="1"/>
  <c r="N3" i="1"/>
  <c r="D11" i="1"/>
  <c r="E11" i="1"/>
  <c r="F11" i="1"/>
  <c r="G11" i="1"/>
  <c r="H11" i="1"/>
  <c r="I11" i="1"/>
  <c r="J11" i="1"/>
  <c r="K11" i="1"/>
  <c r="L11" i="1"/>
  <c r="M11" i="1"/>
  <c r="C11" i="1"/>
  <c r="D58" i="1"/>
  <c r="E58" i="1"/>
  <c r="F58" i="1"/>
  <c r="G58" i="1"/>
  <c r="H58" i="1"/>
  <c r="I58" i="1"/>
  <c r="J58" i="1"/>
  <c r="K58" i="1"/>
  <c r="L58" i="1"/>
  <c r="M58" i="1"/>
  <c r="C58" i="1"/>
  <c r="D54" i="1"/>
  <c r="E54" i="1"/>
  <c r="F54" i="1"/>
  <c r="G54" i="1"/>
  <c r="H54" i="1"/>
  <c r="I54" i="1"/>
  <c r="J54" i="1"/>
  <c r="K54" i="1"/>
  <c r="L54" i="1"/>
  <c r="M54" i="1"/>
  <c r="C54" i="1"/>
  <c r="D41" i="1"/>
  <c r="E41" i="1"/>
  <c r="F41" i="1"/>
  <c r="G41" i="1"/>
  <c r="H41" i="1"/>
  <c r="I41" i="1"/>
  <c r="J41" i="1"/>
  <c r="K41" i="1"/>
  <c r="L41" i="1"/>
  <c r="M41" i="1"/>
  <c r="C41" i="1"/>
  <c r="F62" i="1"/>
  <c r="G62" i="1"/>
  <c r="H62" i="1"/>
  <c r="I62" i="1"/>
  <c r="J62" i="1"/>
  <c r="K62" i="1"/>
  <c r="L62" i="1"/>
  <c r="M62" i="1"/>
  <c r="D62" i="1"/>
  <c r="E62" i="1"/>
  <c r="C62" i="1"/>
  <c r="F35" i="1"/>
  <c r="G35" i="1"/>
  <c r="H35" i="1"/>
  <c r="I35" i="1"/>
  <c r="J35" i="1"/>
  <c r="K35" i="1"/>
  <c r="L35" i="1"/>
  <c r="M35" i="1"/>
  <c r="D35" i="1"/>
  <c r="E35" i="1"/>
  <c r="C35" i="1"/>
  <c r="D28" i="1"/>
  <c r="E28" i="1"/>
  <c r="F28" i="1"/>
  <c r="G28" i="1"/>
  <c r="H28" i="1"/>
  <c r="I28" i="1"/>
  <c r="J28" i="1"/>
  <c r="K28" i="1"/>
  <c r="L28" i="1"/>
  <c r="M28" i="1"/>
  <c r="C28" i="1"/>
  <c r="D23" i="1"/>
  <c r="E23" i="1"/>
  <c r="F23" i="1"/>
  <c r="G23" i="1"/>
  <c r="H23" i="1"/>
  <c r="I23" i="1"/>
  <c r="J23" i="1"/>
  <c r="K23" i="1"/>
  <c r="L23" i="1"/>
  <c r="M23" i="1"/>
  <c r="C23" i="1"/>
  <c r="D17" i="1"/>
  <c r="F17" i="1"/>
  <c r="G17" i="1"/>
  <c r="H17" i="1"/>
  <c r="I17" i="1"/>
  <c r="J17" i="1"/>
  <c r="K17" i="1"/>
  <c r="L17" i="1"/>
  <c r="M17" i="1"/>
  <c r="C17" i="1"/>
  <c r="N17" i="6" l="1"/>
  <c r="N9" i="8"/>
  <c r="N13" i="8"/>
  <c r="N21" i="6"/>
  <c r="N5" i="10"/>
  <c r="N119" i="10"/>
  <c r="N115" i="10"/>
  <c r="N113" i="10"/>
  <c r="N51" i="5"/>
  <c r="N9" i="7"/>
  <c r="N11" i="9"/>
  <c r="N9" i="9"/>
  <c r="N5" i="9"/>
  <c r="N111" i="10"/>
  <c r="N19" i="6"/>
  <c r="N5" i="7"/>
  <c r="N103" i="10"/>
  <c r="N101" i="10"/>
  <c r="N99" i="10"/>
  <c r="N97" i="10"/>
  <c r="N87" i="10"/>
  <c r="N85" i="10"/>
  <c r="N83" i="10"/>
  <c r="N81" i="10"/>
  <c r="N67" i="10"/>
  <c r="N71" i="10"/>
  <c r="N65" i="10"/>
  <c r="N63" i="10"/>
  <c r="N47" i="10"/>
  <c r="N55" i="10"/>
  <c r="N53" i="10"/>
  <c r="N51" i="10"/>
  <c r="N37" i="10"/>
  <c r="N33" i="10"/>
  <c r="N35" i="10"/>
  <c r="N39" i="10"/>
  <c r="N17" i="10"/>
  <c r="N23" i="10"/>
  <c r="N19" i="10"/>
  <c r="N41" i="5"/>
  <c r="N39" i="5"/>
  <c r="N33" i="5"/>
  <c r="N35" i="5"/>
  <c r="N29" i="5"/>
  <c r="N37" i="5"/>
  <c r="N7" i="6"/>
  <c r="N49" i="1"/>
  <c r="N58" i="1"/>
  <c r="N6" i="1"/>
  <c r="N28" i="1"/>
  <c r="N54" i="1"/>
  <c r="N62" i="1"/>
  <c r="N41" i="1"/>
  <c r="N11" i="1"/>
  <c r="N35" i="1"/>
  <c r="N23" i="1"/>
  <c r="N17" i="1"/>
  <c r="N8" i="5"/>
  <c r="N7" i="5" l="1"/>
  <c r="N5" i="5"/>
  <c r="J15" i="10"/>
  <c r="L15" i="10"/>
  <c r="M15" i="10"/>
  <c r="H15" i="10"/>
  <c r="E15" i="10"/>
  <c r="G15" i="10"/>
  <c r="K15" i="10"/>
  <c r="I15" i="10"/>
  <c r="F15" i="10"/>
  <c r="D15" i="10"/>
  <c r="N15" i="10"/>
  <c r="C17" i="5"/>
  <c r="C21" i="5" s="1"/>
  <c r="C15" i="5"/>
  <c r="N22" i="5"/>
  <c r="N20" i="5"/>
  <c r="N15" i="5" l="1"/>
  <c r="N19" i="5"/>
  <c r="N17" i="5"/>
  <c r="N21" i="5"/>
</calcChain>
</file>

<file path=xl/sharedStrings.xml><?xml version="1.0" encoding="utf-8"?>
<sst xmlns="http://schemas.openxmlformats.org/spreadsheetml/2006/main" count="5076" uniqueCount="1065">
  <si>
    <t>42.5</t>
  </si>
  <si>
    <t>Kategóriák</t>
  </si>
  <si>
    <t>Évek</t>
  </si>
  <si>
    <t>Statisztikai adat</t>
  </si>
  <si>
    <t>nem</t>
  </si>
  <si>
    <t>férfi</t>
  </si>
  <si>
    <t>nő</t>
  </si>
  <si>
    <t>korcsoport</t>
  </si>
  <si>
    <t>30 év alatti</t>
  </si>
  <si>
    <t>31-40 év közötti</t>
  </si>
  <si>
    <t>41-50 év közötti</t>
  </si>
  <si>
    <t>50 év feletti</t>
  </si>
  <si>
    <t>MÁQ átlag</t>
  </si>
  <si>
    <t>MÁQ szórás</t>
  </si>
  <si>
    <t>ébredés minősége
(akt_data$ebr)</t>
  </si>
  <si>
    <t>fizikai aktivitás
(akt_data$sport)</t>
  </si>
  <si>
    <t>sportolási gyakoriság
(akt_data$SP_GYAK)</t>
  </si>
  <si>
    <t>krónikus betegség
(akt_data$beteg)</t>
  </si>
  <si>
    <t>1 - frissen</t>
  </si>
  <si>
    <t>2 - fáradtan</t>
  </si>
  <si>
    <t>1 - igen</t>
  </si>
  <si>
    <t>2 - nem</t>
  </si>
  <si>
    <t>1 - Nem, és soha nem is dohányzott</t>
  </si>
  <si>
    <t>2 - Nem, leszokott</t>
  </si>
  <si>
    <t>3 - Igen</t>
  </si>
  <si>
    <t>1 - nagyon rossz</t>
  </si>
  <si>
    <t>2 - rossz</t>
  </si>
  <si>
    <t>3 - kielégítő</t>
  </si>
  <si>
    <t>4 - jó</t>
  </si>
  <si>
    <t>5 - kiváló</t>
  </si>
  <si>
    <t>1 - van</t>
  </si>
  <si>
    <t>2 - nincs</t>
  </si>
  <si>
    <t>OSA gyanú Berlin kérdőív alapján
(osas_vek2)</t>
  </si>
  <si>
    <t>1 - Nem</t>
  </si>
  <si>
    <t>2 - Igen</t>
  </si>
  <si>
    <t>1 - nehezen alszom el</t>
  </si>
  <si>
    <t>2 - korán ébredek</t>
  </si>
  <si>
    <t>3 - több részletben alszom</t>
  </si>
  <si>
    <t>0 - valószínűleg nincs</t>
  </si>
  <si>
    <t>1 - valószínűleg van</t>
  </si>
  <si>
    <t>2 - nagy valószínűséggel van</t>
  </si>
  <si>
    <t>62.958</t>
  </si>
  <si>
    <t>7.69</t>
  </si>
  <si>
    <t>6.42</t>
  </si>
  <si>
    <t>38.01</t>
  </si>
  <si>
    <t>37.38</t>
  </si>
  <si>
    <t>10.22</t>
  </si>
  <si>
    <t>39.51</t>
  </si>
  <si>
    <t>6.56</t>
  </si>
  <si>
    <t>39.96</t>
  </si>
  <si>
    <t>8.05</t>
  </si>
  <si>
    <t>36.79</t>
  </si>
  <si>
    <t>12.76</t>
  </si>
  <si>
    <t>41.30</t>
  </si>
  <si>
    <t>95.81</t>
  </si>
  <si>
    <t>7.95</t>
  </si>
  <si>
    <t>40.26</t>
  </si>
  <si>
    <t>10.49</t>
  </si>
  <si>
    <t>41.53</t>
  </si>
  <si>
    <t>12.16</t>
  </si>
  <si>
    <t>39.01</t>
  </si>
  <si>
    <t>12.53</t>
  </si>
  <si>
    <t>38.96</t>
  </si>
  <si>
    <t>64.40</t>
  </si>
  <si>
    <t>63.12</t>
  </si>
  <si>
    <t>7.52</t>
  </si>
  <si>
    <t>MÁQ tesztet kitöltők száma</t>
  </si>
  <si>
    <t>63.85</t>
  </si>
  <si>
    <t>7.38</t>
  </si>
  <si>
    <t>64.87</t>
  </si>
  <si>
    <t>7.51</t>
  </si>
  <si>
    <t>1 - hetente 4-5 alkalom</t>
  </si>
  <si>
    <t>2 - heti 2-3 alkalom</t>
  </si>
  <si>
    <t>3 - heti 1 alkalom</t>
  </si>
  <si>
    <t>4 - a fentieknél ritkábban</t>
  </si>
  <si>
    <t>60.46</t>
  </si>
  <si>
    <t>7.25</t>
  </si>
  <si>
    <t>60.12</t>
  </si>
  <si>
    <t>6.87</t>
  </si>
  <si>
    <t>61.55</t>
  </si>
  <si>
    <t>7.50</t>
  </si>
  <si>
    <t>60.68</t>
  </si>
  <si>
    <t>6.85</t>
  </si>
  <si>
    <t>60.36</t>
  </si>
  <si>
    <t>6.74</t>
  </si>
  <si>
    <t>60.98</t>
  </si>
  <si>
    <t>7.06</t>
  </si>
  <si>
    <t>60.49</t>
  </si>
  <si>
    <t>6.83</t>
  </si>
  <si>
    <t>Összesen</t>
  </si>
  <si>
    <t>Elemszám (N)</t>
  </si>
  <si>
    <t>átlagéletkor (kor_atl)</t>
  </si>
  <si>
    <t>életkor szórás (kor_szor)</t>
  </si>
  <si>
    <t>n.a.</t>
  </si>
  <si>
    <t>Összesen - 14-es sorral egyező szám</t>
  </si>
  <si>
    <t>dohányzás</t>
  </si>
  <si>
    <t>önminősített egészségi állapot</t>
  </si>
  <si>
    <t>alvászavar jellege
(akt_data$alv)</t>
  </si>
  <si>
    <t>szenved-e alvászavarban? 
(akt_data$alv_st)</t>
  </si>
  <si>
    <t>4 - 1. és 2. válasz együtt</t>
  </si>
  <si>
    <t>5 - 1. és 3. válasz együtt</t>
  </si>
  <si>
    <t>6 - 2. és 3. válasz együtt</t>
  </si>
  <si>
    <t>7 - 1., 2., 3. együtt</t>
  </si>
  <si>
    <t>0 és 9 - nincs vagy nem válaszolt</t>
  </si>
  <si>
    <t>0 és 9 - nem válaszolt</t>
  </si>
  <si>
    <t>1 - Szinte naponta</t>
  </si>
  <si>
    <t>2 - Hetente többször</t>
  </si>
  <si>
    <t>3 - Kb. hetente</t>
  </si>
  <si>
    <t>4 - Kb. havonta</t>
  </si>
  <si>
    <t>5 - Ritkábban vagy soha</t>
  </si>
  <si>
    <t>0 - Nem válaszolt vagy egyik sem</t>
  </si>
  <si>
    <t>fejfájás gyakorisága
(akt_data$pszom_1)</t>
  </si>
  <si>
    <t>gyomor vagy hasfájás gyakorisága
(akt_data$pszom_2)</t>
  </si>
  <si>
    <t>hátfájás gyakorisága
(akt_data$pszom_3)</t>
  </si>
  <si>
    <t>kedvetlenség, rosszkedv gyakorisága
(akt_data$pszom_4)</t>
  </si>
  <si>
    <t>ingerlékenység, indulatosság gyakorisága
(akt_data$pszom_5)</t>
  </si>
  <si>
    <t>fáradtság, kimerültség gyakorisága
(akt_data$pszom_7)</t>
  </si>
  <si>
    <t>alvászavar gyakorisága
(akt_data$pszom_6)</t>
  </si>
  <si>
    <t>%</t>
  </si>
  <si>
    <t>Összesen (n)</t>
  </si>
  <si>
    <t>Van együtt</t>
  </si>
  <si>
    <t>Összesen - 14-es sorral egyező szám kell???</t>
  </si>
  <si>
    <t>önminősített egészségi állapot átlaga</t>
  </si>
  <si>
    <t>önminősített egészségi állapot szórása</t>
  </si>
  <si>
    <t>4.01</t>
  </si>
  <si>
    <t>0.59</t>
  </si>
  <si>
    <t>Összesen - &lt;= 39-es sorban lévő szám</t>
  </si>
  <si>
    <t>0.62</t>
  </si>
  <si>
    <t>4.08</t>
  </si>
  <si>
    <t>4.03</t>
  </si>
  <si>
    <t>0.61</t>
  </si>
  <si>
    <t>4.31</t>
  </si>
  <si>
    <t>0.58</t>
  </si>
  <si>
    <t>4.28</t>
  </si>
  <si>
    <t>4.19</t>
  </si>
  <si>
    <t>0.55</t>
  </si>
  <si>
    <t>4.21</t>
  </si>
  <si>
    <t>4.23</t>
  </si>
  <si>
    <t>4.26</t>
  </si>
  <si>
    <t>Összesen - &lt;= 35-ös sorban lévő szám</t>
  </si>
  <si>
    <t>Összesen  (n)</t>
  </si>
  <si>
    <t>37.65</t>
  </si>
  <si>
    <t>1 - nincs</t>
  </si>
  <si>
    <t>2 - valszeg van</t>
  </si>
  <si>
    <t>3 - nagyon valszeg van</t>
  </si>
  <si>
    <t>39.29</t>
  </si>
  <si>
    <t>40.40</t>
  </si>
  <si>
    <t>F</t>
  </si>
  <si>
    <t>df</t>
  </si>
  <si>
    <t>26.32</t>
  </si>
  <si>
    <t>4.43e-12</t>
  </si>
  <si>
    <t>37.05</t>
  </si>
  <si>
    <t>41.38</t>
  </si>
  <si>
    <t>43.71</t>
  </si>
  <si>
    <t>32.7</t>
  </si>
  <si>
    <t>1.015e-14</t>
  </si>
  <si>
    <t>39.15</t>
  </si>
  <si>
    <t>41.94</t>
  </si>
  <si>
    <t>42.16</t>
  </si>
  <si>
    <t>39.56</t>
  </si>
  <si>
    <t>2.2e-16</t>
  </si>
  <si>
    <t>OSA_KAT vs. életkor</t>
  </si>
  <si>
    <t>40.19</t>
  </si>
  <si>
    <t>42.45</t>
  </si>
  <si>
    <t>44.25</t>
  </si>
  <si>
    <t>16.42</t>
  </si>
  <si>
    <t>8.383e-08</t>
  </si>
  <si>
    <t>36.66</t>
  </si>
  <si>
    <t>40.8</t>
  </si>
  <si>
    <t>32.43</t>
  </si>
  <si>
    <t>1.633</t>
  </si>
  <si>
    <t>0.1961</t>
  </si>
  <si>
    <t>38.22</t>
  </si>
  <si>
    <t>33.40</t>
  </si>
  <si>
    <t>42.36</t>
  </si>
  <si>
    <t>45.00</t>
  </si>
  <si>
    <t>49.00</t>
  </si>
  <si>
    <t>40.06</t>
  </si>
  <si>
    <t>45.58</t>
  </si>
  <si>
    <t>44.40</t>
  </si>
  <si>
    <t>6.89</t>
  </si>
  <si>
    <t>0.001</t>
  </si>
  <si>
    <t>41.07</t>
  </si>
  <si>
    <t>47.68</t>
  </si>
  <si>
    <t>51.23</t>
  </si>
  <si>
    <t>9.73</t>
  </si>
  <si>
    <t>6.856e-05</t>
  </si>
  <si>
    <t>38.72</t>
  </si>
  <si>
    <t>44.26</t>
  </si>
  <si>
    <t>47.88</t>
  </si>
  <si>
    <t>0.018</t>
  </si>
  <si>
    <t>Az OSA kategória és az életkor közötti kapcsolat elemzésére variancia analízist végeztem, a szignifikancia szintet 0,05 értékben határoztam meg.</t>
  </si>
  <si>
    <t>Sport vs. OSA</t>
  </si>
  <si>
    <t>t</t>
  </si>
  <si>
    <t>-5.75</t>
  </si>
  <si>
    <t>Sportol (OSA skála átlagérték)</t>
  </si>
  <si>
    <t>Nem sportol  (OSA skála átlagérték)</t>
  </si>
  <si>
    <t>9.91e-09</t>
  </si>
  <si>
    <t>1.87</t>
  </si>
  <si>
    <t>2.50</t>
  </si>
  <si>
    <t>CI</t>
  </si>
  <si>
    <t>-0.85;-0.42</t>
  </si>
  <si>
    <t>1.60</t>
  </si>
  <si>
    <t>2.90</t>
  </si>
  <si>
    <t>-8.88</t>
  </si>
  <si>
    <t>-1.60;-1.02</t>
  </si>
  <si>
    <t>1.70</t>
  </si>
  <si>
    <t>2.79</t>
  </si>
  <si>
    <t>-9.82</t>
  </si>
  <si>
    <t>-1.30;-0.87</t>
  </si>
  <si>
    <t>1.68</t>
  </si>
  <si>
    <t>2.69</t>
  </si>
  <si>
    <t>-7.025</t>
  </si>
  <si>
    <t>2.9e-12</t>
  </si>
  <si>
    <t>-1.30;-0.73</t>
  </si>
  <si>
    <t>0.94</t>
  </si>
  <si>
    <t>-3.88</t>
  </si>
  <si>
    <t>0.0001155</t>
  </si>
  <si>
    <t>-1.40;-0.46</t>
  </si>
  <si>
    <t>0.90</t>
  </si>
  <si>
    <t>1.71</t>
  </si>
  <si>
    <t>-3.42</t>
  </si>
  <si>
    <t>0.000667</t>
  </si>
  <si>
    <t>-1.27;-0.34</t>
  </si>
  <si>
    <t>1.02</t>
  </si>
  <si>
    <t>4.42</t>
  </si>
  <si>
    <t>-2.93</t>
  </si>
  <si>
    <t>0.005049</t>
  </si>
  <si>
    <t>-5.74;-1.07</t>
  </si>
  <si>
    <t>1.01</t>
  </si>
  <si>
    <t>2.51</t>
  </si>
  <si>
    <t>-6.85</t>
  </si>
  <si>
    <t>1.27e-11</t>
  </si>
  <si>
    <t>-1.93;-1.07</t>
  </si>
  <si>
    <t>1.20</t>
  </si>
  <si>
    <t>2.20</t>
  </si>
  <si>
    <t>-3.49</t>
  </si>
  <si>
    <t>0.0005129</t>
  </si>
  <si>
    <t>-1.56;-0.44</t>
  </si>
  <si>
    <t>0.85</t>
  </si>
  <si>
    <t>2.11</t>
  </si>
  <si>
    <t>-5.12</t>
  </si>
  <si>
    <t>4.24e-07</t>
  </si>
  <si>
    <t>-1.89;-0.84</t>
  </si>
  <si>
    <t>1.06</t>
  </si>
  <si>
    <t>-6.22</t>
  </si>
  <si>
    <t>6.003e-10</t>
  </si>
  <si>
    <t>-1.37;-0.71</t>
  </si>
  <si>
    <t>X-squared</t>
  </si>
  <si>
    <t>24.461</t>
  </si>
  <si>
    <t>4.88e-06</t>
  </si>
  <si>
    <t>9.054</t>
  </si>
  <si>
    <t>0.01081</t>
  </si>
  <si>
    <t>54.018</t>
  </si>
  <si>
    <t>1.863e-12</t>
  </si>
  <si>
    <t>0.79945</t>
  </si>
  <si>
    <t>0.6705</t>
  </si>
  <si>
    <t>16.418</t>
  </si>
  <si>
    <t>0.0002722</t>
  </si>
  <si>
    <t>van betegség</t>
  </si>
  <si>
    <t>nincs betegség</t>
  </si>
  <si>
    <t>1 - valószínűleg nincs OSA</t>
  </si>
  <si>
    <t>2 - valószínűleg van OSA</t>
  </si>
  <si>
    <t xml:space="preserve">3 - OSA nagyon valószínű </t>
  </si>
  <si>
    <t>Beteg (OSA skála átlagérték)</t>
  </si>
  <si>
    <t>Nem beteg  (OSA skála átlagérték)</t>
  </si>
  <si>
    <t>p-value</t>
  </si>
  <si>
    <t>2.61</t>
  </si>
  <si>
    <t>1.90</t>
  </si>
  <si>
    <t>2.68e-05</t>
  </si>
  <si>
    <t>0.38; 1.05</t>
  </si>
  <si>
    <t>2.84</t>
  </si>
  <si>
    <t>4.80</t>
  </si>
  <si>
    <t>1.74e-06</t>
  </si>
  <si>
    <t>0.67; 1.60</t>
  </si>
  <si>
    <t>2.66</t>
  </si>
  <si>
    <t>4.36</t>
  </si>
  <si>
    <t>1.37e-05</t>
  </si>
  <si>
    <t>0.43; 1.14</t>
  </si>
  <si>
    <t>2.22</t>
  </si>
  <si>
    <t>1.79</t>
  </si>
  <si>
    <t>1.80</t>
  </si>
  <si>
    <t>0.07146</t>
  </si>
  <si>
    <t>-0.04; 0.89</t>
  </si>
  <si>
    <t>0.96</t>
  </si>
  <si>
    <t>2.58</t>
  </si>
  <si>
    <t>-5.36</t>
  </si>
  <si>
    <t>1.13e-07</t>
  </si>
  <si>
    <t>-2.21; -1.03</t>
  </si>
  <si>
    <t>0.82</t>
  </si>
  <si>
    <t>-7.28</t>
  </si>
  <si>
    <t>8.60e-13</t>
  </si>
  <si>
    <t>-2.14; -1.23</t>
  </si>
  <si>
    <t>4.67</t>
  </si>
  <si>
    <t>1.04</t>
  </si>
  <si>
    <t>-2.94</t>
  </si>
  <si>
    <t>0.00487</t>
  </si>
  <si>
    <t>-6.10; -1.15</t>
  </si>
  <si>
    <t>2.59</t>
  </si>
  <si>
    <t>-8.07</t>
  </si>
  <si>
    <t>1.88e-15</t>
  </si>
  <si>
    <t>-2.02; -1.23</t>
  </si>
  <si>
    <t>3.28</t>
  </si>
  <si>
    <t>-10.75</t>
  </si>
  <si>
    <t>&lt; 2.2e-16</t>
  </si>
  <si>
    <t>-2.81; -1.94</t>
  </si>
  <si>
    <t>3.08</t>
  </si>
  <si>
    <t>0.77</t>
  </si>
  <si>
    <t>-8.62</t>
  </si>
  <si>
    <t>-2.84; -1.79</t>
  </si>
  <si>
    <t>Krónikus betegség vs. OSA</t>
  </si>
  <si>
    <t>2.83</t>
  </si>
  <si>
    <t>-10.90</t>
  </si>
  <si>
    <t>-2.15; -1.50</t>
  </si>
  <si>
    <t>OSA KAT vs. nem</t>
  </si>
  <si>
    <t>OSA KAT vs. krónikus betegség</t>
  </si>
  <si>
    <t>Alvászavar vs. OSA</t>
  </si>
  <si>
    <t>Van alvászavara (OSA skála átlagérték)</t>
  </si>
  <si>
    <t>Nincs alvászavara  (OSA skála átlagérték)</t>
  </si>
  <si>
    <t>1.89</t>
  </si>
  <si>
    <t>-11.02</t>
  </si>
  <si>
    <t>-2.53; -1.76</t>
  </si>
  <si>
    <t>3.66</t>
  </si>
  <si>
    <t>1.72</t>
  </si>
  <si>
    <t>-8.34</t>
  </si>
  <si>
    <t>-2.40; 1.48</t>
  </si>
  <si>
    <t>3.77</t>
  </si>
  <si>
    <t>1.84</t>
  </si>
  <si>
    <t>-9.87</t>
  </si>
  <si>
    <t>-2.32; -1.55</t>
  </si>
  <si>
    <t>3.70</t>
  </si>
  <si>
    <t>-7.31</t>
  </si>
  <si>
    <t>3.72e-13</t>
  </si>
  <si>
    <t>-2.41; -1.39</t>
  </si>
  <si>
    <t>3.23</t>
  </si>
  <si>
    <t>1.03</t>
  </si>
  <si>
    <t>3.87</t>
  </si>
  <si>
    <t>0.0001176</t>
  </si>
  <si>
    <t>1.09; 3.32</t>
  </si>
  <si>
    <t>0.95</t>
  </si>
  <si>
    <t>3.10</t>
  </si>
  <si>
    <t>0.002044</t>
  </si>
  <si>
    <t>0.57; 2.54</t>
  </si>
  <si>
    <t>0.00</t>
  </si>
  <si>
    <t>1.50</t>
  </si>
  <si>
    <t>-0.48</t>
  </si>
  <si>
    <t>0.6327</t>
  </si>
  <si>
    <t>-7.76; 4.76</t>
  </si>
  <si>
    <t>4.44</t>
  </si>
  <si>
    <t>1.11</t>
  </si>
  <si>
    <t>7.24</t>
  </si>
  <si>
    <t>8.99e-13</t>
  </si>
  <si>
    <t>2.43; 4.23</t>
  </si>
  <si>
    <t>2.00</t>
  </si>
  <si>
    <t>1.33</t>
  </si>
  <si>
    <t>0.3658</t>
  </si>
  <si>
    <t>-0.79; 2.14</t>
  </si>
  <si>
    <t>5.25</t>
  </si>
  <si>
    <t>0.99</t>
  </si>
  <si>
    <t>6.83e-05</t>
  </si>
  <si>
    <t>2.17; 6.34</t>
  </si>
  <si>
    <t>4.16</t>
  </si>
  <si>
    <t>9.25</t>
  </si>
  <si>
    <t>2.40; 3.70</t>
  </si>
  <si>
    <t>van alvászavar</t>
  </si>
  <si>
    <t>nincs alvászavar</t>
  </si>
  <si>
    <t>Frissen ébred (OSA skála átlagérték)</t>
  </si>
  <si>
    <t>Fáradtan ébred  (OSA skála átlagérték)</t>
  </si>
  <si>
    <t>Ébredés minősége vs. OSA</t>
  </si>
  <si>
    <t>OSA KAT vs. Ébredés minősége</t>
  </si>
  <si>
    <t>Frissen ébred</t>
  </si>
  <si>
    <t>Fáradtan ébred</t>
  </si>
  <si>
    <t>OSA KAT vs. Alvászavar</t>
  </si>
  <si>
    <t>1.76</t>
  </si>
  <si>
    <t>3.05</t>
  </si>
  <si>
    <t>-11.03</t>
  </si>
  <si>
    <t>-1.52; -1.06</t>
  </si>
  <si>
    <t>1.57</t>
  </si>
  <si>
    <t>2.89</t>
  </si>
  <si>
    <t>-9.03</t>
  </si>
  <si>
    <t>-1.61; -1.03</t>
  </si>
  <si>
    <t>1.64</t>
  </si>
  <si>
    <t>3.00</t>
  </si>
  <si>
    <t>-11.97</t>
  </si>
  <si>
    <t>-1.58; -1.14</t>
  </si>
  <si>
    <t>2.54</t>
  </si>
  <si>
    <t>-5.63</t>
  </si>
  <si>
    <t>2.03e-08</t>
  </si>
  <si>
    <t>-1.72; -0.54</t>
  </si>
  <si>
    <t>0.92</t>
  </si>
  <si>
    <t>2.39</t>
  </si>
  <si>
    <t>5.67</t>
  </si>
  <si>
    <t>2.11e-08</t>
  </si>
  <si>
    <t>0.96; 1.97</t>
  </si>
  <si>
    <t>0.87</t>
  </si>
  <si>
    <t>4.43</t>
  </si>
  <si>
    <t>1.099e-05</t>
  </si>
  <si>
    <t>0.57; 1.49</t>
  </si>
  <si>
    <t>1.51</t>
  </si>
  <si>
    <t>1.00</t>
  </si>
  <si>
    <t>-0.32</t>
  </si>
  <si>
    <t>0.7525</t>
  </si>
  <si>
    <t>-3.74; 2.72</t>
  </si>
  <si>
    <t>1.08</t>
  </si>
  <si>
    <t>4.59</t>
  </si>
  <si>
    <t>5.083e-06</t>
  </si>
  <si>
    <t>0.65; 1.62</t>
  </si>
  <si>
    <t>1.28</t>
  </si>
  <si>
    <t>1.77</t>
  </si>
  <si>
    <t>1.58</t>
  </si>
  <si>
    <t>0.1138</t>
  </si>
  <si>
    <t>-0.12; 1.09</t>
  </si>
  <si>
    <t>2.72</t>
  </si>
  <si>
    <t>5.90</t>
  </si>
  <si>
    <t>6.48e-09</t>
  </si>
  <si>
    <t>1.25; 2.49</t>
  </si>
  <si>
    <t>2.28</t>
  </si>
  <si>
    <t>6.73</t>
  </si>
  <si>
    <t>2.24e-11</t>
  </si>
  <si>
    <t>0.86; 1.57</t>
  </si>
  <si>
    <t>12.546</t>
  </si>
  <si>
    <t>0.001886</t>
  </si>
  <si>
    <t>90.122</t>
  </si>
  <si>
    <t>84.513</t>
  </si>
  <si>
    <t>14.25</t>
  </si>
  <si>
    <t>0.0008046</t>
  </si>
  <si>
    <t>37.099</t>
  </si>
  <si>
    <t>8.79e-09</t>
  </si>
  <si>
    <t>40.554</t>
  </si>
  <si>
    <t>1.56e-09</t>
  </si>
  <si>
    <t>9.1571</t>
  </si>
  <si>
    <t>0.01027</t>
  </si>
  <si>
    <t>79.612</t>
  </si>
  <si>
    <t>71.873</t>
  </si>
  <si>
    <t>2.47e-16</t>
  </si>
  <si>
    <t>2.4905</t>
  </si>
  <si>
    <t>0.2879</t>
  </si>
  <si>
    <t>61.397</t>
  </si>
  <si>
    <t>4.66e-14</t>
  </si>
  <si>
    <t>20.297</t>
  </si>
  <si>
    <t>3.91e-05</t>
  </si>
  <si>
    <t>12.315</t>
  </si>
  <si>
    <t>0.002118</t>
  </si>
  <si>
    <t>29.566</t>
  </si>
  <si>
    <t>3.80e-07</t>
  </si>
  <si>
    <t>21.493</t>
  </si>
  <si>
    <t>2.15e-05</t>
  </si>
  <si>
    <t>14.821</t>
  </si>
  <si>
    <t>0.0006049</t>
  </si>
  <si>
    <t>4.4004</t>
  </si>
  <si>
    <t>0.1108</t>
  </si>
  <si>
    <t>12.19</t>
  </si>
  <si>
    <t>0.002254</t>
  </si>
  <si>
    <t>8.4375</t>
  </si>
  <si>
    <t>0.01472</t>
  </si>
  <si>
    <t>0.083203</t>
  </si>
  <si>
    <t>0.9593</t>
  </si>
  <si>
    <t>0.35319</t>
  </si>
  <si>
    <t>0.8381</t>
  </si>
  <si>
    <t>37.217</t>
  </si>
  <si>
    <t>8.29e-09</t>
  </si>
  <si>
    <t>47.236</t>
  </si>
  <si>
    <t>5.53e-11</t>
  </si>
  <si>
    <t>10.086</t>
  </si>
  <si>
    <t>0.006453</t>
  </si>
  <si>
    <t>66.091</t>
  </si>
  <si>
    <t>4.45e-15</t>
  </si>
  <si>
    <t>1.0065</t>
  </si>
  <si>
    <t>0.6046</t>
  </si>
  <si>
    <t>0.97639</t>
  </si>
  <si>
    <t>0.6137</t>
  </si>
  <si>
    <t>20.002</t>
  </si>
  <si>
    <t>4.54e-05</t>
  </si>
  <si>
    <t>13.831</t>
  </si>
  <si>
    <t>0.0009922</t>
  </si>
  <si>
    <t>42.746</t>
  </si>
  <si>
    <t>5.22e-10</t>
  </si>
  <si>
    <t>56.048</t>
  </si>
  <si>
    <t>6.75e-13</t>
  </si>
  <si>
    <t>115.17</t>
  </si>
  <si>
    <t>37.81</t>
  </si>
  <si>
    <t>6.16e-09</t>
  </si>
  <si>
    <t>5.89e-13</t>
  </si>
  <si>
    <t>16.74</t>
  </si>
  <si>
    <t>OSA KAT vs. Sportolás gyakorisága</t>
  </si>
  <si>
    <t>OSA KAT vs. Sportolás</t>
  </si>
  <si>
    <t>Sportol</t>
  </si>
  <si>
    <t>Nem sportol</t>
  </si>
  <si>
    <t>hetente 4-5 alkalom</t>
  </si>
  <si>
    <t>heti 2-3 alkalom</t>
  </si>
  <si>
    <t>heti 1 alkalom</t>
  </si>
  <si>
    <t>a fentieknél ritkábban</t>
  </si>
  <si>
    <t>OSA KAT vs. Dohányzás</t>
  </si>
  <si>
    <t>Nem, és soha nem is dohányzott</t>
  </si>
  <si>
    <t>Nem, leszokott</t>
  </si>
  <si>
    <t>Dohányzik</t>
  </si>
  <si>
    <t>OSA KAT vs. Önminősített egészségi állapot</t>
  </si>
  <si>
    <t>nagyon rossz</t>
  </si>
  <si>
    <t>rossz</t>
  </si>
  <si>
    <t>kielégítő</t>
  </si>
  <si>
    <t>jó</t>
  </si>
  <si>
    <t>kiváló</t>
  </si>
  <si>
    <t>22.22</t>
  </si>
  <si>
    <t>1.50e-05</t>
  </si>
  <si>
    <t>9.2425</t>
  </si>
  <si>
    <t>4.41e-06</t>
  </si>
  <si>
    <t>24.79</t>
  </si>
  <si>
    <t>0.0003731</t>
  </si>
  <si>
    <t>19.321</t>
  </si>
  <si>
    <t>4.48e-09</t>
  </si>
  <si>
    <t>21.13</t>
  </si>
  <si>
    <t>0.0002983</t>
  </si>
  <si>
    <t>0 vagy n.a.?</t>
  </si>
  <si>
    <t>93.87</t>
  </si>
  <si>
    <t>180.35</t>
  </si>
  <si>
    <t>35.94</t>
  </si>
  <si>
    <t>1.57e-08</t>
  </si>
  <si>
    <t>0.002961</t>
  </si>
  <si>
    <t>0.0281</t>
  </si>
  <si>
    <t>7.998</t>
  </si>
  <si>
    <t>0.0003458</t>
  </si>
  <si>
    <t>11.503</t>
  </si>
  <si>
    <t>0.02146</t>
  </si>
  <si>
    <t>65.618</t>
  </si>
  <si>
    <t>107.03</t>
  </si>
  <si>
    <t>70.20</t>
  </si>
  <si>
    <t>5.72e-16</t>
  </si>
  <si>
    <t>5.85</t>
  </si>
  <si>
    <t>0.0005563</t>
  </si>
  <si>
    <t>14.14</t>
  </si>
  <si>
    <t>8.28</t>
  </si>
  <si>
    <t>0.2185</t>
  </si>
  <si>
    <t>33.3</t>
  </si>
  <si>
    <t>4.65e-15</t>
  </si>
  <si>
    <t>38.04</t>
  </si>
  <si>
    <t>1.1e-07</t>
  </si>
  <si>
    <t>101.88</t>
  </si>
  <si>
    <t>222.39</t>
  </si>
  <si>
    <t>34.09</t>
  </si>
  <si>
    <t>3.96e-08</t>
  </si>
  <si>
    <t>4.92</t>
  </si>
  <si>
    <t>0.002101</t>
  </si>
  <si>
    <t>11.24</t>
  </si>
  <si>
    <t>0.08113</t>
  </si>
  <si>
    <t>24.77</t>
  </si>
  <si>
    <t>2.34e-11</t>
  </si>
  <si>
    <t>24.50</t>
  </si>
  <si>
    <t>6.33e-05</t>
  </si>
  <si>
    <t>42.88</t>
  </si>
  <si>
    <t>86.77</t>
  </si>
  <si>
    <t>12.30</t>
  </si>
  <si>
    <t>0.002136</t>
  </si>
  <si>
    <t>1.21</t>
  </si>
  <si>
    <t>0.3059</t>
  </si>
  <si>
    <t>8.94</t>
  </si>
  <si>
    <t>0.177</t>
  </si>
  <si>
    <t>6.17</t>
  </si>
  <si>
    <t>0.002214</t>
  </si>
  <si>
    <t>4.02</t>
  </si>
  <si>
    <t>0.4031</t>
  </si>
  <si>
    <t>11.73</t>
  </si>
  <si>
    <t>9.73e-06</t>
  </si>
  <si>
    <t>34.62</t>
  </si>
  <si>
    <t>5.57e-07</t>
  </si>
  <si>
    <t>13.35</t>
  </si>
  <si>
    <t>0.001262</t>
  </si>
  <si>
    <t>4.90</t>
  </si>
  <si>
    <t>0.002236</t>
  </si>
  <si>
    <t>17.03</t>
  </si>
  <si>
    <t>0.009161</t>
  </si>
  <si>
    <t>0.04556</t>
  </si>
  <si>
    <t>2.96</t>
  </si>
  <si>
    <t>0.564</t>
  </si>
  <si>
    <t>13.77</t>
  </si>
  <si>
    <t>1.36e-06</t>
  </si>
  <si>
    <t>38.99</t>
  </si>
  <si>
    <t>6.98e-08</t>
  </si>
  <si>
    <t>8.02</t>
  </si>
  <si>
    <t>0.01816</t>
  </si>
  <si>
    <t>0.50</t>
  </si>
  <si>
    <t>0.6843</t>
  </si>
  <si>
    <t>0.65</t>
  </si>
  <si>
    <t>0.8845</t>
  </si>
  <si>
    <t>0.64</t>
  </si>
  <si>
    <t>0.5313</t>
  </si>
  <si>
    <t>5.44</t>
  </si>
  <si>
    <t>0.2446</t>
  </si>
  <si>
    <t>8.01</t>
  </si>
  <si>
    <t>0.0009424</t>
  </si>
  <si>
    <t>14.36</t>
  </si>
  <si>
    <t>0.006241</t>
  </si>
  <si>
    <t>29.70</t>
  </si>
  <si>
    <t>3.55e-07</t>
  </si>
  <si>
    <t>11.18</t>
  </si>
  <si>
    <t>3.23e-07</t>
  </si>
  <si>
    <t>22.69</t>
  </si>
  <si>
    <t>0.0009056</t>
  </si>
  <si>
    <t>5.20</t>
  </si>
  <si>
    <t>0.005655</t>
  </si>
  <si>
    <t>3.90</t>
  </si>
  <si>
    <t>0.4201</t>
  </si>
  <si>
    <t>57.27</t>
  </si>
  <si>
    <t>81.78</t>
  </si>
  <si>
    <t>8.60</t>
  </si>
  <si>
    <t>0.01355</t>
  </si>
  <si>
    <t>0.4321</t>
  </si>
  <si>
    <t>0.4613</t>
  </si>
  <si>
    <t>0.79</t>
  </si>
  <si>
    <t>0.4534</t>
  </si>
  <si>
    <t>7.43</t>
  </si>
  <si>
    <t>0.115</t>
  </si>
  <si>
    <t>9.37</t>
  </si>
  <si>
    <t>9.76e-05</t>
  </si>
  <si>
    <t>30.17</t>
  </si>
  <si>
    <t>4.52e-6</t>
  </si>
  <si>
    <t>9.84</t>
  </si>
  <si>
    <t>0.007307</t>
  </si>
  <si>
    <t>15.49</t>
  </si>
  <si>
    <t>1.14e-09</t>
  </si>
  <si>
    <t>26.44</t>
  </si>
  <si>
    <t>0.0001846</t>
  </si>
  <si>
    <t>3.44</t>
  </si>
  <si>
    <t>0.03271</t>
  </si>
  <si>
    <t>3.61</t>
  </si>
  <si>
    <t>20.53</t>
  </si>
  <si>
    <t>2.53e-09</t>
  </si>
  <si>
    <t>16.13</t>
  </si>
  <si>
    <t>0.002845</t>
  </si>
  <si>
    <t>22.51</t>
  </si>
  <si>
    <t>1.29e-05</t>
  </si>
  <si>
    <t>9.09</t>
  </si>
  <si>
    <t>5.65e-06</t>
  </si>
  <si>
    <t>22.71</t>
  </si>
  <si>
    <t>0.0009004</t>
  </si>
  <si>
    <t>3.83</t>
  </si>
  <si>
    <t>0.02181</t>
  </si>
  <si>
    <t>4.95</t>
  </si>
  <si>
    <t>0.2923</t>
  </si>
  <si>
    <t>47.40</t>
  </si>
  <si>
    <t>115.82</t>
  </si>
  <si>
    <t>Szinte naponta</t>
  </si>
  <si>
    <t>Hetente többször</t>
  </si>
  <si>
    <t>Hetente</t>
  </si>
  <si>
    <t>Havonta</t>
  </si>
  <si>
    <t>Ritkábban vagy soha</t>
  </si>
  <si>
    <t>valószínűleg nincs OSA</t>
  </si>
  <si>
    <t>valószínűleg van OSA</t>
  </si>
  <si>
    <t xml:space="preserve">OSA nagyon valószínű </t>
  </si>
  <si>
    <t>OSA KAT vs. Fejfájás gyakorisága</t>
  </si>
  <si>
    <t>OSA KAT vs. Gyomor és hasfájás gyakorisága</t>
  </si>
  <si>
    <t>OSA KAT vs. Hátfájás gyakorisága</t>
  </si>
  <si>
    <t>OSA KAT vs. Kedvetlenség, rosszkedv gyakorisága</t>
  </si>
  <si>
    <t>OSA KAT vs. Ingerlékenység, indulatosság gyakorisága</t>
  </si>
  <si>
    <t>OSA KAT vs. Alvászavar gyakorisága</t>
  </si>
  <si>
    <t>OSA KAT vs. Fáradtság, kimerültség gyakorisága</t>
  </si>
  <si>
    <t>21.23</t>
  </si>
  <si>
    <t>69.62</t>
  </si>
  <si>
    <t>5.86e-12</t>
  </si>
  <si>
    <t>18.04</t>
  </si>
  <si>
    <t>1.10e-14</t>
  </si>
  <si>
    <t>56.00</t>
  </si>
  <si>
    <t>2.82e-09</t>
  </si>
  <si>
    <t>28.32</t>
  </si>
  <si>
    <t>66.93</t>
  </si>
  <si>
    <t>2.007e-11</t>
  </si>
  <si>
    <t>43.52</t>
  </si>
  <si>
    <t>120.98</t>
  </si>
  <si>
    <t>40.50</t>
  </si>
  <si>
    <t>121.17</t>
  </si>
  <si>
    <t>22.67</t>
  </si>
  <si>
    <t>62.93</t>
  </si>
  <si>
    <t>1.24e-10</t>
  </si>
  <si>
    <t>60.03</t>
  </si>
  <si>
    <t>157.5</t>
  </si>
  <si>
    <t>8.16</t>
  </si>
  <si>
    <t>1.57e-06</t>
  </si>
  <si>
    <t>19.60</t>
  </si>
  <si>
    <t>0.01194</t>
  </si>
  <si>
    <t>9.67</t>
  </si>
  <si>
    <t>9.52e-08</t>
  </si>
  <si>
    <t>0.003781</t>
  </si>
  <si>
    <t>27.67</t>
  </si>
  <si>
    <t>79.43</t>
  </si>
  <si>
    <t>6.38e-14</t>
  </si>
  <si>
    <t>27.91</t>
  </si>
  <si>
    <t>68.81</t>
  </si>
  <si>
    <t>8.48e-12</t>
  </si>
  <si>
    <t>18.99</t>
  </si>
  <si>
    <t>2.31e-15</t>
  </si>
  <si>
    <t>45.50</t>
  </si>
  <si>
    <t>2.96e-07</t>
  </si>
  <si>
    <t>20.08</t>
  </si>
  <si>
    <t>2.99e-16</t>
  </si>
  <si>
    <t>50.96</t>
  </si>
  <si>
    <t>2.67e-08</t>
  </si>
  <si>
    <t>40.17</t>
  </si>
  <si>
    <t>98.40</t>
  </si>
  <si>
    <t>14.74</t>
  </si>
  <si>
    <t>6.06e-12</t>
  </si>
  <si>
    <t>44.44</t>
  </si>
  <si>
    <t>4.7e-07</t>
  </si>
  <si>
    <t>11.84</t>
  </si>
  <si>
    <t>1.47e-09</t>
  </si>
  <si>
    <t>33.33</t>
  </si>
  <si>
    <t>5.36e-05</t>
  </si>
  <si>
    <t>26.30</t>
  </si>
  <si>
    <t>72.74</t>
  </si>
  <si>
    <t>1.40e-12</t>
  </si>
  <si>
    <t>97.70</t>
  </si>
  <si>
    <t>37.06</t>
  </si>
  <si>
    <t>98.76</t>
  </si>
  <si>
    <t>28.69</t>
  </si>
  <si>
    <t>69.22</t>
  </si>
  <si>
    <t>7.04e-12</t>
  </si>
  <si>
    <t>53.03</t>
  </si>
  <si>
    <t>127.14</t>
  </si>
  <si>
    <t>5.01</t>
  </si>
  <si>
    <t>0.0005091</t>
  </si>
  <si>
    <t>17.66</t>
  </si>
  <si>
    <t>0.02392</t>
  </si>
  <si>
    <t>5.98</t>
  </si>
  <si>
    <t>8.87e-05</t>
  </si>
  <si>
    <t>22.84</t>
  </si>
  <si>
    <t>0.003571</t>
  </si>
  <si>
    <t>18.62</t>
  </si>
  <si>
    <t>4.86e-15</t>
  </si>
  <si>
    <t>58.46</t>
  </si>
  <si>
    <t>9.33e-10</t>
  </si>
  <si>
    <t>25.06</t>
  </si>
  <si>
    <t>77.01</t>
  </si>
  <si>
    <t>1.95e-13</t>
  </si>
  <si>
    <t>24.97</t>
  </si>
  <si>
    <t>105.69</t>
  </si>
  <si>
    <t>15.61</t>
  </si>
  <si>
    <t>1.38e-12</t>
  </si>
  <si>
    <t>51.68</t>
  </si>
  <si>
    <t>1.94e-08</t>
  </si>
  <si>
    <t>29.02</t>
  </si>
  <si>
    <t>105.11</t>
  </si>
  <si>
    <t>0.0318</t>
  </si>
  <si>
    <t>6.86</t>
  </si>
  <si>
    <t>0.5518</t>
  </si>
  <si>
    <t>1.73</t>
  </si>
  <si>
    <t>0.1416</t>
  </si>
  <si>
    <t>18.31</t>
  </si>
  <si>
    <t>0.01901</t>
  </si>
  <si>
    <t>5.34</t>
  </si>
  <si>
    <t>0.0003055</t>
  </si>
  <si>
    <t>36.98</t>
  </si>
  <si>
    <t>1.16e-05</t>
  </si>
  <si>
    <t>2.93</t>
  </si>
  <si>
    <t>0.02032</t>
  </si>
  <si>
    <t>21.46</t>
  </si>
  <si>
    <t>0.006019</t>
  </si>
  <si>
    <t>1.65</t>
  </si>
  <si>
    <t>0.1608</t>
  </si>
  <si>
    <t>9.88</t>
  </si>
  <si>
    <t>0.2733</t>
  </si>
  <si>
    <t>8.36</t>
  </si>
  <si>
    <t>1.38e-06</t>
  </si>
  <si>
    <t>41.71</t>
  </si>
  <si>
    <t>1.54e-06</t>
  </si>
  <si>
    <t>0.0008002</t>
  </si>
  <si>
    <t>16.77</t>
  </si>
  <si>
    <t>0.03264</t>
  </si>
  <si>
    <t>1.99</t>
  </si>
  <si>
    <t>0.1132</t>
  </si>
  <si>
    <t>10.32</t>
  </si>
  <si>
    <t>0.1117</t>
  </si>
  <si>
    <t>2.87</t>
  </si>
  <si>
    <t>0.03549</t>
  </si>
  <si>
    <t>5.88</t>
  </si>
  <si>
    <t>0.4373</t>
  </si>
  <si>
    <t>6.61</t>
  </si>
  <si>
    <t>0.0002084</t>
  </si>
  <si>
    <t>13.65</t>
  </si>
  <si>
    <t>0.03384</t>
  </si>
  <si>
    <t>17.02</t>
  </si>
  <si>
    <t>1.11e-10</t>
  </si>
  <si>
    <t>63.19</t>
  </si>
  <si>
    <t>1.01e-11</t>
  </si>
  <si>
    <t>3.22</t>
  </si>
  <si>
    <t>0.0224</t>
  </si>
  <si>
    <t>16.91</t>
  </si>
  <si>
    <t>0.009607</t>
  </si>
  <si>
    <t>8.78</t>
  </si>
  <si>
    <t>1.02e-05</t>
  </si>
  <si>
    <t>9.57</t>
  </si>
  <si>
    <t>0.1438</t>
  </si>
  <si>
    <t>3.93</t>
  </si>
  <si>
    <t>0.008459</t>
  </si>
  <si>
    <t>5.89</t>
  </si>
  <si>
    <t>0.4361</t>
  </si>
  <si>
    <t>9.51</t>
  </si>
  <si>
    <t>0.0003096</t>
  </si>
  <si>
    <t>16.88</t>
  </si>
  <si>
    <t>0.00204</t>
  </si>
  <si>
    <t>8.76</t>
  </si>
  <si>
    <t>0.0005358</t>
  </si>
  <si>
    <t>34.29</t>
  </si>
  <si>
    <t>6.51e-07</t>
  </si>
  <si>
    <t>11.36</t>
  </si>
  <si>
    <t>8.50e-06</t>
  </si>
  <si>
    <t>22.98</t>
  </si>
  <si>
    <t>0.0008027</t>
  </si>
  <si>
    <t>3.18</t>
  </si>
  <si>
    <t>0.02338</t>
  </si>
  <si>
    <t>7.35</t>
  </si>
  <si>
    <t>0.2896</t>
  </si>
  <si>
    <t>1.63</t>
  </si>
  <si>
    <t>0.1804</t>
  </si>
  <si>
    <t>13.25</t>
  </si>
  <si>
    <t>0.03917</t>
  </si>
  <si>
    <t>9.83</t>
  </si>
  <si>
    <t>2.13e-06</t>
  </si>
  <si>
    <t>26.95</t>
  </si>
  <si>
    <t>0.0001481</t>
  </si>
  <si>
    <t>12.90</t>
  </si>
  <si>
    <t>2.82e-08</t>
  </si>
  <si>
    <t>30.4</t>
  </si>
  <si>
    <t>3.30e-05</t>
  </si>
  <si>
    <t>19.54</t>
  </si>
  <si>
    <t>2.48e-12</t>
  </si>
  <si>
    <t>55.65</t>
  </si>
  <si>
    <t>3.42e-10</t>
  </si>
  <si>
    <t>18.13</t>
  </si>
  <si>
    <t>1.79e-11</t>
  </si>
  <si>
    <t>29.03</t>
  </si>
  <si>
    <t>5.99e-05</t>
  </si>
  <si>
    <t>9.17</t>
  </si>
  <si>
    <t>5.41e-06</t>
  </si>
  <si>
    <t>14.91</t>
  </si>
  <si>
    <t>0.02098</t>
  </si>
  <si>
    <t>3.01</t>
  </si>
  <si>
    <t>0.02958</t>
  </si>
  <si>
    <t>10.14</t>
  </si>
  <si>
    <t>0.1189</t>
  </si>
  <si>
    <t>3.98</t>
  </si>
  <si>
    <t>0.007924</t>
  </si>
  <si>
    <t>20.57</t>
  </si>
  <si>
    <t>0.002195</t>
  </si>
  <si>
    <t>8.15</t>
  </si>
  <si>
    <t>2.51e-05</t>
  </si>
  <si>
    <t>16.52</t>
  </si>
  <si>
    <t>0.01122</t>
  </si>
  <si>
    <t>3.92</t>
  </si>
  <si>
    <t>0.008616</t>
  </si>
  <si>
    <t>13.48</t>
  </si>
  <si>
    <t>0.03598</t>
  </si>
  <si>
    <t>4.76</t>
  </si>
  <si>
    <t>0.002726</t>
  </si>
  <si>
    <t>20.63</t>
  </si>
  <si>
    <t>0.002137</t>
  </si>
  <si>
    <t>4.52</t>
  </si>
  <si>
    <t>0.003799</t>
  </si>
  <si>
    <t>9.54</t>
  </si>
  <si>
    <t>0.1453</t>
  </si>
  <si>
    <t>0.001076</t>
  </si>
  <si>
    <t>20.45</t>
  </si>
  <si>
    <t>0.002302</t>
  </si>
  <si>
    <t>7.37</t>
  </si>
  <si>
    <t>7.54e-05</t>
  </si>
  <si>
    <t>4.58</t>
  </si>
  <si>
    <t>0.5986</t>
  </si>
  <si>
    <t>9.01</t>
  </si>
  <si>
    <t>7.80e-06</t>
  </si>
  <si>
    <t>23.71</t>
  </si>
  <si>
    <t>0.0005907</t>
  </si>
  <si>
    <t>6.57</t>
  </si>
  <si>
    <t>0.0002271</t>
  </si>
  <si>
    <t>14.69</t>
  </si>
  <si>
    <t>0.02284</t>
  </si>
  <si>
    <t>4.98</t>
  </si>
  <si>
    <t>0.001911</t>
  </si>
  <si>
    <t>23.93</t>
  </si>
  <si>
    <t>0.0005387</t>
  </si>
  <si>
    <t>5.96</t>
  </si>
  <si>
    <t>0.0004801</t>
  </si>
  <si>
    <t>21.12</t>
  </si>
  <si>
    <t>0.001743</t>
  </si>
  <si>
    <t>29.82</t>
  </si>
  <si>
    <t>62.69</t>
  </si>
  <si>
    <t>1.28e-11</t>
  </si>
  <si>
    <t>14.04</t>
  </si>
  <si>
    <t>4.66e-09</t>
  </si>
  <si>
    <t>1.59e-05</t>
  </si>
  <si>
    <t>16.02</t>
  </si>
  <si>
    <t>2.73e-10</t>
  </si>
  <si>
    <t>27.99</t>
  </si>
  <si>
    <t>9.42e-05</t>
  </si>
  <si>
    <t>13.30</t>
  </si>
  <si>
    <t>1.36e-08</t>
  </si>
  <si>
    <t>29.87</t>
  </si>
  <si>
    <t>4.17e-05</t>
  </si>
  <si>
    <t>22.17</t>
  </si>
  <si>
    <t>4.12e-14</t>
  </si>
  <si>
    <t>40.70</t>
  </si>
  <si>
    <t>3.31e-07</t>
  </si>
  <si>
    <t>összesen</t>
  </si>
  <si>
    <t>1,359 e-011</t>
  </si>
  <si>
    <t>3,317 e-013</t>
  </si>
  <si>
    <t>2,511 e-06</t>
  </si>
  <si>
    <t>OSA KAT vs. Korcsoport</t>
  </si>
  <si>
    <t>35.91</t>
  </si>
  <si>
    <t>0.3294</t>
  </si>
  <si>
    <t>39.55</t>
  </si>
  <si>
    <t>44.89</t>
  </si>
  <si>
    <t>46.91</t>
  </si>
  <si>
    <t>19.78</t>
  </si>
  <si>
    <t>3.115e-09</t>
  </si>
  <si>
    <t xml:space="preserve">Összesen </t>
  </si>
  <si>
    <t>Tünet</t>
  </si>
  <si>
    <t>fejfájás</t>
  </si>
  <si>
    <t xml:space="preserve">gyomor és hasfájás </t>
  </si>
  <si>
    <t>hátfájás</t>
  </si>
  <si>
    <t xml:space="preserve">kedvetlenség, rosszkedv </t>
  </si>
  <si>
    <t xml:space="preserve">ingerlékenység, indulatosság </t>
  </si>
  <si>
    <t xml:space="preserve">fáradtság, kimerültség </t>
  </si>
  <si>
    <t>alvászavar</t>
  </si>
  <si>
    <t>OSA átlagos prevalenciája a tünet ritka előfordulásakor</t>
  </si>
  <si>
    <t>OSA átlagos prevalenciája a tünet gyakori előfordulásakor</t>
  </si>
  <si>
    <t>átlag</t>
  </si>
  <si>
    <t>szórás</t>
  </si>
  <si>
    <t xml:space="preserve">MÁQ </t>
  </si>
  <si>
    <t>irány</t>
  </si>
  <si>
    <t>Y</t>
  </si>
  <si>
    <t>korreláció</t>
  </si>
  <si>
    <t>Azonosító:</t>
  </si>
  <si>
    <t>Objektumok:</t>
  </si>
  <si>
    <t>Attribútumok:</t>
  </si>
  <si>
    <t>Lépcsôk:</t>
  </si>
  <si>
    <t>Eltolás:</t>
  </si>
  <si>
    <t>Leírás:</t>
  </si>
  <si>
    <t>Rangsor</t>
  </si>
  <si>
    <t>X(A1)</t>
  </si>
  <si>
    <t>X(A2)</t>
  </si>
  <si>
    <t>X(A3)</t>
  </si>
  <si>
    <t>X(A4)</t>
  </si>
  <si>
    <t>X(A5)</t>
  </si>
  <si>
    <t>X(A6)</t>
  </si>
  <si>
    <t>X(A7)</t>
  </si>
  <si>
    <t>X(A8)</t>
  </si>
  <si>
    <t>X(A9)</t>
  </si>
  <si>
    <t>X(A10)</t>
  </si>
  <si>
    <t>X(A11)</t>
  </si>
  <si>
    <t>Y(A12)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</si>
  <si>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</si>
  <si>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</si>
  <si>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</si>
  <si>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</si>
  <si>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</si>
  <si>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</si>
  <si>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</si>
  <si>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</si>
  <si>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</si>
  <si>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</si>
  <si>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</si>
  <si>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Lépcsôk(1)</t>
  </si>
  <si>
    <t>S1</t>
  </si>
  <si>
    <t>(0+0)/(1)=0</t>
  </si>
  <si>
    <t>(0+267857)/(1)=267857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</si>
  <si>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</si>
  <si>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</si>
  <si>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</si>
  <si>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</si>
  <si>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</si>
  <si>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</si>
  <si>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</si>
  <si>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</si>
  <si>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</si>
  <si>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</si>
  <si>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Lépcsôk(2)</t>
  </si>
  <si>
    <t>COCO:STD</t>
  </si>
  <si>
    <t>Becslés</t>
  </si>
  <si>
    <t>Tény+0</t>
  </si>
  <si>
    <t>Delta</t>
  </si>
  <si>
    <t>Delta/Tény</t>
  </si>
  <si>
    <t>S1 összeg:</t>
  </si>
  <si>
    <t>S11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</si>
  <si>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</si>
  <si>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</si>
  <si>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</si>
  <si>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</si>
  <si>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</si>
  <si>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</si>
  <si>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</si>
  <si>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r>
      <t>Maximális memória használat: </t>
    </r>
    <r>
      <rPr>
        <b/>
        <sz val="7"/>
        <color rgb="FF333333"/>
        <rFont val="Verdana"/>
        <family val="2"/>
        <charset val="238"/>
      </rPr>
      <t>1.44 Mb</t>
    </r>
  </si>
  <si>
    <t>(0+44176)/(1)=44176</t>
  </si>
  <si>
    <r>
      <t>A futtatás idôtartama: </t>
    </r>
    <r>
      <rPr>
        <b/>
        <sz val="7"/>
        <color rgb="FF333333"/>
        <rFont val="Verdana"/>
        <family val="2"/>
        <charset val="238"/>
      </rPr>
      <t>0.04 mp (0 p)</t>
    </r>
  </si>
  <si>
    <r>
      <t>A futtatás idôtartama: </t>
    </r>
    <r>
      <rPr>
        <b/>
        <sz val="7"/>
        <color rgb="FF333333"/>
        <rFont val="Verdana"/>
        <family val="2"/>
        <charset val="238"/>
      </rPr>
      <t>0.05 mp (0 p)</t>
    </r>
  </si>
  <si>
    <t>hatásmérték</t>
  </si>
  <si>
    <r>
      <t>A futtatás idôtartama: </t>
    </r>
    <r>
      <rPr>
        <b/>
        <sz val="7"/>
        <color rgb="FF333333"/>
        <rFont val="Verdana"/>
        <family val="2"/>
        <charset val="238"/>
      </rPr>
      <t>0.06 mp (0 p)</t>
    </r>
  </si>
  <si>
    <t>nagyon_rossz</t>
  </si>
  <si>
    <t>közepes</t>
  </si>
  <si>
    <t>1-2-3-4-5</t>
  </si>
  <si>
    <t>fix irányok</t>
  </si>
  <si>
    <t>COCO STD: 3297339</t>
  </si>
  <si>
    <t>(0+118615)/(1)=118615</t>
  </si>
  <si>
    <t>(0+143647)/(1)=143647</t>
  </si>
  <si>
    <t>(0+22629)/(1)=22629</t>
  </si>
  <si>
    <t>(0+152386)/(1)=152386</t>
  </si>
  <si>
    <t>(0+203569)/(1)=203569</t>
  </si>
  <si>
    <t>(0+315175)/(1)=315175</t>
  </si>
  <si>
    <t>(0+19295)/(1)=19295</t>
  </si>
  <si>
    <t>(0+147361)/(1)=147361</t>
  </si>
  <si>
    <t>(0+27634)/(1)=27634</t>
  </si>
  <si>
    <t>(0+4350)/(1)=4350</t>
  </si>
  <si>
    <t>COCO STD: 2222575</t>
  </si>
  <si>
    <t>(0+28542)/(1)=28542</t>
  </si>
  <si>
    <t>(0+51955)/(1)=51955</t>
  </si>
  <si>
    <t>(0+605548)/(1)=605548</t>
  </si>
  <si>
    <t>(0+608759)/(1)=608759</t>
  </si>
  <si>
    <t>(0+10231)/(1)=10231</t>
  </si>
  <si>
    <t>(0+23254)/(1)=23254</t>
  </si>
  <si>
    <t>(0+43748)/(1)=43748</t>
  </si>
  <si>
    <t>(0+588628)/(1)=588628</t>
  </si>
  <si>
    <t>(0+578608)/(1)=578608</t>
  </si>
  <si>
    <t>(0+13950)/(1)=13950</t>
  </si>
  <si>
    <t>COCO STD: 1015082</t>
  </si>
  <si>
    <t>(0+34671)/(1)=34671</t>
  </si>
  <si>
    <t>(0+93746)/(1)=93746</t>
  </si>
  <si>
    <t>(0+40806)/(1)=40806</t>
  </si>
  <si>
    <t>(0+48969)/(1)=48969</t>
  </si>
  <si>
    <t>(0+12428)/(1)=12428</t>
  </si>
  <si>
    <t>(0+30623)/(1)=30623</t>
  </si>
  <si>
    <t>(0+22167)/(1)=22167</t>
  </si>
  <si>
    <t>(0+71532)/(1)=71532</t>
  </si>
  <si>
    <t>(0+48076)/(1)=48076</t>
  </si>
  <si>
    <t>(0+37467)/(1)=37467</t>
  </si>
  <si>
    <t>(0+58002)/(1)=58002</t>
  </si>
  <si>
    <t>COCO STD: 4006404</t>
  </si>
  <si>
    <t>(0+10696)/(1)=10696</t>
  </si>
  <si>
    <t>(0+498551)/(1)=498551</t>
  </si>
  <si>
    <t>(0+508861)/(1)=508861</t>
  </si>
  <si>
    <t>(0+499765)/(1)=499765</t>
  </si>
  <si>
    <t>(0+498217)/(1)=498217</t>
  </si>
  <si>
    <t>(0+3291)/(1)=3291</t>
  </si>
  <si>
    <t>(0+1426)/(1)=1426</t>
  </si>
  <si>
    <t>(0+7937)/(1)=7937</t>
  </si>
  <si>
    <t>(0+495518)/(1)=495518</t>
  </si>
  <si>
    <t>(0+15)/(1)=15</t>
  </si>
  <si>
    <t>(0+6265)/(1)=6265</t>
  </si>
  <si>
    <t>COCO STD: 8097402</t>
  </si>
  <si>
    <t>(500068+319)/(2)=250193.5</t>
  </si>
  <si>
    <t>(0+0)/(2)=0</t>
  </si>
  <si>
    <t>(204+500045)/(2)=250124.5</t>
  </si>
  <si>
    <t>(1000000+500159)/(2)=750079.5</t>
  </si>
  <si>
    <t>(501220+501128)/(2)=501174</t>
  </si>
  <si>
    <t>(500115+501513)/(2)=500814</t>
  </si>
  <si>
    <t>(136+319)/(2)=227.5</t>
  </si>
  <si>
    <t>(0+499841)/(2)=249920.5</t>
  </si>
  <si>
    <t>(501220+499840)/(2)=500530</t>
  </si>
  <si>
    <t>(499932+499840)/(2)=499886</t>
  </si>
  <si>
    <t>(500115+499840)/(2)=499977.5</t>
  </si>
  <si>
    <t>(498644+0)/(2)=249322</t>
  </si>
  <si>
    <r>
      <t>A futtatás idôtartama: </t>
    </r>
    <r>
      <rPr>
        <b/>
        <sz val="7"/>
        <color rgb="FF333333"/>
        <rFont val="Verdana"/>
        <family val="2"/>
        <charset val="238"/>
      </rPr>
      <t>0.09 mp (0 p)</t>
    </r>
  </si>
  <si>
    <t>korreláció-alapú</t>
  </si>
  <si>
    <t>fix</t>
  </si>
  <si>
    <t>bináris</t>
  </si>
  <si>
    <t>előjel-zavar</t>
  </si>
  <si>
    <t>max</t>
  </si>
  <si>
    <t>min</t>
  </si>
  <si>
    <t>nincs direkt antagonizmus</t>
  </si>
  <si>
    <t>de nincs L7-8-9 hatásmérték sem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</si>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</sst>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4"/>
      <color rgb="FF000000"/>
      <name val="Times New Roman"/>
      <family val="1"/>
      <charset val="238"/>
    </font>
    <font>
      <sz val="7"/>
      <color rgb="FF000000"/>
      <name val="Verdana"/>
      <family val="2"/>
      <charset val="238"/>
    </font>
    <font>
      <b/>
      <sz val="7"/>
      <color rgb="FF000000"/>
      <name val="Verdana"/>
      <family val="2"/>
      <charset val="238"/>
    </font>
    <font>
      <b/>
      <sz val="5"/>
      <color rgb="FFFFFFFF"/>
      <name val="Verdana"/>
      <family val="2"/>
      <charset val="238"/>
    </font>
    <font>
      <sz val="5"/>
      <color rgb="FF333333"/>
      <name val="Verdana"/>
      <family val="2"/>
      <charset val="238"/>
    </font>
    <font>
      <sz val="8"/>
      <color rgb="FF333333"/>
      <name val="Verdana"/>
      <family val="2"/>
      <charset val="238"/>
    </font>
    <font>
      <sz val="7"/>
      <color rgb="FF333333"/>
      <name val="Verdana"/>
      <family val="2"/>
      <charset val="238"/>
    </font>
    <font>
      <b/>
      <sz val="7"/>
      <color rgb="FF333333"/>
      <name val="Verdan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24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2" fontId="0" fillId="0" borderId="1" xfId="0" quotePrefix="1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" fontId="0" fillId="0" borderId="1" xfId="0" quotePrefix="1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2" fontId="5" fillId="3" borderId="1" xfId="0" quotePrefix="1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5" borderId="1" xfId="0" applyNumberForma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10" fontId="5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" fontId="5" fillId="3" borderId="1" xfId="0" quotePrefix="1" applyNumberFormat="1" applyFont="1" applyFill="1" applyBorder="1" applyAlignment="1">
      <alignment horizontal="center" vertical="center"/>
    </xf>
    <xf numFmtId="0" fontId="5" fillId="3" borderId="1" xfId="0" quotePrefix="1" applyFont="1" applyFill="1" applyBorder="1" applyAlignment="1">
      <alignment horizontal="center" vertical="center"/>
    </xf>
    <xf numFmtId="10" fontId="0" fillId="5" borderId="1" xfId="0" quotePrefix="1" applyNumberForma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9" fontId="0" fillId="0" borderId="1" xfId="0" quotePrefix="1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quotePrefix="1" applyNumberFormat="1" applyFont="1" applyBorder="1" applyAlignment="1">
      <alignment horizontal="center" vertical="center"/>
    </xf>
    <xf numFmtId="0" fontId="0" fillId="0" borderId="1" xfId="0" quotePrefix="1" applyBorder="1"/>
    <xf numFmtId="0" fontId="5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quotePrefix="1" applyFont="1" applyBorder="1"/>
    <xf numFmtId="1" fontId="5" fillId="0" borderId="1" xfId="0" quotePrefix="1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1" fontId="0" fillId="0" borderId="1" xfId="0" quotePrefix="1" applyNumberForma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0" fontId="5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0" xfId="0" applyFont="1"/>
    <xf numFmtId="1" fontId="0" fillId="0" borderId="0" xfId="0" applyNumberFormat="1"/>
    <xf numFmtId="9" fontId="0" fillId="0" borderId="0" xfId="0" applyNumberFormat="1"/>
    <xf numFmtId="1" fontId="1" fillId="0" borderId="0" xfId="0" applyNumberFormat="1" applyFont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" fontId="1" fillId="0" borderId="1" xfId="0" applyNumberFormat="1" applyFont="1" applyBorder="1"/>
    <xf numFmtId="0" fontId="0" fillId="0" borderId="4" xfId="0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2" fontId="5" fillId="4" borderId="1" xfId="0" quotePrefix="1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/>
    </xf>
    <xf numFmtId="0" fontId="7" fillId="0" borderId="0" xfId="0" applyFont="1"/>
    <xf numFmtId="9" fontId="0" fillId="0" borderId="0" xfId="0" applyNumberForma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0" fontId="5" fillId="7" borderId="1" xfId="0" quotePrefix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7" borderId="0" xfId="0" applyFill="1"/>
    <xf numFmtId="10" fontId="0" fillId="7" borderId="1" xfId="0" applyNumberFormat="1" applyFill="1" applyBorder="1" applyAlignment="1">
      <alignment horizontal="center" vertical="center"/>
    </xf>
    <xf numFmtId="9" fontId="0" fillId="7" borderId="1" xfId="0" quotePrefix="1" applyNumberFormat="1" applyFill="1" applyBorder="1" applyAlignment="1">
      <alignment horizontal="center" vertical="center"/>
    </xf>
    <xf numFmtId="9" fontId="0" fillId="7" borderId="1" xfId="0" applyNumberFormat="1" applyFill="1" applyBorder="1" applyAlignment="1">
      <alignment horizontal="center" vertical="center"/>
    </xf>
    <xf numFmtId="10" fontId="5" fillId="7" borderId="1" xfId="0" applyNumberFormat="1" applyFont="1" applyFill="1" applyBorder="1" applyAlignment="1">
      <alignment horizontal="center" vertical="center"/>
    </xf>
    <xf numFmtId="2" fontId="5" fillId="7" borderId="1" xfId="0" applyNumberFormat="1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9" fontId="0" fillId="7" borderId="1" xfId="0" applyNumberForma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11" fontId="6" fillId="7" borderId="1" xfId="0" applyNumberFormat="1" applyFont="1" applyFill="1" applyBorder="1" applyAlignment="1">
      <alignment horizontal="center"/>
    </xf>
    <xf numFmtId="1" fontId="5" fillId="7" borderId="1" xfId="0" quotePrefix="1" applyNumberFormat="1" applyFon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2" fontId="5" fillId="7" borderId="1" xfId="0" quotePrefix="1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5" fillId="7" borderId="1" xfId="0" quotePrefix="1" applyFont="1" applyFill="1" applyBorder="1"/>
    <xf numFmtId="1" fontId="2" fillId="7" borderId="1" xfId="0" applyNumberFormat="1" applyFont="1" applyFill="1" applyBorder="1" applyAlignment="1">
      <alignment horizontal="center" vertical="center"/>
    </xf>
    <xf numFmtId="9" fontId="5" fillId="7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5" fillId="7" borderId="0" xfId="0" applyNumberFormat="1" applyFont="1" applyFill="1" applyAlignment="1">
      <alignment horizontal="center" vertical="center"/>
    </xf>
    <xf numFmtId="9" fontId="0" fillId="8" borderId="1" xfId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9" fontId="11" fillId="8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16" fontId="11" fillId="8" borderId="1" xfId="0" quotePrefix="1" applyNumberFormat="1" applyFont="1" applyFill="1" applyBorder="1" applyAlignment="1">
      <alignment horizontal="center" vertical="center"/>
    </xf>
    <xf numFmtId="0" fontId="11" fillId="8" borderId="1" xfId="0" quotePrefix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9" fontId="5" fillId="8" borderId="1" xfId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9" fontId="2" fillId="8" borderId="1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9" fontId="0" fillId="8" borderId="1" xfId="1" applyFont="1" applyFill="1" applyBorder="1" applyAlignment="1">
      <alignment horizontal="center" vertical="center" wrapText="1"/>
    </xf>
    <xf numFmtId="9" fontId="11" fillId="8" borderId="1" xfId="1" applyFont="1" applyFill="1" applyBorder="1" applyAlignment="1">
      <alignment horizontal="center" vertical="center" wrapText="1"/>
    </xf>
    <xf numFmtId="16" fontId="11" fillId="8" borderId="1" xfId="0" quotePrefix="1" applyNumberFormat="1" applyFont="1" applyFill="1" applyBorder="1" applyAlignment="1">
      <alignment horizontal="center" vertical="center" wrapText="1"/>
    </xf>
    <xf numFmtId="9" fontId="5" fillId="8" borderId="1" xfId="1" applyFont="1" applyFill="1" applyBorder="1" applyAlignment="1">
      <alignment horizontal="center" vertical="center" wrapText="1"/>
    </xf>
    <xf numFmtId="9" fontId="2" fillId="8" borderId="1" xfId="1" applyFont="1" applyFill="1" applyBorder="1" applyAlignment="1">
      <alignment horizontal="center" vertical="center" wrapText="1"/>
    </xf>
    <xf numFmtId="0" fontId="11" fillId="8" borderId="1" xfId="0" quotePrefix="1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17" fontId="0" fillId="0" borderId="1" xfId="0" quotePrefix="1" applyNumberForma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2" fontId="0" fillId="0" borderId="0" xfId="0" applyNumberFormat="1" applyAlignment="1">
      <alignment wrapText="1"/>
    </xf>
    <xf numFmtId="2" fontId="2" fillId="0" borderId="0" xfId="0" applyNumberFormat="1" applyFont="1" applyAlignment="1">
      <alignment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16" fillId="10" borderId="12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left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9" fillId="0" borderId="0" xfId="2"/>
    <xf numFmtId="0" fontId="18" fillId="0" borderId="0" xfId="0" applyFont="1"/>
    <xf numFmtId="0" fontId="0" fillId="11" borderId="0" xfId="0" applyFill="1" applyAlignment="1">
      <alignment wrapText="1"/>
    </xf>
    <xf numFmtId="0" fontId="15" fillId="11" borderId="13" xfId="0" applyFont="1" applyFill="1" applyBorder="1" applyAlignment="1">
      <alignment horizontal="center" vertical="center" wrapText="1"/>
    </xf>
    <xf numFmtId="9" fontId="0" fillId="11" borderId="0" xfId="1" applyFont="1" applyFill="1"/>
    <xf numFmtId="9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12" borderId="0" xfId="0" applyFill="1" applyAlignment="1">
      <alignment wrapText="1"/>
    </xf>
    <xf numFmtId="0" fontId="0" fillId="2" borderId="0" xfId="0" applyFill="1" applyAlignment="1">
      <alignment wrapText="1"/>
    </xf>
    <xf numFmtId="2" fontId="0" fillId="4" borderId="0" xfId="0" applyNumberFormat="1" applyFill="1" applyAlignment="1">
      <alignment wrapText="1"/>
    </xf>
    <xf numFmtId="9" fontId="0" fillId="0" borderId="0" xfId="1" applyFont="1" applyAlignment="1">
      <alignment wrapText="1"/>
    </xf>
    <xf numFmtId="9" fontId="0" fillId="4" borderId="0" xfId="1" applyFont="1" applyFill="1" applyAlignment="1">
      <alignment wrapText="1"/>
    </xf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wrapText="1"/>
    </xf>
    <xf numFmtId="0" fontId="16" fillId="2" borderId="1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6" fillId="7" borderId="12" xfId="0" applyFont="1" applyFill="1" applyBorder="1" applyAlignment="1">
      <alignment horizontal="center" vertical="center" wrapText="1"/>
    </xf>
    <xf numFmtId="0" fontId="16" fillId="13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</cellXfs>
  <cellStyles count="3">
    <cellStyle name="Hivatkozás" xfId="2" builtinId="8"/>
    <cellStyle name="Normál" xfId="0" builtinId="0"/>
    <cellStyle name="Százalé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hu-HU" sz="1600" b="1"/>
              <a:t>Az alvási apnoeval összefüggésbe hozható egyes pszichoszomatikus tünetek gyakorisága és az alvási apnoe prevalenciája közötti kapcsolat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5.6650376615380992E-2"/>
          <c:y val="0.1339480862743769"/>
          <c:w val="0.9029455829805787"/>
          <c:h val="0.661335029259157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'Védéshez tünetek gyakorisága'!$B$8</c:f>
              <c:strCache>
                <c:ptCount val="1"/>
                <c:pt idx="0">
                  <c:v>OSA átlagos prevalenciája a tünet ritka előfordulásakor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'Védéshez tünetek gyakorisága'!$A$9:$A$15</c:f>
              <c:strCache>
                <c:ptCount val="7"/>
                <c:pt idx="0">
                  <c:v>fejfájás</c:v>
                </c:pt>
                <c:pt idx="1">
                  <c:v>gyomor és hasfájás </c:v>
                </c:pt>
                <c:pt idx="2">
                  <c:v>hátfájás</c:v>
                </c:pt>
                <c:pt idx="3">
                  <c:v>kedvetlenség, rosszkedv </c:v>
                </c:pt>
                <c:pt idx="4">
                  <c:v>ingerlékenység, indulatosság </c:v>
                </c:pt>
                <c:pt idx="5">
                  <c:v>fáradtság, kimerültség </c:v>
                </c:pt>
                <c:pt idx="6">
                  <c:v>alvászavar</c:v>
                </c:pt>
              </c:strCache>
            </c:strRef>
          </c:cat>
          <c:val>
            <c:numRef>
              <c:f>'Védéshez tünetek gyakorisága'!$B$9:$B$15</c:f>
              <c:numCache>
                <c:formatCode>0%</c:formatCode>
                <c:ptCount val="7"/>
                <c:pt idx="0">
                  <c:v>0.09</c:v>
                </c:pt>
                <c:pt idx="1">
                  <c:v>0.09</c:v>
                </c:pt>
                <c:pt idx="2">
                  <c:v>0.08</c:v>
                </c:pt>
                <c:pt idx="3">
                  <c:v>0.08</c:v>
                </c:pt>
                <c:pt idx="4">
                  <c:v>0.09</c:v>
                </c:pt>
                <c:pt idx="5">
                  <c:v>0.09</c:v>
                </c:pt>
                <c:pt idx="6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5-495D-A8AF-AFDEA6ABD5C5}"/>
            </c:ext>
          </c:extLst>
        </c:ser>
        <c:ser>
          <c:idx val="1"/>
          <c:order val="1"/>
          <c:tx>
            <c:strRef>
              <c:f>'Védéshez tünetek gyakorisága'!$C$8</c:f>
              <c:strCache>
                <c:ptCount val="1"/>
                <c:pt idx="0">
                  <c:v>OSA átlagos prevalenciája a tünet gyakori előfordulásakor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'Védéshez tünetek gyakorisága'!$A$9:$A$15</c:f>
              <c:strCache>
                <c:ptCount val="7"/>
                <c:pt idx="0">
                  <c:v>fejfájás</c:v>
                </c:pt>
                <c:pt idx="1">
                  <c:v>gyomor és hasfájás </c:v>
                </c:pt>
                <c:pt idx="2">
                  <c:v>hátfájás</c:v>
                </c:pt>
                <c:pt idx="3">
                  <c:v>kedvetlenség, rosszkedv </c:v>
                </c:pt>
                <c:pt idx="4">
                  <c:v>ingerlékenység, indulatosság </c:v>
                </c:pt>
                <c:pt idx="5">
                  <c:v>fáradtság, kimerültség </c:v>
                </c:pt>
                <c:pt idx="6">
                  <c:v>alvászavar</c:v>
                </c:pt>
              </c:strCache>
            </c:strRef>
          </c:cat>
          <c:val>
            <c:numRef>
              <c:f>'Védéshez tünetek gyakorisága'!$C$9:$C$15</c:f>
              <c:numCache>
                <c:formatCode>0%</c:formatCode>
                <c:ptCount val="7"/>
                <c:pt idx="0">
                  <c:v>0.18</c:v>
                </c:pt>
                <c:pt idx="1">
                  <c:v>0.2</c:v>
                </c:pt>
                <c:pt idx="2">
                  <c:v>0.19</c:v>
                </c:pt>
                <c:pt idx="3">
                  <c:v>0.22</c:v>
                </c:pt>
                <c:pt idx="4">
                  <c:v>0.23</c:v>
                </c:pt>
                <c:pt idx="5">
                  <c:v>0.23</c:v>
                </c:pt>
                <c:pt idx="6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A5-495D-A8AF-AFDEA6ABD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279695"/>
        <c:axId val="254289263"/>
      </c:barChart>
      <c:catAx>
        <c:axId val="25427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254289263"/>
        <c:crosses val="autoZero"/>
        <c:auto val="1"/>
        <c:lblAlgn val="ctr"/>
        <c:lblOffset val="100"/>
        <c:noMultiLvlLbl val="0"/>
      </c:catAx>
      <c:valAx>
        <c:axId val="25428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25427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2945759726E-2"/>
          <c:y val="0.92300198234526698"/>
          <c:w val="0.89999994108480552"/>
          <c:h val="4.62583535642277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22861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47B63DAE-438D-4AFA-B43D-2B1612FCE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22861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023E2C9D-E03A-4869-ADA0-7E6029800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22861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9B6D367E-B503-43AA-852B-DA8B49B8A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22861</xdr:rowOff>
    </xdr:to>
    <xdr:pic>
      <xdr:nvPicPr>
        <xdr:cNvPr id="5" name="Kép 4" descr="COCO">
          <a:extLst>
            <a:ext uri="{FF2B5EF4-FFF2-40B4-BE49-F238E27FC236}">
              <a16:creationId xmlns:a16="http://schemas.microsoft.com/office/drawing/2014/main" id="{8C452AAB-9E36-4A1E-93B6-BD4C7469B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22861</xdr:rowOff>
    </xdr:to>
    <xdr:pic>
      <xdr:nvPicPr>
        <xdr:cNvPr id="6" name="Kép 5" descr="COCO">
          <a:extLst>
            <a:ext uri="{FF2B5EF4-FFF2-40B4-BE49-F238E27FC236}">
              <a16:creationId xmlns:a16="http://schemas.microsoft.com/office/drawing/2014/main" id="{FF8BF518-0E67-EC26-6D8F-E94D8AC26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536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22861</xdr:rowOff>
    </xdr:to>
    <xdr:pic>
      <xdr:nvPicPr>
        <xdr:cNvPr id="7" name="Kép 6" descr="COCO">
          <a:extLst>
            <a:ext uri="{FF2B5EF4-FFF2-40B4-BE49-F238E27FC236}">
              <a16:creationId xmlns:a16="http://schemas.microsoft.com/office/drawing/2014/main" id="{D1680A9F-5C6F-A743-DD28-909ADDA62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536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6F9BCA7D-9E58-4251-8A5F-2E127B8DB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124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FB3E1A4C-6B23-4785-9D26-6C06BF73E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124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4E856854-B852-461A-A4E4-C75426C81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124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5" name="Kép 4" descr="COCO">
          <a:extLst>
            <a:ext uri="{FF2B5EF4-FFF2-40B4-BE49-F238E27FC236}">
              <a16:creationId xmlns:a16="http://schemas.microsoft.com/office/drawing/2014/main" id="{550FB768-E851-2485-A725-6C7B5F37B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6" name="Kép 5" descr="COCO">
          <a:extLst>
            <a:ext uri="{FF2B5EF4-FFF2-40B4-BE49-F238E27FC236}">
              <a16:creationId xmlns:a16="http://schemas.microsoft.com/office/drawing/2014/main" id="{71C65331-CDD8-B456-F5A3-0A0076152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78723DE3-368C-45EF-9E08-9A51E42F1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F31E3636-5D7B-4550-AFE4-5E661B16F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E2A41EBB-9DC5-C4C6-9D96-937F499F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124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5" name="Kép 4" descr="COCO">
          <a:extLst>
            <a:ext uri="{FF2B5EF4-FFF2-40B4-BE49-F238E27FC236}">
              <a16:creationId xmlns:a16="http://schemas.microsoft.com/office/drawing/2014/main" id="{D4174042-CC1F-08E0-DF49-55A9787CF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124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7EBEF3F8-F111-4CC6-A832-2BFD7B879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CCCFD19F-8D5C-711A-0D83-8DA1F2410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D7456CBE-F784-2326-8A49-AF301C0BE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376B6029-6C90-2BF0-3F50-0FF3F1343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9E85F1BB-4597-614C-8723-8859957FA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</xdr:colOff>
      <xdr:row>6</xdr:row>
      <xdr:rowOff>176210</xdr:rowOff>
    </xdr:from>
    <xdr:to>
      <xdr:col>20</xdr:col>
      <xdr:colOff>9525</xdr:colOff>
      <xdr:row>36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051055F-2074-421D-82D6-B42802134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iau.my-x.hu/myx-free/coco/test/809740220250616151250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miau.my-x.hu/myx-free/coco/test/400640420250616151211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miau.my-x.hu/myx-free/coco/test/101508220250616151116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miau.my-x.hu/myx-free/coco/test/222257520250616150939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miau.my-x.hu/myx-free/coco/test/329733920250616150832.htm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14"/>
  <sheetViews>
    <sheetView zoomScale="85" zoomScaleNormal="85" workbookViewId="0">
      <pane xSplit="2" ySplit="3" topLeftCell="C6" activePane="bottomRight" state="frozen"/>
      <selection pane="topRight"/>
      <selection pane="bottomLeft"/>
      <selection pane="bottomRight" sqref="A1:A2"/>
    </sheetView>
  </sheetViews>
  <sheetFormatPr defaultRowHeight="14.5" x14ac:dyDescent="0.35"/>
  <cols>
    <col min="1" max="1" width="42.36328125" bestFit="1" customWidth="1"/>
    <col min="2" max="2" width="39.36328125" bestFit="1" customWidth="1"/>
    <col min="3" max="12" width="10" customWidth="1"/>
    <col min="13" max="13" width="10" style="93" customWidth="1"/>
    <col min="14" max="14" width="15.90625" customWidth="1"/>
  </cols>
  <sheetData>
    <row r="1" spans="1:14" x14ac:dyDescent="0.35">
      <c r="A1" s="197" t="s">
        <v>3</v>
      </c>
      <c r="B1" s="197" t="s">
        <v>1</v>
      </c>
      <c r="C1" s="196" t="s">
        <v>2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0" t="s">
        <v>89</v>
      </c>
    </row>
    <row r="2" spans="1:14" x14ac:dyDescent="0.35">
      <c r="A2" s="191"/>
      <c r="B2" s="191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190"/>
    </row>
    <row r="3" spans="1:14" x14ac:dyDescent="0.35">
      <c r="A3" s="192" t="s">
        <v>90</v>
      </c>
      <c r="B3" s="187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177" t="s">
        <v>4</v>
      </c>
      <c r="B4" s="9" t="s">
        <v>5</v>
      </c>
      <c r="C4" s="1">
        <v>4399</v>
      </c>
      <c r="D4" s="1">
        <v>2578</v>
      </c>
      <c r="E4" s="1">
        <v>3858</v>
      </c>
      <c r="F4" s="1">
        <v>2569</v>
      </c>
      <c r="G4" s="15" t="s">
        <v>93</v>
      </c>
      <c r="H4" s="15" t="s">
        <v>93</v>
      </c>
      <c r="I4" s="15" t="s">
        <v>93</v>
      </c>
      <c r="J4" s="15" t="s">
        <v>93</v>
      </c>
      <c r="K4" s="15" t="s">
        <v>93</v>
      </c>
      <c r="L4" s="1">
        <v>508</v>
      </c>
      <c r="M4" s="88">
        <v>1846</v>
      </c>
      <c r="N4" s="16">
        <f>SUM(C4:M4)</f>
        <v>15758</v>
      </c>
    </row>
    <row r="5" spans="1:14" x14ac:dyDescent="0.35">
      <c r="A5" s="178"/>
      <c r="B5" s="9" t="s">
        <v>6</v>
      </c>
      <c r="C5" s="1">
        <v>1288</v>
      </c>
      <c r="D5" s="1">
        <v>730</v>
      </c>
      <c r="E5" s="1">
        <v>1382</v>
      </c>
      <c r="F5" s="1">
        <v>918</v>
      </c>
      <c r="G5" s="15" t="s">
        <v>93</v>
      </c>
      <c r="H5" s="15" t="s">
        <v>93</v>
      </c>
      <c r="I5" s="15" t="s">
        <v>93</v>
      </c>
      <c r="J5" s="15" t="s">
        <v>93</v>
      </c>
      <c r="K5" s="15" t="s">
        <v>93</v>
      </c>
      <c r="L5" s="1">
        <v>101</v>
      </c>
      <c r="M5" s="88">
        <v>396</v>
      </c>
      <c r="N5" s="16">
        <f>SUM(C5:M5)</f>
        <v>4815</v>
      </c>
    </row>
    <row r="6" spans="1:14" x14ac:dyDescent="0.35">
      <c r="A6" s="179"/>
      <c r="B6" s="13" t="s">
        <v>89</v>
      </c>
      <c r="C6" s="12">
        <f>SUM(C4:C5)</f>
        <v>5687</v>
      </c>
      <c r="D6" s="12">
        <f t="shared" ref="D6:M6" si="0">SUM(D4:D5)</f>
        <v>3308</v>
      </c>
      <c r="E6" s="12">
        <f t="shared" si="0"/>
        <v>5240</v>
      </c>
      <c r="F6" s="12">
        <f t="shared" si="0"/>
        <v>3487</v>
      </c>
      <c r="G6" s="4">
        <f t="shared" si="0"/>
        <v>0</v>
      </c>
      <c r="H6" s="4">
        <f t="shared" si="0"/>
        <v>0</v>
      </c>
      <c r="I6" s="4">
        <f t="shared" si="0"/>
        <v>0</v>
      </c>
      <c r="J6" s="4">
        <f t="shared" si="0"/>
        <v>0</v>
      </c>
      <c r="K6" s="4">
        <f t="shared" si="0"/>
        <v>0</v>
      </c>
      <c r="L6" s="12">
        <f t="shared" si="0"/>
        <v>609</v>
      </c>
      <c r="M6" s="87">
        <f t="shared" si="0"/>
        <v>2242</v>
      </c>
      <c r="N6" s="16">
        <f>SUM(C6:M6)</f>
        <v>20573</v>
      </c>
    </row>
    <row r="7" spans="1:14" x14ac:dyDescent="0.35">
      <c r="A7" s="177" t="s">
        <v>7</v>
      </c>
      <c r="B7" s="9" t="s">
        <v>8</v>
      </c>
      <c r="C7" s="5">
        <v>318</v>
      </c>
      <c r="D7" s="1">
        <v>1361</v>
      </c>
      <c r="E7" s="1">
        <v>162</v>
      </c>
      <c r="F7" s="1">
        <v>437</v>
      </c>
      <c r="G7" s="1">
        <v>253</v>
      </c>
      <c r="H7" s="1">
        <v>256</v>
      </c>
      <c r="I7" s="15">
        <v>5</v>
      </c>
      <c r="J7" s="1">
        <v>270</v>
      </c>
      <c r="K7" s="1">
        <v>155</v>
      </c>
      <c r="L7" s="1">
        <v>180</v>
      </c>
      <c r="M7" s="88">
        <v>548</v>
      </c>
      <c r="N7" s="16">
        <f t="shared" ref="N7:N112" si="1">SUM(C7:M7)</f>
        <v>3945</v>
      </c>
    </row>
    <row r="8" spans="1:14" x14ac:dyDescent="0.35">
      <c r="A8" s="178"/>
      <c r="B8" s="9" t="s">
        <v>9</v>
      </c>
      <c r="C8" s="1">
        <v>3671</v>
      </c>
      <c r="D8" s="1">
        <v>225</v>
      </c>
      <c r="E8" s="1">
        <v>3198</v>
      </c>
      <c r="F8" s="1">
        <v>1433</v>
      </c>
      <c r="G8" s="1">
        <v>271</v>
      </c>
      <c r="H8" s="1">
        <v>365</v>
      </c>
      <c r="I8" s="15">
        <v>17</v>
      </c>
      <c r="J8" s="1">
        <v>283</v>
      </c>
      <c r="K8" s="1">
        <v>130</v>
      </c>
      <c r="L8" s="1">
        <v>129</v>
      </c>
      <c r="M8" s="88">
        <v>424</v>
      </c>
      <c r="N8" s="16">
        <f t="shared" si="1"/>
        <v>10146</v>
      </c>
    </row>
    <row r="9" spans="1:14" x14ac:dyDescent="0.35">
      <c r="A9" s="178"/>
      <c r="B9" s="9" t="s">
        <v>10</v>
      </c>
      <c r="C9" s="1">
        <v>1384</v>
      </c>
      <c r="D9" s="1">
        <v>1418</v>
      </c>
      <c r="E9" s="1">
        <v>1472</v>
      </c>
      <c r="F9" s="1">
        <v>1283</v>
      </c>
      <c r="G9" s="1">
        <v>164</v>
      </c>
      <c r="H9" s="1">
        <v>158</v>
      </c>
      <c r="I9" s="15">
        <v>25</v>
      </c>
      <c r="J9" s="1">
        <v>428</v>
      </c>
      <c r="K9" s="1">
        <v>241</v>
      </c>
      <c r="L9" s="1">
        <v>200</v>
      </c>
      <c r="M9" s="88">
        <v>913</v>
      </c>
      <c r="N9" s="16">
        <f t="shared" si="1"/>
        <v>7686</v>
      </c>
    </row>
    <row r="10" spans="1:14" x14ac:dyDescent="0.35">
      <c r="A10" s="178"/>
      <c r="B10" s="9" t="s">
        <v>11</v>
      </c>
      <c r="C10" s="1">
        <v>314</v>
      </c>
      <c r="D10" s="1">
        <v>304</v>
      </c>
      <c r="E10" s="1">
        <v>408</v>
      </c>
      <c r="F10" s="1">
        <v>334</v>
      </c>
      <c r="G10" s="1">
        <v>72</v>
      </c>
      <c r="H10" s="1">
        <v>84</v>
      </c>
      <c r="I10" s="15">
        <v>9</v>
      </c>
      <c r="J10" s="1">
        <v>204</v>
      </c>
      <c r="K10" s="1">
        <v>172</v>
      </c>
      <c r="L10" s="1">
        <v>100</v>
      </c>
      <c r="M10" s="88">
        <v>357</v>
      </c>
      <c r="N10" s="16">
        <f t="shared" si="1"/>
        <v>2358</v>
      </c>
    </row>
    <row r="11" spans="1:14" x14ac:dyDescent="0.35">
      <c r="A11" s="179"/>
      <c r="B11" s="13" t="s">
        <v>89</v>
      </c>
      <c r="C11" s="12">
        <f>SUM(C7:C10)</f>
        <v>5687</v>
      </c>
      <c r="D11" s="12">
        <f t="shared" ref="D11:M11" si="2">SUM(D7:D10)</f>
        <v>3308</v>
      </c>
      <c r="E11" s="12">
        <f t="shared" si="2"/>
        <v>5240</v>
      </c>
      <c r="F11" s="13">
        <f t="shared" si="2"/>
        <v>3487</v>
      </c>
      <c r="G11" s="4">
        <f t="shared" si="2"/>
        <v>760</v>
      </c>
      <c r="H11" s="4">
        <f t="shared" si="2"/>
        <v>863</v>
      </c>
      <c r="I11" s="12">
        <f t="shared" si="2"/>
        <v>56</v>
      </c>
      <c r="J11" s="12">
        <f t="shared" si="2"/>
        <v>1185</v>
      </c>
      <c r="K11" s="12">
        <f t="shared" si="2"/>
        <v>698</v>
      </c>
      <c r="L11" s="12">
        <f t="shared" si="2"/>
        <v>609</v>
      </c>
      <c r="M11" s="87">
        <f t="shared" si="2"/>
        <v>2242</v>
      </c>
      <c r="N11" s="16">
        <f t="shared" si="1"/>
        <v>24135</v>
      </c>
    </row>
    <row r="12" spans="1:14" x14ac:dyDescent="0.35">
      <c r="A12" s="192" t="s">
        <v>91</v>
      </c>
      <c r="B12" s="187"/>
      <c r="C12" s="6" t="s">
        <v>44</v>
      </c>
      <c r="D12" s="3" t="s">
        <v>45</v>
      </c>
      <c r="E12" s="3" t="s">
        <v>47</v>
      </c>
      <c r="F12" s="3" t="s">
        <v>49</v>
      </c>
      <c r="G12" s="3" t="s">
        <v>51</v>
      </c>
      <c r="H12" s="3" t="s">
        <v>53</v>
      </c>
      <c r="I12" s="18" t="s">
        <v>0</v>
      </c>
      <c r="J12" s="3" t="s">
        <v>56</v>
      </c>
      <c r="K12" s="3" t="s">
        <v>58</v>
      </c>
      <c r="L12" s="6" t="s">
        <v>60</v>
      </c>
      <c r="M12" s="89" t="s">
        <v>62</v>
      </c>
      <c r="N12" s="16"/>
    </row>
    <row r="13" spans="1:14" x14ac:dyDescent="0.35">
      <c r="A13" s="192" t="s">
        <v>92</v>
      </c>
      <c r="B13" s="187"/>
      <c r="C13" s="3" t="s">
        <v>43</v>
      </c>
      <c r="D13" s="6" t="s">
        <v>46</v>
      </c>
      <c r="E13" s="3" t="s">
        <v>48</v>
      </c>
      <c r="F13" s="6" t="s">
        <v>50</v>
      </c>
      <c r="G13" s="3" t="s">
        <v>52</v>
      </c>
      <c r="H13" s="3" t="s">
        <v>54</v>
      </c>
      <c r="I13" s="19" t="s">
        <v>55</v>
      </c>
      <c r="J13" s="3" t="s">
        <v>57</v>
      </c>
      <c r="K13" s="6" t="s">
        <v>59</v>
      </c>
      <c r="L13" s="6" t="s">
        <v>61</v>
      </c>
      <c r="M13" s="89" t="s">
        <v>63</v>
      </c>
      <c r="N13" s="16"/>
    </row>
    <row r="14" spans="1:14" x14ac:dyDescent="0.35">
      <c r="A14" s="180" t="s">
        <v>15</v>
      </c>
      <c r="B14" s="1" t="s">
        <v>20</v>
      </c>
      <c r="C14" s="1">
        <v>3966</v>
      </c>
      <c r="D14" s="1">
        <v>2498</v>
      </c>
      <c r="E14" s="1">
        <v>3610</v>
      </c>
      <c r="F14" s="1">
        <v>2194</v>
      </c>
      <c r="G14" s="1">
        <v>685</v>
      </c>
      <c r="H14" s="1">
        <v>744</v>
      </c>
      <c r="I14" s="15">
        <v>48</v>
      </c>
      <c r="J14" s="1">
        <v>1013</v>
      </c>
      <c r="K14" s="1">
        <v>596</v>
      </c>
      <c r="L14" s="1">
        <v>516</v>
      </c>
      <c r="M14" s="88">
        <v>1943</v>
      </c>
      <c r="N14" s="16">
        <f t="shared" si="1"/>
        <v>17813</v>
      </c>
    </row>
    <row r="15" spans="1:14" x14ac:dyDescent="0.35">
      <c r="A15" s="181"/>
      <c r="B15" s="1" t="s">
        <v>21</v>
      </c>
      <c r="C15" s="1">
        <v>1408</v>
      </c>
      <c r="D15" s="1">
        <v>592</v>
      </c>
      <c r="E15" s="1">
        <v>1211</v>
      </c>
      <c r="F15" s="1">
        <v>597</v>
      </c>
      <c r="G15" s="1">
        <v>91</v>
      </c>
      <c r="H15" s="1">
        <v>85</v>
      </c>
      <c r="I15" s="15">
        <v>7</v>
      </c>
      <c r="J15" s="1">
        <v>151</v>
      </c>
      <c r="K15" s="1">
        <v>85</v>
      </c>
      <c r="L15" s="1">
        <v>77</v>
      </c>
      <c r="M15" s="88">
        <v>248</v>
      </c>
      <c r="N15" s="16">
        <f t="shared" si="1"/>
        <v>4552</v>
      </c>
    </row>
    <row r="16" spans="1:14" x14ac:dyDescent="0.35">
      <c r="A16" s="181"/>
      <c r="B16" s="1" t="s">
        <v>104</v>
      </c>
      <c r="C16" s="1">
        <v>313</v>
      </c>
      <c r="D16" s="1">
        <v>218</v>
      </c>
      <c r="E16" s="1">
        <v>419</v>
      </c>
      <c r="F16" s="1">
        <v>696</v>
      </c>
      <c r="G16" s="1">
        <v>7</v>
      </c>
      <c r="H16" s="1">
        <v>36</v>
      </c>
      <c r="I16" s="15">
        <v>1</v>
      </c>
      <c r="J16" s="1">
        <v>21</v>
      </c>
      <c r="K16" s="1">
        <v>17</v>
      </c>
      <c r="L16" s="1">
        <v>16</v>
      </c>
      <c r="M16" s="88">
        <v>51</v>
      </c>
      <c r="N16" s="16">
        <f t="shared" si="1"/>
        <v>1795</v>
      </c>
    </row>
    <row r="17" spans="1:14" x14ac:dyDescent="0.35">
      <c r="A17" s="181"/>
      <c r="B17" s="12" t="s">
        <v>89</v>
      </c>
      <c r="C17" s="13">
        <f>SUM(C14:C16)</f>
        <v>5687</v>
      </c>
      <c r="D17" s="13">
        <f t="shared" ref="D17:M17" si="3">SUM(D14:D16)</f>
        <v>3308</v>
      </c>
      <c r="E17" s="13">
        <f>SUM(E14:E16)</f>
        <v>5240</v>
      </c>
      <c r="F17" s="13">
        <f t="shared" si="3"/>
        <v>3487</v>
      </c>
      <c r="G17" s="12">
        <f t="shared" si="3"/>
        <v>783</v>
      </c>
      <c r="H17" s="13">
        <f t="shared" si="3"/>
        <v>865</v>
      </c>
      <c r="I17" s="12">
        <f t="shared" si="3"/>
        <v>56</v>
      </c>
      <c r="J17" s="12">
        <f t="shared" si="3"/>
        <v>1185</v>
      </c>
      <c r="K17" s="12">
        <f t="shared" si="3"/>
        <v>698</v>
      </c>
      <c r="L17" s="12">
        <f t="shared" si="3"/>
        <v>609</v>
      </c>
      <c r="M17" s="87">
        <f t="shared" si="3"/>
        <v>2242</v>
      </c>
      <c r="N17" s="16">
        <f t="shared" si="1"/>
        <v>24160</v>
      </c>
    </row>
    <row r="18" spans="1:14" x14ac:dyDescent="0.35">
      <c r="A18" s="182" t="s">
        <v>16</v>
      </c>
      <c r="B18" s="1" t="s">
        <v>71</v>
      </c>
      <c r="C18" s="1">
        <v>855</v>
      </c>
      <c r="D18" s="1">
        <v>621</v>
      </c>
      <c r="E18" s="1">
        <v>715</v>
      </c>
      <c r="F18" s="1">
        <v>454</v>
      </c>
      <c r="G18" s="1">
        <v>214</v>
      </c>
      <c r="H18" s="1">
        <v>247</v>
      </c>
      <c r="I18" s="15">
        <v>14</v>
      </c>
      <c r="J18" s="1">
        <v>300</v>
      </c>
      <c r="K18" s="1">
        <v>171</v>
      </c>
      <c r="L18" s="1">
        <v>154</v>
      </c>
      <c r="M18" s="88">
        <v>703</v>
      </c>
      <c r="N18" s="16">
        <f t="shared" si="1"/>
        <v>4448</v>
      </c>
    </row>
    <row r="19" spans="1:14" x14ac:dyDescent="0.35">
      <c r="A19" s="183"/>
      <c r="B19" s="1" t="s">
        <v>72</v>
      </c>
      <c r="C19" s="1">
        <v>2401</v>
      </c>
      <c r="D19" s="1">
        <v>1458</v>
      </c>
      <c r="E19" s="1">
        <v>2252</v>
      </c>
      <c r="F19" s="1">
        <v>1370</v>
      </c>
      <c r="G19" s="1">
        <v>286</v>
      </c>
      <c r="H19" s="1">
        <v>358</v>
      </c>
      <c r="I19" s="15">
        <v>25</v>
      </c>
      <c r="J19" s="1">
        <v>508</v>
      </c>
      <c r="K19" s="1">
        <v>293</v>
      </c>
      <c r="L19" s="1">
        <v>251</v>
      </c>
      <c r="M19" s="88">
        <v>861</v>
      </c>
      <c r="N19" s="16">
        <f t="shared" si="1"/>
        <v>10063</v>
      </c>
    </row>
    <row r="20" spans="1:14" x14ac:dyDescent="0.35">
      <c r="A20" s="183"/>
      <c r="B20" s="1" t="s">
        <v>73</v>
      </c>
      <c r="C20" s="1">
        <v>506</v>
      </c>
      <c r="D20" s="1">
        <v>290</v>
      </c>
      <c r="E20" s="1">
        <v>489</v>
      </c>
      <c r="F20" s="1">
        <v>294</v>
      </c>
      <c r="G20" s="1">
        <v>105</v>
      </c>
      <c r="H20" s="1">
        <v>104</v>
      </c>
      <c r="I20" s="15">
        <v>4</v>
      </c>
      <c r="J20" s="1">
        <v>153</v>
      </c>
      <c r="K20" s="1">
        <v>104</v>
      </c>
      <c r="L20" s="1">
        <v>68</v>
      </c>
      <c r="M20" s="88">
        <v>250</v>
      </c>
      <c r="N20" s="16">
        <f t="shared" si="1"/>
        <v>2367</v>
      </c>
    </row>
    <row r="21" spans="1:14" x14ac:dyDescent="0.35">
      <c r="A21" s="183"/>
      <c r="B21" s="1" t="s">
        <v>74</v>
      </c>
      <c r="C21" s="1">
        <v>171</v>
      </c>
      <c r="D21" s="1">
        <v>85</v>
      </c>
      <c r="E21" s="1">
        <v>125</v>
      </c>
      <c r="F21" s="1">
        <v>61</v>
      </c>
      <c r="G21" s="1">
        <v>11</v>
      </c>
      <c r="H21" s="1">
        <v>20</v>
      </c>
      <c r="I21" s="15">
        <v>3</v>
      </c>
      <c r="J21" s="1">
        <v>37</v>
      </c>
      <c r="K21" s="1">
        <v>23</v>
      </c>
      <c r="L21" s="1">
        <v>32</v>
      </c>
      <c r="M21" s="88">
        <v>60</v>
      </c>
      <c r="N21" s="16">
        <f t="shared" si="1"/>
        <v>628</v>
      </c>
    </row>
    <row r="22" spans="1:14" x14ac:dyDescent="0.35">
      <c r="A22" s="183"/>
      <c r="B22" s="1" t="s">
        <v>104</v>
      </c>
      <c r="C22" s="1">
        <v>33</v>
      </c>
      <c r="D22" s="1">
        <v>44</v>
      </c>
      <c r="E22" s="1">
        <v>29</v>
      </c>
      <c r="F22" s="1">
        <v>15</v>
      </c>
      <c r="G22" s="1">
        <v>69</v>
      </c>
      <c r="H22" s="1">
        <v>15</v>
      </c>
      <c r="I22" s="15">
        <v>2</v>
      </c>
      <c r="J22" s="1">
        <v>15</v>
      </c>
      <c r="K22" s="1">
        <v>5</v>
      </c>
      <c r="L22" s="1">
        <v>11</v>
      </c>
      <c r="M22" s="88">
        <v>69</v>
      </c>
      <c r="N22" s="16">
        <f t="shared" si="1"/>
        <v>307</v>
      </c>
    </row>
    <row r="23" spans="1:14" x14ac:dyDescent="0.35">
      <c r="A23" s="184"/>
      <c r="B23" s="12" t="s">
        <v>94</v>
      </c>
      <c r="C23" s="13">
        <f>SUM(C18:C22)</f>
        <v>3966</v>
      </c>
      <c r="D23" s="13">
        <f t="shared" ref="D23:M23" si="4">SUM(D18:D22)</f>
        <v>2498</v>
      </c>
      <c r="E23" s="13">
        <f t="shared" si="4"/>
        <v>3610</v>
      </c>
      <c r="F23" s="13">
        <f t="shared" si="4"/>
        <v>2194</v>
      </c>
      <c r="G23" s="12">
        <f t="shared" si="4"/>
        <v>685</v>
      </c>
      <c r="H23" s="13">
        <f t="shared" si="4"/>
        <v>744</v>
      </c>
      <c r="I23" s="12">
        <f t="shared" si="4"/>
        <v>48</v>
      </c>
      <c r="J23" s="12">
        <f t="shared" si="4"/>
        <v>1013</v>
      </c>
      <c r="K23" s="12">
        <f t="shared" si="4"/>
        <v>596</v>
      </c>
      <c r="L23" s="12">
        <f t="shared" si="4"/>
        <v>516</v>
      </c>
      <c r="M23" s="87">
        <f t="shared" si="4"/>
        <v>1943</v>
      </c>
      <c r="N23" s="16">
        <f t="shared" si="1"/>
        <v>17813</v>
      </c>
    </row>
    <row r="24" spans="1:14" x14ac:dyDescent="0.35">
      <c r="A24" s="182" t="s">
        <v>95</v>
      </c>
      <c r="B24" s="1" t="s">
        <v>22</v>
      </c>
      <c r="C24" s="1">
        <v>2395</v>
      </c>
      <c r="D24" s="1">
        <v>1472</v>
      </c>
      <c r="E24" s="1">
        <v>2303</v>
      </c>
      <c r="F24" s="1">
        <v>1413</v>
      </c>
      <c r="G24" s="1">
        <v>374</v>
      </c>
      <c r="H24" s="1">
        <v>429</v>
      </c>
      <c r="I24" s="15">
        <v>28</v>
      </c>
      <c r="J24" s="1">
        <v>560</v>
      </c>
      <c r="K24" s="1">
        <v>370</v>
      </c>
      <c r="L24" s="1">
        <v>278</v>
      </c>
      <c r="M24" s="88">
        <v>1102</v>
      </c>
      <c r="N24" s="16">
        <f t="shared" si="1"/>
        <v>10724</v>
      </c>
    </row>
    <row r="25" spans="1:14" x14ac:dyDescent="0.35">
      <c r="A25" s="182"/>
      <c r="B25" s="1" t="s">
        <v>23</v>
      </c>
      <c r="C25" s="1">
        <v>1283</v>
      </c>
      <c r="D25" s="1">
        <v>675</v>
      </c>
      <c r="E25" s="1">
        <v>1242</v>
      </c>
      <c r="F25" s="1">
        <v>697</v>
      </c>
      <c r="G25" s="1">
        <v>152</v>
      </c>
      <c r="H25" s="1">
        <v>197</v>
      </c>
      <c r="I25" s="15">
        <v>16</v>
      </c>
      <c r="J25" s="1">
        <v>269</v>
      </c>
      <c r="K25" s="1">
        <v>164</v>
      </c>
      <c r="L25" s="1">
        <v>148</v>
      </c>
      <c r="M25" s="88">
        <v>490</v>
      </c>
      <c r="N25" s="16">
        <f t="shared" si="1"/>
        <v>5333</v>
      </c>
    </row>
    <row r="26" spans="1:14" x14ac:dyDescent="0.35">
      <c r="A26" s="182"/>
      <c r="B26" s="1" t="s">
        <v>24</v>
      </c>
      <c r="C26" s="1">
        <v>1760</v>
      </c>
      <c r="D26" s="1">
        <v>975</v>
      </c>
      <c r="E26" s="1">
        <v>1327</v>
      </c>
      <c r="F26" s="1">
        <v>706</v>
      </c>
      <c r="G26" s="1">
        <v>252</v>
      </c>
      <c r="H26" s="1">
        <v>229</v>
      </c>
      <c r="I26" s="15">
        <v>12</v>
      </c>
      <c r="J26" s="1">
        <v>321</v>
      </c>
      <c r="K26" s="1">
        <v>155</v>
      </c>
      <c r="L26" s="1">
        <v>170</v>
      </c>
      <c r="M26" s="88">
        <v>626</v>
      </c>
      <c r="N26" s="16">
        <f t="shared" si="1"/>
        <v>6533</v>
      </c>
    </row>
    <row r="27" spans="1:14" x14ac:dyDescent="0.35">
      <c r="A27" s="182"/>
      <c r="B27" s="1" t="s">
        <v>104</v>
      </c>
      <c r="C27" s="1">
        <v>249</v>
      </c>
      <c r="D27" s="1">
        <v>186</v>
      </c>
      <c r="E27" s="1">
        <v>368</v>
      </c>
      <c r="F27" s="1">
        <v>671</v>
      </c>
      <c r="G27" s="1">
        <v>5</v>
      </c>
      <c r="H27" s="1">
        <v>10</v>
      </c>
      <c r="I27" s="15">
        <v>0</v>
      </c>
      <c r="J27" s="1">
        <v>35</v>
      </c>
      <c r="K27" s="1">
        <v>9</v>
      </c>
      <c r="L27" s="1">
        <v>13</v>
      </c>
      <c r="M27" s="88">
        <v>24</v>
      </c>
      <c r="N27" s="16">
        <f t="shared" si="1"/>
        <v>1570</v>
      </c>
    </row>
    <row r="28" spans="1:14" x14ac:dyDescent="0.35">
      <c r="A28" s="185"/>
      <c r="B28" s="12" t="s">
        <v>89</v>
      </c>
      <c r="C28" s="12">
        <f t="shared" ref="C28:M28" si="5">SUM(C24:C27)</f>
        <v>5687</v>
      </c>
      <c r="D28" s="12">
        <f t="shared" si="5"/>
        <v>3308</v>
      </c>
      <c r="E28" s="12">
        <f t="shared" si="5"/>
        <v>5240</v>
      </c>
      <c r="F28" s="12">
        <f t="shared" si="5"/>
        <v>3487</v>
      </c>
      <c r="G28" s="12">
        <f t="shared" si="5"/>
        <v>783</v>
      </c>
      <c r="H28" s="12">
        <f t="shared" si="5"/>
        <v>865</v>
      </c>
      <c r="I28" s="12">
        <f t="shared" si="5"/>
        <v>56</v>
      </c>
      <c r="J28" s="12">
        <f t="shared" si="5"/>
        <v>1185</v>
      </c>
      <c r="K28" s="12">
        <f t="shared" si="5"/>
        <v>698</v>
      </c>
      <c r="L28" s="12">
        <f t="shared" si="5"/>
        <v>609</v>
      </c>
      <c r="M28" s="87">
        <f t="shared" si="5"/>
        <v>2242</v>
      </c>
      <c r="N28" s="16">
        <f t="shared" si="1"/>
        <v>24160</v>
      </c>
    </row>
    <row r="29" spans="1:14" x14ac:dyDescent="0.35">
      <c r="A29" s="182" t="s">
        <v>96</v>
      </c>
      <c r="B29" s="1" t="s">
        <v>25</v>
      </c>
      <c r="C29" s="1">
        <v>1</v>
      </c>
      <c r="D29" s="1">
        <v>1</v>
      </c>
      <c r="E29" s="1">
        <v>1</v>
      </c>
      <c r="F29" s="1">
        <v>0</v>
      </c>
      <c r="G29" s="1">
        <v>1</v>
      </c>
      <c r="H29" s="1">
        <v>0</v>
      </c>
      <c r="I29" s="15">
        <v>0</v>
      </c>
      <c r="J29" s="1">
        <v>0</v>
      </c>
      <c r="K29" s="1">
        <v>0</v>
      </c>
      <c r="L29" s="1">
        <v>1</v>
      </c>
      <c r="M29" s="88">
        <v>0</v>
      </c>
      <c r="N29" s="16">
        <f t="shared" si="1"/>
        <v>5</v>
      </c>
    </row>
    <row r="30" spans="1:14" x14ac:dyDescent="0.35">
      <c r="A30" s="182"/>
      <c r="B30" s="1" t="s">
        <v>26</v>
      </c>
      <c r="C30" s="1">
        <v>32</v>
      </c>
      <c r="D30" s="1">
        <v>20</v>
      </c>
      <c r="E30" s="1">
        <v>30</v>
      </c>
      <c r="F30" s="1">
        <v>13</v>
      </c>
      <c r="G30" s="1">
        <v>1</v>
      </c>
      <c r="H30" s="1">
        <v>0</v>
      </c>
      <c r="I30" s="15">
        <v>0</v>
      </c>
      <c r="J30" s="1">
        <v>2</v>
      </c>
      <c r="K30" s="1">
        <v>3</v>
      </c>
      <c r="L30" s="1">
        <v>1</v>
      </c>
      <c r="M30" s="88">
        <v>6</v>
      </c>
      <c r="N30" s="16">
        <f t="shared" si="1"/>
        <v>108</v>
      </c>
    </row>
    <row r="31" spans="1:14" x14ac:dyDescent="0.35">
      <c r="A31" s="182"/>
      <c r="B31" s="1" t="s">
        <v>27</v>
      </c>
      <c r="C31" s="1">
        <v>871</v>
      </c>
      <c r="D31" s="1">
        <v>421</v>
      </c>
      <c r="E31" s="1">
        <v>717</v>
      </c>
      <c r="F31" s="1">
        <v>367</v>
      </c>
      <c r="G31" s="1">
        <v>38</v>
      </c>
      <c r="H31" s="1">
        <v>40</v>
      </c>
      <c r="I31" s="15">
        <v>4</v>
      </c>
      <c r="J31" s="1">
        <v>95</v>
      </c>
      <c r="K31" s="1">
        <v>49</v>
      </c>
      <c r="L31" s="1">
        <v>39</v>
      </c>
      <c r="M31" s="88">
        <v>174</v>
      </c>
      <c r="N31" s="16">
        <f t="shared" si="1"/>
        <v>2815</v>
      </c>
    </row>
    <row r="32" spans="1:14" x14ac:dyDescent="0.35">
      <c r="A32" s="182"/>
      <c r="B32" s="1" t="s">
        <v>28</v>
      </c>
      <c r="C32" s="1">
        <v>3603</v>
      </c>
      <c r="D32" s="1">
        <v>1980</v>
      </c>
      <c r="E32" s="1">
        <v>3237</v>
      </c>
      <c r="F32" s="1">
        <v>1797</v>
      </c>
      <c r="G32" s="1">
        <v>449</v>
      </c>
      <c r="H32" s="1">
        <v>515</v>
      </c>
      <c r="I32" s="15">
        <v>37</v>
      </c>
      <c r="J32" s="1">
        <v>738</v>
      </c>
      <c r="K32" s="1">
        <v>417</v>
      </c>
      <c r="L32" s="1">
        <v>352</v>
      </c>
      <c r="M32" s="88">
        <v>1340</v>
      </c>
      <c r="N32" s="16">
        <f t="shared" si="1"/>
        <v>14465</v>
      </c>
    </row>
    <row r="33" spans="1:14" x14ac:dyDescent="0.35">
      <c r="A33" s="182"/>
      <c r="B33" s="1" t="s">
        <v>29</v>
      </c>
      <c r="C33" s="1">
        <v>956</v>
      </c>
      <c r="D33" s="1">
        <v>708</v>
      </c>
      <c r="E33" s="1">
        <v>908</v>
      </c>
      <c r="F33" s="1">
        <v>621</v>
      </c>
      <c r="G33" s="1">
        <v>287</v>
      </c>
      <c r="H33" s="1">
        <v>277</v>
      </c>
      <c r="I33" s="15">
        <v>15</v>
      </c>
      <c r="J33" s="1">
        <v>350</v>
      </c>
      <c r="K33" s="1">
        <v>216</v>
      </c>
      <c r="L33" s="1">
        <v>205</v>
      </c>
      <c r="M33" s="88">
        <v>703</v>
      </c>
      <c r="N33" s="16">
        <f t="shared" si="1"/>
        <v>5246</v>
      </c>
    </row>
    <row r="34" spans="1:14" x14ac:dyDescent="0.35">
      <c r="A34" s="182"/>
      <c r="B34" s="1" t="s">
        <v>104</v>
      </c>
      <c r="C34" s="1">
        <v>224</v>
      </c>
      <c r="D34" s="1">
        <v>178</v>
      </c>
      <c r="E34" s="1">
        <v>347</v>
      </c>
      <c r="F34" s="1">
        <v>689</v>
      </c>
      <c r="G34" s="1">
        <v>7</v>
      </c>
      <c r="H34" s="9">
        <v>33</v>
      </c>
      <c r="I34" s="15">
        <v>0</v>
      </c>
      <c r="J34" s="1">
        <v>0</v>
      </c>
      <c r="K34" s="1">
        <v>13</v>
      </c>
      <c r="L34" s="1">
        <v>11</v>
      </c>
      <c r="M34" s="88">
        <v>19</v>
      </c>
      <c r="N34" s="16">
        <f t="shared" si="1"/>
        <v>1521</v>
      </c>
    </row>
    <row r="35" spans="1:14" x14ac:dyDescent="0.35">
      <c r="A35" s="185"/>
      <c r="B35" s="12" t="s">
        <v>89</v>
      </c>
      <c r="C35" s="12">
        <f t="shared" ref="C35:M35" si="6">SUM(C29:C34)</f>
        <v>5687</v>
      </c>
      <c r="D35" s="12">
        <f t="shared" si="6"/>
        <v>3308</v>
      </c>
      <c r="E35" s="12">
        <f t="shared" si="6"/>
        <v>5240</v>
      </c>
      <c r="F35" s="13">
        <f t="shared" si="6"/>
        <v>3487</v>
      </c>
      <c r="G35" s="12">
        <f t="shared" si="6"/>
        <v>783</v>
      </c>
      <c r="H35" s="13">
        <f t="shared" si="6"/>
        <v>865</v>
      </c>
      <c r="I35" s="12">
        <f t="shared" si="6"/>
        <v>56</v>
      </c>
      <c r="J35" s="12">
        <f t="shared" si="6"/>
        <v>1185</v>
      </c>
      <c r="K35" s="12">
        <f t="shared" si="6"/>
        <v>698</v>
      </c>
      <c r="L35" s="12">
        <f t="shared" si="6"/>
        <v>609</v>
      </c>
      <c r="M35" s="87">
        <f t="shared" si="6"/>
        <v>2242</v>
      </c>
      <c r="N35" s="16">
        <f t="shared" si="1"/>
        <v>24160</v>
      </c>
    </row>
    <row r="36" spans="1:14" x14ac:dyDescent="0.35">
      <c r="A36" s="199" t="s">
        <v>122</v>
      </c>
      <c r="B36" s="200"/>
      <c r="C36" s="26" t="s">
        <v>124</v>
      </c>
      <c r="D36" s="27" t="s">
        <v>128</v>
      </c>
      <c r="E36" s="27" t="s">
        <v>129</v>
      </c>
      <c r="F36" s="27" t="s">
        <v>128</v>
      </c>
      <c r="G36" s="27" t="s">
        <v>131</v>
      </c>
      <c r="H36" s="27" t="s">
        <v>133</v>
      </c>
      <c r="I36" s="27" t="s">
        <v>134</v>
      </c>
      <c r="J36" s="27" t="s">
        <v>136</v>
      </c>
      <c r="K36" s="27" t="s">
        <v>137</v>
      </c>
      <c r="L36" s="27" t="s">
        <v>138</v>
      </c>
      <c r="M36" s="90" t="s">
        <v>137</v>
      </c>
      <c r="N36" s="25"/>
    </row>
    <row r="37" spans="1:14" x14ac:dyDescent="0.35">
      <c r="A37" s="199" t="s">
        <v>123</v>
      </c>
      <c r="B37" s="201"/>
      <c r="C37" s="9" t="s">
        <v>125</v>
      </c>
      <c r="D37" s="9" t="s">
        <v>127</v>
      </c>
      <c r="E37" s="9" t="s">
        <v>125</v>
      </c>
      <c r="F37" s="9" t="s">
        <v>130</v>
      </c>
      <c r="G37" s="9" t="s">
        <v>132</v>
      </c>
      <c r="H37" s="9">
        <v>0.55000000000000004</v>
      </c>
      <c r="I37" s="9" t="s">
        <v>135</v>
      </c>
      <c r="J37" s="9" t="s">
        <v>132</v>
      </c>
      <c r="K37" s="9" t="s">
        <v>125</v>
      </c>
      <c r="L37" s="9" t="s">
        <v>125</v>
      </c>
      <c r="M37" s="91" t="s">
        <v>125</v>
      </c>
      <c r="N37" s="25"/>
    </row>
    <row r="38" spans="1:14" x14ac:dyDescent="0.35">
      <c r="A38" s="188" t="s">
        <v>98</v>
      </c>
      <c r="B38" s="9" t="s">
        <v>33</v>
      </c>
      <c r="C38" s="9">
        <v>5064</v>
      </c>
      <c r="D38" s="9">
        <v>2885</v>
      </c>
      <c r="E38" s="9">
        <v>4517</v>
      </c>
      <c r="F38" s="9">
        <v>2572</v>
      </c>
      <c r="G38" s="9">
        <v>760</v>
      </c>
      <c r="H38" s="9">
        <v>815</v>
      </c>
      <c r="I38" s="15">
        <v>54</v>
      </c>
      <c r="J38" s="1">
        <v>1141</v>
      </c>
      <c r="K38" s="1">
        <v>669</v>
      </c>
      <c r="L38" s="1">
        <v>587</v>
      </c>
      <c r="M38" s="88">
        <v>2147</v>
      </c>
      <c r="N38" s="16">
        <f t="shared" si="1"/>
        <v>21211</v>
      </c>
    </row>
    <row r="39" spans="1:14" x14ac:dyDescent="0.35">
      <c r="A39" s="178"/>
      <c r="B39" s="9" t="s">
        <v>34</v>
      </c>
      <c r="C39" s="9">
        <v>389</v>
      </c>
      <c r="D39" s="9">
        <v>213</v>
      </c>
      <c r="E39" s="9">
        <v>334</v>
      </c>
      <c r="F39" s="9">
        <v>169</v>
      </c>
      <c r="G39" s="9">
        <v>15</v>
      </c>
      <c r="H39" s="9">
        <v>38</v>
      </c>
      <c r="I39" s="15">
        <v>1</v>
      </c>
      <c r="J39" s="1">
        <v>28</v>
      </c>
      <c r="K39" s="1">
        <v>14</v>
      </c>
      <c r="L39" s="1">
        <v>5</v>
      </c>
      <c r="M39" s="88">
        <v>57</v>
      </c>
      <c r="N39" s="16">
        <f t="shared" si="1"/>
        <v>1263</v>
      </c>
    </row>
    <row r="40" spans="1:14" x14ac:dyDescent="0.35">
      <c r="A40" s="178"/>
      <c r="B40" s="9" t="s">
        <v>104</v>
      </c>
      <c r="C40" s="9">
        <v>234</v>
      </c>
      <c r="D40" s="9">
        <v>210</v>
      </c>
      <c r="E40" s="9">
        <v>389</v>
      </c>
      <c r="F40" s="9">
        <v>746</v>
      </c>
      <c r="G40" s="9">
        <v>8</v>
      </c>
      <c r="H40" s="9">
        <v>12</v>
      </c>
      <c r="I40" s="15">
        <v>1</v>
      </c>
      <c r="J40" s="1">
        <v>16</v>
      </c>
      <c r="K40" s="1">
        <v>15</v>
      </c>
      <c r="L40" s="1">
        <v>17</v>
      </c>
      <c r="M40" s="88">
        <v>38</v>
      </c>
      <c r="N40" s="16">
        <f t="shared" si="1"/>
        <v>1686</v>
      </c>
    </row>
    <row r="41" spans="1:14" x14ac:dyDescent="0.35">
      <c r="A41" s="191"/>
      <c r="B41" s="13" t="s">
        <v>89</v>
      </c>
      <c r="C41" s="13">
        <f>SUM(C38:C40)</f>
        <v>5687</v>
      </c>
      <c r="D41" s="13">
        <f t="shared" ref="D41:M41" si="7">SUM(D38:D40)</f>
        <v>3308</v>
      </c>
      <c r="E41" s="13">
        <f t="shared" si="7"/>
        <v>5240</v>
      </c>
      <c r="F41" s="13">
        <f t="shared" si="7"/>
        <v>3487</v>
      </c>
      <c r="G41" s="13">
        <f t="shared" si="7"/>
        <v>783</v>
      </c>
      <c r="H41" s="13">
        <f t="shared" si="7"/>
        <v>865</v>
      </c>
      <c r="I41" s="13">
        <f t="shared" si="7"/>
        <v>56</v>
      </c>
      <c r="J41" s="13">
        <f t="shared" si="7"/>
        <v>1185</v>
      </c>
      <c r="K41" s="13">
        <f t="shared" si="7"/>
        <v>698</v>
      </c>
      <c r="L41" s="13">
        <f t="shared" si="7"/>
        <v>609</v>
      </c>
      <c r="M41" s="92">
        <f t="shared" si="7"/>
        <v>2242</v>
      </c>
      <c r="N41" s="16">
        <f t="shared" si="1"/>
        <v>24160</v>
      </c>
    </row>
    <row r="42" spans="1:14" x14ac:dyDescent="0.35">
      <c r="A42" s="188" t="s">
        <v>97</v>
      </c>
      <c r="B42" s="9" t="s">
        <v>35</v>
      </c>
      <c r="C42" s="9">
        <v>0</v>
      </c>
      <c r="D42" s="9">
        <v>1</v>
      </c>
      <c r="E42" s="9">
        <v>4</v>
      </c>
      <c r="F42" s="9">
        <v>0</v>
      </c>
      <c r="G42" s="9">
        <v>2</v>
      </c>
      <c r="H42" s="9">
        <v>1</v>
      </c>
      <c r="I42" s="9">
        <v>0</v>
      </c>
      <c r="J42" s="9">
        <v>4</v>
      </c>
      <c r="K42" s="9">
        <v>2</v>
      </c>
      <c r="L42" s="9">
        <v>0</v>
      </c>
      <c r="M42" s="91">
        <v>8</v>
      </c>
      <c r="N42" s="16">
        <f t="shared" si="1"/>
        <v>22</v>
      </c>
    </row>
    <row r="43" spans="1:14" ht="15" customHeight="1" x14ac:dyDescent="0.35">
      <c r="A43" s="189"/>
      <c r="B43" s="9" t="s">
        <v>36</v>
      </c>
      <c r="C43" s="9">
        <v>74</v>
      </c>
      <c r="D43" s="9">
        <v>37</v>
      </c>
      <c r="E43" s="9">
        <v>64</v>
      </c>
      <c r="F43" s="9">
        <v>24</v>
      </c>
      <c r="G43" s="9">
        <v>3</v>
      </c>
      <c r="H43" s="9">
        <v>2</v>
      </c>
      <c r="I43" s="9">
        <v>0</v>
      </c>
      <c r="J43" s="9">
        <v>10</v>
      </c>
      <c r="K43" s="9">
        <v>3</v>
      </c>
      <c r="L43" s="9">
        <v>0</v>
      </c>
      <c r="M43" s="91">
        <v>17</v>
      </c>
      <c r="N43" s="16">
        <f t="shared" si="1"/>
        <v>234</v>
      </c>
    </row>
    <row r="44" spans="1:14" x14ac:dyDescent="0.35">
      <c r="A44" s="189"/>
      <c r="B44" s="9" t="s">
        <v>37</v>
      </c>
      <c r="C44" s="9">
        <v>66</v>
      </c>
      <c r="D44" s="9">
        <v>52</v>
      </c>
      <c r="E44" s="9">
        <v>71</v>
      </c>
      <c r="F44" s="9">
        <v>40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1">
        <v>1</v>
      </c>
      <c r="N44" s="16">
        <f t="shared" si="1"/>
        <v>230</v>
      </c>
    </row>
    <row r="45" spans="1:14" x14ac:dyDescent="0.35">
      <c r="A45" s="189"/>
      <c r="B45" s="9" t="s">
        <v>99</v>
      </c>
      <c r="C45" s="7">
        <v>226</v>
      </c>
      <c r="D45" s="7">
        <v>112</v>
      </c>
      <c r="E45" s="7">
        <v>173</v>
      </c>
      <c r="F45" s="7">
        <v>95</v>
      </c>
      <c r="G45" s="9">
        <v>4</v>
      </c>
      <c r="H45" s="9">
        <v>9</v>
      </c>
      <c r="I45" s="9">
        <v>1</v>
      </c>
      <c r="J45" s="9">
        <v>9</v>
      </c>
      <c r="K45" s="9">
        <v>6</v>
      </c>
      <c r="L45" s="9">
        <v>3</v>
      </c>
      <c r="M45" s="91">
        <v>26</v>
      </c>
      <c r="N45" s="16">
        <f t="shared" si="1"/>
        <v>664</v>
      </c>
    </row>
    <row r="46" spans="1:14" x14ac:dyDescent="0.35">
      <c r="A46" s="189"/>
      <c r="B46" s="9" t="s">
        <v>100</v>
      </c>
      <c r="C46" s="7">
        <v>0</v>
      </c>
      <c r="D46" s="7">
        <v>0</v>
      </c>
      <c r="E46" s="7">
        <v>0</v>
      </c>
      <c r="F46" s="7">
        <v>0</v>
      </c>
      <c r="G46" s="9">
        <v>0</v>
      </c>
      <c r="H46" s="9">
        <v>0</v>
      </c>
      <c r="I46" s="9">
        <v>0</v>
      </c>
      <c r="J46" s="9">
        <v>0</v>
      </c>
      <c r="K46" s="9">
        <v>1</v>
      </c>
      <c r="L46" s="9">
        <v>0</v>
      </c>
      <c r="M46" s="91">
        <v>2</v>
      </c>
      <c r="N46" s="16">
        <f t="shared" si="1"/>
        <v>3</v>
      </c>
    </row>
    <row r="47" spans="1:14" x14ac:dyDescent="0.35">
      <c r="A47" s="189"/>
      <c r="B47" s="9" t="s">
        <v>101</v>
      </c>
      <c r="C47" s="7">
        <v>0</v>
      </c>
      <c r="D47" s="7">
        <v>0</v>
      </c>
      <c r="E47" s="7">
        <v>0</v>
      </c>
      <c r="F47" s="7">
        <v>0</v>
      </c>
      <c r="G47" s="9">
        <v>1</v>
      </c>
      <c r="H47" s="9">
        <v>1</v>
      </c>
      <c r="I47" s="9">
        <v>0</v>
      </c>
      <c r="J47" s="9">
        <v>1</v>
      </c>
      <c r="K47" s="9">
        <v>0</v>
      </c>
      <c r="L47" s="9">
        <v>1</v>
      </c>
      <c r="M47" s="91">
        <v>1</v>
      </c>
      <c r="N47" s="16">
        <f t="shared" si="1"/>
        <v>5</v>
      </c>
    </row>
    <row r="48" spans="1:14" x14ac:dyDescent="0.35">
      <c r="A48" s="189"/>
      <c r="B48" s="9" t="s">
        <v>102</v>
      </c>
      <c r="C48" s="7">
        <v>0</v>
      </c>
      <c r="D48" s="7">
        <v>0</v>
      </c>
      <c r="E48" s="7">
        <v>0</v>
      </c>
      <c r="F48" s="7">
        <v>0</v>
      </c>
      <c r="G48" s="9">
        <v>2</v>
      </c>
      <c r="H48" s="9">
        <v>0</v>
      </c>
      <c r="I48" s="9">
        <v>0</v>
      </c>
      <c r="J48" s="9">
        <v>2</v>
      </c>
      <c r="K48" s="9">
        <v>1</v>
      </c>
      <c r="L48" s="9">
        <v>1</v>
      </c>
      <c r="M48" s="91">
        <v>0</v>
      </c>
      <c r="N48" s="16">
        <f t="shared" si="1"/>
        <v>6</v>
      </c>
    </row>
    <row r="49" spans="1:14" x14ac:dyDescent="0.35">
      <c r="A49" s="189"/>
      <c r="B49" s="13" t="s">
        <v>126</v>
      </c>
      <c r="C49" s="13">
        <f>SUM(C42:C48)</f>
        <v>366</v>
      </c>
      <c r="D49" s="13">
        <f t="shared" ref="D49:M49" si="8">SUM(D42:D48)</f>
        <v>202</v>
      </c>
      <c r="E49" s="13">
        <f t="shared" si="8"/>
        <v>312</v>
      </c>
      <c r="F49" s="13">
        <f t="shared" si="8"/>
        <v>159</v>
      </c>
      <c r="G49" s="13">
        <f t="shared" si="8"/>
        <v>12</v>
      </c>
      <c r="H49" s="13">
        <f t="shared" si="8"/>
        <v>13</v>
      </c>
      <c r="I49" s="13">
        <f t="shared" si="8"/>
        <v>1</v>
      </c>
      <c r="J49" s="13">
        <f t="shared" si="8"/>
        <v>26</v>
      </c>
      <c r="K49" s="13">
        <f t="shared" si="8"/>
        <v>13</v>
      </c>
      <c r="L49" s="13">
        <f t="shared" si="8"/>
        <v>5</v>
      </c>
      <c r="M49" s="92">
        <f t="shared" si="8"/>
        <v>55</v>
      </c>
      <c r="N49" s="16">
        <f t="shared" si="1"/>
        <v>1164</v>
      </c>
    </row>
    <row r="50" spans="1:14" x14ac:dyDescent="0.35">
      <c r="A50" s="189"/>
      <c r="B50" s="9" t="s">
        <v>103</v>
      </c>
      <c r="C50" s="9">
        <v>6</v>
      </c>
      <c r="D50" s="9">
        <v>4</v>
      </c>
      <c r="E50" s="9">
        <v>2</v>
      </c>
      <c r="F50" s="9">
        <v>1</v>
      </c>
      <c r="G50" s="9">
        <v>771</v>
      </c>
      <c r="H50" s="9">
        <v>829</v>
      </c>
      <c r="I50" s="9">
        <v>55</v>
      </c>
      <c r="J50" s="9">
        <v>1159</v>
      </c>
      <c r="K50" s="9">
        <v>685</v>
      </c>
      <c r="L50" s="9">
        <v>604</v>
      </c>
      <c r="M50" s="91">
        <v>2187</v>
      </c>
      <c r="N50" s="16">
        <f t="shared" si="1"/>
        <v>6303</v>
      </c>
    </row>
    <row r="51" spans="1:14" x14ac:dyDescent="0.35">
      <c r="A51" s="193" t="s">
        <v>32</v>
      </c>
      <c r="B51" s="14" t="s">
        <v>38</v>
      </c>
      <c r="C51" s="14">
        <v>3408</v>
      </c>
      <c r="D51" s="14">
        <v>1977</v>
      </c>
      <c r="E51" s="14">
        <v>3286</v>
      </c>
      <c r="F51" s="14">
        <v>1859</v>
      </c>
      <c r="G51" s="14">
        <v>663</v>
      </c>
      <c r="H51" s="14">
        <v>682</v>
      </c>
      <c r="I51" s="11">
        <v>50</v>
      </c>
      <c r="J51" s="11">
        <v>995</v>
      </c>
      <c r="K51" s="11">
        <v>593</v>
      </c>
      <c r="L51" s="11">
        <v>529</v>
      </c>
      <c r="M51" s="88">
        <v>1873</v>
      </c>
      <c r="N51" s="16">
        <f t="shared" si="1"/>
        <v>15915</v>
      </c>
    </row>
    <row r="52" spans="1:14" x14ac:dyDescent="0.35">
      <c r="A52" s="194"/>
      <c r="B52" s="14" t="s">
        <v>39</v>
      </c>
      <c r="C52" s="14">
        <v>240</v>
      </c>
      <c r="D52" s="14">
        <v>131</v>
      </c>
      <c r="E52" s="14">
        <v>251</v>
      </c>
      <c r="F52" s="14">
        <v>143</v>
      </c>
      <c r="G52" s="14">
        <v>25</v>
      </c>
      <c r="H52" s="14">
        <v>27</v>
      </c>
      <c r="I52" s="11">
        <v>3</v>
      </c>
      <c r="J52" s="11">
        <v>36</v>
      </c>
      <c r="K52" s="11">
        <v>28</v>
      </c>
      <c r="L52" s="11">
        <v>19</v>
      </c>
      <c r="M52" s="88">
        <v>64</v>
      </c>
      <c r="N52" s="16">
        <f t="shared" si="1"/>
        <v>967</v>
      </c>
    </row>
    <row r="53" spans="1:14" x14ac:dyDescent="0.35">
      <c r="A53" s="194"/>
      <c r="B53" s="14" t="s">
        <v>40</v>
      </c>
      <c r="C53" s="14">
        <v>222</v>
      </c>
      <c r="D53" s="14">
        <v>103</v>
      </c>
      <c r="E53" s="14">
        <v>183</v>
      </c>
      <c r="F53" s="14">
        <v>93</v>
      </c>
      <c r="G53" s="14">
        <v>7</v>
      </c>
      <c r="H53" s="14">
        <v>5</v>
      </c>
      <c r="I53" s="11">
        <v>1</v>
      </c>
      <c r="J53" s="11">
        <v>27</v>
      </c>
      <c r="K53" s="11">
        <v>17</v>
      </c>
      <c r="L53" s="11">
        <v>9</v>
      </c>
      <c r="M53" s="88">
        <v>48</v>
      </c>
      <c r="N53" s="16">
        <f t="shared" si="1"/>
        <v>715</v>
      </c>
    </row>
    <row r="54" spans="1:14" x14ac:dyDescent="0.35">
      <c r="A54" s="195"/>
      <c r="B54" s="13" t="s">
        <v>89</v>
      </c>
      <c r="C54" s="13">
        <f>SUM(C51:C53)</f>
        <v>3870</v>
      </c>
      <c r="D54" s="13">
        <f t="shared" ref="D54:M54" si="9">SUM(D51:D53)</f>
        <v>2211</v>
      </c>
      <c r="E54" s="13">
        <f t="shared" si="9"/>
        <v>3720</v>
      </c>
      <c r="F54" s="13">
        <f t="shared" si="9"/>
        <v>2095</v>
      </c>
      <c r="G54" s="13">
        <f t="shared" si="9"/>
        <v>695</v>
      </c>
      <c r="H54" s="13">
        <f t="shared" si="9"/>
        <v>714</v>
      </c>
      <c r="I54" s="13">
        <f t="shared" si="9"/>
        <v>54</v>
      </c>
      <c r="J54" s="13">
        <f t="shared" si="9"/>
        <v>1058</v>
      </c>
      <c r="K54" s="13">
        <f t="shared" si="9"/>
        <v>638</v>
      </c>
      <c r="L54" s="13">
        <f t="shared" si="9"/>
        <v>557</v>
      </c>
      <c r="M54" s="92">
        <f t="shared" si="9"/>
        <v>1985</v>
      </c>
      <c r="N54" s="16">
        <f t="shared" si="1"/>
        <v>17597</v>
      </c>
    </row>
    <row r="55" spans="1:14" x14ac:dyDescent="0.35">
      <c r="A55" s="180" t="s">
        <v>14</v>
      </c>
      <c r="B55" s="1" t="s">
        <v>18</v>
      </c>
      <c r="C55" s="1">
        <v>4161</v>
      </c>
      <c r="D55" s="1">
        <v>2391</v>
      </c>
      <c r="E55" s="1">
        <v>3582</v>
      </c>
      <c r="F55" s="1">
        <v>2067</v>
      </c>
      <c r="G55" s="1">
        <v>686</v>
      </c>
      <c r="H55" s="1">
        <v>727</v>
      </c>
      <c r="I55" s="15">
        <v>51</v>
      </c>
      <c r="J55" s="1">
        <v>1035</v>
      </c>
      <c r="K55" s="1">
        <v>592</v>
      </c>
      <c r="L55" s="1">
        <v>524</v>
      </c>
      <c r="M55" s="88">
        <v>1923</v>
      </c>
      <c r="N55" s="16">
        <f t="shared" si="1"/>
        <v>17739</v>
      </c>
    </row>
    <row r="56" spans="1:14" x14ac:dyDescent="0.35">
      <c r="A56" s="180"/>
      <c r="B56" s="1" t="s">
        <v>19</v>
      </c>
      <c r="C56" s="1">
        <v>1139</v>
      </c>
      <c r="D56" s="1">
        <v>643</v>
      </c>
      <c r="E56" s="1">
        <v>1129</v>
      </c>
      <c r="F56" s="1">
        <v>593</v>
      </c>
      <c r="G56" s="1">
        <v>71</v>
      </c>
      <c r="H56" s="1">
        <v>108</v>
      </c>
      <c r="I56" s="15">
        <v>4</v>
      </c>
      <c r="J56" s="1">
        <v>110</v>
      </c>
      <c r="K56" s="1">
        <v>71</v>
      </c>
      <c r="L56" s="1">
        <v>54</v>
      </c>
      <c r="M56" s="88">
        <v>203</v>
      </c>
      <c r="N56" s="16">
        <f t="shared" si="1"/>
        <v>4125</v>
      </c>
    </row>
    <row r="57" spans="1:14" x14ac:dyDescent="0.35">
      <c r="A57" s="180"/>
      <c r="B57" s="1" t="s">
        <v>104</v>
      </c>
      <c r="C57" s="1">
        <v>387</v>
      </c>
      <c r="D57" s="1">
        <v>274</v>
      </c>
      <c r="E57" s="1">
        <v>529</v>
      </c>
      <c r="F57" s="1">
        <v>827</v>
      </c>
      <c r="G57" s="1">
        <v>26</v>
      </c>
      <c r="H57" s="1">
        <v>30</v>
      </c>
      <c r="I57" s="15">
        <v>1</v>
      </c>
      <c r="J57" s="1">
        <v>40</v>
      </c>
      <c r="K57" s="1">
        <v>35</v>
      </c>
      <c r="L57" s="1">
        <v>31</v>
      </c>
      <c r="M57" s="88">
        <v>116</v>
      </c>
      <c r="N57" s="16">
        <f t="shared" si="1"/>
        <v>2296</v>
      </c>
    </row>
    <row r="58" spans="1:14" x14ac:dyDescent="0.35">
      <c r="A58" s="181"/>
      <c r="B58" s="12" t="s">
        <v>89</v>
      </c>
      <c r="C58" s="13">
        <f>SUM(C55:C57)</f>
        <v>5687</v>
      </c>
      <c r="D58" s="13">
        <f t="shared" ref="D58:M58" si="10">SUM(D55:D57)</f>
        <v>3308</v>
      </c>
      <c r="E58" s="13">
        <f t="shared" si="10"/>
        <v>5240</v>
      </c>
      <c r="F58" s="13">
        <f t="shared" si="10"/>
        <v>3487</v>
      </c>
      <c r="G58" s="13">
        <f t="shared" si="10"/>
        <v>783</v>
      </c>
      <c r="H58" s="13">
        <f t="shared" si="10"/>
        <v>865</v>
      </c>
      <c r="I58" s="13">
        <f t="shared" si="10"/>
        <v>56</v>
      </c>
      <c r="J58" s="13">
        <f t="shared" si="10"/>
        <v>1185</v>
      </c>
      <c r="K58" s="13">
        <f t="shared" si="10"/>
        <v>698</v>
      </c>
      <c r="L58" s="13">
        <f t="shared" si="10"/>
        <v>609</v>
      </c>
      <c r="M58" s="92">
        <f t="shared" si="10"/>
        <v>2242</v>
      </c>
      <c r="N58" s="16">
        <f t="shared" si="1"/>
        <v>24160</v>
      </c>
    </row>
    <row r="59" spans="1:14" x14ac:dyDescent="0.35">
      <c r="A59" s="182" t="s">
        <v>17</v>
      </c>
      <c r="B59" s="1" t="s">
        <v>30</v>
      </c>
      <c r="C59" s="1">
        <v>467</v>
      </c>
      <c r="D59" s="1">
        <v>192</v>
      </c>
      <c r="E59" s="1">
        <v>378</v>
      </c>
      <c r="F59" s="1">
        <v>195</v>
      </c>
      <c r="G59" s="1">
        <v>57</v>
      </c>
      <c r="H59" s="1">
        <v>79</v>
      </c>
      <c r="I59" s="15">
        <v>6</v>
      </c>
      <c r="J59" s="1">
        <v>161</v>
      </c>
      <c r="K59" s="1">
        <v>122</v>
      </c>
      <c r="L59" s="1">
        <v>67</v>
      </c>
      <c r="M59" s="88">
        <v>231</v>
      </c>
      <c r="N59" s="16">
        <f t="shared" si="1"/>
        <v>1955</v>
      </c>
    </row>
    <row r="60" spans="1:14" x14ac:dyDescent="0.35">
      <c r="A60" s="182"/>
      <c r="B60" s="1" t="s">
        <v>31</v>
      </c>
      <c r="C60" s="1">
        <v>3011</v>
      </c>
      <c r="D60" s="1">
        <v>1942</v>
      </c>
      <c r="E60" s="1">
        <v>3402</v>
      </c>
      <c r="F60" s="1">
        <v>1892</v>
      </c>
      <c r="G60" s="1">
        <v>726</v>
      </c>
      <c r="H60" s="1">
        <v>763</v>
      </c>
      <c r="I60" s="15">
        <v>50</v>
      </c>
      <c r="J60" s="1">
        <v>1024</v>
      </c>
      <c r="K60" s="1">
        <v>576</v>
      </c>
      <c r="L60" s="1">
        <v>542</v>
      </c>
      <c r="M60" s="88">
        <v>2011</v>
      </c>
      <c r="N60" s="16">
        <f t="shared" si="1"/>
        <v>15939</v>
      </c>
    </row>
    <row r="61" spans="1:14" x14ac:dyDescent="0.35">
      <c r="A61" s="182"/>
      <c r="B61" s="1" t="s">
        <v>104</v>
      </c>
      <c r="C61" s="1">
        <v>2209</v>
      </c>
      <c r="D61" s="1">
        <v>1174</v>
      </c>
      <c r="E61" s="1">
        <v>1460</v>
      </c>
      <c r="F61" s="1">
        <v>1400</v>
      </c>
      <c r="G61" s="1">
        <v>0</v>
      </c>
      <c r="H61" s="1">
        <v>23</v>
      </c>
      <c r="I61" s="15">
        <v>0</v>
      </c>
      <c r="J61" s="1">
        <v>0</v>
      </c>
      <c r="K61" s="1">
        <v>0</v>
      </c>
      <c r="L61" s="1">
        <v>0</v>
      </c>
      <c r="M61" s="88">
        <v>0</v>
      </c>
      <c r="N61" s="16">
        <f t="shared" si="1"/>
        <v>6266</v>
      </c>
    </row>
    <row r="62" spans="1:14" x14ac:dyDescent="0.35">
      <c r="A62" s="185"/>
      <c r="B62" s="12" t="s">
        <v>89</v>
      </c>
      <c r="C62" s="12">
        <f t="shared" ref="C62:M62" si="11">SUM(C59:C61)</f>
        <v>5687</v>
      </c>
      <c r="D62" s="12">
        <f t="shared" si="11"/>
        <v>3308</v>
      </c>
      <c r="E62" s="12">
        <f t="shared" si="11"/>
        <v>5240</v>
      </c>
      <c r="F62" s="12">
        <f t="shared" si="11"/>
        <v>3487</v>
      </c>
      <c r="G62" s="12">
        <f t="shared" si="11"/>
        <v>783</v>
      </c>
      <c r="H62" s="12">
        <f t="shared" si="11"/>
        <v>865</v>
      </c>
      <c r="I62" s="12">
        <f t="shared" si="11"/>
        <v>56</v>
      </c>
      <c r="J62" s="12">
        <f t="shared" si="11"/>
        <v>1185</v>
      </c>
      <c r="K62" s="12">
        <f t="shared" si="11"/>
        <v>698</v>
      </c>
      <c r="L62" s="12">
        <f t="shared" si="11"/>
        <v>609</v>
      </c>
      <c r="M62" s="87">
        <f t="shared" si="11"/>
        <v>2242</v>
      </c>
      <c r="N62" s="16">
        <f t="shared" si="1"/>
        <v>24160</v>
      </c>
    </row>
    <row r="63" spans="1:14" x14ac:dyDescent="0.35">
      <c r="A63" s="188" t="s">
        <v>111</v>
      </c>
      <c r="B63" s="9" t="s">
        <v>105</v>
      </c>
      <c r="C63" s="1">
        <v>41</v>
      </c>
      <c r="D63" s="1">
        <v>26</v>
      </c>
      <c r="E63" s="1">
        <v>30</v>
      </c>
      <c r="F63" s="1">
        <v>18</v>
      </c>
      <c r="G63" s="1">
        <v>3</v>
      </c>
      <c r="H63" s="1">
        <v>2</v>
      </c>
      <c r="I63" s="15">
        <v>0</v>
      </c>
      <c r="J63" s="1">
        <v>2</v>
      </c>
      <c r="K63" s="1">
        <v>1</v>
      </c>
      <c r="L63" s="1">
        <v>0</v>
      </c>
      <c r="M63" s="88">
        <v>11</v>
      </c>
      <c r="N63" s="16">
        <f t="shared" si="1"/>
        <v>134</v>
      </c>
    </row>
    <row r="64" spans="1:14" x14ac:dyDescent="0.35">
      <c r="A64" s="189"/>
      <c r="B64" s="9" t="s">
        <v>106</v>
      </c>
      <c r="C64" s="1">
        <v>155</v>
      </c>
      <c r="D64" s="1">
        <v>62</v>
      </c>
      <c r="E64" s="1">
        <v>109</v>
      </c>
      <c r="F64" s="1">
        <v>61</v>
      </c>
      <c r="G64" s="1">
        <v>4</v>
      </c>
      <c r="H64" s="1">
        <v>11</v>
      </c>
      <c r="I64" s="15">
        <v>0</v>
      </c>
      <c r="J64" s="1">
        <v>7</v>
      </c>
      <c r="K64" s="1">
        <v>6</v>
      </c>
      <c r="L64" s="1">
        <v>3</v>
      </c>
      <c r="M64" s="88">
        <v>23</v>
      </c>
      <c r="N64" s="16">
        <f t="shared" si="1"/>
        <v>441</v>
      </c>
    </row>
    <row r="65" spans="1:14" x14ac:dyDescent="0.35">
      <c r="A65" s="189"/>
      <c r="B65" s="9" t="s">
        <v>107</v>
      </c>
      <c r="C65" s="1">
        <v>418</v>
      </c>
      <c r="D65" s="1">
        <v>219</v>
      </c>
      <c r="E65" s="1">
        <v>371</v>
      </c>
      <c r="F65" s="1">
        <v>207</v>
      </c>
      <c r="G65" s="1">
        <v>25</v>
      </c>
      <c r="H65" s="1">
        <v>24</v>
      </c>
      <c r="I65" s="15">
        <v>4</v>
      </c>
      <c r="J65" s="1">
        <v>39</v>
      </c>
      <c r="K65" s="1">
        <v>25</v>
      </c>
      <c r="L65" s="1">
        <v>25</v>
      </c>
      <c r="M65" s="88">
        <v>92</v>
      </c>
      <c r="N65" s="16">
        <f t="shared" si="1"/>
        <v>1449</v>
      </c>
    </row>
    <row r="66" spans="1:14" x14ac:dyDescent="0.35">
      <c r="A66" s="189"/>
      <c r="B66" s="9" t="s">
        <v>108</v>
      </c>
      <c r="C66" s="1">
        <v>1448</v>
      </c>
      <c r="D66" s="1">
        <v>834</v>
      </c>
      <c r="E66" s="1">
        <v>1291</v>
      </c>
      <c r="F66" s="1">
        <v>753</v>
      </c>
      <c r="G66" s="1">
        <v>156</v>
      </c>
      <c r="H66" s="1">
        <v>198</v>
      </c>
      <c r="I66" s="15">
        <v>15</v>
      </c>
      <c r="J66" s="1">
        <v>262</v>
      </c>
      <c r="K66" s="1">
        <v>145</v>
      </c>
      <c r="L66" s="1">
        <v>141</v>
      </c>
      <c r="M66" s="88">
        <v>541</v>
      </c>
      <c r="N66" s="16">
        <f t="shared" si="1"/>
        <v>5784</v>
      </c>
    </row>
    <row r="67" spans="1:14" x14ac:dyDescent="0.35">
      <c r="A67" s="189"/>
      <c r="B67" s="9" t="s">
        <v>109</v>
      </c>
      <c r="C67" s="1">
        <v>3287</v>
      </c>
      <c r="D67" s="1">
        <v>1936</v>
      </c>
      <c r="E67" s="1">
        <v>2931</v>
      </c>
      <c r="F67" s="1">
        <v>1719</v>
      </c>
      <c r="G67" s="1">
        <v>584</v>
      </c>
      <c r="H67" s="1">
        <v>593</v>
      </c>
      <c r="I67" s="15">
        <v>37</v>
      </c>
      <c r="J67" s="1">
        <v>857</v>
      </c>
      <c r="K67" s="1">
        <v>503</v>
      </c>
      <c r="L67" s="1">
        <v>424</v>
      </c>
      <c r="M67" s="88">
        <v>1526</v>
      </c>
      <c r="N67" s="16">
        <f t="shared" si="1"/>
        <v>14397</v>
      </c>
    </row>
    <row r="68" spans="1:14" x14ac:dyDescent="0.35">
      <c r="A68" s="189"/>
      <c r="B68" s="9" t="s">
        <v>110</v>
      </c>
      <c r="C68" s="1">
        <v>173</v>
      </c>
      <c r="D68" s="1">
        <v>82</v>
      </c>
      <c r="E68" s="1">
        <v>266</v>
      </c>
      <c r="F68" s="1">
        <v>531</v>
      </c>
      <c r="G68" s="1">
        <v>11</v>
      </c>
      <c r="H68" s="1">
        <v>14</v>
      </c>
      <c r="I68" s="15">
        <v>0</v>
      </c>
      <c r="J68" s="1">
        <v>17</v>
      </c>
      <c r="K68" s="1">
        <v>18</v>
      </c>
      <c r="L68" s="1">
        <v>15</v>
      </c>
      <c r="M68" s="88">
        <v>49</v>
      </c>
      <c r="N68" s="16">
        <f t="shared" si="1"/>
        <v>1176</v>
      </c>
    </row>
    <row r="69" spans="1:14" x14ac:dyDescent="0.35">
      <c r="A69" s="184"/>
      <c r="B69" s="12" t="s">
        <v>89</v>
      </c>
      <c r="C69" s="12">
        <f>SUM(C63:C68)</f>
        <v>5522</v>
      </c>
      <c r="D69" s="12">
        <f t="shared" ref="D69:M69" si="12">SUM(D63:D68)</f>
        <v>3159</v>
      </c>
      <c r="E69" s="12">
        <f t="shared" si="12"/>
        <v>4998</v>
      </c>
      <c r="F69" s="12">
        <f t="shared" si="12"/>
        <v>3289</v>
      </c>
      <c r="G69" s="12">
        <f t="shared" si="12"/>
        <v>783</v>
      </c>
      <c r="H69" s="12">
        <f t="shared" si="12"/>
        <v>842</v>
      </c>
      <c r="I69" s="12">
        <f t="shared" si="12"/>
        <v>56</v>
      </c>
      <c r="J69" s="12">
        <f t="shared" si="12"/>
        <v>1184</v>
      </c>
      <c r="K69" s="12">
        <f t="shared" si="12"/>
        <v>698</v>
      </c>
      <c r="L69" s="12">
        <f t="shared" si="12"/>
        <v>608</v>
      </c>
      <c r="M69" s="87">
        <f t="shared" si="12"/>
        <v>2242</v>
      </c>
      <c r="N69" s="16">
        <f t="shared" si="1"/>
        <v>23381</v>
      </c>
    </row>
    <row r="70" spans="1:14" x14ac:dyDescent="0.35">
      <c r="A70" s="188" t="s">
        <v>112</v>
      </c>
      <c r="B70" s="9" t="s">
        <v>105</v>
      </c>
      <c r="C70" s="1">
        <v>48</v>
      </c>
      <c r="D70" s="1">
        <v>30</v>
      </c>
      <c r="E70" s="1">
        <v>42</v>
      </c>
      <c r="F70" s="1">
        <v>23</v>
      </c>
      <c r="G70" s="1">
        <v>4</v>
      </c>
      <c r="H70" s="1">
        <v>3</v>
      </c>
      <c r="I70" s="15">
        <v>0</v>
      </c>
      <c r="J70" s="1">
        <v>2</v>
      </c>
      <c r="K70" s="1">
        <v>1</v>
      </c>
      <c r="L70" s="1">
        <v>0</v>
      </c>
      <c r="M70" s="88">
        <v>7</v>
      </c>
      <c r="N70" s="16">
        <f t="shared" si="1"/>
        <v>160</v>
      </c>
    </row>
    <row r="71" spans="1:14" x14ac:dyDescent="0.35">
      <c r="A71" s="198"/>
      <c r="B71" s="9" t="s">
        <v>106</v>
      </c>
      <c r="C71" s="1">
        <v>89</v>
      </c>
      <c r="D71" s="1">
        <v>52</v>
      </c>
      <c r="E71" s="1">
        <v>84</v>
      </c>
      <c r="F71" s="1">
        <v>44</v>
      </c>
      <c r="G71" s="1">
        <v>2</v>
      </c>
      <c r="H71" s="1">
        <v>4</v>
      </c>
      <c r="I71" s="15">
        <v>0</v>
      </c>
      <c r="J71" s="1">
        <v>4</v>
      </c>
      <c r="K71" s="1">
        <v>3</v>
      </c>
      <c r="L71" s="1">
        <v>4</v>
      </c>
      <c r="M71" s="88">
        <v>10</v>
      </c>
      <c r="N71" s="16">
        <f t="shared" si="1"/>
        <v>296</v>
      </c>
    </row>
    <row r="72" spans="1:14" x14ac:dyDescent="0.35">
      <c r="A72" s="198"/>
      <c r="B72" s="9" t="s">
        <v>107</v>
      </c>
      <c r="C72" s="1">
        <v>206</v>
      </c>
      <c r="D72" s="1">
        <v>91</v>
      </c>
      <c r="E72" s="1">
        <v>134</v>
      </c>
      <c r="F72" s="1">
        <v>84</v>
      </c>
      <c r="G72" s="1">
        <v>10</v>
      </c>
      <c r="H72" s="1">
        <v>7</v>
      </c>
      <c r="I72" s="15">
        <v>2</v>
      </c>
      <c r="J72" s="1">
        <v>16</v>
      </c>
      <c r="K72" s="1">
        <v>9</v>
      </c>
      <c r="L72" s="1">
        <v>4</v>
      </c>
      <c r="M72" s="88">
        <v>30</v>
      </c>
      <c r="N72" s="16">
        <f t="shared" si="1"/>
        <v>593</v>
      </c>
    </row>
    <row r="73" spans="1:14" x14ac:dyDescent="0.35">
      <c r="A73" s="198"/>
      <c r="B73" s="9" t="s">
        <v>108</v>
      </c>
      <c r="C73" s="1">
        <v>801</v>
      </c>
      <c r="D73" s="1">
        <v>519</v>
      </c>
      <c r="E73" s="1">
        <v>683</v>
      </c>
      <c r="F73" s="1">
        <v>397</v>
      </c>
      <c r="G73" s="1">
        <v>70</v>
      </c>
      <c r="H73" s="1">
        <v>98</v>
      </c>
      <c r="I73" s="15">
        <v>4</v>
      </c>
      <c r="J73" s="1">
        <v>119</v>
      </c>
      <c r="K73" s="1">
        <v>89</v>
      </c>
      <c r="L73" s="1">
        <v>46</v>
      </c>
      <c r="M73" s="88">
        <v>258</v>
      </c>
      <c r="N73" s="16">
        <f t="shared" si="1"/>
        <v>3084</v>
      </c>
    </row>
    <row r="74" spans="1:14" x14ac:dyDescent="0.35">
      <c r="A74" s="198"/>
      <c r="B74" s="9" t="s">
        <v>109</v>
      </c>
      <c r="C74" s="1">
        <v>4189</v>
      </c>
      <c r="D74" s="1">
        <v>2385</v>
      </c>
      <c r="E74" s="1">
        <v>3773</v>
      </c>
      <c r="F74" s="1">
        <v>2205</v>
      </c>
      <c r="G74" s="1">
        <v>686</v>
      </c>
      <c r="H74" s="1">
        <v>714</v>
      </c>
      <c r="I74" s="15">
        <v>50</v>
      </c>
      <c r="J74" s="1">
        <v>1024</v>
      </c>
      <c r="K74" s="1">
        <v>579</v>
      </c>
      <c r="L74" s="1">
        <v>540</v>
      </c>
      <c r="M74" s="88">
        <v>1894</v>
      </c>
      <c r="N74" s="16">
        <f t="shared" si="1"/>
        <v>18039</v>
      </c>
    </row>
    <row r="75" spans="1:14" x14ac:dyDescent="0.35">
      <c r="A75" s="198"/>
      <c r="B75" s="9" t="s">
        <v>110</v>
      </c>
      <c r="C75" s="1">
        <v>187</v>
      </c>
      <c r="D75" s="1">
        <v>81</v>
      </c>
      <c r="E75" s="1">
        <v>281</v>
      </c>
      <c r="F75" s="1">
        <v>535</v>
      </c>
      <c r="G75" s="1">
        <v>11</v>
      </c>
      <c r="H75" s="1">
        <v>16</v>
      </c>
      <c r="I75" s="15">
        <v>0</v>
      </c>
      <c r="J75" s="1">
        <v>19</v>
      </c>
      <c r="K75" s="1">
        <v>17</v>
      </c>
      <c r="L75" s="1">
        <v>14</v>
      </c>
      <c r="M75" s="88">
        <v>43</v>
      </c>
      <c r="N75" s="16">
        <f t="shared" si="1"/>
        <v>1204</v>
      </c>
    </row>
    <row r="76" spans="1:14" x14ac:dyDescent="0.35">
      <c r="A76" s="184"/>
      <c r="B76" s="12" t="s">
        <v>89</v>
      </c>
      <c r="C76" s="13">
        <f>SUM(C70:C75)</f>
        <v>5520</v>
      </c>
      <c r="D76" s="13">
        <f t="shared" ref="D76:M76" si="13">SUM(D70:D75)</f>
        <v>3158</v>
      </c>
      <c r="E76" s="13">
        <f t="shared" si="13"/>
        <v>4997</v>
      </c>
      <c r="F76" s="13">
        <f t="shared" si="13"/>
        <v>3288</v>
      </c>
      <c r="G76" s="13">
        <f t="shared" si="13"/>
        <v>783</v>
      </c>
      <c r="H76" s="13">
        <f t="shared" si="13"/>
        <v>842</v>
      </c>
      <c r="I76" s="13">
        <f t="shared" si="13"/>
        <v>56</v>
      </c>
      <c r="J76" s="13">
        <f t="shared" si="13"/>
        <v>1184</v>
      </c>
      <c r="K76" s="13">
        <f t="shared" si="13"/>
        <v>698</v>
      </c>
      <c r="L76" s="13">
        <f t="shared" si="13"/>
        <v>608</v>
      </c>
      <c r="M76" s="92">
        <f t="shared" si="13"/>
        <v>2242</v>
      </c>
      <c r="N76" s="16">
        <f t="shared" si="1"/>
        <v>23376</v>
      </c>
    </row>
    <row r="77" spans="1:14" x14ac:dyDescent="0.35">
      <c r="A77" s="188" t="s">
        <v>113</v>
      </c>
      <c r="B77" s="9" t="s">
        <v>105</v>
      </c>
      <c r="C77" s="1">
        <v>155</v>
      </c>
      <c r="D77" s="1">
        <v>83</v>
      </c>
      <c r="E77" s="1">
        <v>145</v>
      </c>
      <c r="F77" s="1">
        <v>80</v>
      </c>
      <c r="G77" s="1">
        <v>13</v>
      </c>
      <c r="H77" s="1">
        <v>12</v>
      </c>
      <c r="I77" s="15">
        <v>0</v>
      </c>
      <c r="J77" s="1">
        <v>14</v>
      </c>
      <c r="K77" s="1">
        <v>5</v>
      </c>
      <c r="L77" s="1">
        <v>8</v>
      </c>
      <c r="M77" s="88">
        <v>27</v>
      </c>
      <c r="N77" s="16">
        <f t="shared" si="1"/>
        <v>542</v>
      </c>
    </row>
    <row r="78" spans="1:14" x14ac:dyDescent="0.35">
      <c r="A78" s="189"/>
      <c r="B78" s="9" t="s">
        <v>106</v>
      </c>
      <c r="C78" s="1">
        <v>284</v>
      </c>
      <c r="D78" s="1">
        <v>140</v>
      </c>
      <c r="E78" s="1">
        <v>216</v>
      </c>
      <c r="F78" s="1">
        <v>116</v>
      </c>
      <c r="G78" s="1">
        <v>9</v>
      </c>
      <c r="H78" s="1">
        <v>15</v>
      </c>
      <c r="I78" s="15">
        <v>3</v>
      </c>
      <c r="J78" s="1">
        <v>19</v>
      </c>
      <c r="K78" s="1">
        <v>17</v>
      </c>
      <c r="L78" s="1">
        <v>9</v>
      </c>
      <c r="M78" s="88">
        <v>38</v>
      </c>
      <c r="N78" s="16">
        <f t="shared" si="1"/>
        <v>866</v>
      </c>
    </row>
    <row r="79" spans="1:14" x14ac:dyDescent="0.35">
      <c r="A79" s="189"/>
      <c r="B79" s="9" t="s">
        <v>107</v>
      </c>
      <c r="C79" s="1">
        <v>439</v>
      </c>
      <c r="D79" s="1">
        <v>262</v>
      </c>
      <c r="E79" s="1">
        <v>419</v>
      </c>
      <c r="F79" s="1">
        <v>224</v>
      </c>
      <c r="G79" s="1">
        <v>20</v>
      </c>
      <c r="H79" s="1">
        <v>33</v>
      </c>
      <c r="I79" s="15">
        <v>2</v>
      </c>
      <c r="J79" s="1">
        <v>52</v>
      </c>
      <c r="K79" s="1">
        <v>47</v>
      </c>
      <c r="L79" s="1">
        <v>24</v>
      </c>
      <c r="M79" s="88">
        <v>113</v>
      </c>
      <c r="N79" s="16">
        <f t="shared" si="1"/>
        <v>1635</v>
      </c>
    </row>
    <row r="80" spans="1:14" x14ac:dyDescent="0.35">
      <c r="A80" s="189"/>
      <c r="B80" s="9" t="s">
        <v>108</v>
      </c>
      <c r="C80" s="1">
        <v>1245</v>
      </c>
      <c r="D80" s="1">
        <v>715</v>
      </c>
      <c r="E80" s="1">
        <v>1117</v>
      </c>
      <c r="F80" s="1">
        <v>633</v>
      </c>
      <c r="G80" s="1">
        <v>133</v>
      </c>
      <c r="H80" s="1">
        <v>149</v>
      </c>
      <c r="I80" s="15">
        <v>10</v>
      </c>
      <c r="J80" s="1">
        <v>224</v>
      </c>
      <c r="K80" s="1">
        <v>141</v>
      </c>
      <c r="L80" s="1">
        <v>120</v>
      </c>
      <c r="M80" s="88">
        <v>475</v>
      </c>
      <c r="N80" s="16">
        <f t="shared" si="1"/>
        <v>4962</v>
      </c>
    </row>
    <row r="81" spans="1:14" x14ac:dyDescent="0.35">
      <c r="A81" s="189"/>
      <c r="B81" s="9" t="s">
        <v>109</v>
      </c>
      <c r="C81" s="1">
        <v>3218</v>
      </c>
      <c r="D81" s="1">
        <v>1874</v>
      </c>
      <c r="E81" s="1">
        <v>2828</v>
      </c>
      <c r="F81" s="1">
        <v>1705</v>
      </c>
      <c r="G81" s="1">
        <v>598</v>
      </c>
      <c r="H81" s="1">
        <v>617</v>
      </c>
      <c r="I81" s="15">
        <v>41</v>
      </c>
      <c r="J81" s="1">
        <v>858</v>
      </c>
      <c r="K81" s="1">
        <v>472</v>
      </c>
      <c r="L81" s="1">
        <v>432</v>
      </c>
      <c r="M81" s="88">
        <v>1544</v>
      </c>
      <c r="N81" s="16">
        <f t="shared" si="1"/>
        <v>14187</v>
      </c>
    </row>
    <row r="82" spans="1:14" x14ac:dyDescent="0.35">
      <c r="A82" s="189"/>
      <c r="B82" s="9" t="s">
        <v>110</v>
      </c>
      <c r="C82" s="1">
        <v>182</v>
      </c>
      <c r="D82" s="1">
        <v>85</v>
      </c>
      <c r="E82" s="1">
        <v>272</v>
      </c>
      <c r="F82" s="1">
        <v>531</v>
      </c>
      <c r="G82" s="1">
        <v>10</v>
      </c>
      <c r="H82" s="1">
        <v>16</v>
      </c>
      <c r="I82" s="15">
        <v>0</v>
      </c>
      <c r="J82" s="1">
        <v>17</v>
      </c>
      <c r="K82" s="1">
        <v>16</v>
      </c>
      <c r="L82" s="1">
        <v>15</v>
      </c>
      <c r="M82" s="88">
        <v>45</v>
      </c>
      <c r="N82" s="16">
        <f t="shared" si="1"/>
        <v>1189</v>
      </c>
    </row>
    <row r="83" spans="1:14" x14ac:dyDescent="0.35">
      <c r="A83" s="184"/>
      <c r="B83" s="12" t="s">
        <v>89</v>
      </c>
      <c r="C83" s="12">
        <f>SUM(C77:C82)</f>
        <v>5523</v>
      </c>
      <c r="D83" s="12">
        <f t="shared" ref="D83:M83" si="14">SUM(D77:D82)</f>
        <v>3159</v>
      </c>
      <c r="E83" s="12">
        <f t="shared" si="14"/>
        <v>4997</v>
      </c>
      <c r="F83" s="12">
        <f t="shared" si="14"/>
        <v>3289</v>
      </c>
      <c r="G83" s="12">
        <f t="shared" si="14"/>
        <v>783</v>
      </c>
      <c r="H83" s="12">
        <f t="shared" si="14"/>
        <v>842</v>
      </c>
      <c r="I83" s="12">
        <f t="shared" si="14"/>
        <v>56</v>
      </c>
      <c r="J83" s="12">
        <f t="shared" si="14"/>
        <v>1184</v>
      </c>
      <c r="K83" s="12">
        <f t="shared" si="14"/>
        <v>698</v>
      </c>
      <c r="L83" s="12">
        <f t="shared" si="14"/>
        <v>608</v>
      </c>
      <c r="M83" s="87">
        <f t="shared" si="14"/>
        <v>2242</v>
      </c>
      <c r="N83" s="16">
        <f t="shared" si="1"/>
        <v>23381</v>
      </c>
    </row>
    <row r="84" spans="1:14" x14ac:dyDescent="0.35">
      <c r="A84" s="188" t="s">
        <v>114</v>
      </c>
      <c r="B84" s="9" t="s">
        <v>105</v>
      </c>
      <c r="C84" s="1">
        <v>45</v>
      </c>
      <c r="D84" s="1">
        <v>21</v>
      </c>
      <c r="E84" s="1">
        <v>36</v>
      </c>
      <c r="F84" s="1">
        <v>22</v>
      </c>
      <c r="G84" s="1">
        <v>4</v>
      </c>
      <c r="H84" s="1">
        <v>3</v>
      </c>
      <c r="I84" s="15">
        <v>0</v>
      </c>
      <c r="J84" s="1">
        <v>2</v>
      </c>
      <c r="K84" s="1">
        <v>2</v>
      </c>
      <c r="L84" s="1">
        <v>2</v>
      </c>
      <c r="M84" s="88">
        <v>10</v>
      </c>
      <c r="N84" s="16">
        <f t="shared" si="1"/>
        <v>147</v>
      </c>
    </row>
    <row r="85" spans="1:14" x14ac:dyDescent="0.35">
      <c r="A85" s="189"/>
      <c r="B85" s="9" t="s">
        <v>106</v>
      </c>
      <c r="C85" s="1">
        <v>165</v>
      </c>
      <c r="D85" s="1">
        <v>81</v>
      </c>
      <c r="E85" s="1">
        <v>131</v>
      </c>
      <c r="F85" s="1">
        <v>63</v>
      </c>
      <c r="G85" s="1">
        <v>6</v>
      </c>
      <c r="H85" s="1">
        <v>6</v>
      </c>
      <c r="I85" s="15">
        <v>1</v>
      </c>
      <c r="J85" s="1">
        <v>6</v>
      </c>
      <c r="K85" s="1">
        <v>9</v>
      </c>
      <c r="L85" s="1">
        <v>1</v>
      </c>
      <c r="M85" s="88">
        <v>25</v>
      </c>
      <c r="N85" s="16">
        <f t="shared" si="1"/>
        <v>494</v>
      </c>
    </row>
    <row r="86" spans="1:14" x14ac:dyDescent="0.35">
      <c r="A86" s="189"/>
      <c r="B86" s="9" t="s">
        <v>107</v>
      </c>
      <c r="C86" s="1">
        <v>445</v>
      </c>
      <c r="D86" s="1">
        <v>285</v>
      </c>
      <c r="E86" s="1">
        <v>365</v>
      </c>
      <c r="F86" s="1">
        <v>216</v>
      </c>
      <c r="G86" s="1">
        <v>19</v>
      </c>
      <c r="H86" s="1">
        <v>24</v>
      </c>
      <c r="I86" s="15">
        <v>0</v>
      </c>
      <c r="J86" s="1">
        <v>41</v>
      </c>
      <c r="K86" s="1">
        <v>21</v>
      </c>
      <c r="L86" s="1">
        <v>17</v>
      </c>
      <c r="M86" s="88">
        <v>65</v>
      </c>
      <c r="N86" s="16">
        <f t="shared" si="1"/>
        <v>1498</v>
      </c>
    </row>
    <row r="87" spans="1:14" x14ac:dyDescent="0.35">
      <c r="A87" s="189"/>
      <c r="B87" s="9" t="s">
        <v>108</v>
      </c>
      <c r="C87" s="1">
        <v>1830</v>
      </c>
      <c r="D87" s="1">
        <v>1097</v>
      </c>
      <c r="E87" s="1">
        <v>1573</v>
      </c>
      <c r="F87" s="1">
        <v>925</v>
      </c>
      <c r="G87" s="1">
        <v>167</v>
      </c>
      <c r="H87" s="1">
        <v>205</v>
      </c>
      <c r="I87" s="15">
        <v>14</v>
      </c>
      <c r="J87" s="1">
        <v>285</v>
      </c>
      <c r="K87" s="1">
        <v>152</v>
      </c>
      <c r="L87" s="1">
        <v>118</v>
      </c>
      <c r="M87" s="88">
        <v>491</v>
      </c>
      <c r="N87" s="16">
        <f t="shared" si="1"/>
        <v>6857</v>
      </c>
    </row>
    <row r="88" spans="1:14" x14ac:dyDescent="0.35">
      <c r="A88" s="189"/>
      <c r="B88" s="9" t="s">
        <v>109</v>
      </c>
      <c r="C88" s="1">
        <v>2849</v>
      </c>
      <c r="D88" s="1">
        <v>1593</v>
      </c>
      <c r="E88" s="1">
        <v>2617</v>
      </c>
      <c r="F88" s="1">
        <v>1525</v>
      </c>
      <c r="G88" s="1">
        <v>575</v>
      </c>
      <c r="H88" s="1">
        <v>589</v>
      </c>
      <c r="I88" s="15">
        <v>41</v>
      </c>
      <c r="J88" s="1">
        <v>832</v>
      </c>
      <c r="K88" s="1">
        <v>497</v>
      </c>
      <c r="L88" s="1">
        <v>455</v>
      </c>
      <c r="M88" s="88">
        <v>1604</v>
      </c>
      <c r="N88" s="16">
        <f t="shared" si="1"/>
        <v>13177</v>
      </c>
    </row>
    <row r="89" spans="1:14" x14ac:dyDescent="0.35">
      <c r="A89" s="189"/>
      <c r="B89" s="9" t="s">
        <v>110</v>
      </c>
      <c r="C89" s="1">
        <v>183</v>
      </c>
      <c r="D89" s="1">
        <v>77</v>
      </c>
      <c r="E89" s="1">
        <v>272</v>
      </c>
      <c r="F89" s="1">
        <v>535</v>
      </c>
      <c r="G89" s="1">
        <v>12</v>
      </c>
      <c r="H89" s="1">
        <v>15</v>
      </c>
      <c r="I89" s="15">
        <v>0</v>
      </c>
      <c r="J89" s="1">
        <v>18</v>
      </c>
      <c r="K89" s="1">
        <v>17</v>
      </c>
      <c r="L89" s="1">
        <v>15</v>
      </c>
      <c r="M89" s="88">
        <v>47</v>
      </c>
      <c r="N89" s="16">
        <f t="shared" si="1"/>
        <v>1191</v>
      </c>
    </row>
    <row r="90" spans="1:14" x14ac:dyDescent="0.35">
      <c r="A90" s="184"/>
      <c r="B90" s="12" t="s">
        <v>89</v>
      </c>
      <c r="C90" s="12">
        <f>SUM(C84:C89)</f>
        <v>5517</v>
      </c>
      <c r="D90" s="12">
        <f t="shared" ref="D90:M90" si="15">SUM(D84:D89)</f>
        <v>3154</v>
      </c>
      <c r="E90" s="12">
        <f t="shared" si="15"/>
        <v>4994</v>
      </c>
      <c r="F90" s="12">
        <f t="shared" si="15"/>
        <v>3286</v>
      </c>
      <c r="G90" s="12">
        <f t="shared" si="15"/>
        <v>783</v>
      </c>
      <c r="H90" s="12">
        <f t="shared" si="15"/>
        <v>842</v>
      </c>
      <c r="I90" s="12">
        <f t="shared" si="15"/>
        <v>56</v>
      </c>
      <c r="J90" s="12">
        <f t="shared" si="15"/>
        <v>1184</v>
      </c>
      <c r="K90" s="12">
        <f t="shared" si="15"/>
        <v>698</v>
      </c>
      <c r="L90" s="12">
        <f t="shared" si="15"/>
        <v>608</v>
      </c>
      <c r="M90" s="87">
        <f t="shared" si="15"/>
        <v>2242</v>
      </c>
      <c r="N90" s="16">
        <f t="shared" si="1"/>
        <v>23364</v>
      </c>
    </row>
    <row r="91" spans="1:14" x14ac:dyDescent="0.35">
      <c r="A91" s="188" t="s">
        <v>115</v>
      </c>
      <c r="B91" s="9" t="s">
        <v>105</v>
      </c>
      <c r="C91" s="1">
        <v>25</v>
      </c>
      <c r="D91" s="1">
        <v>16</v>
      </c>
      <c r="E91" s="1">
        <v>17</v>
      </c>
      <c r="F91" s="1">
        <v>17</v>
      </c>
      <c r="G91" s="1">
        <v>3</v>
      </c>
      <c r="H91" s="1">
        <v>3</v>
      </c>
      <c r="I91" s="15">
        <v>0</v>
      </c>
      <c r="J91" s="1">
        <v>2</v>
      </c>
      <c r="K91" s="1">
        <v>1</v>
      </c>
      <c r="L91" s="1">
        <v>1</v>
      </c>
      <c r="M91" s="88">
        <v>8</v>
      </c>
      <c r="N91" s="16">
        <f t="shared" si="1"/>
        <v>93</v>
      </c>
    </row>
    <row r="92" spans="1:14" x14ac:dyDescent="0.35">
      <c r="A92" s="198"/>
      <c r="B92" s="9" t="s">
        <v>106</v>
      </c>
      <c r="C92" s="1">
        <v>112</v>
      </c>
      <c r="D92" s="1">
        <v>54</v>
      </c>
      <c r="E92" s="1">
        <v>96</v>
      </c>
      <c r="F92" s="1">
        <v>51</v>
      </c>
      <c r="G92" s="1">
        <v>4</v>
      </c>
      <c r="H92" s="1">
        <v>4</v>
      </c>
      <c r="I92" s="15">
        <v>0</v>
      </c>
      <c r="J92" s="1">
        <v>5</v>
      </c>
      <c r="K92" s="1">
        <v>4</v>
      </c>
      <c r="L92" s="1">
        <v>4</v>
      </c>
      <c r="M92" s="88">
        <v>11</v>
      </c>
      <c r="N92" s="16">
        <f t="shared" si="1"/>
        <v>345</v>
      </c>
    </row>
    <row r="93" spans="1:14" x14ac:dyDescent="0.35">
      <c r="A93" s="198"/>
      <c r="B93" s="9" t="s">
        <v>107</v>
      </c>
      <c r="C93" s="1">
        <v>359</v>
      </c>
      <c r="D93" s="1">
        <v>226</v>
      </c>
      <c r="E93" s="1">
        <v>324</v>
      </c>
      <c r="F93" s="1">
        <v>184</v>
      </c>
      <c r="G93" s="1">
        <v>23</v>
      </c>
      <c r="H93" s="1">
        <v>14</v>
      </c>
      <c r="I93" s="15">
        <v>3</v>
      </c>
      <c r="J93" s="1">
        <v>24</v>
      </c>
      <c r="K93" s="1">
        <v>15</v>
      </c>
      <c r="L93" s="1">
        <v>13</v>
      </c>
      <c r="M93" s="88">
        <v>60</v>
      </c>
      <c r="N93" s="16">
        <f t="shared" si="1"/>
        <v>1245</v>
      </c>
    </row>
    <row r="94" spans="1:14" x14ac:dyDescent="0.35">
      <c r="A94" s="198"/>
      <c r="B94" s="9" t="s">
        <v>108</v>
      </c>
      <c r="C94" s="1">
        <v>1700</v>
      </c>
      <c r="D94" s="1">
        <v>994</v>
      </c>
      <c r="E94" s="1">
        <v>1546</v>
      </c>
      <c r="F94" s="1">
        <v>928</v>
      </c>
      <c r="G94" s="1">
        <v>121</v>
      </c>
      <c r="H94" s="1">
        <v>172</v>
      </c>
      <c r="I94" s="15">
        <v>7</v>
      </c>
      <c r="J94" s="1">
        <v>230</v>
      </c>
      <c r="K94" s="1">
        <v>137</v>
      </c>
      <c r="L94" s="1">
        <v>100</v>
      </c>
      <c r="M94" s="88">
        <v>422</v>
      </c>
      <c r="N94" s="16">
        <f t="shared" si="1"/>
        <v>6357</v>
      </c>
    </row>
    <row r="95" spans="1:14" x14ac:dyDescent="0.35">
      <c r="A95" s="198"/>
      <c r="B95" s="9" t="s">
        <v>109</v>
      </c>
      <c r="C95" s="1">
        <v>3140</v>
      </c>
      <c r="D95" s="1">
        <v>1780</v>
      </c>
      <c r="E95" s="1">
        <v>2745</v>
      </c>
      <c r="F95" s="1">
        <v>1575</v>
      </c>
      <c r="G95" s="1">
        <v>622</v>
      </c>
      <c r="H95" s="1">
        <v>633</v>
      </c>
      <c r="I95" s="15">
        <v>46</v>
      </c>
      <c r="J95" s="1">
        <v>906</v>
      </c>
      <c r="K95" s="1">
        <v>525</v>
      </c>
      <c r="L95" s="1">
        <v>475</v>
      </c>
      <c r="M95" s="88">
        <v>1691</v>
      </c>
      <c r="N95" s="16">
        <f t="shared" si="1"/>
        <v>14138</v>
      </c>
    </row>
    <row r="96" spans="1:14" x14ac:dyDescent="0.35">
      <c r="A96" s="198"/>
      <c r="B96" s="9" t="s">
        <v>110</v>
      </c>
      <c r="C96" s="1">
        <v>184</v>
      </c>
      <c r="D96" s="1">
        <v>85</v>
      </c>
      <c r="E96" s="1">
        <v>269</v>
      </c>
      <c r="F96" s="1">
        <v>533</v>
      </c>
      <c r="G96" s="1">
        <v>10</v>
      </c>
      <c r="H96" s="1">
        <v>16</v>
      </c>
      <c r="I96" s="15">
        <v>0</v>
      </c>
      <c r="J96" s="1">
        <v>17</v>
      </c>
      <c r="K96" s="1">
        <v>16</v>
      </c>
      <c r="L96" s="1">
        <v>15</v>
      </c>
      <c r="M96" s="88">
        <v>50</v>
      </c>
      <c r="N96" s="16">
        <f t="shared" si="1"/>
        <v>1195</v>
      </c>
    </row>
    <row r="97" spans="1:14" x14ac:dyDescent="0.35">
      <c r="A97" s="184"/>
      <c r="B97" s="12" t="s">
        <v>89</v>
      </c>
      <c r="C97" s="12">
        <f>SUM(C91:C96)</f>
        <v>5520</v>
      </c>
      <c r="D97" s="12">
        <f t="shared" ref="D97:M97" si="16">SUM(D91:D96)</f>
        <v>3155</v>
      </c>
      <c r="E97" s="12">
        <f t="shared" si="16"/>
        <v>4997</v>
      </c>
      <c r="F97" s="12">
        <f t="shared" si="16"/>
        <v>3288</v>
      </c>
      <c r="G97" s="12">
        <f t="shared" si="16"/>
        <v>783</v>
      </c>
      <c r="H97" s="12">
        <f t="shared" si="16"/>
        <v>842</v>
      </c>
      <c r="I97" s="12">
        <f t="shared" si="16"/>
        <v>56</v>
      </c>
      <c r="J97" s="12">
        <f t="shared" si="16"/>
        <v>1184</v>
      </c>
      <c r="K97" s="12">
        <f t="shared" si="16"/>
        <v>698</v>
      </c>
      <c r="L97" s="12">
        <f t="shared" si="16"/>
        <v>608</v>
      </c>
      <c r="M97" s="87">
        <f t="shared" si="16"/>
        <v>2242</v>
      </c>
      <c r="N97" s="16">
        <f t="shared" si="1"/>
        <v>23373</v>
      </c>
    </row>
    <row r="98" spans="1:14" x14ac:dyDescent="0.35">
      <c r="A98" s="188" t="s">
        <v>117</v>
      </c>
      <c r="B98" s="9" t="s">
        <v>105</v>
      </c>
      <c r="C98" s="1">
        <v>37</v>
      </c>
      <c r="D98" s="1">
        <v>29</v>
      </c>
      <c r="E98" s="1">
        <v>34</v>
      </c>
      <c r="F98" s="1">
        <v>29</v>
      </c>
      <c r="G98" s="1">
        <v>5</v>
      </c>
      <c r="H98" s="1">
        <v>3</v>
      </c>
      <c r="I98" s="15">
        <v>0</v>
      </c>
      <c r="J98" s="1">
        <v>3</v>
      </c>
      <c r="K98" s="1">
        <v>1</v>
      </c>
      <c r="L98" s="1">
        <v>2</v>
      </c>
      <c r="M98" s="88">
        <v>16</v>
      </c>
      <c r="N98" s="16">
        <f t="shared" si="1"/>
        <v>159</v>
      </c>
    </row>
    <row r="99" spans="1:14" x14ac:dyDescent="0.35">
      <c r="A99" s="189"/>
      <c r="B99" s="9" t="s">
        <v>106</v>
      </c>
      <c r="C99" s="1">
        <v>119</v>
      </c>
      <c r="D99" s="1">
        <v>65</v>
      </c>
      <c r="E99" s="1">
        <v>89</v>
      </c>
      <c r="F99" s="1">
        <v>50</v>
      </c>
      <c r="G99" s="1">
        <v>10</v>
      </c>
      <c r="H99" s="1">
        <v>7</v>
      </c>
      <c r="I99" s="15">
        <v>1</v>
      </c>
      <c r="J99" s="1">
        <v>10</v>
      </c>
      <c r="K99" s="1">
        <v>10</v>
      </c>
      <c r="L99" s="1">
        <v>1</v>
      </c>
      <c r="M99" s="88">
        <v>19</v>
      </c>
      <c r="N99" s="16">
        <f t="shared" si="1"/>
        <v>381</v>
      </c>
    </row>
    <row r="100" spans="1:14" x14ac:dyDescent="0.35">
      <c r="A100" s="189"/>
      <c r="B100" s="9" t="s">
        <v>107</v>
      </c>
      <c r="C100" s="1">
        <v>177</v>
      </c>
      <c r="D100" s="1">
        <v>118</v>
      </c>
      <c r="E100" s="1">
        <v>170</v>
      </c>
      <c r="F100" s="1">
        <v>104</v>
      </c>
      <c r="G100" s="1">
        <v>15</v>
      </c>
      <c r="H100" s="1">
        <v>19</v>
      </c>
      <c r="I100" s="15">
        <v>1</v>
      </c>
      <c r="J100" s="1">
        <v>27</v>
      </c>
      <c r="K100" s="1">
        <v>18</v>
      </c>
      <c r="L100" s="1">
        <v>9</v>
      </c>
      <c r="M100" s="88">
        <v>64</v>
      </c>
      <c r="N100" s="16">
        <f t="shared" si="1"/>
        <v>722</v>
      </c>
    </row>
    <row r="101" spans="1:14" x14ac:dyDescent="0.35">
      <c r="A101" s="189"/>
      <c r="B101" s="9" t="s">
        <v>108</v>
      </c>
      <c r="C101" s="1">
        <v>831</v>
      </c>
      <c r="D101" s="1">
        <v>526</v>
      </c>
      <c r="E101" s="1">
        <v>699</v>
      </c>
      <c r="F101" s="1">
        <v>471</v>
      </c>
      <c r="G101" s="1">
        <v>98</v>
      </c>
      <c r="H101" s="1">
        <v>127</v>
      </c>
      <c r="I101" s="15">
        <v>8</v>
      </c>
      <c r="J101" s="1">
        <v>199</v>
      </c>
      <c r="K101" s="1">
        <v>134</v>
      </c>
      <c r="L101" s="1">
        <v>109</v>
      </c>
      <c r="M101" s="88">
        <v>410</v>
      </c>
      <c r="N101" s="16">
        <f t="shared" si="1"/>
        <v>3612</v>
      </c>
    </row>
    <row r="102" spans="1:14" x14ac:dyDescent="0.35">
      <c r="A102" s="189"/>
      <c r="B102" s="9" t="s">
        <v>109</v>
      </c>
      <c r="C102" s="1">
        <v>4174</v>
      </c>
      <c r="D102" s="1">
        <v>2339</v>
      </c>
      <c r="E102" s="1">
        <v>3731</v>
      </c>
      <c r="F102" s="1">
        <v>2099</v>
      </c>
      <c r="G102" s="1">
        <v>643</v>
      </c>
      <c r="H102" s="1">
        <v>669</v>
      </c>
      <c r="I102" s="15">
        <v>46</v>
      </c>
      <c r="J102" s="1">
        <v>927</v>
      </c>
      <c r="K102" s="1">
        <v>518</v>
      </c>
      <c r="L102" s="1">
        <v>472</v>
      </c>
      <c r="M102" s="88">
        <v>1678</v>
      </c>
      <c r="N102" s="16">
        <f t="shared" si="1"/>
        <v>17296</v>
      </c>
    </row>
    <row r="103" spans="1:14" x14ac:dyDescent="0.35">
      <c r="A103" s="189"/>
      <c r="B103" s="9" t="s">
        <v>110</v>
      </c>
      <c r="C103" s="1">
        <v>182</v>
      </c>
      <c r="D103" s="1">
        <v>82</v>
      </c>
      <c r="E103" s="1">
        <v>268</v>
      </c>
      <c r="F103" s="1">
        <v>534</v>
      </c>
      <c r="G103" s="1">
        <v>12</v>
      </c>
      <c r="H103" s="1">
        <v>17</v>
      </c>
      <c r="I103" s="15">
        <v>0</v>
      </c>
      <c r="J103" s="1">
        <v>18</v>
      </c>
      <c r="K103" s="1">
        <v>17</v>
      </c>
      <c r="L103" s="1">
        <v>15</v>
      </c>
      <c r="M103" s="88">
        <v>55</v>
      </c>
      <c r="N103" s="16">
        <f t="shared" si="1"/>
        <v>1200</v>
      </c>
    </row>
    <row r="104" spans="1:14" x14ac:dyDescent="0.35">
      <c r="A104" s="184"/>
      <c r="B104" s="12" t="s">
        <v>89</v>
      </c>
      <c r="C104" s="12">
        <f>SUM(C98:C103)</f>
        <v>5520</v>
      </c>
      <c r="D104" s="12">
        <f t="shared" ref="D104:M104" si="17">SUM(D98:D103)</f>
        <v>3159</v>
      </c>
      <c r="E104" s="12">
        <f t="shared" si="17"/>
        <v>4991</v>
      </c>
      <c r="F104" s="12">
        <f t="shared" si="17"/>
        <v>3287</v>
      </c>
      <c r="G104" s="12">
        <f t="shared" si="17"/>
        <v>783</v>
      </c>
      <c r="H104" s="12">
        <f t="shared" si="17"/>
        <v>842</v>
      </c>
      <c r="I104" s="12">
        <f t="shared" si="17"/>
        <v>56</v>
      </c>
      <c r="J104" s="12">
        <f t="shared" si="17"/>
        <v>1184</v>
      </c>
      <c r="K104" s="12">
        <f t="shared" si="17"/>
        <v>698</v>
      </c>
      <c r="L104" s="12">
        <f t="shared" si="17"/>
        <v>608</v>
      </c>
      <c r="M104" s="87">
        <f t="shared" si="17"/>
        <v>2242</v>
      </c>
      <c r="N104" s="16">
        <f t="shared" si="1"/>
        <v>23370</v>
      </c>
    </row>
    <row r="105" spans="1:14" x14ac:dyDescent="0.35">
      <c r="A105" s="188" t="s">
        <v>116</v>
      </c>
      <c r="B105" s="9" t="s">
        <v>105</v>
      </c>
      <c r="C105" s="1">
        <v>90</v>
      </c>
      <c r="D105" s="1">
        <v>67</v>
      </c>
      <c r="E105" s="1">
        <v>84</v>
      </c>
      <c r="F105" s="1">
        <v>55</v>
      </c>
      <c r="G105" s="1">
        <v>5</v>
      </c>
      <c r="H105" s="1">
        <v>5</v>
      </c>
      <c r="I105" s="15">
        <v>0</v>
      </c>
      <c r="J105" s="1">
        <v>6</v>
      </c>
      <c r="K105" s="1">
        <v>6</v>
      </c>
      <c r="L105" s="1">
        <v>5</v>
      </c>
      <c r="M105" s="88">
        <v>21</v>
      </c>
      <c r="N105" s="16">
        <f t="shared" si="1"/>
        <v>344</v>
      </c>
    </row>
    <row r="106" spans="1:14" x14ac:dyDescent="0.35">
      <c r="A106" s="189"/>
      <c r="B106" s="9" t="s">
        <v>106</v>
      </c>
      <c r="C106" s="1">
        <v>329</v>
      </c>
      <c r="D106" s="1">
        <v>190</v>
      </c>
      <c r="E106" s="1">
        <v>277</v>
      </c>
      <c r="F106" s="1">
        <v>170</v>
      </c>
      <c r="G106" s="1">
        <v>33</v>
      </c>
      <c r="H106" s="1">
        <v>17</v>
      </c>
      <c r="I106" s="15">
        <v>2</v>
      </c>
      <c r="J106" s="1">
        <v>23</v>
      </c>
      <c r="K106" s="1">
        <v>19</v>
      </c>
      <c r="L106" s="1">
        <v>8</v>
      </c>
      <c r="M106" s="88">
        <v>55</v>
      </c>
      <c r="N106" s="16">
        <f t="shared" si="1"/>
        <v>1123</v>
      </c>
    </row>
    <row r="107" spans="1:14" x14ac:dyDescent="0.35">
      <c r="A107" s="189"/>
      <c r="B107" s="9" t="s">
        <v>107</v>
      </c>
      <c r="C107" s="1">
        <v>680</v>
      </c>
      <c r="D107" s="1">
        <v>442</v>
      </c>
      <c r="E107" s="1">
        <v>651</v>
      </c>
      <c r="F107" s="1">
        <v>402</v>
      </c>
      <c r="G107" s="1">
        <v>70</v>
      </c>
      <c r="H107" s="1">
        <v>79</v>
      </c>
      <c r="I107" s="15">
        <v>2</v>
      </c>
      <c r="J107" s="1">
        <v>113</v>
      </c>
      <c r="K107" s="1">
        <v>46</v>
      </c>
      <c r="L107" s="1">
        <v>50</v>
      </c>
      <c r="M107" s="88">
        <v>197</v>
      </c>
      <c r="N107" s="16">
        <f t="shared" si="1"/>
        <v>2732</v>
      </c>
    </row>
    <row r="108" spans="1:14" x14ac:dyDescent="0.35">
      <c r="A108" s="189"/>
      <c r="B108" s="9" t="s">
        <v>108</v>
      </c>
      <c r="C108" s="1">
        <v>1969</v>
      </c>
      <c r="D108" s="1">
        <v>1133</v>
      </c>
      <c r="E108" s="1">
        <v>1752</v>
      </c>
      <c r="F108" s="1">
        <v>987</v>
      </c>
      <c r="G108" s="1">
        <v>253</v>
      </c>
      <c r="H108" s="1">
        <v>286</v>
      </c>
      <c r="I108" s="15">
        <v>17</v>
      </c>
      <c r="J108" s="1">
        <v>409</v>
      </c>
      <c r="K108" s="1">
        <v>240</v>
      </c>
      <c r="L108" s="1">
        <v>179</v>
      </c>
      <c r="M108" s="88">
        <v>762</v>
      </c>
      <c r="N108" s="16">
        <f t="shared" si="1"/>
        <v>7987</v>
      </c>
    </row>
    <row r="109" spans="1:14" x14ac:dyDescent="0.35">
      <c r="A109" s="189"/>
      <c r="B109" s="9" t="s">
        <v>109</v>
      </c>
      <c r="C109" s="1">
        <v>2283</v>
      </c>
      <c r="D109" s="1">
        <v>1244</v>
      </c>
      <c r="E109" s="1">
        <v>1966</v>
      </c>
      <c r="F109" s="1">
        <v>1143</v>
      </c>
      <c r="G109" s="1">
        <v>409</v>
      </c>
      <c r="H109" s="1">
        <v>437</v>
      </c>
      <c r="I109" s="15">
        <v>35</v>
      </c>
      <c r="J109" s="1">
        <v>613</v>
      </c>
      <c r="K109" s="1">
        <v>370</v>
      </c>
      <c r="L109" s="1">
        <v>351</v>
      </c>
      <c r="M109" s="88">
        <v>1152</v>
      </c>
      <c r="N109" s="16">
        <f t="shared" si="1"/>
        <v>10003</v>
      </c>
    </row>
    <row r="110" spans="1:14" x14ac:dyDescent="0.35">
      <c r="A110" s="189"/>
      <c r="B110" s="9" t="s">
        <v>110</v>
      </c>
      <c r="C110" s="1">
        <v>170</v>
      </c>
      <c r="D110" s="1">
        <v>83</v>
      </c>
      <c r="E110" s="1">
        <v>266</v>
      </c>
      <c r="F110" s="1">
        <v>531</v>
      </c>
      <c r="G110" s="1">
        <v>13</v>
      </c>
      <c r="H110" s="1">
        <v>18</v>
      </c>
      <c r="I110" s="15">
        <v>0</v>
      </c>
      <c r="J110" s="1">
        <v>20</v>
      </c>
      <c r="K110" s="1">
        <v>17</v>
      </c>
      <c r="L110" s="1">
        <v>15</v>
      </c>
      <c r="M110" s="88">
        <v>55</v>
      </c>
      <c r="N110" s="16">
        <f t="shared" si="1"/>
        <v>1188</v>
      </c>
    </row>
    <row r="111" spans="1:14" x14ac:dyDescent="0.35">
      <c r="A111" s="184"/>
      <c r="B111" s="12" t="s">
        <v>89</v>
      </c>
      <c r="C111" s="12">
        <f>SUM(C105:C110)</f>
        <v>5521</v>
      </c>
      <c r="D111" s="12">
        <f t="shared" ref="D111:M111" si="18">SUM(D105:D110)</f>
        <v>3159</v>
      </c>
      <c r="E111" s="12">
        <f t="shared" si="18"/>
        <v>4996</v>
      </c>
      <c r="F111" s="12">
        <f t="shared" si="18"/>
        <v>3288</v>
      </c>
      <c r="G111" s="12">
        <f t="shared" si="18"/>
        <v>783</v>
      </c>
      <c r="H111" s="12">
        <f t="shared" si="18"/>
        <v>842</v>
      </c>
      <c r="I111" s="12">
        <f t="shared" si="18"/>
        <v>56</v>
      </c>
      <c r="J111" s="12">
        <f t="shared" si="18"/>
        <v>1184</v>
      </c>
      <c r="K111" s="12">
        <f t="shared" si="18"/>
        <v>698</v>
      </c>
      <c r="L111" s="12">
        <f t="shared" si="18"/>
        <v>608</v>
      </c>
      <c r="M111" s="87">
        <f t="shared" si="18"/>
        <v>2242</v>
      </c>
      <c r="N111" s="16">
        <f t="shared" si="1"/>
        <v>23377</v>
      </c>
    </row>
    <row r="112" spans="1:14" x14ac:dyDescent="0.35">
      <c r="A112" s="186" t="s">
        <v>66</v>
      </c>
      <c r="B112" s="187"/>
      <c r="C112" s="1">
        <v>4789</v>
      </c>
      <c r="D112" s="1">
        <v>2807</v>
      </c>
      <c r="E112" s="1">
        <v>3317</v>
      </c>
      <c r="F112" s="1">
        <v>1866</v>
      </c>
      <c r="G112" s="1">
        <v>752</v>
      </c>
      <c r="H112" s="1">
        <v>786</v>
      </c>
      <c r="I112" s="15">
        <v>49</v>
      </c>
      <c r="J112" s="1">
        <v>1126</v>
      </c>
      <c r="K112" s="1">
        <v>640</v>
      </c>
      <c r="L112" s="1">
        <v>561</v>
      </c>
      <c r="M112" s="88">
        <v>2076</v>
      </c>
      <c r="N112" s="16">
        <f t="shared" si="1"/>
        <v>18769</v>
      </c>
    </row>
    <row r="113" spans="1:14" x14ac:dyDescent="0.35">
      <c r="A113" s="186" t="s">
        <v>12</v>
      </c>
      <c r="B113" s="187"/>
      <c r="C113" s="1" t="s">
        <v>41</v>
      </c>
      <c r="D113" s="1" t="s">
        <v>64</v>
      </c>
      <c r="E113" s="1" t="s">
        <v>67</v>
      </c>
      <c r="F113" s="1" t="s">
        <v>69</v>
      </c>
      <c r="G113" s="1" t="s">
        <v>75</v>
      </c>
      <c r="H113" s="10" t="s">
        <v>77</v>
      </c>
      <c r="I113" s="15" t="s">
        <v>79</v>
      </c>
      <c r="J113" s="1" t="s">
        <v>81</v>
      </c>
      <c r="K113" s="1" t="s">
        <v>83</v>
      </c>
      <c r="L113" s="1" t="s">
        <v>85</v>
      </c>
      <c r="M113" s="88" t="s">
        <v>87</v>
      </c>
      <c r="N113" s="17"/>
    </row>
    <row r="114" spans="1:14" x14ac:dyDescent="0.35">
      <c r="A114" s="186" t="s">
        <v>13</v>
      </c>
      <c r="B114" s="187"/>
      <c r="C114" s="1" t="s">
        <v>42</v>
      </c>
      <c r="D114" s="1" t="s">
        <v>65</v>
      </c>
      <c r="E114" s="1" t="s">
        <v>68</v>
      </c>
      <c r="F114" s="1" t="s">
        <v>70</v>
      </c>
      <c r="G114" s="5" t="s">
        <v>76</v>
      </c>
      <c r="H114" s="1" t="s">
        <v>78</v>
      </c>
      <c r="I114" s="15" t="s">
        <v>80</v>
      </c>
      <c r="J114" s="1" t="s">
        <v>82</v>
      </c>
      <c r="K114" s="1" t="s">
        <v>84</v>
      </c>
      <c r="L114" s="5" t="s">
        <v>86</v>
      </c>
      <c r="M114" s="88" t="s">
        <v>88</v>
      </c>
      <c r="N114" s="17"/>
    </row>
  </sheetData>
  <mergeCells count="30">
    <mergeCell ref="A91:A97"/>
    <mergeCell ref="A84:A90"/>
    <mergeCell ref="A36:B36"/>
    <mergeCell ref="A37:B37"/>
    <mergeCell ref="A112:B112"/>
    <mergeCell ref="A59:A62"/>
    <mergeCell ref="A77:A83"/>
    <mergeCell ref="A63:A69"/>
    <mergeCell ref="A70:A76"/>
    <mergeCell ref="A113:B113"/>
    <mergeCell ref="A114:B114"/>
    <mergeCell ref="A105:A111"/>
    <mergeCell ref="A98:A104"/>
    <mergeCell ref="N1:N2"/>
    <mergeCell ref="A4:A6"/>
    <mergeCell ref="A38:A41"/>
    <mergeCell ref="A55:A58"/>
    <mergeCell ref="A3:B3"/>
    <mergeCell ref="A12:B12"/>
    <mergeCell ref="A13:B13"/>
    <mergeCell ref="A51:A54"/>
    <mergeCell ref="A42:A50"/>
    <mergeCell ref="C1:M1"/>
    <mergeCell ref="A1:A2"/>
    <mergeCell ref="B1:B2"/>
    <mergeCell ref="A7:A11"/>
    <mergeCell ref="A14:A17"/>
    <mergeCell ref="A18:A23"/>
    <mergeCell ref="A24:A28"/>
    <mergeCell ref="A29:A3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32867-0F0C-4213-8647-800245E9107B}">
  <sheetPr>
    <tabColor rgb="FF00B050"/>
  </sheetPr>
  <dimension ref="A1:N99"/>
  <sheetViews>
    <sheetView zoomScale="85" zoomScaleNormal="85" workbookViewId="0">
      <pane xSplit="2" ySplit="3" topLeftCell="C52" activePane="bottomRight" state="frozen"/>
      <selection pane="topRight" activeCell="C1" sqref="C1"/>
      <selection pane="bottomLeft" activeCell="A4" sqref="A4"/>
      <selection pane="bottomRight" activeCell="A61" sqref="A61:M65"/>
    </sheetView>
  </sheetViews>
  <sheetFormatPr defaultRowHeight="14.5" x14ac:dyDescent="0.35"/>
  <cols>
    <col min="1" max="1" width="42.36328125" bestFit="1" customWidth="1"/>
    <col min="2" max="2" width="39.36328125" bestFit="1" customWidth="1"/>
    <col min="3" max="12" width="10" customWidth="1"/>
    <col min="13" max="13" width="10" style="93" customWidth="1"/>
    <col min="14" max="14" width="15.90625" customWidth="1"/>
  </cols>
  <sheetData>
    <row r="1" spans="1:14" x14ac:dyDescent="0.35">
      <c r="A1" s="197" t="s">
        <v>3</v>
      </c>
      <c r="B1" s="197" t="s">
        <v>1</v>
      </c>
      <c r="C1" s="196" t="s">
        <v>2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0" t="s">
        <v>89</v>
      </c>
    </row>
    <row r="2" spans="1:14" x14ac:dyDescent="0.35">
      <c r="A2" s="191"/>
      <c r="B2" s="191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190"/>
    </row>
    <row r="3" spans="1:14" x14ac:dyDescent="0.35">
      <c r="A3" s="192" t="s">
        <v>90</v>
      </c>
      <c r="B3" s="187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177" t="s">
        <v>4</v>
      </c>
      <c r="B4" s="9" t="s">
        <v>5</v>
      </c>
      <c r="C4" s="1">
        <v>4399</v>
      </c>
      <c r="D4" s="1">
        <v>2578</v>
      </c>
      <c r="E4" s="1">
        <v>3858</v>
      </c>
      <c r="F4" s="1">
        <v>2569</v>
      </c>
      <c r="G4" s="15" t="s">
        <v>93</v>
      </c>
      <c r="H4" s="15" t="s">
        <v>93</v>
      </c>
      <c r="I4" s="15" t="s">
        <v>93</v>
      </c>
      <c r="J4" s="15" t="s">
        <v>93</v>
      </c>
      <c r="K4" s="15" t="s">
        <v>93</v>
      </c>
      <c r="L4" s="1">
        <v>508</v>
      </c>
      <c r="M4" s="88">
        <v>1846</v>
      </c>
      <c r="N4" s="16">
        <f>SUM(C4:M4)</f>
        <v>15758</v>
      </c>
    </row>
    <row r="5" spans="1:14" x14ac:dyDescent="0.35">
      <c r="A5" s="178"/>
      <c r="B5" s="9" t="s">
        <v>6</v>
      </c>
      <c r="C5" s="1">
        <v>1288</v>
      </c>
      <c r="D5" s="1">
        <v>730</v>
      </c>
      <c r="E5" s="1">
        <v>1382</v>
      </c>
      <c r="F5" s="1">
        <v>918</v>
      </c>
      <c r="G5" s="15" t="s">
        <v>93</v>
      </c>
      <c r="H5" s="15" t="s">
        <v>93</v>
      </c>
      <c r="I5" s="15" t="s">
        <v>93</v>
      </c>
      <c r="J5" s="15" t="s">
        <v>93</v>
      </c>
      <c r="K5" s="15" t="s">
        <v>93</v>
      </c>
      <c r="L5" s="1">
        <v>101</v>
      </c>
      <c r="M5" s="88">
        <v>396</v>
      </c>
      <c r="N5" s="16">
        <f>SUM(C5:M5)</f>
        <v>4815</v>
      </c>
    </row>
    <row r="6" spans="1:14" x14ac:dyDescent="0.35">
      <c r="A6" s="179"/>
      <c r="B6" s="13" t="s">
        <v>89</v>
      </c>
      <c r="C6" s="12">
        <f>SUM(C4:C5)</f>
        <v>5687</v>
      </c>
      <c r="D6" s="12">
        <f t="shared" ref="D6:M6" si="0">SUM(D4:D5)</f>
        <v>3308</v>
      </c>
      <c r="E6" s="12">
        <f t="shared" si="0"/>
        <v>5240</v>
      </c>
      <c r="F6" s="12">
        <f t="shared" si="0"/>
        <v>3487</v>
      </c>
      <c r="G6" s="4">
        <f t="shared" si="0"/>
        <v>0</v>
      </c>
      <c r="H6" s="4">
        <f t="shared" si="0"/>
        <v>0</v>
      </c>
      <c r="I6" s="4">
        <f t="shared" si="0"/>
        <v>0</v>
      </c>
      <c r="J6" s="4">
        <f t="shared" si="0"/>
        <v>0</v>
      </c>
      <c r="K6" s="4">
        <f t="shared" si="0"/>
        <v>0</v>
      </c>
      <c r="L6" s="12">
        <f t="shared" si="0"/>
        <v>609</v>
      </c>
      <c r="M6" s="87">
        <f t="shared" si="0"/>
        <v>2242</v>
      </c>
      <c r="N6" s="16">
        <f>SUM(C6:M6)</f>
        <v>20573</v>
      </c>
    </row>
    <row r="7" spans="1:14" x14ac:dyDescent="0.35">
      <c r="A7" s="177" t="s">
        <v>7</v>
      </c>
      <c r="B7" s="9" t="s">
        <v>8</v>
      </c>
      <c r="C7" s="5">
        <v>318</v>
      </c>
      <c r="D7" s="1">
        <v>1361</v>
      </c>
      <c r="E7" s="1">
        <v>162</v>
      </c>
      <c r="F7" s="1">
        <v>437</v>
      </c>
      <c r="G7" s="1">
        <v>253</v>
      </c>
      <c r="H7" s="1">
        <v>256</v>
      </c>
      <c r="I7" s="15">
        <v>5</v>
      </c>
      <c r="J7" s="1">
        <v>270</v>
      </c>
      <c r="K7" s="1">
        <v>155</v>
      </c>
      <c r="L7" s="1">
        <v>180</v>
      </c>
      <c r="M7" s="88">
        <v>548</v>
      </c>
      <c r="N7" s="16">
        <f t="shared" ref="N7:N97" si="1">SUM(C7:M7)</f>
        <v>3945</v>
      </c>
    </row>
    <row r="8" spans="1:14" x14ac:dyDescent="0.35">
      <c r="A8" s="178"/>
      <c r="B8" s="9" t="s">
        <v>9</v>
      </c>
      <c r="C8" s="1">
        <v>3671</v>
      </c>
      <c r="D8" s="1">
        <v>225</v>
      </c>
      <c r="E8" s="1">
        <v>3198</v>
      </c>
      <c r="F8" s="1">
        <v>1433</v>
      </c>
      <c r="G8" s="1">
        <v>271</v>
      </c>
      <c r="H8" s="1">
        <v>365</v>
      </c>
      <c r="I8" s="15">
        <v>17</v>
      </c>
      <c r="J8" s="1">
        <v>283</v>
      </c>
      <c r="K8" s="1">
        <v>130</v>
      </c>
      <c r="L8" s="1">
        <v>129</v>
      </c>
      <c r="M8" s="88">
        <v>424</v>
      </c>
      <c r="N8" s="16">
        <f t="shared" si="1"/>
        <v>10146</v>
      </c>
    </row>
    <row r="9" spans="1:14" x14ac:dyDescent="0.35">
      <c r="A9" s="178"/>
      <c r="B9" s="9" t="s">
        <v>10</v>
      </c>
      <c r="C9" s="1">
        <v>1384</v>
      </c>
      <c r="D9" s="1">
        <v>1418</v>
      </c>
      <c r="E9" s="1">
        <v>1472</v>
      </c>
      <c r="F9" s="1">
        <v>1283</v>
      </c>
      <c r="G9" s="1">
        <v>164</v>
      </c>
      <c r="H9" s="1">
        <v>158</v>
      </c>
      <c r="I9" s="15">
        <v>25</v>
      </c>
      <c r="J9" s="1">
        <v>428</v>
      </c>
      <c r="K9" s="1">
        <v>241</v>
      </c>
      <c r="L9" s="1">
        <v>200</v>
      </c>
      <c r="M9" s="88">
        <v>913</v>
      </c>
      <c r="N9" s="16">
        <f t="shared" si="1"/>
        <v>7686</v>
      </c>
    </row>
    <row r="10" spans="1:14" x14ac:dyDescent="0.35">
      <c r="A10" s="178"/>
      <c r="B10" s="9" t="s">
        <v>11</v>
      </c>
      <c r="C10" s="1">
        <v>314</v>
      </c>
      <c r="D10" s="1">
        <v>304</v>
      </c>
      <c r="E10" s="1">
        <v>408</v>
      </c>
      <c r="F10" s="1">
        <v>334</v>
      </c>
      <c r="G10" s="1">
        <v>72</v>
      </c>
      <c r="H10" s="1">
        <v>84</v>
      </c>
      <c r="I10" s="15">
        <v>9</v>
      </c>
      <c r="J10" s="1">
        <v>204</v>
      </c>
      <c r="K10" s="1">
        <v>172</v>
      </c>
      <c r="L10" s="1">
        <v>100</v>
      </c>
      <c r="M10" s="88">
        <v>357</v>
      </c>
      <c r="N10" s="16">
        <f t="shared" si="1"/>
        <v>2358</v>
      </c>
    </row>
    <row r="11" spans="1:14" x14ac:dyDescent="0.35">
      <c r="A11" s="179"/>
      <c r="B11" s="13" t="s">
        <v>89</v>
      </c>
      <c r="C11" s="12">
        <f>SUM(C7:C10)</f>
        <v>5687</v>
      </c>
      <c r="D11" s="12">
        <f t="shared" ref="D11:M11" si="2">SUM(D7:D10)</f>
        <v>3308</v>
      </c>
      <c r="E11" s="12">
        <f t="shared" si="2"/>
        <v>5240</v>
      </c>
      <c r="F11" s="13">
        <f t="shared" si="2"/>
        <v>3487</v>
      </c>
      <c r="G11" s="4">
        <f t="shared" si="2"/>
        <v>760</v>
      </c>
      <c r="H11" s="4">
        <f t="shared" si="2"/>
        <v>863</v>
      </c>
      <c r="I11" s="12">
        <f t="shared" si="2"/>
        <v>56</v>
      </c>
      <c r="J11" s="12">
        <f t="shared" si="2"/>
        <v>1185</v>
      </c>
      <c r="K11" s="12">
        <f t="shared" si="2"/>
        <v>698</v>
      </c>
      <c r="L11" s="12">
        <f t="shared" si="2"/>
        <v>609</v>
      </c>
      <c r="M11" s="87">
        <f t="shared" si="2"/>
        <v>2242</v>
      </c>
      <c r="N11" s="16">
        <f t="shared" si="1"/>
        <v>24135</v>
      </c>
    </row>
    <row r="12" spans="1:14" x14ac:dyDescent="0.35">
      <c r="A12" s="192" t="s">
        <v>91</v>
      </c>
      <c r="B12" s="187"/>
      <c r="C12" s="6" t="s">
        <v>44</v>
      </c>
      <c r="D12" s="3" t="s">
        <v>45</v>
      </c>
      <c r="E12" s="3" t="s">
        <v>47</v>
      </c>
      <c r="F12" s="3" t="s">
        <v>49</v>
      </c>
      <c r="G12" s="3" t="s">
        <v>51</v>
      </c>
      <c r="H12" s="3" t="s">
        <v>53</v>
      </c>
      <c r="I12" s="18" t="s">
        <v>0</v>
      </c>
      <c r="J12" s="3" t="s">
        <v>56</v>
      </c>
      <c r="K12" s="3" t="s">
        <v>58</v>
      </c>
      <c r="L12" s="6" t="s">
        <v>60</v>
      </c>
      <c r="M12" s="89" t="s">
        <v>62</v>
      </c>
      <c r="N12" s="16"/>
    </row>
    <row r="13" spans="1:14" x14ac:dyDescent="0.35">
      <c r="A13" s="192" t="s">
        <v>92</v>
      </c>
      <c r="B13" s="187"/>
      <c r="C13" s="3" t="s">
        <v>43</v>
      </c>
      <c r="D13" s="6" t="s">
        <v>46</v>
      </c>
      <c r="E13" s="3" t="s">
        <v>48</v>
      </c>
      <c r="F13" s="6" t="s">
        <v>50</v>
      </c>
      <c r="G13" s="3" t="s">
        <v>52</v>
      </c>
      <c r="H13" s="3" t="s">
        <v>54</v>
      </c>
      <c r="I13" s="19" t="s">
        <v>55</v>
      </c>
      <c r="J13" s="3" t="s">
        <v>57</v>
      </c>
      <c r="K13" s="6" t="s">
        <v>59</v>
      </c>
      <c r="L13" s="6" t="s">
        <v>61</v>
      </c>
      <c r="M13" s="89" t="s">
        <v>63</v>
      </c>
      <c r="N13" s="16"/>
    </row>
    <row r="14" spans="1:14" ht="29" x14ac:dyDescent="0.35">
      <c r="A14" s="116" t="s">
        <v>15</v>
      </c>
      <c r="B14" s="115" t="s">
        <v>20</v>
      </c>
      <c r="C14" s="114">
        <f>'Tisztított adatok'!C14/'Tisztított adatok'!C$16</f>
        <v>0.7379977670264235</v>
      </c>
      <c r="D14" s="114">
        <f>'Tisztított adatok'!D14/'Tisztított adatok'!D$16</f>
        <v>0.8084142394822007</v>
      </c>
      <c r="E14" s="114">
        <f>'Tisztított adatok'!E14/'Tisztított adatok'!E$16</f>
        <v>0.74880730138975315</v>
      </c>
      <c r="F14" s="114">
        <f>'Tisztított adatok'!F14/'Tisztított adatok'!F$16</f>
        <v>0.78609817269795768</v>
      </c>
      <c r="G14" s="114">
        <f>'Tisztított adatok'!G14/'Tisztított adatok'!G$16</f>
        <v>0.88273195876288657</v>
      </c>
      <c r="H14" s="114">
        <f>'Tisztított adatok'!H14/'Tisztított adatok'!H$16</f>
        <v>0.89746682750301565</v>
      </c>
      <c r="I14" s="114">
        <f>'Tisztított adatok'!I14/'Tisztított adatok'!I$16</f>
        <v>0.87272727272727268</v>
      </c>
      <c r="J14" s="114">
        <f>'Tisztított adatok'!J14/'Tisztított adatok'!J$16</f>
        <v>0.8702749140893471</v>
      </c>
      <c r="K14" s="114">
        <f>'Tisztított adatok'!K14/'Tisztított adatok'!K$16</f>
        <v>0.87518355359765054</v>
      </c>
      <c r="L14" s="114">
        <f>'Tisztított adatok'!L14/'Tisztított adatok'!L$16</f>
        <v>0.8701517706576728</v>
      </c>
      <c r="M14" s="114">
        <f>'Tisztított adatok'!M14/'Tisztított adatok'!M$16</f>
        <v>0.88680967594705618</v>
      </c>
      <c r="N14" s="16"/>
    </row>
    <row r="15" spans="1:14" ht="29" x14ac:dyDescent="0.35">
      <c r="A15" s="116" t="s">
        <v>15</v>
      </c>
      <c r="B15" s="115" t="s">
        <v>21</v>
      </c>
      <c r="C15" s="114">
        <f>'Tisztított adatok'!C15/'Tisztított adatok'!C$16</f>
        <v>0.2620022329735765</v>
      </c>
      <c r="D15" s="114">
        <f>'Tisztított adatok'!D15/'Tisztított adatok'!D$16</f>
        <v>0.19158576051779935</v>
      </c>
      <c r="E15" s="114">
        <f>'Tisztított adatok'!E15/'Tisztított adatok'!E$16</f>
        <v>0.25119269861024685</v>
      </c>
      <c r="F15" s="114">
        <f>'Tisztított adatok'!F15/'Tisztított adatok'!F$16</f>
        <v>0.21390182730204227</v>
      </c>
      <c r="G15" s="114">
        <f>'Tisztított adatok'!G15/'Tisztított adatok'!G$16</f>
        <v>0.1172680412371134</v>
      </c>
      <c r="H15" s="114">
        <f>'Tisztított adatok'!H15/'Tisztított adatok'!H$16</f>
        <v>0.10253317249698432</v>
      </c>
      <c r="I15" s="114">
        <f>'Tisztított adatok'!I15/'Tisztított adatok'!I$16</f>
        <v>0.12727272727272726</v>
      </c>
      <c r="J15" s="114">
        <f>'Tisztított adatok'!J15/'Tisztított adatok'!J$16</f>
        <v>0.12972508591065293</v>
      </c>
      <c r="K15" s="114">
        <f>'Tisztított adatok'!K15/'Tisztított adatok'!K$16</f>
        <v>0.12481644640234948</v>
      </c>
      <c r="L15" s="114">
        <f>'Tisztított adatok'!L15/'Tisztított adatok'!L$16</f>
        <v>0.12984822934232715</v>
      </c>
      <c r="M15" s="114">
        <f>'Tisztított adatok'!M15/'Tisztított adatok'!M$16</f>
        <v>0.11319032405294387</v>
      </c>
      <c r="N15" s="16"/>
    </row>
    <row r="16" spans="1:14" x14ac:dyDescent="0.35">
      <c r="A16" s="118"/>
      <c r="B16" s="12" t="s">
        <v>89</v>
      </c>
      <c r="C16" s="13">
        <f t="shared" ref="C16:M16" si="3">SUM(C14:C15)</f>
        <v>1</v>
      </c>
      <c r="D16" s="13">
        <f t="shared" si="3"/>
        <v>1</v>
      </c>
      <c r="E16" s="13">
        <f t="shared" si="3"/>
        <v>1</v>
      </c>
      <c r="F16" s="13">
        <f t="shared" si="3"/>
        <v>1</v>
      </c>
      <c r="G16" s="12">
        <f t="shared" si="3"/>
        <v>1</v>
      </c>
      <c r="H16" s="13">
        <f t="shared" si="3"/>
        <v>1</v>
      </c>
      <c r="I16" s="12">
        <f t="shared" si="3"/>
        <v>1</v>
      </c>
      <c r="J16" s="12">
        <f t="shared" si="3"/>
        <v>1</v>
      </c>
      <c r="K16" s="12">
        <f t="shared" si="3"/>
        <v>1</v>
      </c>
      <c r="L16" s="12">
        <f t="shared" si="3"/>
        <v>1</v>
      </c>
      <c r="M16" s="87">
        <f t="shared" si="3"/>
        <v>1</v>
      </c>
      <c r="N16" s="16">
        <f t="shared" si="1"/>
        <v>11</v>
      </c>
    </row>
    <row r="17" spans="1:14" ht="14.4" customHeight="1" x14ac:dyDescent="0.35">
      <c r="A17" s="119" t="s">
        <v>16</v>
      </c>
      <c r="B17" s="115" t="s">
        <v>71</v>
      </c>
      <c r="C17" s="114">
        <f>'Tisztított adatok'!C17/'Tisztított adatok'!C$21</f>
        <v>0.21739130434782608</v>
      </c>
      <c r="D17" s="114">
        <f>'Tisztított adatok'!D17/'Tisztított adatok'!D$21</f>
        <v>0.25305623471882638</v>
      </c>
      <c r="E17" s="114">
        <f>'Tisztított adatok'!E17/'Tisztított adatok'!E$21</f>
        <v>0.19966489807316393</v>
      </c>
      <c r="F17" s="114">
        <f>'Tisztított adatok'!F17/'Tisztított adatok'!F$21</f>
        <v>0.208352455254704</v>
      </c>
      <c r="G17" s="114">
        <f>'Tisztított adatok'!G17/'Tisztított adatok'!G$21</f>
        <v>0.34740259740259738</v>
      </c>
      <c r="H17" s="114">
        <f>'Tisztított adatok'!H17/'Tisztított adatok'!H$21</f>
        <v>0.33882030178326472</v>
      </c>
      <c r="I17" s="114">
        <f>'Tisztított adatok'!I17/'Tisztított adatok'!I$21</f>
        <v>0.30434782608695654</v>
      </c>
      <c r="J17" s="114">
        <f>'Tisztított adatok'!J17/'Tisztított adatok'!J$21</f>
        <v>0.30060120240480964</v>
      </c>
      <c r="K17" s="114">
        <f>'Tisztított adatok'!K17/'Tisztított adatok'!K$21</f>
        <v>0.28934010152284262</v>
      </c>
      <c r="L17" s="114">
        <f>'Tisztított adatok'!L17/'Tisztított adatok'!L$21</f>
        <v>0.30495049504950494</v>
      </c>
      <c r="M17" s="114">
        <f>'Tisztított adatok'!M17/'Tisztított adatok'!M$21</f>
        <v>0.37513340448239063</v>
      </c>
      <c r="N17" s="16"/>
    </row>
    <row r="18" spans="1:14" ht="29" x14ac:dyDescent="0.35">
      <c r="A18" s="119" t="s">
        <v>16</v>
      </c>
      <c r="B18" s="115" t="s">
        <v>72</v>
      </c>
      <c r="C18" s="114">
        <f>'Tisztított adatok'!C18/'Tisztított adatok'!C$21</f>
        <v>0.61047546402237474</v>
      </c>
      <c r="D18" s="114">
        <f>'Tisztított adatok'!D18/'Tisztított adatok'!D$21</f>
        <v>0.59413202933985332</v>
      </c>
      <c r="E18" s="114">
        <f>'Tisztított adatok'!E18/'Tisztított adatok'!E$21</f>
        <v>0.62887461602904215</v>
      </c>
      <c r="F18" s="114">
        <f>'Tisztított adatok'!F18/'Tisztított adatok'!F$21</f>
        <v>0.62872877466727861</v>
      </c>
      <c r="G18" s="114">
        <f>'Tisztított adatok'!G18/'Tisztított adatok'!G$21</f>
        <v>0.4642857142857143</v>
      </c>
      <c r="H18" s="114">
        <f>'Tisztított adatok'!H18/'Tisztított adatok'!H$21</f>
        <v>0.49108367626886146</v>
      </c>
      <c r="I18" s="114">
        <f>'Tisztított adatok'!I18/'Tisztított adatok'!I$21</f>
        <v>0.54347826086956519</v>
      </c>
      <c r="J18" s="114">
        <f>'Tisztított adatok'!J18/'Tisztított adatok'!J$21</f>
        <v>0.50901803607214424</v>
      </c>
      <c r="K18" s="114">
        <f>'Tisztított adatok'!K18/'Tisztított adatok'!K$21</f>
        <v>0.49576988155668361</v>
      </c>
      <c r="L18" s="114">
        <f>'Tisztított adatok'!L18/'Tisztított adatok'!L$21</f>
        <v>0.49702970297029703</v>
      </c>
      <c r="M18" s="114">
        <f>'Tisztított adatok'!M18/'Tisztított adatok'!M$21</f>
        <v>0.45944503735325509</v>
      </c>
      <c r="N18" s="16"/>
    </row>
    <row r="19" spans="1:14" ht="29" x14ac:dyDescent="0.35">
      <c r="A19" s="119" t="s">
        <v>16</v>
      </c>
      <c r="B19" s="115" t="s">
        <v>73</v>
      </c>
      <c r="C19" s="114">
        <f>'Tisztított adatok'!C19/'Tisztított adatok'!C$21</f>
        <v>0.12865497076023391</v>
      </c>
      <c r="D19" s="114">
        <f>'Tisztított adatok'!D19/'Tisztított adatok'!D$21</f>
        <v>0.11817440912795436</v>
      </c>
      <c r="E19" s="114">
        <f>'Tisztított adatok'!E19/'Tisztított adatok'!E$21</f>
        <v>0.1365540351857023</v>
      </c>
      <c r="F19" s="114">
        <f>'Tisztított adatok'!F19/'Tisztított adatok'!F$21</f>
        <v>0.13492427719137218</v>
      </c>
      <c r="G19" s="114">
        <f>'Tisztított adatok'!G19/'Tisztított adatok'!G$21</f>
        <v>0.17045454545454544</v>
      </c>
      <c r="H19" s="114">
        <f>'Tisztított adatok'!H19/'Tisztított adatok'!H$21</f>
        <v>0.14266117969821673</v>
      </c>
      <c r="I19" s="114">
        <f>'Tisztított adatok'!I19/'Tisztított adatok'!I$21</f>
        <v>8.6956521739130432E-2</v>
      </c>
      <c r="J19" s="114">
        <f>'Tisztított adatok'!J19/'Tisztított adatok'!J$21</f>
        <v>0.15330661322645289</v>
      </c>
      <c r="K19" s="114">
        <f>'Tisztított adatok'!K19/'Tisztított adatok'!K$21</f>
        <v>0.17597292724196278</v>
      </c>
      <c r="L19" s="114">
        <f>'Tisztított adatok'!L19/'Tisztított adatok'!L$21</f>
        <v>0.13465346534653466</v>
      </c>
      <c r="M19" s="114">
        <f>'Tisztított adatok'!M19/'Tisztított adatok'!M$21</f>
        <v>0.13340448239060831</v>
      </c>
      <c r="N19" s="16"/>
    </row>
    <row r="20" spans="1:14" ht="29" x14ac:dyDescent="0.35">
      <c r="A20" s="119" t="s">
        <v>16</v>
      </c>
      <c r="B20" s="115" t="s">
        <v>74</v>
      </c>
      <c r="C20" s="114">
        <f>'Tisztított adatok'!C20/'Tisztított adatok'!C$21</f>
        <v>4.3478260869565216E-2</v>
      </c>
      <c r="D20" s="114">
        <f>'Tisztított adatok'!D20/'Tisztított adatok'!D$21</f>
        <v>3.4637326813365933E-2</v>
      </c>
      <c r="E20" s="114">
        <f>'Tisztított adatok'!E20/'Tisztított adatok'!E$21</f>
        <v>3.4906450712091593E-2</v>
      </c>
      <c r="F20" s="114">
        <f>'Tisztított adatok'!F20/'Tisztított adatok'!F$21</f>
        <v>2.799449288664525E-2</v>
      </c>
      <c r="G20" s="114">
        <f>'Tisztított adatok'!G20/'Tisztított adatok'!G$21</f>
        <v>1.7857142857142856E-2</v>
      </c>
      <c r="H20" s="114">
        <f>'Tisztított adatok'!H20/'Tisztított adatok'!H$21</f>
        <v>2.7434842249657063E-2</v>
      </c>
      <c r="I20" s="114">
        <f>'Tisztított adatok'!I20/'Tisztított adatok'!I$21</f>
        <v>6.5217391304347824E-2</v>
      </c>
      <c r="J20" s="114">
        <f>'Tisztított adatok'!J20/'Tisztított adatok'!J$21</f>
        <v>3.7074148296593189E-2</v>
      </c>
      <c r="K20" s="114">
        <f>'Tisztított adatok'!K20/'Tisztított adatok'!K$21</f>
        <v>3.8917089678510999E-2</v>
      </c>
      <c r="L20" s="114">
        <f>'Tisztított adatok'!L20/'Tisztított adatok'!L$21</f>
        <v>6.3366336633663367E-2</v>
      </c>
      <c r="M20" s="114">
        <f>'Tisztított adatok'!M20/'Tisztított adatok'!M$21</f>
        <v>3.2017075773745997E-2</v>
      </c>
      <c r="N20" s="16"/>
    </row>
    <row r="21" spans="1:14" x14ac:dyDescent="0.35">
      <c r="A21" s="78"/>
      <c r="B21" s="12" t="s">
        <v>121</v>
      </c>
      <c r="C21" s="13">
        <f t="shared" ref="C21:M21" si="4">SUM(C17:C20)</f>
        <v>0.99999999999999989</v>
      </c>
      <c r="D21" s="13">
        <f t="shared" si="4"/>
        <v>1</v>
      </c>
      <c r="E21" s="13">
        <f t="shared" si="4"/>
        <v>1</v>
      </c>
      <c r="F21" s="13">
        <f t="shared" si="4"/>
        <v>1.0000000000000002</v>
      </c>
      <c r="G21" s="12">
        <f t="shared" si="4"/>
        <v>1</v>
      </c>
      <c r="H21" s="13">
        <f t="shared" si="4"/>
        <v>1</v>
      </c>
      <c r="I21" s="12">
        <f t="shared" si="4"/>
        <v>0.99999999999999989</v>
      </c>
      <c r="J21" s="12">
        <f t="shared" si="4"/>
        <v>0.99999999999999989</v>
      </c>
      <c r="K21" s="12">
        <f t="shared" si="4"/>
        <v>1</v>
      </c>
      <c r="L21" s="12">
        <f t="shared" si="4"/>
        <v>1</v>
      </c>
      <c r="M21" s="87">
        <f t="shared" si="4"/>
        <v>1</v>
      </c>
      <c r="N21" s="16">
        <f t="shared" si="1"/>
        <v>11</v>
      </c>
    </row>
    <row r="22" spans="1:14" x14ac:dyDescent="0.35">
      <c r="A22" s="119" t="s">
        <v>95</v>
      </c>
      <c r="B22" s="115" t="s">
        <v>22</v>
      </c>
      <c r="C22" s="114">
        <f>'Tisztított adatok'!C22/'Tisztított adatok'!C$25</f>
        <v>0.44041927179109969</v>
      </c>
      <c r="D22" s="114">
        <f>'Tisztított adatok'!D22/'Tisztított adatok'!D$25</f>
        <v>0.47149263292761051</v>
      </c>
      <c r="E22" s="114">
        <f>'Tisztított adatok'!E22/'Tisztított adatok'!E$25</f>
        <v>0.47270114942528735</v>
      </c>
      <c r="F22" s="114">
        <f>'Tisztított adatok'!F22/'Tisztított adatok'!F$25</f>
        <v>0.50177556818181823</v>
      </c>
      <c r="G22" s="114">
        <f>'Tisztított adatok'!G22/'Tisztított adatok'!G$25</f>
        <v>0.48071979434447298</v>
      </c>
      <c r="H22" s="114">
        <f>'Tisztított adatok'!H22/'Tisztított adatok'!H$25</f>
        <v>0.50175438596491229</v>
      </c>
      <c r="I22" s="114">
        <f>'Tisztított adatok'!I22/'Tisztított adatok'!I$25</f>
        <v>0.5</v>
      </c>
      <c r="J22" s="114">
        <f>'Tisztított adatok'!J22/'Tisztított adatok'!J$25</f>
        <v>0.48695652173913045</v>
      </c>
      <c r="K22" s="114">
        <f>'Tisztított adatok'!K22/'Tisztított adatok'!K$25</f>
        <v>0.53701015965166909</v>
      </c>
      <c r="L22" s="114">
        <f>'Tisztított adatok'!L22/'Tisztított adatok'!L$25</f>
        <v>0.46644295302013422</v>
      </c>
      <c r="M22" s="114">
        <f>'Tisztított adatok'!M22/'Tisztított adatok'!M$25</f>
        <v>0.49684400360685305</v>
      </c>
      <c r="N22" s="16"/>
    </row>
    <row r="23" spans="1:14" x14ac:dyDescent="0.35">
      <c r="A23" s="119" t="s">
        <v>95</v>
      </c>
      <c r="B23" s="115" t="s">
        <v>23</v>
      </c>
      <c r="C23" s="114">
        <f>'Tisztított adatok'!C23/'Tisztított adatok'!C$25</f>
        <v>0.23593232806178743</v>
      </c>
      <c r="D23" s="114">
        <f>'Tisztított adatok'!D23/'Tisztított adatok'!D$25</f>
        <v>0.21620755925688662</v>
      </c>
      <c r="E23" s="114">
        <f>'Tisztított adatok'!E23/'Tisztított adatok'!E$25</f>
        <v>0.25492610837438423</v>
      </c>
      <c r="F23" s="114">
        <f>'Tisztított adatok'!F23/'Tisztított adatok'!F$25</f>
        <v>0.24751420454545456</v>
      </c>
      <c r="G23" s="114">
        <f>'Tisztított adatok'!G23/'Tisztított adatok'!G$25</f>
        <v>0.19537275064267351</v>
      </c>
      <c r="H23" s="114">
        <f>'Tisztított adatok'!H23/'Tisztított adatok'!H$25</f>
        <v>0.2304093567251462</v>
      </c>
      <c r="I23" s="114">
        <f>'Tisztított adatok'!I23/'Tisztított adatok'!I$25</f>
        <v>0.2857142857142857</v>
      </c>
      <c r="J23" s="114">
        <f>'Tisztított adatok'!J23/'Tisztított adatok'!J$25</f>
        <v>0.23391304347826086</v>
      </c>
      <c r="K23" s="114">
        <f>'Tisztított adatok'!K23/'Tisztított adatok'!K$25</f>
        <v>0.23802612481857766</v>
      </c>
      <c r="L23" s="114">
        <f>'Tisztított adatok'!L23/'Tisztított adatok'!L$25</f>
        <v>0.24832214765100671</v>
      </c>
      <c r="M23" s="114">
        <f>'Tisztított adatok'!M23/'Tisztított adatok'!M$25</f>
        <v>0.22091974752028856</v>
      </c>
      <c r="N23" s="16"/>
    </row>
    <row r="24" spans="1:14" x14ac:dyDescent="0.35">
      <c r="A24" s="119" t="s">
        <v>95</v>
      </c>
      <c r="B24" s="115" t="s">
        <v>24</v>
      </c>
      <c r="C24" s="114">
        <f>'Tisztított adatok'!C24/'Tisztított adatok'!C$25</f>
        <v>0.32364840014711294</v>
      </c>
      <c r="D24" s="114">
        <f>'Tisztított adatok'!D24/'Tisztított adatok'!D$25</f>
        <v>0.31229980781550287</v>
      </c>
      <c r="E24" s="114">
        <f>'Tisztított adatok'!E24/'Tisztított adatok'!E$25</f>
        <v>0.27237274220032842</v>
      </c>
      <c r="F24" s="114">
        <f>'Tisztított adatok'!F24/'Tisztított adatok'!F$25</f>
        <v>0.25071022727272729</v>
      </c>
      <c r="G24" s="114">
        <f>'Tisztított adatok'!G24/'Tisztított adatok'!G$25</f>
        <v>0.32390745501285345</v>
      </c>
      <c r="H24" s="114">
        <f>'Tisztított adatok'!H24/'Tisztított adatok'!H$25</f>
        <v>0.26783625730994154</v>
      </c>
      <c r="I24" s="114">
        <f>'Tisztított adatok'!I24/'Tisztított adatok'!I$25</f>
        <v>0.21428571428571427</v>
      </c>
      <c r="J24" s="114">
        <f>'Tisztított adatok'!J24/'Tisztított adatok'!J$25</f>
        <v>0.27913043478260868</v>
      </c>
      <c r="K24" s="114">
        <f>'Tisztított adatok'!K24/'Tisztított adatok'!K$25</f>
        <v>0.22496371552975328</v>
      </c>
      <c r="L24" s="114">
        <f>'Tisztított adatok'!L24/'Tisztított adatok'!L$25</f>
        <v>0.28523489932885904</v>
      </c>
      <c r="M24" s="114">
        <f>'Tisztított adatok'!M24/'Tisztított adatok'!M$25</f>
        <v>0.28223624887285842</v>
      </c>
      <c r="N24" s="16"/>
    </row>
    <row r="25" spans="1:14" x14ac:dyDescent="0.35">
      <c r="A25" s="79"/>
      <c r="B25" s="12" t="s">
        <v>89</v>
      </c>
      <c r="C25" s="12">
        <f t="shared" ref="C25:M25" si="5">SUM(C22:C24)</f>
        <v>1</v>
      </c>
      <c r="D25" s="12">
        <f t="shared" si="5"/>
        <v>1</v>
      </c>
      <c r="E25" s="12">
        <f t="shared" si="5"/>
        <v>1</v>
      </c>
      <c r="F25" s="12">
        <f t="shared" si="5"/>
        <v>1</v>
      </c>
      <c r="G25" s="12">
        <f t="shared" si="5"/>
        <v>0.99999999999999989</v>
      </c>
      <c r="H25" s="12">
        <f t="shared" si="5"/>
        <v>1</v>
      </c>
      <c r="I25" s="12">
        <f t="shared" si="5"/>
        <v>1</v>
      </c>
      <c r="J25" s="12">
        <f t="shared" si="5"/>
        <v>1</v>
      </c>
      <c r="K25" s="12">
        <f t="shared" si="5"/>
        <v>1</v>
      </c>
      <c r="L25" s="12">
        <f t="shared" si="5"/>
        <v>1</v>
      </c>
      <c r="M25" s="87">
        <f t="shared" si="5"/>
        <v>1</v>
      </c>
      <c r="N25" s="16">
        <f t="shared" si="1"/>
        <v>11</v>
      </c>
    </row>
    <row r="26" spans="1:14" x14ac:dyDescent="0.35">
      <c r="A26" s="122" t="s">
        <v>96</v>
      </c>
      <c r="B26" s="123" t="s">
        <v>25</v>
      </c>
      <c r="C26" s="124">
        <f>'Tisztított adatok'!C26/'Tisztított adatok'!C$31</f>
        <v>1.8304960644334616E-4</v>
      </c>
      <c r="D26" s="124">
        <f>'Tisztított adatok'!D26/'Tisztított adatok'!D$31</f>
        <v>3.1948881789137381E-4</v>
      </c>
      <c r="E26" s="124">
        <f>'Tisztított adatok'!E26/'Tisztított adatok'!E$31</f>
        <v>2.0437359493153485E-4</v>
      </c>
      <c r="F26" s="124">
        <f>'Tisztított adatok'!F26/'Tisztított adatok'!F$31</f>
        <v>0</v>
      </c>
      <c r="G26" s="124">
        <f>'Tisztított adatok'!G26/'Tisztított adatok'!G$31</f>
        <v>1.288659793814433E-3</v>
      </c>
      <c r="H26" s="124">
        <f>'Tisztított adatok'!H26/'Tisztított adatok'!H$31</f>
        <v>0</v>
      </c>
      <c r="I26" s="124">
        <f>'Tisztított adatok'!I26/'Tisztított adatok'!I$31</f>
        <v>0</v>
      </c>
      <c r="J26" s="124">
        <f>'Tisztított adatok'!J26/'Tisztított adatok'!J$31</f>
        <v>0</v>
      </c>
      <c r="K26" s="124">
        <f>'Tisztított adatok'!K26/'Tisztított adatok'!K$31</f>
        <v>0</v>
      </c>
      <c r="L26" s="124">
        <f>'Tisztított adatok'!L26/'Tisztított adatok'!L$31</f>
        <v>1.6722408026755853E-3</v>
      </c>
      <c r="M26" s="124">
        <f>'Tisztított adatok'!M26/'Tisztított adatok'!M$31</f>
        <v>0</v>
      </c>
      <c r="N26" s="125"/>
    </row>
    <row r="27" spans="1:14" x14ac:dyDescent="0.35">
      <c r="A27" s="122" t="s">
        <v>96</v>
      </c>
      <c r="B27" s="123" t="s">
        <v>26</v>
      </c>
      <c r="C27" s="124">
        <f>'Tisztított adatok'!C27/'Tisztított adatok'!C$31</f>
        <v>5.8575874061870771E-3</v>
      </c>
      <c r="D27" s="124">
        <f>'Tisztított adatok'!D27/'Tisztított adatok'!D$31</f>
        <v>6.3897763578274758E-3</v>
      </c>
      <c r="E27" s="124">
        <f>'Tisztított adatok'!E27/'Tisztított adatok'!E$31</f>
        <v>6.1312078479460455E-3</v>
      </c>
      <c r="F27" s="124">
        <f>'Tisztított adatok'!F27/'Tisztított adatok'!F$31</f>
        <v>4.6461758398856322E-3</v>
      </c>
      <c r="G27" s="124">
        <f>'Tisztított adatok'!G27/'Tisztított adatok'!G$31</f>
        <v>1.288659793814433E-3</v>
      </c>
      <c r="H27" s="124">
        <f>'Tisztított adatok'!H27/'Tisztított adatok'!H$31</f>
        <v>0</v>
      </c>
      <c r="I27" s="124">
        <f>'Tisztított adatok'!I27/'Tisztított adatok'!I$31</f>
        <v>0</v>
      </c>
      <c r="J27" s="124">
        <f>'Tisztított adatok'!J27/'Tisztított adatok'!J$31</f>
        <v>1.6877637130801688E-3</v>
      </c>
      <c r="K27" s="124">
        <f>'Tisztított adatok'!K27/'Tisztított adatok'!K$31</f>
        <v>4.3795620437956208E-3</v>
      </c>
      <c r="L27" s="124">
        <f>'Tisztított adatok'!L27/'Tisztított adatok'!L$31</f>
        <v>1.6722408026755853E-3</v>
      </c>
      <c r="M27" s="124">
        <f>'Tisztított adatok'!M27/'Tisztított adatok'!M$31</f>
        <v>2.6990553306342779E-3</v>
      </c>
      <c r="N27" s="125"/>
    </row>
    <row r="28" spans="1:14" x14ac:dyDescent="0.35">
      <c r="A28" s="122" t="s">
        <v>96</v>
      </c>
      <c r="B28" s="123" t="s">
        <v>27</v>
      </c>
      <c r="C28" s="124">
        <f>'Tisztított adatok'!C28/'Tisztított adatok'!C$31</f>
        <v>0.15943620721215448</v>
      </c>
      <c r="D28" s="124">
        <f>'Tisztított adatok'!D28/'Tisztított adatok'!D$31</f>
        <v>0.13450479233226836</v>
      </c>
      <c r="E28" s="124">
        <f>'Tisztított adatok'!E28/'Tisztított adatok'!E$31</f>
        <v>0.14653586756591047</v>
      </c>
      <c r="F28" s="124">
        <f>'Tisztított adatok'!F28/'Tisztított adatok'!F$31</f>
        <v>0.13116511794138672</v>
      </c>
      <c r="G28" s="124">
        <f>'Tisztított adatok'!G28/'Tisztított adatok'!G$31</f>
        <v>4.8969072164948453E-2</v>
      </c>
      <c r="H28" s="124">
        <f>'Tisztított adatok'!H28/'Tisztított adatok'!H$31</f>
        <v>4.807692307692308E-2</v>
      </c>
      <c r="I28" s="124">
        <f>'Tisztított adatok'!I28/'Tisztított adatok'!I$31</f>
        <v>7.1428571428571425E-2</v>
      </c>
      <c r="J28" s="124">
        <f>'Tisztított adatok'!J28/'Tisztított adatok'!J$31</f>
        <v>8.0168776371308023E-2</v>
      </c>
      <c r="K28" s="124">
        <f>'Tisztított adatok'!K28/'Tisztított adatok'!K$31</f>
        <v>7.153284671532846E-2</v>
      </c>
      <c r="L28" s="124">
        <f>'Tisztított adatok'!L28/'Tisztított adatok'!L$31</f>
        <v>6.5217391304347824E-2</v>
      </c>
      <c r="M28" s="124">
        <f>'Tisztított adatok'!M28/'Tisztított adatok'!M$31</f>
        <v>7.8272604588394065E-2</v>
      </c>
      <c r="N28" s="125"/>
    </row>
    <row r="29" spans="1:14" x14ac:dyDescent="0.35">
      <c r="A29" s="122" t="s">
        <v>96</v>
      </c>
      <c r="B29" s="123" t="s">
        <v>28</v>
      </c>
      <c r="C29" s="124">
        <f>'Tisztított adatok'!C29/'Tisztított adatok'!C$31</f>
        <v>0.65952773201537618</v>
      </c>
      <c r="D29" s="124">
        <f>'Tisztított adatok'!D29/'Tisztított adatok'!D$31</f>
        <v>0.63258785942492013</v>
      </c>
      <c r="E29" s="124">
        <f>'Tisztított adatok'!E29/'Tisztított adatok'!E$31</f>
        <v>0.66155732679337831</v>
      </c>
      <c r="F29" s="124">
        <f>'Tisztított adatok'!F29/'Tisztított adatok'!F$31</f>
        <v>0.64224446032880633</v>
      </c>
      <c r="G29" s="124">
        <f>'Tisztított adatok'!G29/'Tisztított adatok'!G$31</f>
        <v>0.57860824742268047</v>
      </c>
      <c r="H29" s="124">
        <f>'Tisztított adatok'!H29/'Tisztított adatok'!H$31</f>
        <v>0.61899038461538458</v>
      </c>
      <c r="I29" s="124">
        <f>'Tisztított adatok'!I29/'Tisztított adatok'!I$31</f>
        <v>0.6607142857142857</v>
      </c>
      <c r="J29" s="124">
        <f>'Tisztított adatok'!J29/'Tisztított adatok'!J$31</f>
        <v>0.62278481012658227</v>
      </c>
      <c r="K29" s="124">
        <f>'Tisztított adatok'!K29/'Tisztított adatok'!K$31</f>
        <v>0.60875912408759125</v>
      </c>
      <c r="L29" s="124">
        <f>'Tisztított adatok'!L29/'Tisztított adatok'!L$31</f>
        <v>0.58862876254180607</v>
      </c>
      <c r="M29" s="124">
        <f>'Tisztított adatok'!M29/'Tisztított adatok'!M$31</f>
        <v>0.60278902384165545</v>
      </c>
      <c r="N29" s="125"/>
    </row>
    <row r="30" spans="1:14" x14ac:dyDescent="0.35">
      <c r="A30" s="122" t="s">
        <v>96</v>
      </c>
      <c r="B30" s="123" t="s">
        <v>29</v>
      </c>
      <c r="C30" s="124">
        <f>'Tisztított adatok'!C30/'Tisztított adatok'!C$31</f>
        <v>0.17499542375983893</v>
      </c>
      <c r="D30" s="124">
        <f>'Tisztított adatok'!D30/'Tisztított adatok'!D$31</f>
        <v>0.22619808306709266</v>
      </c>
      <c r="E30" s="124">
        <f>'Tisztított adatok'!E30/'Tisztított adatok'!E$31</f>
        <v>0.18557122419783365</v>
      </c>
      <c r="F30" s="124">
        <f>'Tisztított adatok'!F30/'Tisztított adatok'!F$31</f>
        <v>0.22194424588992137</v>
      </c>
      <c r="G30" s="124">
        <f>'Tisztított adatok'!G30/'Tisztított adatok'!G$31</f>
        <v>0.36984536082474229</v>
      </c>
      <c r="H30" s="124">
        <f>'Tisztított adatok'!H30/'Tisztított adatok'!H$31</f>
        <v>0.33293269230769229</v>
      </c>
      <c r="I30" s="124">
        <f>'Tisztított adatok'!I30/'Tisztított adatok'!I$31</f>
        <v>0.26785714285714285</v>
      </c>
      <c r="J30" s="124">
        <f>'Tisztított adatok'!J30/'Tisztított adatok'!J$31</f>
        <v>0.29535864978902954</v>
      </c>
      <c r="K30" s="124">
        <f>'Tisztított adatok'!K30/'Tisztított adatok'!K$31</f>
        <v>0.31532846715328466</v>
      </c>
      <c r="L30" s="124">
        <f>'Tisztított adatok'!L30/'Tisztított adatok'!L$31</f>
        <v>0.34280936454849498</v>
      </c>
      <c r="M30" s="124">
        <f>'Tisztított adatok'!M30/'Tisztított adatok'!M$31</f>
        <v>0.31623931623931623</v>
      </c>
      <c r="N30" s="125"/>
    </row>
    <row r="31" spans="1:14" x14ac:dyDescent="0.35">
      <c r="A31" s="126"/>
      <c r="B31" s="127" t="s">
        <v>89</v>
      </c>
      <c r="C31" s="127">
        <f t="shared" ref="C31:M31" si="6">SUM(C26:C30)</f>
        <v>1</v>
      </c>
      <c r="D31" s="127">
        <f t="shared" si="6"/>
        <v>1</v>
      </c>
      <c r="E31" s="127">
        <f t="shared" si="6"/>
        <v>1</v>
      </c>
      <c r="F31" s="127">
        <f t="shared" si="6"/>
        <v>1</v>
      </c>
      <c r="G31" s="127">
        <f t="shared" si="6"/>
        <v>1</v>
      </c>
      <c r="H31" s="127">
        <f t="shared" si="6"/>
        <v>1</v>
      </c>
      <c r="I31" s="127">
        <f t="shared" si="6"/>
        <v>1</v>
      </c>
      <c r="J31" s="127">
        <f t="shared" si="6"/>
        <v>1</v>
      </c>
      <c r="K31" s="127">
        <f t="shared" si="6"/>
        <v>1</v>
      </c>
      <c r="L31" s="127">
        <f t="shared" si="6"/>
        <v>1</v>
      </c>
      <c r="M31" s="128">
        <f t="shared" si="6"/>
        <v>1</v>
      </c>
      <c r="N31" s="125">
        <f t="shared" si="1"/>
        <v>11</v>
      </c>
    </row>
    <row r="32" spans="1:14" x14ac:dyDescent="0.35">
      <c r="A32" s="122" t="s">
        <v>96</v>
      </c>
      <c r="B32" s="129" t="s">
        <v>921</v>
      </c>
      <c r="C32" s="130" t="s">
        <v>124</v>
      </c>
      <c r="D32" s="131" t="s">
        <v>128</v>
      </c>
      <c r="E32" s="131" t="s">
        <v>129</v>
      </c>
      <c r="F32" s="131" t="s">
        <v>128</v>
      </c>
      <c r="G32" s="131" t="s">
        <v>131</v>
      </c>
      <c r="H32" s="131" t="s">
        <v>133</v>
      </c>
      <c r="I32" s="131" t="s">
        <v>134</v>
      </c>
      <c r="J32" s="131" t="s">
        <v>136</v>
      </c>
      <c r="K32" s="131" t="s">
        <v>137</v>
      </c>
      <c r="L32" s="131" t="s">
        <v>138</v>
      </c>
      <c r="M32" s="131" t="s">
        <v>137</v>
      </c>
      <c r="N32" s="125"/>
    </row>
    <row r="33" spans="1:14" x14ac:dyDescent="0.35">
      <c r="A33" s="122" t="s">
        <v>96</v>
      </c>
      <c r="B33" s="123" t="s">
        <v>922</v>
      </c>
      <c r="C33" s="123" t="s">
        <v>125</v>
      </c>
      <c r="D33" s="123" t="s">
        <v>127</v>
      </c>
      <c r="E33" s="123" t="s">
        <v>125</v>
      </c>
      <c r="F33" s="123" t="s">
        <v>130</v>
      </c>
      <c r="G33" s="123" t="s">
        <v>132</v>
      </c>
      <c r="H33" s="123">
        <v>0.55000000000000004</v>
      </c>
      <c r="I33" s="123" t="s">
        <v>135</v>
      </c>
      <c r="J33" s="123" t="s">
        <v>132</v>
      </c>
      <c r="K33" s="123" t="s">
        <v>125</v>
      </c>
      <c r="L33" s="123" t="s">
        <v>125</v>
      </c>
      <c r="M33" s="123" t="s">
        <v>125</v>
      </c>
      <c r="N33" s="125"/>
    </row>
    <row r="34" spans="1:14" ht="14.4" customHeight="1" x14ac:dyDescent="0.35">
      <c r="A34" s="132" t="s">
        <v>98</v>
      </c>
      <c r="B34" s="121" t="s">
        <v>33</v>
      </c>
      <c r="C34" s="133">
        <f>'Tisztított adatok'!C34/'Tisztított adatok'!C$36</f>
        <v>0.92866312121767836</v>
      </c>
      <c r="D34" s="133">
        <f>'Tisztított adatok'!D34/'Tisztított adatok'!D$36</f>
        <v>0.9312459651387992</v>
      </c>
      <c r="E34" s="133">
        <f>'Tisztított adatok'!E34/'Tisztított adatok'!E$36</f>
        <v>0.9311482168625026</v>
      </c>
      <c r="F34" s="133">
        <f>'Tisztított adatok'!F34/'Tisztított adatok'!F$36</f>
        <v>0.93834367019336007</v>
      </c>
      <c r="G34" s="133">
        <f>'Tisztított adatok'!G34/'Tisztított adatok'!G$36</f>
        <v>0.98064516129032253</v>
      </c>
      <c r="H34" s="133">
        <f>'Tisztított adatok'!H34/'Tisztított adatok'!H$36</f>
        <v>0.95545134818288391</v>
      </c>
      <c r="I34" s="133">
        <f>'Tisztított adatok'!I34/'Tisztított adatok'!I$36</f>
        <v>0.98181818181818181</v>
      </c>
      <c r="J34" s="133">
        <f>'Tisztított adatok'!J34/'Tisztított adatok'!J$36</f>
        <v>0.9760479041916168</v>
      </c>
      <c r="K34" s="133">
        <f>'Tisztított adatok'!K34/'Tisztított adatok'!K$36</f>
        <v>0.97950219619326506</v>
      </c>
      <c r="L34" s="133">
        <f>'Tisztított adatok'!L34/'Tisztított adatok'!L$36</f>
        <v>0.99155405405405406</v>
      </c>
      <c r="M34" s="133">
        <f>'Tisztított adatok'!M34/'Tisztított adatok'!M$36</f>
        <v>0.97413793103448276</v>
      </c>
      <c r="N34" s="16"/>
    </row>
    <row r="35" spans="1:14" ht="29" x14ac:dyDescent="0.35">
      <c r="A35" s="132" t="s">
        <v>98</v>
      </c>
      <c r="B35" s="121" t="s">
        <v>34</v>
      </c>
      <c r="C35" s="133">
        <f>'Tisztított adatok'!C35/'Tisztított adatok'!C$36</f>
        <v>7.1336878782321658E-2</v>
      </c>
      <c r="D35" s="133">
        <f>'Tisztított adatok'!D35/'Tisztított adatok'!D$36</f>
        <v>6.8754034861200769E-2</v>
      </c>
      <c r="E35" s="133">
        <f>'Tisztított adatok'!E35/'Tisztított adatok'!E$36</f>
        <v>6.885178313749743E-2</v>
      </c>
      <c r="F35" s="133">
        <f>'Tisztított adatok'!F35/'Tisztított adatok'!F$36</f>
        <v>6.165632980663991E-2</v>
      </c>
      <c r="G35" s="133">
        <f>'Tisztított adatok'!G35/'Tisztított adatok'!G$36</f>
        <v>1.935483870967742E-2</v>
      </c>
      <c r="H35" s="133">
        <f>'Tisztított adatok'!H35/'Tisztított adatok'!H$36</f>
        <v>4.4548651817116064E-2</v>
      </c>
      <c r="I35" s="133">
        <f>'Tisztított adatok'!I35/'Tisztított adatok'!I$36</f>
        <v>1.8181818181818181E-2</v>
      </c>
      <c r="J35" s="133">
        <f>'Tisztított adatok'!J35/'Tisztított adatok'!J$36</f>
        <v>2.3952095808383235E-2</v>
      </c>
      <c r="K35" s="133">
        <f>'Tisztított adatok'!K35/'Tisztított adatok'!K$36</f>
        <v>2.0497803806734993E-2</v>
      </c>
      <c r="L35" s="133">
        <f>'Tisztított adatok'!L35/'Tisztított adatok'!L$36</f>
        <v>8.4459459459459464E-3</v>
      </c>
      <c r="M35" s="133">
        <f>'Tisztított adatok'!M35/'Tisztított adatok'!M$36</f>
        <v>2.5862068965517241E-2</v>
      </c>
      <c r="N35" s="16"/>
    </row>
    <row r="36" spans="1:14" x14ac:dyDescent="0.35">
      <c r="A36" s="63"/>
      <c r="B36" s="13" t="s">
        <v>89</v>
      </c>
      <c r="C36" s="13">
        <f t="shared" ref="C36:M36" si="7">SUM(C34:C35)</f>
        <v>1</v>
      </c>
      <c r="D36" s="13">
        <f t="shared" si="7"/>
        <v>1</v>
      </c>
      <c r="E36" s="13">
        <f t="shared" si="7"/>
        <v>1</v>
      </c>
      <c r="F36" s="13">
        <f t="shared" si="7"/>
        <v>1</v>
      </c>
      <c r="G36" s="13">
        <f t="shared" si="7"/>
        <v>1</v>
      </c>
      <c r="H36" s="13">
        <f t="shared" si="7"/>
        <v>1</v>
      </c>
      <c r="I36" s="13">
        <f t="shared" si="7"/>
        <v>1</v>
      </c>
      <c r="J36" s="13">
        <f t="shared" si="7"/>
        <v>1</v>
      </c>
      <c r="K36" s="13">
        <f t="shared" si="7"/>
        <v>1</v>
      </c>
      <c r="L36" s="13">
        <f t="shared" si="7"/>
        <v>1</v>
      </c>
      <c r="M36" s="92">
        <f t="shared" si="7"/>
        <v>1</v>
      </c>
      <c r="N36" s="16">
        <f t="shared" si="1"/>
        <v>11</v>
      </c>
    </row>
    <row r="37" spans="1:14" ht="14.4" customHeight="1" x14ac:dyDescent="0.35">
      <c r="A37" s="132" t="s">
        <v>97</v>
      </c>
      <c r="B37" s="121" t="s">
        <v>35</v>
      </c>
      <c r="C37" s="133">
        <f>'Tisztított adatok'!C37/'Tisztított adatok'!C$44</f>
        <v>0</v>
      </c>
      <c r="D37" s="133">
        <f>'Tisztított adatok'!D37/'Tisztított adatok'!D$44</f>
        <v>4.9504950495049506E-3</v>
      </c>
      <c r="E37" s="133">
        <f>'Tisztított adatok'!E37/'Tisztított adatok'!E$44</f>
        <v>1.282051282051282E-2</v>
      </c>
      <c r="F37" s="133">
        <f>'Tisztított adatok'!F37/'Tisztított adatok'!F$44</f>
        <v>0</v>
      </c>
      <c r="G37" s="133">
        <f>'Tisztított adatok'!G37/'Tisztított adatok'!G$44</f>
        <v>0.16666666666666666</v>
      </c>
      <c r="H37" s="133">
        <f>'Tisztított adatok'!H37/'Tisztított adatok'!H$44</f>
        <v>7.6923076923076927E-2</v>
      </c>
      <c r="I37" s="133">
        <f>'Tisztított adatok'!I37/'Tisztított adatok'!I$44</f>
        <v>0</v>
      </c>
      <c r="J37" s="133">
        <f>'Tisztított adatok'!J37/'Tisztított adatok'!J$44</f>
        <v>0.15384615384615385</v>
      </c>
      <c r="K37" s="133">
        <f>'Tisztított adatok'!K37/'Tisztított adatok'!K$44</f>
        <v>0.15384615384615385</v>
      </c>
      <c r="L37" s="133">
        <f>'Tisztított adatok'!L37/'Tisztított adatok'!L$44</f>
        <v>0</v>
      </c>
      <c r="M37" s="133">
        <f>'Tisztított adatok'!M37/'Tisztított adatok'!M$44</f>
        <v>0.14545454545454545</v>
      </c>
      <c r="N37" s="16"/>
    </row>
    <row r="38" spans="1:14" ht="15" customHeight="1" x14ac:dyDescent="0.35">
      <c r="A38" s="132" t="s">
        <v>97</v>
      </c>
      <c r="B38" s="121" t="s">
        <v>36</v>
      </c>
      <c r="C38" s="133">
        <f>'Tisztított adatok'!C38/'Tisztított adatok'!C$44</f>
        <v>0.20218579234972678</v>
      </c>
      <c r="D38" s="133">
        <f>'Tisztított adatok'!D38/'Tisztított adatok'!D$44</f>
        <v>0.18316831683168316</v>
      </c>
      <c r="E38" s="133">
        <f>'Tisztított adatok'!E38/'Tisztított adatok'!E$44</f>
        <v>0.20512820512820512</v>
      </c>
      <c r="F38" s="133">
        <f>'Tisztított adatok'!F38/'Tisztított adatok'!F$44</f>
        <v>0.15094339622641509</v>
      </c>
      <c r="G38" s="133">
        <f>'Tisztított adatok'!G38/'Tisztított adatok'!G$44</f>
        <v>0.25</v>
      </c>
      <c r="H38" s="133">
        <f>'Tisztított adatok'!H38/'Tisztított adatok'!H$44</f>
        <v>0.15384615384615385</v>
      </c>
      <c r="I38" s="133">
        <f>'Tisztított adatok'!I38/'Tisztított adatok'!I$44</f>
        <v>0</v>
      </c>
      <c r="J38" s="133">
        <f>'Tisztított adatok'!J38/'Tisztított adatok'!J$44</f>
        <v>0.38461538461538464</v>
      </c>
      <c r="K38" s="133">
        <f>'Tisztított adatok'!K38/'Tisztított adatok'!K$44</f>
        <v>0.23076923076923078</v>
      </c>
      <c r="L38" s="133">
        <f>'Tisztított adatok'!L38/'Tisztított adatok'!L$44</f>
        <v>0</v>
      </c>
      <c r="M38" s="133">
        <f>'Tisztított adatok'!M38/'Tisztított adatok'!M$44</f>
        <v>0.30909090909090908</v>
      </c>
      <c r="N38" s="16"/>
    </row>
    <row r="39" spans="1:14" ht="29" x14ac:dyDescent="0.35">
      <c r="A39" s="132" t="s">
        <v>97</v>
      </c>
      <c r="B39" s="121" t="s">
        <v>37</v>
      </c>
      <c r="C39" s="133">
        <f>'Tisztított adatok'!C39/'Tisztított adatok'!C$44</f>
        <v>0.18032786885245902</v>
      </c>
      <c r="D39" s="133">
        <f>'Tisztított adatok'!D39/'Tisztított adatok'!D$44</f>
        <v>0.25742574257425743</v>
      </c>
      <c r="E39" s="133">
        <f>'Tisztított adatok'!E39/'Tisztított adatok'!E$44</f>
        <v>0.22756410256410256</v>
      </c>
      <c r="F39" s="133">
        <f>'Tisztított adatok'!F39/'Tisztított adatok'!F$44</f>
        <v>0.25157232704402516</v>
      </c>
      <c r="G39" s="133">
        <f>'Tisztított adatok'!G39/'Tisztított adatok'!G$44</f>
        <v>0</v>
      </c>
      <c r="H39" s="133">
        <f>'Tisztított adatok'!H39/'Tisztított adatok'!H$44</f>
        <v>0</v>
      </c>
      <c r="I39" s="133">
        <f>'Tisztított adatok'!I39/'Tisztított adatok'!I$44</f>
        <v>0</v>
      </c>
      <c r="J39" s="133">
        <f>'Tisztított adatok'!J39/'Tisztított adatok'!J$44</f>
        <v>0</v>
      </c>
      <c r="K39" s="133">
        <f>'Tisztított adatok'!K39/'Tisztított adatok'!K$44</f>
        <v>0</v>
      </c>
      <c r="L39" s="133">
        <f>'Tisztított adatok'!L39/'Tisztított adatok'!L$44</f>
        <v>0</v>
      </c>
      <c r="M39" s="133">
        <f>'Tisztított adatok'!M39/'Tisztított adatok'!M$44</f>
        <v>1.8181818181818181E-2</v>
      </c>
      <c r="N39" s="16"/>
    </row>
    <row r="40" spans="1:14" ht="29" x14ac:dyDescent="0.35">
      <c r="A40" s="132" t="s">
        <v>97</v>
      </c>
      <c r="B40" s="121" t="s">
        <v>99</v>
      </c>
      <c r="C40" s="133">
        <f>'Tisztított adatok'!C40/'Tisztított adatok'!C$44</f>
        <v>0.61748633879781423</v>
      </c>
      <c r="D40" s="133">
        <f>'Tisztított adatok'!D40/'Tisztított adatok'!D$44</f>
        <v>0.5544554455445545</v>
      </c>
      <c r="E40" s="133">
        <f>'Tisztított adatok'!E40/'Tisztított adatok'!E$44</f>
        <v>0.55448717948717952</v>
      </c>
      <c r="F40" s="133">
        <f>'Tisztított adatok'!F40/'Tisztított adatok'!F$44</f>
        <v>0.59748427672955973</v>
      </c>
      <c r="G40" s="133">
        <f>'Tisztított adatok'!G40/'Tisztított adatok'!G$44</f>
        <v>0.33333333333333331</v>
      </c>
      <c r="H40" s="133">
        <f>'Tisztított adatok'!H40/'Tisztított adatok'!H$44</f>
        <v>0.69230769230769229</v>
      </c>
      <c r="I40" s="133">
        <f>'Tisztított adatok'!I40/'Tisztított adatok'!I$44</f>
        <v>1</v>
      </c>
      <c r="J40" s="133">
        <f>'Tisztított adatok'!J40/'Tisztított adatok'!J$44</f>
        <v>0.34615384615384615</v>
      </c>
      <c r="K40" s="133">
        <f>'Tisztított adatok'!K40/'Tisztított adatok'!K$44</f>
        <v>0.46153846153846156</v>
      </c>
      <c r="L40" s="133">
        <f>'Tisztított adatok'!L40/'Tisztított adatok'!L$44</f>
        <v>0.6</v>
      </c>
      <c r="M40" s="133">
        <f>'Tisztított adatok'!M40/'Tisztított adatok'!M$44</f>
        <v>0.47272727272727272</v>
      </c>
      <c r="N40" s="16"/>
    </row>
    <row r="41" spans="1:14" ht="29" x14ac:dyDescent="0.35">
      <c r="A41" s="132" t="s">
        <v>97</v>
      </c>
      <c r="B41" s="121" t="s">
        <v>100</v>
      </c>
      <c r="C41" s="133">
        <f>'Tisztított adatok'!C41/'Tisztított adatok'!C$44</f>
        <v>0</v>
      </c>
      <c r="D41" s="133">
        <f>'Tisztított adatok'!D41/'Tisztított adatok'!D$44</f>
        <v>0</v>
      </c>
      <c r="E41" s="133">
        <f>'Tisztított adatok'!E41/'Tisztított adatok'!E$44</f>
        <v>0</v>
      </c>
      <c r="F41" s="133">
        <f>'Tisztított adatok'!F41/'Tisztított adatok'!F$44</f>
        <v>0</v>
      </c>
      <c r="G41" s="133">
        <f>'Tisztított adatok'!G41/'Tisztított adatok'!G$44</f>
        <v>0</v>
      </c>
      <c r="H41" s="133">
        <f>'Tisztított adatok'!H41/'Tisztított adatok'!H$44</f>
        <v>0</v>
      </c>
      <c r="I41" s="133">
        <f>'Tisztított adatok'!I41/'Tisztított adatok'!I$44</f>
        <v>0</v>
      </c>
      <c r="J41" s="133">
        <f>'Tisztított adatok'!J41/'Tisztított adatok'!J$44</f>
        <v>0</v>
      </c>
      <c r="K41" s="133">
        <f>'Tisztított adatok'!K41/'Tisztított adatok'!K$44</f>
        <v>7.6923076923076927E-2</v>
      </c>
      <c r="L41" s="133">
        <f>'Tisztított adatok'!L41/'Tisztított adatok'!L$44</f>
        <v>0</v>
      </c>
      <c r="M41" s="133">
        <f>'Tisztított adatok'!M41/'Tisztított adatok'!M$44</f>
        <v>3.6363636363636362E-2</v>
      </c>
      <c r="N41" s="16"/>
    </row>
    <row r="42" spans="1:14" ht="29" x14ac:dyDescent="0.35">
      <c r="A42" s="132" t="s">
        <v>97</v>
      </c>
      <c r="B42" s="121" t="s">
        <v>101</v>
      </c>
      <c r="C42" s="133">
        <f>'Tisztított adatok'!C42/'Tisztított adatok'!C$44</f>
        <v>0</v>
      </c>
      <c r="D42" s="133">
        <f>'Tisztított adatok'!D42/'Tisztított adatok'!D$44</f>
        <v>0</v>
      </c>
      <c r="E42" s="133">
        <f>'Tisztított adatok'!E42/'Tisztított adatok'!E$44</f>
        <v>0</v>
      </c>
      <c r="F42" s="133">
        <f>'Tisztított adatok'!F42/'Tisztított adatok'!F$44</f>
        <v>0</v>
      </c>
      <c r="G42" s="133">
        <f>'Tisztított adatok'!G42/'Tisztított adatok'!G$44</f>
        <v>8.3333333333333329E-2</v>
      </c>
      <c r="H42" s="133">
        <f>'Tisztított adatok'!H42/'Tisztított adatok'!H$44</f>
        <v>7.6923076923076927E-2</v>
      </c>
      <c r="I42" s="133">
        <f>'Tisztított adatok'!I42/'Tisztított adatok'!I$44</f>
        <v>0</v>
      </c>
      <c r="J42" s="133">
        <f>'Tisztított adatok'!J42/'Tisztított adatok'!J$44</f>
        <v>3.8461538461538464E-2</v>
      </c>
      <c r="K42" s="133">
        <f>'Tisztított adatok'!K42/'Tisztított adatok'!K$44</f>
        <v>0</v>
      </c>
      <c r="L42" s="133">
        <f>'Tisztított adatok'!L42/'Tisztított adatok'!L$44</f>
        <v>0.2</v>
      </c>
      <c r="M42" s="133">
        <f>'Tisztított adatok'!M42/'Tisztított adatok'!M$44</f>
        <v>1.8181818181818181E-2</v>
      </c>
      <c r="N42" s="16"/>
    </row>
    <row r="43" spans="1:14" ht="29" x14ac:dyDescent="0.35">
      <c r="A43" s="132" t="s">
        <v>97</v>
      </c>
      <c r="B43" s="121" t="s">
        <v>102</v>
      </c>
      <c r="C43" s="133">
        <f>'Tisztított adatok'!C43/'Tisztított adatok'!C$44</f>
        <v>0</v>
      </c>
      <c r="D43" s="133">
        <f>'Tisztított adatok'!D43/'Tisztított adatok'!D$44</f>
        <v>0</v>
      </c>
      <c r="E43" s="133">
        <f>'Tisztított adatok'!E43/'Tisztított adatok'!E$44</f>
        <v>0</v>
      </c>
      <c r="F43" s="133">
        <f>'Tisztított adatok'!F43/'Tisztított adatok'!F$44</f>
        <v>0</v>
      </c>
      <c r="G43" s="133">
        <f>'Tisztított adatok'!G43/'Tisztított adatok'!G$44</f>
        <v>0.16666666666666666</v>
      </c>
      <c r="H43" s="133">
        <f>'Tisztított adatok'!H43/'Tisztított adatok'!H$44</f>
        <v>0</v>
      </c>
      <c r="I43" s="133">
        <f>'Tisztított adatok'!I43/'Tisztított adatok'!I$44</f>
        <v>0</v>
      </c>
      <c r="J43" s="133">
        <f>'Tisztított adatok'!J43/'Tisztított adatok'!J$44</f>
        <v>7.6923076923076927E-2</v>
      </c>
      <c r="K43" s="133">
        <f>'Tisztított adatok'!K43/'Tisztított adatok'!K$44</f>
        <v>7.6923076923076927E-2</v>
      </c>
      <c r="L43" s="133">
        <f>'Tisztított adatok'!L43/'Tisztított adatok'!L$44</f>
        <v>0.2</v>
      </c>
      <c r="M43" s="133">
        <f>'Tisztított adatok'!M43/'Tisztított adatok'!M$44</f>
        <v>0</v>
      </c>
      <c r="N43" s="16"/>
    </row>
    <row r="44" spans="1:14" x14ac:dyDescent="0.35">
      <c r="A44" s="82"/>
      <c r="B44" s="13" t="s">
        <v>139</v>
      </c>
      <c r="C44" s="13">
        <f>SUM(C37:C43)</f>
        <v>1</v>
      </c>
      <c r="D44" s="13">
        <f t="shared" ref="D44:M44" si="8">SUM(D37:D43)</f>
        <v>1</v>
      </c>
      <c r="E44" s="13">
        <f t="shared" si="8"/>
        <v>1</v>
      </c>
      <c r="F44" s="13">
        <f t="shared" si="8"/>
        <v>1</v>
      </c>
      <c r="G44" s="13">
        <f t="shared" si="8"/>
        <v>1</v>
      </c>
      <c r="H44" s="13">
        <f t="shared" si="8"/>
        <v>1</v>
      </c>
      <c r="I44" s="13">
        <f t="shared" si="8"/>
        <v>1</v>
      </c>
      <c r="J44" s="13">
        <f t="shared" si="8"/>
        <v>1</v>
      </c>
      <c r="K44" s="13">
        <f t="shared" si="8"/>
        <v>1</v>
      </c>
      <c r="L44" s="13">
        <f t="shared" si="8"/>
        <v>1</v>
      </c>
      <c r="M44" s="92">
        <f t="shared" si="8"/>
        <v>1</v>
      </c>
      <c r="N44" s="16">
        <f t="shared" si="1"/>
        <v>11</v>
      </c>
    </row>
    <row r="45" spans="1:14" ht="14.4" customHeight="1" x14ac:dyDescent="0.35">
      <c r="A45" s="134" t="s">
        <v>32</v>
      </c>
      <c r="B45" s="135" t="s">
        <v>38</v>
      </c>
      <c r="C45" s="136">
        <f>'Tisztított adatok'!C45/'Tisztított adatok'!C$48</f>
        <v>0.88062015503875968</v>
      </c>
      <c r="D45" s="136">
        <f>'Tisztított adatok'!D45/'Tisztított adatok'!D$48</f>
        <v>0.89416553595658077</v>
      </c>
      <c r="E45" s="136">
        <f>'Tisztított adatok'!E45/'Tisztított adatok'!E$48</f>
        <v>0.8833333333333333</v>
      </c>
      <c r="F45" s="136">
        <f>'Tisztított adatok'!F45/'Tisztított adatok'!F$48</f>
        <v>0.88735083532219572</v>
      </c>
      <c r="G45" s="136">
        <f>'Tisztított adatok'!G45/'Tisztított adatok'!G$48</f>
        <v>0.95395683453237412</v>
      </c>
      <c r="H45" s="136">
        <f>'Tisztított adatok'!H45/'Tisztított adatok'!H$48</f>
        <v>0.9551820728291317</v>
      </c>
      <c r="I45" s="136">
        <f>'Tisztított adatok'!I45/'Tisztított adatok'!I$48</f>
        <v>0.92592592592592593</v>
      </c>
      <c r="J45" s="136">
        <f>'Tisztított adatok'!J45/'Tisztított adatok'!J$48</f>
        <v>0.94045368620037806</v>
      </c>
      <c r="K45" s="136">
        <f>'Tisztított adatok'!K45/'Tisztított adatok'!K$48</f>
        <v>0.92946708463949845</v>
      </c>
      <c r="L45" s="136">
        <f>'Tisztított adatok'!L45/'Tisztított adatok'!L$48</f>
        <v>0.9497307001795332</v>
      </c>
      <c r="M45" s="136">
        <f>'Tisztított adatok'!M45/'Tisztított adatok'!M$48</f>
        <v>0.94357682619647354</v>
      </c>
      <c r="N45" s="16"/>
    </row>
    <row r="46" spans="1:14" ht="29" x14ac:dyDescent="0.35">
      <c r="A46" s="134" t="s">
        <v>32</v>
      </c>
      <c r="B46" s="135" t="s">
        <v>39</v>
      </c>
      <c r="C46" s="136">
        <f>'Tisztított adatok'!C46/'Tisztított adatok'!C$48</f>
        <v>6.2015503875968991E-2</v>
      </c>
      <c r="D46" s="136">
        <f>'Tisztított adatok'!D46/'Tisztított adatok'!D$48</f>
        <v>5.9249208502939847E-2</v>
      </c>
      <c r="E46" s="136">
        <f>'Tisztított adatok'!E46/'Tisztított adatok'!E$48</f>
        <v>6.7473118279569894E-2</v>
      </c>
      <c r="F46" s="136">
        <f>'Tisztított adatok'!F46/'Tisztított adatok'!F$48</f>
        <v>6.8257756563245828E-2</v>
      </c>
      <c r="G46" s="136">
        <f>'Tisztított adatok'!G46/'Tisztított adatok'!G$48</f>
        <v>3.5971223021582732E-2</v>
      </c>
      <c r="H46" s="136">
        <f>'Tisztított adatok'!H46/'Tisztított adatok'!H$48</f>
        <v>3.7815126050420166E-2</v>
      </c>
      <c r="I46" s="136">
        <f>'Tisztított adatok'!I46/'Tisztított adatok'!I$48</f>
        <v>5.5555555555555552E-2</v>
      </c>
      <c r="J46" s="136">
        <f>'Tisztított adatok'!J46/'Tisztított adatok'!J$48</f>
        <v>3.4026465028355386E-2</v>
      </c>
      <c r="K46" s="136">
        <f>'Tisztított adatok'!K46/'Tisztított adatok'!K$48</f>
        <v>4.3887147335423198E-2</v>
      </c>
      <c r="L46" s="136">
        <f>'Tisztított adatok'!L46/'Tisztított adatok'!L$48</f>
        <v>3.4111310592459608E-2</v>
      </c>
      <c r="M46" s="136">
        <f>'Tisztított adatok'!M46/'Tisztított adatok'!M$48</f>
        <v>3.2241813602015112E-2</v>
      </c>
      <c r="N46" s="16"/>
    </row>
    <row r="47" spans="1:14" ht="29" x14ac:dyDescent="0.35">
      <c r="A47" s="134" t="s">
        <v>32</v>
      </c>
      <c r="B47" s="135" t="s">
        <v>40</v>
      </c>
      <c r="C47" s="136">
        <f>'Tisztított adatok'!C47/'Tisztított adatok'!C$48</f>
        <v>5.7364341085271317E-2</v>
      </c>
      <c r="D47" s="136">
        <f>'Tisztított adatok'!D47/'Tisztított adatok'!D$48</f>
        <v>4.6585255540479424E-2</v>
      </c>
      <c r="E47" s="136">
        <f>'Tisztított adatok'!E47/'Tisztított adatok'!E$48</f>
        <v>4.9193548387096775E-2</v>
      </c>
      <c r="F47" s="136">
        <f>'Tisztított adatok'!F47/'Tisztított adatok'!F$48</f>
        <v>4.4391408114558474E-2</v>
      </c>
      <c r="G47" s="136">
        <f>'Tisztított adatok'!G47/'Tisztított adatok'!G$48</f>
        <v>1.0071942446043165E-2</v>
      </c>
      <c r="H47" s="136">
        <f>'Tisztított adatok'!H47/'Tisztított adatok'!H$48</f>
        <v>7.0028011204481795E-3</v>
      </c>
      <c r="I47" s="136">
        <f>'Tisztított adatok'!I47/'Tisztított adatok'!I$48</f>
        <v>1.8518518518518517E-2</v>
      </c>
      <c r="J47" s="136">
        <f>'Tisztított adatok'!J47/'Tisztított adatok'!J$48</f>
        <v>2.5519848771266541E-2</v>
      </c>
      <c r="K47" s="136">
        <f>'Tisztított adatok'!K47/'Tisztított adatok'!K$48</f>
        <v>2.664576802507837E-2</v>
      </c>
      <c r="L47" s="136">
        <f>'Tisztított adatok'!L47/'Tisztított adatok'!L$48</f>
        <v>1.615798922800718E-2</v>
      </c>
      <c r="M47" s="136">
        <f>'Tisztított adatok'!M47/'Tisztított adatok'!M$48</f>
        <v>2.4181360201511334E-2</v>
      </c>
      <c r="N47" s="16"/>
    </row>
    <row r="48" spans="1:14" x14ac:dyDescent="0.35">
      <c r="A48" s="84"/>
      <c r="B48" s="13" t="s">
        <v>89</v>
      </c>
      <c r="C48" s="13">
        <f>SUM(C45:C47)</f>
        <v>1</v>
      </c>
      <c r="D48" s="13">
        <f t="shared" ref="D48:M48" si="9">SUM(D45:D47)</f>
        <v>1</v>
      </c>
      <c r="E48" s="13">
        <f t="shared" si="9"/>
        <v>1</v>
      </c>
      <c r="F48" s="13">
        <f t="shared" si="9"/>
        <v>1</v>
      </c>
      <c r="G48" s="13">
        <f t="shared" si="9"/>
        <v>1</v>
      </c>
      <c r="H48" s="13">
        <f t="shared" si="9"/>
        <v>1</v>
      </c>
      <c r="I48" s="13">
        <f t="shared" si="9"/>
        <v>1</v>
      </c>
      <c r="J48" s="13">
        <f t="shared" si="9"/>
        <v>1</v>
      </c>
      <c r="K48" s="13">
        <f t="shared" si="9"/>
        <v>1</v>
      </c>
      <c r="L48" s="13">
        <f t="shared" si="9"/>
        <v>1</v>
      </c>
      <c r="M48" s="92">
        <f t="shared" si="9"/>
        <v>1</v>
      </c>
      <c r="N48" s="16">
        <f t="shared" si="1"/>
        <v>11</v>
      </c>
    </row>
    <row r="49" spans="1:14" ht="14.4" customHeight="1" x14ac:dyDescent="0.35">
      <c r="A49" s="116" t="s">
        <v>14</v>
      </c>
      <c r="B49" s="115" t="s">
        <v>18</v>
      </c>
      <c r="C49" s="114">
        <f>'Tisztított adatok'!C49/'Tisztított adatok'!C$51</f>
        <v>0.78509433962264152</v>
      </c>
      <c r="D49" s="114">
        <f>'Tisztított adatok'!D49/'Tisztított adatok'!D$51</f>
        <v>0.78806855636123929</v>
      </c>
      <c r="E49" s="114">
        <f>'Tisztított adatok'!E49/'Tisztított adatok'!E$51</f>
        <v>0.76034812141795793</v>
      </c>
      <c r="F49" s="114">
        <f>'Tisztított adatok'!F49/'Tisztított adatok'!F$51</f>
        <v>0.77706766917293235</v>
      </c>
      <c r="G49" s="114">
        <f>'Tisztított adatok'!G49/'Tisztított adatok'!G$51</f>
        <v>0.90620871862615593</v>
      </c>
      <c r="H49" s="114">
        <f>'Tisztított adatok'!H49/'Tisztított adatok'!H$51</f>
        <v>0.87065868263473056</v>
      </c>
      <c r="I49" s="114">
        <f>'Tisztított adatok'!I49/'Tisztított adatok'!I$51</f>
        <v>0.92727272727272725</v>
      </c>
      <c r="J49" s="114">
        <f>'Tisztított adatok'!J49/'Tisztított adatok'!J$51</f>
        <v>0.90393013100436681</v>
      </c>
      <c r="K49" s="114">
        <f>'Tisztított adatok'!K49/'Tisztított adatok'!K$51</f>
        <v>0.89291101055806943</v>
      </c>
      <c r="L49" s="114">
        <f>'Tisztított adatok'!L49/'Tisztított adatok'!L$51</f>
        <v>0.90657439446366783</v>
      </c>
      <c r="M49" s="114">
        <f>'Tisztított adatok'!M49/'Tisztított adatok'!M$51</f>
        <v>0.90451552210724362</v>
      </c>
      <c r="N49" s="16"/>
    </row>
    <row r="50" spans="1:14" ht="29" x14ac:dyDescent="0.35">
      <c r="A50" s="116" t="s">
        <v>14</v>
      </c>
      <c r="B50" s="115" t="s">
        <v>19</v>
      </c>
      <c r="C50" s="114">
        <f>'Tisztított adatok'!C50/'Tisztított adatok'!C$51</f>
        <v>0.2149056603773585</v>
      </c>
      <c r="D50" s="114">
        <f>'Tisztított adatok'!D50/'Tisztított adatok'!D$51</f>
        <v>0.21193144363876071</v>
      </c>
      <c r="E50" s="114">
        <f>'Tisztított adatok'!E50/'Tisztított adatok'!E$51</f>
        <v>0.23965187858204204</v>
      </c>
      <c r="F50" s="114">
        <f>'Tisztított adatok'!F50/'Tisztított adatok'!F$51</f>
        <v>0.22293233082706768</v>
      </c>
      <c r="G50" s="114">
        <f>'Tisztított adatok'!G50/'Tisztított adatok'!G$51</f>
        <v>9.3791281373844126E-2</v>
      </c>
      <c r="H50" s="114">
        <f>'Tisztított adatok'!H50/'Tisztított adatok'!H$51</f>
        <v>0.12934131736526946</v>
      </c>
      <c r="I50" s="114">
        <f>'Tisztított adatok'!I50/'Tisztított adatok'!I$51</f>
        <v>7.2727272727272724E-2</v>
      </c>
      <c r="J50" s="114">
        <f>'Tisztított adatok'!J50/'Tisztított adatok'!J$51</f>
        <v>9.606986899563319E-2</v>
      </c>
      <c r="K50" s="114">
        <f>'Tisztított adatok'!K50/'Tisztított adatok'!K$51</f>
        <v>0.10708898944193061</v>
      </c>
      <c r="L50" s="114">
        <f>'Tisztított adatok'!L50/'Tisztított adatok'!L$51</f>
        <v>9.3425605536332182E-2</v>
      </c>
      <c r="M50" s="114">
        <f>'Tisztított adatok'!M50/'Tisztított adatok'!M$51</f>
        <v>9.5484477892756353E-2</v>
      </c>
      <c r="N50" s="16"/>
    </row>
    <row r="51" spans="1:14" x14ac:dyDescent="0.35">
      <c r="A51" s="77"/>
      <c r="B51" s="12" t="s">
        <v>89</v>
      </c>
      <c r="C51" s="13">
        <f t="shared" ref="C51:M51" si="10">SUM(C49:C50)</f>
        <v>1</v>
      </c>
      <c r="D51" s="13">
        <f t="shared" si="10"/>
        <v>1</v>
      </c>
      <c r="E51" s="13">
        <f t="shared" si="10"/>
        <v>1</v>
      </c>
      <c r="F51" s="13">
        <f t="shared" si="10"/>
        <v>1</v>
      </c>
      <c r="G51" s="13">
        <f t="shared" si="10"/>
        <v>1</v>
      </c>
      <c r="H51" s="13">
        <f t="shared" si="10"/>
        <v>1</v>
      </c>
      <c r="I51" s="13">
        <f t="shared" si="10"/>
        <v>1</v>
      </c>
      <c r="J51" s="13">
        <f t="shared" si="10"/>
        <v>1</v>
      </c>
      <c r="K51" s="13">
        <f t="shared" si="10"/>
        <v>1</v>
      </c>
      <c r="L51" s="13">
        <f t="shared" si="10"/>
        <v>1</v>
      </c>
      <c r="M51" s="92">
        <f t="shared" si="10"/>
        <v>1</v>
      </c>
      <c r="N51" s="16">
        <f t="shared" si="1"/>
        <v>11</v>
      </c>
    </row>
    <row r="52" spans="1:14" ht="14.4" customHeight="1" x14ac:dyDescent="0.35">
      <c r="A52" s="119" t="s">
        <v>17</v>
      </c>
      <c r="B52" s="115" t="s">
        <v>30</v>
      </c>
      <c r="C52" s="114">
        <f>'Tisztított adatok'!C52/'Tisztított adatok'!C$54</f>
        <v>0.13427257044278321</v>
      </c>
      <c r="D52" s="114">
        <f>'Tisztított adatok'!D52/'Tisztított adatok'!D$54</f>
        <v>8.9971883786316778E-2</v>
      </c>
      <c r="E52" s="114">
        <f>'Tisztított adatok'!E52/'Tisztított adatok'!E$54</f>
        <v>0.1</v>
      </c>
      <c r="F52" s="114">
        <f>'Tisztított adatok'!F52/'Tisztított adatok'!F$54</f>
        <v>9.3435553425970291E-2</v>
      </c>
      <c r="G52" s="114">
        <f>'Tisztított adatok'!G52/'Tisztított adatok'!G$54</f>
        <v>7.2796934865900387E-2</v>
      </c>
      <c r="H52" s="114">
        <f>'Tisztított adatok'!H52/'Tisztított adatok'!H$54</f>
        <v>9.3824228028503556E-2</v>
      </c>
      <c r="I52" s="114">
        <f>'Tisztított adatok'!I52/'Tisztított adatok'!I$54</f>
        <v>0.10714285714285714</v>
      </c>
      <c r="J52" s="114">
        <f>'Tisztított adatok'!J52/'Tisztított adatok'!J$54</f>
        <v>0.1358649789029536</v>
      </c>
      <c r="K52" s="114">
        <f>'Tisztított adatok'!K52/'Tisztított adatok'!K$54</f>
        <v>0.17478510028653296</v>
      </c>
      <c r="L52" s="114">
        <f>'Tisztított adatok'!L52/'Tisztított adatok'!L$54</f>
        <v>0.11001642036124795</v>
      </c>
      <c r="M52" s="114">
        <f>'Tisztított adatok'!M52/'Tisztított adatok'!M$54</f>
        <v>0.10303300624442462</v>
      </c>
      <c r="N52" s="16"/>
    </row>
    <row r="53" spans="1:14" ht="29" x14ac:dyDescent="0.35">
      <c r="A53" s="119" t="s">
        <v>17</v>
      </c>
      <c r="B53" s="115" t="s">
        <v>31</v>
      </c>
      <c r="C53" s="114">
        <f>'Tisztított adatok'!C53/'Tisztított adatok'!C$54</f>
        <v>0.86572742955721682</v>
      </c>
      <c r="D53" s="114">
        <f>'Tisztított adatok'!D53/'Tisztított adatok'!D$54</f>
        <v>0.91002811621368318</v>
      </c>
      <c r="E53" s="114">
        <f>'Tisztított adatok'!E53/'Tisztított adatok'!E$54</f>
        <v>0.9</v>
      </c>
      <c r="F53" s="114">
        <f>'Tisztított adatok'!F53/'Tisztított adatok'!F$54</f>
        <v>0.90656444657402968</v>
      </c>
      <c r="G53" s="114">
        <f>'Tisztított adatok'!G53/'Tisztított adatok'!G$54</f>
        <v>0.92720306513409967</v>
      </c>
      <c r="H53" s="114">
        <f>'Tisztított adatok'!H53/'Tisztított adatok'!H$54</f>
        <v>0.90617577197149646</v>
      </c>
      <c r="I53" s="114">
        <f>'Tisztított adatok'!I53/'Tisztított adatok'!I$54</f>
        <v>0.8928571428571429</v>
      </c>
      <c r="J53" s="114">
        <f>'Tisztított adatok'!J53/'Tisztított adatok'!J$54</f>
        <v>0.86413502109704643</v>
      </c>
      <c r="K53" s="114">
        <f>'Tisztított adatok'!K53/'Tisztított adatok'!K$54</f>
        <v>0.82521489971346706</v>
      </c>
      <c r="L53" s="114">
        <f>'Tisztított adatok'!L53/'Tisztított adatok'!L$54</f>
        <v>0.88998357963875208</v>
      </c>
      <c r="M53" s="114">
        <f>'Tisztított adatok'!M53/'Tisztított adatok'!M$54</f>
        <v>0.89696699375557543</v>
      </c>
      <c r="N53" s="16"/>
    </row>
    <row r="54" spans="1:14" x14ac:dyDescent="0.35">
      <c r="A54" s="79"/>
      <c r="B54" s="12" t="s">
        <v>89</v>
      </c>
      <c r="C54" s="12">
        <f t="shared" ref="C54:M54" si="11">SUM(C52:C53)</f>
        <v>1</v>
      </c>
      <c r="D54" s="12">
        <f t="shared" si="11"/>
        <v>1</v>
      </c>
      <c r="E54" s="12">
        <f t="shared" si="11"/>
        <v>1</v>
      </c>
      <c r="F54" s="12">
        <f t="shared" si="11"/>
        <v>1</v>
      </c>
      <c r="G54" s="12">
        <f t="shared" si="11"/>
        <v>1</v>
      </c>
      <c r="H54" s="12">
        <f t="shared" si="11"/>
        <v>1</v>
      </c>
      <c r="I54" s="12">
        <f t="shared" si="11"/>
        <v>1</v>
      </c>
      <c r="J54" s="12">
        <f t="shared" si="11"/>
        <v>1</v>
      </c>
      <c r="K54" s="12">
        <f t="shared" si="11"/>
        <v>1</v>
      </c>
      <c r="L54" s="12">
        <f t="shared" si="11"/>
        <v>1</v>
      </c>
      <c r="M54" s="87">
        <f t="shared" si="11"/>
        <v>1</v>
      </c>
      <c r="N54" s="16">
        <f t="shared" si="1"/>
        <v>11</v>
      </c>
    </row>
    <row r="55" spans="1:14" ht="14.4" customHeight="1" x14ac:dyDescent="0.35">
      <c r="A55" s="132" t="s">
        <v>111</v>
      </c>
      <c r="B55" s="121" t="s">
        <v>105</v>
      </c>
      <c r="C55" s="114">
        <f>'Tisztított adatok'!C55/'Tisztított adatok'!C$60</f>
        <v>7.664984109179286E-3</v>
      </c>
      <c r="D55" s="114">
        <f>'Tisztított adatok'!D55/'Tisztított adatok'!D$60</f>
        <v>8.4497887552811186E-3</v>
      </c>
      <c r="E55" s="114">
        <f>'Tisztított adatok'!E55/'Tisztított adatok'!E$60</f>
        <v>6.3398140321217246E-3</v>
      </c>
      <c r="F55" s="114">
        <f>'Tisztított adatok'!F55/'Tisztított adatok'!F$60</f>
        <v>6.5264684554024654E-3</v>
      </c>
      <c r="G55" s="114">
        <f>'Tisztított adatok'!G55/'Tisztított adatok'!G$60</f>
        <v>3.8860103626943004E-3</v>
      </c>
      <c r="H55" s="114">
        <f>'Tisztított adatok'!H55/'Tisztított adatok'!H$60</f>
        <v>2.4154589371980675E-3</v>
      </c>
      <c r="I55" s="114">
        <f>'Tisztított adatok'!I55/'Tisztított adatok'!I$60</f>
        <v>0</v>
      </c>
      <c r="J55" s="114">
        <f>'Tisztított adatok'!J55/'Tisztított adatok'!J$60</f>
        <v>1.7137960582690661E-3</v>
      </c>
      <c r="K55" s="114">
        <f>'Tisztított adatok'!K55/'Tisztított adatok'!K$60</f>
        <v>1.4705882352941176E-3</v>
      </c>
      <c r="L55" s="114">
        <f>'Tisztított adatok'!L55/'Tisztított adatok'!L$60</f>
        <v>0</v>
      </c>
      <c r="M55" s="114">
        <f>'Tisztított adatok'!M55/'Tisztított adatok'!M$60</f>
        <v>5.0159598723210214E-3</v>
      </c>
      <c r="N55" s="16"/>
    </row>
    <row r="56" spans="1:14" ht="29" x14ac:dyDescent="0.35">
      <c r="A56" s="132" t="s">
        <v>111</v>
      </c>
      <c r="B56" s="121" t="s">
        <v>106</v>
      </c>
      <c r="C56" s="114">
        <f>'Tisztított adatok'!C56/'Tisztított adatok'!C$60</f>
        <v>2.8977378949336323E-2</v>
      </c>
      <c r="D56" s="114">
        <f>'Tisztított adatok'!D56/'Tisztított adatok'!D$60</f>
        <v>2.0149496262593436E-2</v>
      </c>
      <c r="E56" s="114">
        <f>'Tisztított adatok'!E56/'Tisztított adatok'!E$60</f>
        <v>2.3034657650042267E-2</v>
      </c>
      <c r="F56" s="114">
        <f>'Tisztított adatok'!F56/'Tisztított adatok'!F$60</f>
        <v>2.2117476432197244E-2</v>
      </c>
      <c r="G56" s="114">
        <f>'Tisztított adatok'!G56/'Tisztított adatok'!G$60</f>
        <v>5.1813471502590676E-3</v>
      </c>
      <c r="H56" s="114">
        <f>'Tisztított adatok'!H56/'Tisztított adatok'!H$60</f>
        <v>1.3285024154589372E-2</v>
      </c>
      <c r="I56" s="114">
        <f>'Tisztított adatok'!I56/'Tisztított adatok'!I$60</f>
        <v>0</v>
      </c>
      <c r="J56" s="114">
        <f>'Tisztított adatok'!J56/'Tisztított adatok'!J$60</f>
        <v>5.9982862039417309E-3</v>
      </c>
      <c r="K56" s="114">
        <f>'Tisztított adatok'!K56/'Tisztított adatok'!K$60</f>
        <v>8.8235294117647058E-3</v>
      </c>
      <c r="L56" s="114">
        <f>'Tisztított adatok'!L56/'Tisztított adatok'!L$60</f>
        <v>5.0590219224283303E-3</v>
      </c>
      <c r="M56" s="114">
        <f>'Tisztított adatok'!M56/'Tisztított adatok'!M$60</f>
        <v>1.0487916096671226E-2</v>
      </c>
      <c r="N56" s="16"/>
    </row>
    <row r="57" spans="1:14" ht="29" x14ac:dyDescent="0.35">
      <c r="A57" s="132" t="s">
        <v>111</v>
      </c>
      <c r="B57" s="121" t="s">
        <v>107</v>
      </c>
      <c r="C57" s="114">
        <f>'Tisztított adatok'!C57/'Tisztított adatok'!C$60</f>
        <v>7.8145447747242469E-2</v>
      </c>
      <c r="D57" s="114">
        <f>'Tisztított adatok'!D57/'Tisztított adatok'!D$60</f>
        <v>7.117322066948327E-2</v>
      </c>
      <c r="E57" s="114">
        <f>'Tisztított adatok'!E57/'Tisztított adatok'!E$60</f>
        <v>7.8402366863905323E-2</v>
      </c>
      <c r="F57" s="114">
        <f>'Tisztított adatok'!F57/'Tisztított adatok'!F$60</f>
        <v>7.5054387237128359E-2</v>
      </c>
      <c r="G57" s="114">
        <f>'Tisztított adatok'!G57/'Tisztított adatok'!G$60</f>
        <v>3.2383419689119168E-2</v>
      </c>
      <c r="H57" s="114">
        <f>'Tisztított adatok'!H57/'Tisztított adatok'!H$60</f>
        <v>2.8985507246376812E-2</v>
      </c>
      <c r="I57" s="114">
        <f>'Tisztított adatok'!I57/'Tisztított adatok'!I$60</f>
        <v>7.1428571428571425E-2</v>
      </c>
      <c r="J57" s="114">
        <f>'Tisztított adatok'!J57/'Tisztított adatok'!J$60</f>
        <v>3.3419023136246784E-2</v>
      </c>
      <c r="K57" s="114">
        <f>'Tisztított adatok'!K57/'Tisztított adatok'!K$60</f>
        <v>3.6764705882352942E-2</v>
      </c>
      <c r="L57" s="114">
        <f>'Tisztított adatok'!L57/'Tisztított adatok'!L$60</f>
        <v>4.2158516020236091E-2</v>
      </c>
      <c r="M57" s="114">
        <f>'Tisztított adatok'!M57/'Tisztított adatok'!M$60</f>
        <v>4.1951664386684906E-2</v>
      </c>
      <c r="N57" s="16"/>
    </row>
    <row r="58" spans="1:14" ht="29" x14ac:dyDescent="0.35">
      <c r="A58" s="132" t="s">
        <v>111</v>
      </c>
      <c r="B58" s="121" t="s">
        <v>108</v>
      </c>
      <c r="C58" s="114">
        <f>'Tisztított adatok'!C58/'Tisztított adatok'!C$60</f>
        <v>0.27070480463638064</v>
      </c>
      <c r="D58" s="114">
        <f>'Tisztított adatok'!D58/'Tisztított adatok'!D$60</f>
        <v>0.271043223919402</v>
      </c>
      <c r="E58" s="114">
        <f>'Tisztított adatok'!E58/'Tisztított adatok'!E$60</f>
        <v>0.27282333051563823</v>
      </c>
      <c r="F58" s="114">
        <f>'Tisztított adatok'!F58/'Tisztított adatok'!F$60</f>
        <v>0.27302393038433648</v>
      </c>
      <c r="G58" s="114">
        <f>'Tisztított adatok'!G58/'Tisztított adatok'!G$60</f>
        <v>0.20207253886010362</v>
      </c>
      <c r="H58" s="114">
        <f>'Tisztított adatok'!H58/'Tisztított adatok'!H$60</f>
        <v>0.2391304347826087</v>
      </c>
      <c r="I58" s="114">
        <f>'Tisztított adatok'!I58/'Tisztított adatok'!I$60</f>
        <v>0.26785714285714285</v>
      </c>
      <c r="J58" s="114">
        <f>'Tisztított adatok'!J58/'Tisztított adatok'!J$60</f>
        <v>0.22450728363324765</v>
      </c>
      <c r="K58" s="114">
        <f>'Tisztított adatok'!K58/'Tisztított adatok'!K$60</f>
        <v>0.21323529411764705</v>
      </c>
      <c r="L58" s="114">
        <f>'Tisztított adatok'!L58/'Tisztított adatok'!L$60</f>
        <v>0.23777403035413153</v>
      </c>
      <c r="M58" s="114">
        <f>'Tisztított adatok'!M58/'Tisztított adatok'!M$60</f>
        <v>0.24669402644778843</v>
      </c>
      <c r="N58" s="16"/>
    </row>
    <row r="59" spans="1:14" ht="29" x14ac:dyDescent="0.35">
      <c r="A59" s="132" t="s">
        <v>111</v>
      </c>
      <c r="B59" s="121" t="s">
        <v>109</v>
      </c>
      <c r="C59" s="114">
        <f>'Tisztított adatok'!C59/'Tisztított adatok'!C$60</f>
        <v>0.61450738455786125</v>
      </c>
      <c r="D59" s="114">
        <f>'Tisztított adatok'!D59/'Tisztított adatok'!D$60</f>
        <v>0.62918427039324021</v>
      </c>
      <c r="E59" s="114">
        <f>'Tisztított adatok'!E59/'Tisztított adatok'!E$60</f>
        <v>0.61939983093829243</v>
      </c>
      <c r="F59" s="114">
        <f>'Tisztított adatok'!F59/'Tisztított adatok'!F$60</f>
        <v>0.62327773749093551</v>
      </c>
      <c r="G59" s="114">
        <f>'Tisztított adatok'!G59/'Tisztított adatok'!G$60</f>
        <v>0.75647668393782386</v>
      </c>
      <c r="H59" s="114">
        <f>'Tisztított adatok'!H59/'Tisztított adatok'!H$60</f>
        <v>0.71618357487922701</v>
      </c>
      <c r="I59" s="114">
        <f>'Tisztított adatok'!I59/'Tisztított adatok'!I$60</f>
        <v>0.6607142857142857</v>
      </c>
      <c r="J59" s="114">
        <f>'Tisztított adatok'!J59/'Tisztított adatok'!J$60</f>
        <v>0.73436161096829478</v>
      </c>
      <c r="K59" s="114">
        <f>'Tisztított adatok'!K59/'Tisztított adatok'!K$60</f>
        <v>0.73970588235294121</v>
      </c>
      <c r="L59" s="114">
        <f>'Tisztított adatok'!L59/'Tisztított adatok'!L$60</f>
        <v>0.71500843170320405</v>
      </c>
      <c r="M59" s="114">
        <f>'Tisztított adatok'!M59/'Tisztított adatok'!M$60</f>
        <v>0.69585043319653439</v>
      </c>
      <c r="N59" s="16"/>
    </row>
    <row r="60" spans="1:14" x14ac:dyDescent="0.35">
      <c r="A60" s="78"/>
      <c r="B60" s="12" t="s">
        <v>89</v>
      </c>
      <c r="C60" s="12">
        <f t="shared" ref="C60:M60" si="12">SUM(C55:C59)</f>
        <v>1</v>
      </c>
      <c r="D60" s="12">
        <f t="shared" si="12"/>
        <v>1</v>
      </c>
      <c r="E60" s="12">
        <f t="shared" si="12"/>
        <v>1</v>
      </c>
      <c r="F60" s="12">
        <f t="shared" si="12"/>
        <v>1</v>
      </c>
      <c r="G60" s="12">
        <f t="shared" si="12"/>
        <v>1</v>
      </c>
      <c r="H60" s="12">
        <f t="shared" si="12"/>
        <v>1</v>
      </c>
      <c r="I60" s="12">
        <f t="shared" si="12"/>
        <v>1</v>
      </c>
      <c r="J60" s="12">
        <f t="shared" si="12"/>
        <v>1</v>
      </c>
      <c r="K60" s="12">
        <f t="shared" si="12"/>
        <v>1</v>
      </c>
      <c r="L60" s="12">
        <f t="shared" si="12"/>
        <v>1</v>
      </c>
      <c r="M60" s="87">
        <f t="shared" si="12"/>
        <v>1</v>
      </c>
      <c r="N60" s="16">
        <f t="shared" si="1"/>
        <v>11</v>
      </c>
    </row>
    <row r="61" spans="1:14" ht="14.4" customHeight="1" x14ac:dyDescent="0.35">
      <c r="A61" s="132" t="s">
        <v>112</v>
      </c>
      <c r="B61" s="121" t="s">
        <v>105</v>
      </c>
      <c r="C61" s="114">
        <f>'Tisztított adatok'!C61/'Tisztított adatok'!C$66</f>
        <v>9.0005625351584472E-3</v>
      </c>
      <c r="D61" s="114">
        <f>'Tisztított adatok'!D61/'Tisztított adatok'!D$66</f>
        <v>9.7497562560935978E-3</v>
      </c>
      <c r="E61" s="114">
        <f>'Tisztított adatok'!E61/'Tisztított adatok'!E$66</f>
        <v>8.9058524173027988E-3</v>
      </c>
      <c r="F61" s="114">
        <f>'Tisztított adatok'!F61/'Tisztított adatok'!F$66</f>
        <v>8.3545223392662554E-3</v>
      </c>
      <c r="G61" s="114">
        <f>'Tisztított adatok'!G61/'Tisztított adatok'!G$66</f>
        <v>5.1813471502590676E-3</v>
      </c>
      <c r="H61" s="114">
        <f>'Tisztított adatok'!H61/'Tisztított adatok'!H$66</f>
        <v>3.6319612590799033E-3</v>
      </c>
      <c r="I61" s="114">
        <f>'Tisztított adatok'!I61/'Tisztított adatok'!I$66</f>
        <v>0</v>
      </c>
      <c r="J61" s="114">
        <f>'Tisztított adatok'!J61/'Tisztított adatok'!J$66</f>
        <v>1.7167381974248926E-3</v>
      </c>
      <c r="K61" s="114">
        <f>'Tisztított adatok'!K61/'Tisztított adatok'!K$66</f>
        <v>1.4684287812041115E-3</v>
      </c>
      <c r="L61" s="114">
        <f>'Tisztított adatok'!L61/'Tisztított adatok'!L$66</f>
        <v>0</v>
      </c>
      <c r="M61" s="114">
        <f>'Tisztított adatok'!M61/'Tisztított adatok'!M$66</f>
        <v>3.1832651205093224E-3</v>
      </c>
      <c r="N61" s="16"/>
    </row>
    <row r="62" spans="1:14" ht="29" x14ac:dyDescent="0.35">
      <c r="A62" s="132" t="s">
        <v>112</v>
      </c>
      <c r="B62" s="121" t="s">
        <v>106</v>
      </c>
      <c r="C62" s="114">
        <f>'Tisztított adatok'!C62/'Tisztított adatok'!C$66</f>
        <v>1.6688543033939622E-2</v>
      </c>
      <c r="D62" s="114">
        <f>'Tisztított adatok'!D62/'Tisztított adatok'!D$66</f>
        <v>1.6899577510562237E-2</v>
      </c>
      <c r="E62" s="114">
        <f>'Tisztított adatok'!E62/'Tisztított adatok'!E$66</f>
        <v>1.7811704834605598E-2</v>
      </c>
      <c r="F62" s="114">
        <f>'Tisztított adatok'!F62/'Tisztított adatok'!F$66</f>
        <v>1.5982564475118054E-2</v>
      </c>
      <c r="G62" s="114">
        <f>'Tisztított adatok'!G62/'Tisztított adatok'!G$66</f>
        <v>2.5906735751295338E-3</v>
      </c>
      <c r="H62" s="114">
        <f>'Tisztított adatok'!H62/'Tisztított adatok'!H$66</f>
        <v>4.8426150121065378E-3</v>
      </c>
      <c r="I62" s="114">
        <f>'Tisztított adatok'!I62/'Tisztított adatok'!I$66</f>
        <v>0</v>
      </c>
      <c r="J62" s="114">
        <f>'Tisztított adatok'!J62/'Tisztított adatok'!J$66</f>
        <v>3.4334763948497852E-3</v>
      </c>
      <c r="K62" s="114">
        <f>'Tisztított adatok'!K62/'Tisztított adatok'!K$66</f>
        <v>4.4052863436123352E-3</v>
      </c>
      <c r="L62" s="114">
        <f>'Tisztított adatok'!L62/'Tisztított adatok'!L$66</f>
        <v>6.7340067340067337E-3</v>
      </c>
      <c r="M62" s="114">
        <f>'Tisztított adatok'!M62/'Tisztított adatok'!M$66</f>
        <v>4.5475216007276036E-3</v>
      </c>
      <c r="N62" s="16"/>
    </row>
    <row r="63" spans="1:14" ht="29" x14ac:dyDescent="0.35">
      <c r="A63" s="132" t="s">
        <v>112</v>
      </c>
      <c r="B63" s="121" t="s">
        <v>107</v>
      </c>
      <c r="C63" s="114">
        <f>'Tisztított adatok'!C63/'Tisztított adatok'!C$66</f>
        <v>3.8627414213388334E-2</v>
      </c>
      <c r="D63" s="114">
        <f>'Tisztított adatok'!D63/'Tisztított adatok'!D$66</f>
        <v>2.9574260643483914E-2</v>
      </c>
      <c r="E63" s="114">
        <f>'Tisztított adatok'!E63/'Tisztított adatok'!E$66</f>
        <v>2.8413910093299407E-2</v>
      </c>
      <c r="F63" s="114">
        <f>'Tisztított adatok'!F63/'Tisztított adatok'!F$66</f>
        <v>3.0512168543407193E-2</v>
      </c>
      <c r="G63" s="114">
        <f>'Tisztított adatok'!G63/'Tisztított adatok'!G$66</f>
        <v>1.2953367875647668E-2</v>
      </c>
      <c r="H63" s="114">
        <f>'Tisztított adatok'!H63/'Tisztított adatok'!H$66</f>
        <v>8.4745762711864406E-3</v>
      </c>
      <c r="I63" s="114">
        <f>'Tisztított adatok'!I63/'Tisztított adatok'!I$66</f>
        <v>3.5714285714285712E-2</v>
      </c>
      <c r="J63" s="114">
        <f>'Tisztított adatok'!J63/'Tisztított adatok'!J$66</f>
        <v>1.3733905579399141E-2</v>
      </c>
      <c r="K63" s="114">
        <f>'Tisztított adatok'!K63/'Tisztított adatok'!K$66</f>
        <v>1.3215859030837005E-2</v>
      </c>
      <c r="L63" s="114">
        <f>'Tisztított adatok'!L63/'Tisztított adatok'!L$66</f>
        <v>6.7340067340067337E-3</v>
      </c>
      <c r="M63" s="114">
        <f>'Tisztított adatok'!M63/'Tisztított adatok'!M$66</f>
        <v>1.3642564802182811E-2</v>
      </c>
      <c r="N63" s="16"/>
    </row>
    <row r="64" spans="1:14" ht="29" x14ac:dyDescent="0.35">
      <c r="A64" s="132" t="s">
        <v>112</v>
      </c>
      <c r="B64" s="121" t="s">
        <v>108</v>
      </c>
      <c r="C64" s="114">
        <f>'Tisztított adatok'!C64/'Tisztított adatok'!C$66</f>
        <v>0.15019688730545658</v>
      </c>
      <c r="D64" s="114">
        <f>'Tisztított adatok'!D64/'Tisztított adatok'!D$66</f>
        <v>0.16867078323041923</v>
      </c>
      <c r="E64" s="114">
        <f>'Tisztított adatok'!E64/'Tisztított adatok'!E$66</f>
        <v>0.14482612383375743</v>
      </c>
      <c r="F64" s="114">
        <f>'Tisztított adatok'!F64/'Tisztított adatok'!F$66</f>
        <v>0.1442063203777697</v>
      </c>
      <c r="G64" s="114">
        <f>'Tisztított adatok'!G64/'Tisztított adatok'!G$66</f>
        <v>9.0673575129533682E-2</v>
      </c>
      <c r="H64" s="114">
        <f>'Tisztított adatok'!H64/'Tisztított adatok'!H$66</f>
        <v>0.11864406779661017</v>
      </c>
      <c r="I64" s="114">
        <f>'Tisztított adatok'!I64/'Tisztított adatok'!I$66</f>
        <v>7.1428571428571425E-2</v>
      </c>
      <c r="J64" s="114">
        <f>'Tisztított adatok'!J64/'Tisztított adatok'!J$66</f>
        <v>0.10214592274678111</v>
      </c>
      <c r="K64" s="114">
        <f>'Tisztított adatok'!K64/'Tisztított adatok'!K$66</f>
        <v>0.13069016152716592</v>
      </c>
      <c r="L64" s="114">
        <f>'Tisztított adatok'!L64/'Tisztított adatok'!L$66</f>
        <v>7.7441077441077436E-2</v>
      </c>
      <c r="M64" s="114">
        <f>'Tisztított adatok'!M64/'Tisztított adatok'!M$66</f>
        <v>0.11732605729877217</v>
      </c>
      <c r="N64" s="16"/>
    </row>
    <row r="65" spans="1:14" ht="29" x14ac:dyDescent="0.35">
      <c r="A65" s="132" t="s">
        <v>112</v>
      </c>
      <c r="B65" s="121" t="s">
        <v>109</v>
      </c>
      <c r="C65" s="114">
        <f>'Tisztított adatok'!C65/'Tisztított adatok'!C$66</f>
        <v>0.78548659291205702</v>
      </c>
      <c r="D65" s="114">
        <f>'Tisztított adatok'!D65/'Tisztított adatok'!D$66</f>
        <v>0.77510562235944103</v>
      </c>
      <c r="E65" s="114">
        <f>'Tisztított adatok'!E65/'Tisztított adatok'!E$66</f>
        <v>0.80004240882103472</v>
      </c>
      <c r="F65" s="114">
        <f>'Tisztított adatok'!F65/'Tisztított adatok'!F$66</f>
        <v>0.80094442426443879</v>
      </c>
      <c r="G65" s="114">
        <f>'Tisztított adatok'!G65/'Tisztított adatok'!G$66</f>
        <v>0.8886010362694301</v>
      </c>
      <c r="H65" s="114">
        <f>'Tisztított adatok'!H65/'Tisztított adatok'!H$66</f>
        <v>0.86440677966101698</v>
      </c>
      <c r="I65" s="114">
        <f>'Tisztított adatok'!I65/'Tisztított adatok'!I$66</f>
        <v>0.8928571428571429</v>
      </c>
      <c r="J65" s="114">
        <f>'Tisztított adatok'!J65/'Tisztított adatok'!J$66</f>
        <v>0.87896995708154502</v>
      </c>
      <c r="K65" s="114">
        <f>'Tisztított adatok'!K65/'Tisztított adatok'!K$66</f>
        <v>0.85022026431718056</v>
      </c>
      <c r="L65" s="114">
        <f>'Tisztított adatok'!L65/'Tisztított adatok'!L$66</f>
        <v>0.90909090909090906</v>
      </c>
      <c r="M65" s="114">
        <f>'Tisztított adatok'!M65/'Tisztított adatok'!M$66</f>
        <v>0.86130059117780811</v>
      </c>
      <c r="N65" s="16"/>
    </row>
    <row r="66" spans="1:14" x14ac:dyDescent="0.35">
      <c r="A66" s="78"/>
      <c r="B66" s="12" t="s">
        <v>89</v>
      </c>
      <c r="C66" s="13">
        <f t="shared" ref="C66:M66" si="13">SUM(C61:C65)</f>
        <v>1</v>
      </c>
      <c r="D66" s="13">
        <f t="shared" si="13"/>
        <v>1</v>
      </c>
      <c r="E66" s="13">
        <f t="shared" si="13"/>
        <v>1</v>
      </c>
      <c r="F66" s="13">
        <f t="shared" si="13"/>
        <v>1</v>
      </c>
      <c r="G66" s="13">
        <f t="shared" si="13"/>
        <v>1</v>
      </c>
      <c r="H66" s="13">
        <f t="shared" si="13"/>
        <v>1</v>
      </c>
      <c r="I66" s="13">
        <f t="shared" si="13"/>
        <v>1</v>
      </c>
      <c r="J66" s="13">
        <f t="shared" si="13"/>
        <v>1</v>
      </c>
      <c r="K66" s="13">
        <f t="shared" si="13"/>
        <v>1</v>
      </c>
      <c r="L66" s="13">
        <f t="shared" si="13"/>
        <v>1</v>
      </c>
      <c r="M66" s="92">
        <f t="shared" si="13"/>
        <v>1</v>
      </c>
      <c r="N66" s="16">
        <f t="shared" si="1"/>
        <v>11</v>
      </c>
    </row>
    <row r="67" spans="1:14" ht="14.4" customHeight="1" x14ac:dyDescent="0.35">
      <c r="A67" s="132" t="s">
        <v>113</v>
      </c>
      <c r="B67" s="121" t="s">
        <v>105</v>
      </c>
      <c r="C67" s="114">
        <f>'Tisztított adatok'!C67/'Tisztított adatok'!C$72</f>
        <v>2.9020782624976597E-2</v>
      </c>
      <c r="D67" s="114">
        <f>'Tisztított adatok'!D67/'Tisztított adatok'!D$72</f>
        <v>2.7000650618087183E-2</v>
      </c>
      <c r="E67" s="114">
        <f>'Tisztított adatok'!E67/'Tisztított adatok'!E$72</f>
        <v>3.0687830687830688E-2</v>
      </c>
      <c r="F67" s="114">
        <f>'Tisztított adatok'!F67/'Tisztított adatok'!F$72</f>
        <v>2.9006526468455404E-2</v>
      </c>
      <c r="G67" s="114">
        <f>'Tisztított adatok'!G67/'Tisztított adatok'!G$72</f>
        <v>1.6817593790426907E-2</v>
      </c>
      <c r="H67" s="114">
        <f>'Tisztított adatok'!H67/'Tisztított adatok'!H$72</f>
        <v>1.4527845036319613E-2</v>
      </c>
      <c r="I67" s="114">
        <f>'Tisztított adatok'!I67/'Tisztított adatok'!I$72</f>
        <v>0</v>
      </c>
      <c r="J67" s="114">
        <f>'Tisztított adatok'!J67/'Tisztított adatok'!J$72</f>
        <v>1.1996572407883462E-2</v>
      </c>
      <c r="K67" s="114">
        <f>'Tisztított adatok'!K67/'Tisztított adatok'!K$72</f>
        <v>7.331378299120235E-3</v>
      </c>
      <c r="L67" s="114">
        <f>'Tisztított adatok'!L67/'Tisztított adatok'!L$72</f>
        <v>1.3490725126475547E-2</v>
      </c>
      <c r="M67" s="114">
        <f>'Tisztított adatok'!M67/'Tisztított adatok'!M$72</f>
        <v>1.2289485662266727E-2</v>
      </c>
      <c r="N67" s="16"/>
    </row>
    <row r="68" spans="1:14" ht="29" x14ac:dyDescent="0.35">
      <c r="A68" s="132" t="s">
        <v>113</v>
      </c>
      <c r="B68" s="121" t="s">
        <v>106</v>
      </c>
      <c r="C68" s="114">
        <f>'Tisztított adatok'!C68/'Tisztított adatok'!C$72</f>
        <v>5.3173563003182926E-2</v>
      </c>
      <c r="D68" s="114">
        <f>'Tisztított adatok'!D68/'Tisztított adatok'!D$72</f>
        <v>4.5543266102797658E-2</v>
      </c>
      <c r="E68" s="114">
        <f>'Tisztított adatok'!E68/'Tisztított adatok'!E$72</f>
        <v>4.5714285714285714E-2</v>
      </c>
      <c r="F68" s="114">
        <f>'Tisztított adatok'!F68/'Tisztított adatok'!F$72</f>
        <v>4.2059463379260337E-2</v>
      </c>
      <c r="G68" s="114">
        <f>'Tisztított adatok'!G68/'Tisztított adatok'!G$72</f>
        <v>1.1642949547218629E-2</v>
      </c>
      <c r="H68" s="114">
        <f>'Tisztított adatok'!H68/'Tisztított adatok'!H$72</f>
        <v>1.8159806295399514E-2</v>
      </c>
      <c r="I68" s="114">
        <f>'Tisztított adatok'!I68/'Tisztított adatok'!I$72</f>
        <v>5.3571428571428568E-2</v>
      </c>
      <c r="J68" s="114">
        <f>'Tisztított adatok'!J68/'Tisztított adatok'!J$72</f>
        <v>1.6281062553556127E-2</v>
      </c>
      <c r="K68" s="114">
        <f>'Tisztított adatok'!K68/'Tisztított adatok'!K$72</f>
        <v>2.4926686217008796E-2</v>
      </c>
      <c r="L68" s="114">
        <f>'Tisztított adatok'!L68/'Tisztított adatok'!L$72</f>
        <v>1.5177065767284991E-2</v>
      </c>
      <c r="M68" s="114">
        <f>'Tisztított adatok'!M68/'Tisztított adatok'!M$72</f>
        <v>1.7296313154301319E-2</v>
      </c>
      <c r="N68" s="16"/>
    </row>
    <row r="69" spans="1:14" ht="29" x14ac:dyDescent="0.35">
      <c r="A69" s="132" t="s">
        <v>113</v>
      </c>
      <c r="B69" s="121" t="s">
        <v>107</v>
      </c>
      <c r="C69" s="114">
        <f>'Tisztított adatok'!C69/'Tisztított adatok'!C$72</f>
        <v>8.2194345628159526E-2</v>
      </c>
      <c r="D69" s="114">
        <f>'Tisztított adatok'!D69/'Tisztított adatok'!D$72</f>
        <v>8.5230969420949904E-2</v>
      </c>
      <c r="E69" s="114">
        <f>'Tisztított adatok'!E69/'Tisztított adatok'!E$72</f>
        <v>8.8677248677248674E-2</v>
      </c>
      <c r="F69" s="114">
        <f>'Tisztított adatok'!F69/'Tisztított adatok'!F$72</f>
        <v>8.1218274111675121E-2</v>
      </c>
      <c r="G69" s="114">
        <f>'Tisztított adatok'!G69/'Tisztított adatok'!G$72</f>
        <v>2.5873221216041398E-2</v>
      </c>
      <c r="H69" s="114">
        <f>'Tisztított adatok'!H69/'Tisztított adatok'!H$72</f>
        <v>3.9951573849878935E-2</v>
      </c>
      <c r="I69" s="114">
        <f>'Tisztított adatok'!I69/'Tisztított adatok'!I$72</f>
        <v>3.5714285714285712E-2</v>
      </c>
      <c r="J69" s="114">
        <f>'Tisztított adatok'!J69/'Tisztított adatok'!J$72</f>
        <v>4.4558697514995714E-2</v>
      </c>
      <c r="K69" s="114">
        <f>'Tisztított adatok'!K69/'Tisztított adatok'!K$72</f>
        <v>6.89149560117302E-2</v>
      </c>
      <c r="L69" s="114">
        <f>'Tisztított adatok'!L69/'Tisztított adatok'!L$72</f>
        <v>4.0472175379426642E-2</v>
      </c>
      <c r="M69" s="114">
        <f>'Tisztított adatok'!M69/'Tisztított adatok'!M$72</f>
        <v>5.1433773327264454E-2</v>
      </c>
      <c r="N69" s="16"/>
    </row>
    <row r="70" spans="1:14" ht="29" x14ac:dyDescent="0.35">
      <c r="A70" s="132" t="s">
        <v>113</v>
      </c>
      <c r="B70" s="121" t="s">
        <v>108</v>
      </c>
      <c r="C70" s="114">
        <f>'Tisztított adatok'!C70/'Tisztított adatok'!C$72</f>
        <v>0.23310241527803782</v>
      </c>
      <c r="D70" s="114">
        <f>'Tisztított adatok'!D70/'Tisztított adatok'!D$72</f>
        <v>0.23259596616785946</v>
      </c>
      <c r="E70" s="114">
        <f>'Tisztított adatok'!E70/'Tisztított adatok'!E$72</f>
        <v>0.23640211640211639</v>
      </c>
      <c r="F70" s="114">
        <f>'Tisztított adatok'!F70/'Tisztított adatok'!F$72</f>
        <v>0.22951414068165338</v>
      </c>
      <c r="G70" s="114">
        <f>'Tisztított adatok'!G70/'Tisztított adatok'!G$72</f>
        <v>0.17205692108667528</v>
      </c>
      <c r="H70" s="114">
        <f>'Tisztított adatok'!H70/'Tisztított adatok'!H$72</f>
        <v>0.18038740920096852</v>
      </c>
      <c r="I70" s="114">
        <f>'Tisztított adatok'!I70/'Tisztított adatok'!I$72</f>
        <v>0.17857142857142858</v>
      </c>
      <c r="J70" s="114">
        <f>'Tisztított adatok'!J70/'Tisztított adatok'!J$72</f>
        <v>0.19194515852613539</v>
      </c>
      <c r="K70" s="114">
        <f>'Tisztított adatok'!K70/'Tisztított adatok'!K$72</f>
        <v>0.20674486803519063</v>
      </c>
      <c r="L70" s="114">
        <f>'Tisztított adatok'!L70/'Tisztított adatok'!L$72</f>
        <v>0.20236087689713322</v>
      </c>
      <c r="M70" s="114">
        <f>'Tisztított adatok'!M70/'Tisztított adatok'!M$72</f>
        <v>0.21620391442876649</v>
      </c>
      <c r="N70" s="16"/>
    </row>
    <row r="71" spans="1:14" ht="29" x14ac:dyDescent="0.35">
      <c r="A71" s="132" t="s">
        <v>113</v>
      </c>
      <c r="B71" s="121" t="s">
        <v>109</v>
      </c>
      <c r="C71" s="114">
        <f>'Tisztított adatok'!C71/'Tisztított adatok'!C$72</f>
        <v>0.60250889346564318</v>
      </c>
      <c r="D71" s="114">
        <f>'Tisztított adatok'!D71/'Tisztított adatok'!D$72</f>
        <v>0.60962914769030574</v>
      </c>
      <c r="E71" s="114">
        <f>'Tisztított adatok'!E71/'Tisztított adatok'!E$72</f>
        <v>0.59851851851851856</v>
      </c>
      <c r="F71" s="114">
        <f>'Tisztított adatok'!F71/'Tisztított adatok'!F$72</f>
        <v>0.6182015953589558</v>
      </c>
      <c r="G71" s="114">
        <f>'Tisztított adatok'!G71/'Tisztított adatok'!G$72</f>
        <v>0.77360931435963776</v>
      </c>
      <c r="H71" s="114">
        <f>'Tisztított adatok'!H71/'Tisztított adatok'!H$72</f>
        <v>0.74697336561743344</v>
      </c>
      <c r="I71" s="114">
        <f>'Tisztított adatok'!I71/'Tisztított adatok'!I$72</f>
        <v>0.7321428571428571</v>
      </c>
      <c r="J71" s="114">
        <f>'Tisztított adatok'!J71/'Tisztított adatok'!J$72</f>
        <v>0.73521850899742935</v>
      </c>
      <c r="K71" s="114">
        <f>'Tisztított adatok'!K71/'Tisztított adatok'!K$72</f>
        <v>0.6920821114369502</v>
      </c>
      <c r="L71" s="114">
        <f>'Tisztított adatok'!L71/'Tisztított adatok'!L$72</f>
        <v>0.72849915682967958</v>
      </c>
      <c r="M71" s="114">
        <f>'Tisztított adatok'!M71/'Tisztított adatok'!M$72</f>
        <v>0.702776513427401</v>
      </c>
      <c r="N71" s="16"/>
    </row>
    <row r="72" spans="1:14" x14ac:dyDescent="0.35">
      <c r="A72" s="78"/>
      <c r="B72" s="12" t="s">
        <v>89</v>
      </c>
      <c r="C72" s="12">
        <f t="shared" ref="C72:M72" si="14">SUM(C67:C71)</f>
        <v>1</v>
      </c>
      <c r="D72" s="12">
        <f t="shared" si="14"/>
        <v>1</v>
      </c>
      <c r="E72" s="12">
        <f t="shared" si="14"/>
        <v>1</v>
      </c>
      <c r="F72" s="12">
        <f t="shared" si="14"/>
        <v>1</v>
      </c>
      <c r="G72" s="12">
        <f t="shared" si="14"/>
        <v>1</v>
      </c>
      <c r="H72" s="12">
        <f t="shared" si="14"/>
        <v>1</v>
      </c>
      <c r="I72" s="12">
        <f t="shared" si="14"/>
        <v>1</v>
      </c>
      <c r="J72" s="12">
        <f t="shared" si="14"/>
        <v>1</v>
      </c>
      <c r="K72" s="12">
        <f t="shared" si="14"/>
        <v>1</v>
      </c>
      <c r="L72" s="12">
        <f t="shared" si="14"/>
        <v>1</v>
      </c>
      <c r="M72" s="87">
        <f t="shared" si="14"/>
        <v>1</v>
      </c>
      <c r="N72" s="16">
        <f t="shared" si="1"/>
        <v>11</v>
      </c>
    </row>
    <row r="73" spans="1:14" ht="14.4" customHeight="1" x14ac:dyDescent="0.35">
      <c r="A73" s="132" t="s">
        <v>114</v>
      </c>
      <c r="B73" s="121" t="s">
        <v>105</v>
      </c>
      <c r="C73" s="114">
        <f>'Tisztított adatok'!C73/'Tisztított adatok'!C$78</f>
        <v>8.4364454443194604E-3</v>
      </c>
      <c r="D73" s="114">
        <f>'Tisztított adatok'!D73/'Tisztított adatok'!D$78</f>
        <v>6.8248293792655184E-3</v>
      </c>
      <c r="E73" s="114">
        <f>'Tisztított adatok'!E73/'Tisztított adatok'!E$78</f>
        <v>7.6238881829733167E-3</v>
      </c>
      <c r="F73" s="114">
        <f>'Tisztított adatok'!F73/'Tisztított adatok'!F$78</f>
        <v>7.9970919665576148E-3</v>
      </c>
      <c r="G73" s="114">
        <f>'Tisztított adatok'!G73/'Tisztított adatok'!G$78</f>
        <v>5.1880674448767832E-3</v>
      </c>
      <c r="H73" s="114">
        <f>'Tisztított adatok'!H73/'Tisztított adatok'!H$78</f>
        <v>3.6275695284159614E-3</v>
      </c>
      <c r="I73" s="114">
        <f>'Tisztított adatok'!I73/'Tisztított adatok'!I$78</f>
        <v>0</v>
      </c>
      <c r="J73" s="114">
        <f>'Tisztított adatok'!J73/'Tisztított adatok'!J$78</f>
        <v>1.7152658662092624E-3</v>
      </c>
      <c r="K73" s="114">
        <f>'Tisztított adatok'!K73/'Tisztított adatok'!K$78</f>
        <v>2.936857562408223E-3</v>
      </c>
      <c r="L73" s="114">
        <f>'Tisztított adatok'!L73/'Tisztított adatok'!L$78</f>
        <v>3.3726812816188868E-3</v>
      </c>
      <c r="M73" s="114">
        <f>'Tisztított adatok'!M73/'Tisztított adatok'!M$78</f>
        <v>4.5558086560364463E-3</v>
      </c>
      <c r="N73" s="16"/>
    </row>
    <row r="74" spans="1:14" ht="29" x14ac:dyDescent="0.35">
      <c r="A74" s="132" t="s">
        <v>114</v>
      </c>
      <c r="B74" s="121" t="s">
        <v>106</v>
      </c>
      <c r="C74" s="114">
        <f>'Tisztított adatok'!C74/'Tisztított adatok'!C$78</f>
        <v>3.0933633295838019E-2</v>
      </c>
      <c r="D74" s="114">
        <f>'Tisztított adatok'!D74/'Tisztított adatok'!D$78</f>
        <v>2.6324341891452715E-2</v>
      </c>
      <c r="E74" s="114">
        <f>'Tisztított adatok'!E74/'Tisztított adatok'!E$78</f>
        <v>2.7742481999152902E-2</v>
      </c>
      <c r="F74" s="114">
        <f>'Tisztított adatok'!F74/'Tisztított adatok'!F$78</f>
        <v>2.2900763358778626E-2</v>
      </c>
      <c r="G74" s="114">
        <f>'Tisztított adatok'!G74/'Tisztított adatok'!G$78</f>
        <v>7.7821011673151752E-3</v>
      </c>
      <c r="H74" s="114">
        <f>'Tisztított adatok'!H74/'Tisztított adatok'!H$78</f>
        <v>7.2551390568319227E-3</v>
      </c>
      <c r="I74" s="114">
        <f>'Tisztított adatok'!I74/'Tisztított adatok'!I$78</f>
        <v>1.7857142857142856E-2</v>
      </c>
      <c r="J74" s="114">
        <f>'Tisztított adatok'!J74/'Tisztított adatok'!J$78</f>
        <v>5.1457975986277877E-3</v>
      </c>
      <c r="K74" s="114">
        <f>'Tisztított adatok'!K74/'Tisztított adatok'!K$78</f>
        <v>1.3215859030837005E-2</v>
      </c>
      <c r="L74" s="114">
        <f>'Tisztított adatok'!L74/'Tisztított adatok'!L$78</f>
        <v>1.6863406408094434E-3</v>
      </c>
      <c r="M74" s="114">
        <f>'Tisztított adatok'!M74/'Tisztított adatok'!M$78</f>
        <v>1.1389521640091117E-2</v>
      </c>
      <c r="N74" s="16"/>
    </row>
    <row r="75" spans="1:14" ht="29" x14ac:dyDescent="0.35">
      <c r="A75" s="132" t="s">
        <v>114</v>
      </c>
      <c r="B75" s="121" t="s">
        <v>107</v>
      </c>
      <c r="C75" s="114">
        <f>'Tisztított adatok'!C75/'Tisztított adatok'!C$78</f>
        <v>8.3427071616047996E-2</v>
      </c>
      <c r="D75" s="114">
        <f>'Tisztított adatok'!D75/'Tisztított adatok'!D$78</f>
        <v>9.262268443288918E-2</v>
      </c>
      <c r="E75" s="114">
        <f>'Tisztított adatok'!E75/'Tisztított adatok'!E$78</f>
        <v>7.7297755188479464E-2</v>
      </c>
      <c r="F75" s="114">
        <f>'Tisztított adatok'!F75/'Tisztított adatok'!F$78</f>
        <v>7.8516902944383862E-2</v>
      </c>
      <c r="G75" s="114">
        <f>'Tisztított adatok'!G75/'Tisztított adatok'!G$78</f>
        <v>2.464332036316472E-2</v>
      </c>
      <c r="H75" s="114">
        <f>'Tisztított adatok'!H75/'Tisztított adatok'!H$78</f>
        <v>2.9020556227327691E-2</v>
      </c>
      <c r="I75" s="114">
        <f>'Tisztított adatok'!I75/'Tisztított adatok'!I$78</f>
        <v>0</v>
      </c>
      <c r="J75" s="114">
        <f>'Tisztított adatok'!J75/'Tisztított adatok'!J$78</f>
        <v>3.5162950257289882E-2</v>
      </c>
      <c r="K75" s="114">
        <f>'Tisztított adatok'!K75/'Tisztított adatok'!K$78</f>
        <v>3.0837004405286344E-2</v>
      </c>
      <c r="L75" s="114">
        <f>'Tisztított adatok'!L75/'Tisztított adatok'!L$78</f>
        <v>2.866779089376054E-2</v>
      </c>
      <c r="M75" s="114">
        <f>'Tisztított adatok'!M75/'Tisztított adatok'!M$78</f>
        <v>2.9612756264236904E-2</v>
      </c>
      <c r="N75" s="16"/>
    </row>
    <row r="76" spans="1:14" ht="29" x14ac:dyDescent="0.35">
      <c r="A76" s="132" t="s">
        <v>114</v>
      </c>
      <c r="B76" s="121" t="s">
        <v>108</v>
      </c>
      <c r="C76" s="114">
        <f>'Tisztított adatok'!C76/'Tisztított adatok'!C$78</f>
        <v>0.34308211473565803</v>
      </c>
      <c r="D76" s="114">
        <f>'Tisztított adatok'!D76/'Tisztított adatok'!D$78</f>
        <v>0.35651608709782256</v>
      </c>
      <c r="E76" s="114">
        <f>'Tisztított adatok'!E76/'Tisztított adatok'!E$78</f>
        <v>0.33312155866158405</v>
      </c>
      <c r="F76" s="114">
        <f>'Tisztított adatok'!F76/'Tisztított adatok'!F$78</f>
        <v>0.33624136677571792</v>
      </c>
      <c r="G76" s="114">
        <f>'Tisztított adatok'!G76/'Tisztított adatok'!G$78</f>
        <v>0.21660181582360571</v>
      </c>
      <c r="H76" s="114">
        <f>'Tisztított adatok'!H76/'Tisztított adatok'!H$78</f>
        <v>0.2478839177750907</v>
      </c>
      <c r="I76" s="114">
        <f>'Tisztított adatok'!I76/'Tisztított adatok'!I$78</f>
        <v>0.25</v>
      </c>
      <c r="J76" s="114">
        <f>'Tisztított adatok'!J76/'Tisztított adatok'!J$78</f>
        <v>0.24442538593481991</v>
      </c>
      <c r="K76" s="114">
        <f>'Tisztított adatok'!K76/'Tisztított adatok'!K$78</f>
        <v>0.22320117474302498</v>
      </c>
      <c r="L76" s="114">
        <f>'Tisztított adatok'!L76/'Tisztított adatok'!L$78</f>
        <v>0.19898819561551434</v>
      </c>
      <c r="M76" s="114">
        <f>'Tisztított adatok'!M76/'Tisztított adatok'!M$78</f>
        <v>0.22369020501138953</v>
      </c>
      <c r="N76" s="16"/>
    </row>
    <row r="77" spans="1:14" ht="29" x14ac:dyDescent="0.35">
      <c r="A77" s="132" t="s">
        <v>114</v>
      </c>
      <c r="B77" s="121" t="s">
        <v>109</v>
      </c>
      <c r="C77" s="114">
        <f>'Tisztított adatok'!C77/'Tisztított adatok'!C$78</f>
        <v>0.5341207349081365</v>
      </c>
      <c r="D77" s="114">
        <f>'Tisztított adatok'!D77/'Tisztított adatok'!D$78</f>
        <v>0.51771205719857005</v>
      </c>
      <c r="E77" s="114">
        <f>'Tisztított adatok'!E77/'Tisztított adatok'!E$78</f>
        <v>0.55421431596781023</v>
      </c>
      <c r="F77" s="114">
        <f>'Tisztított adatok'!F77/'Tisztított adatok'!F$78</f>
        <v>0.55434387495456194</v>
      </c>
      <c r="G77" s="114">
        <f>'Tisztított adatok'!G77/'Tisztított adatok'!G$78</f>
        <v>0.74578469520103763</v>
      </c>
      <c r="H77" s="114">
        <f>'Tisztított adatok'!H77/'Tisztított adatok'!H$78</f>
        <v>0.71221281741233378</v>
      </c>
      <c r="I77" s="114">
        <f>'Tisztított adatok'!I77/'Tisztított adatok'!I$78</f>
        <v>0.7321428571428571</v>
      </c>
      <c r="J77" s="114">
        <f>'Tisztított adatok'!J77/'Tisztított adatok'!J$78</f>
        <v>0.71355060034305318</v>
      </c>
      <c r="K77" s="114">
        <f>'Tisztított adatok'!K77/'Tisztított adatok'!K$78</f>
        <v>0.72980910425844348</v>
      </c>
      <c r="L77" s="114">
        <f>'Tisztított adatok'!L77/'Tisztított adatok'!L$78</f>
        <v>0.76728499156829677</v>
      </c>
      <c r="M77" s="114">
        <f>'Tisztított adatok'!M77/'Tisztított adatok'!M$78</f>
        <v>0.73075170842824599</v>
      </c>
      <c r="N77" s="16"/>
    </row>
    <row r="78" spans="1:14" x14ac:dyDescent="0.35">
      <c r="A78" s="78"/>
      <c r="B78" s="12" t="s">
        <v>89</v>
      </c>
      <c r="C78" s="12">
        <f t="shared" ref="C78:M78" si="15">SUM(C73:C77)</f>
        <v>1</v>
      </c>
      <c r="D78" s="12">
        <f t="shared" si="15"/>
        <v>1</v>
      </c>
      <c r="E78" s="12">
        <f t="shared" si="15"/>
        <v>1</v>
      </c>
      <c r="F78" s="12">
        <f t="shared" si="15"/>
        <v>1</v>
      </c>
      <c r="G78" s="12">
        <f t="shared" si="15"/>
        <v>1</v>
      </c>
      <c r="H78" s="12">
        <f t="shared" si="15"/>
        <v>1</v>
      </c>
      <c r="I78" s="12">
        <f t="shared" si="15"/>
        <v>1</v>
      </c>
      <c r="J78" s="12">
        <f t="shared" si="15"/>
        <v>1</v>
      </c>
      <c r="K78" s="12">
        <f t="shared" si="15"/>
        <v>1</v>
      </c>
      <c r="L78" s="12">
        <f t="shared" si="15"/>
        <v>1</v>
      </c>
      <c r="M78" s="87">
        <f t="shared" si="15"/>
        <v>1</v>
      </c>
      <c r="N78" s="16">
        <f t="shared" si="1"/>
        <v>11</v>
      </c>
    </row>
    <row r="79" spans="1:14" ht="14.4" customHeight="1" x14ac:dyDescent="0.35">
      <c r="A79" s="132" t="s">
        <v>115</v>
      </c>
      <c r="B79" s="121" t="s">
        <v>105</v>
      </c>
      <c r="C79" s="114">
        <f>'Tisztított adatok'!C79/'Tisztított adatok'!C$84</f>
        <v>4.6851574212893555E-3</v>
      </c>
      <c r="D79" s="114">
        <f>'Tisztított adatok'!D79/'Tisztított adatok'!D$84</f>
        <v>5.2117263843648211E-3</v>
      </c>
      <c r="E79" s="114">
        <f>'Tisztított adatok'!E79/'Tisztított adatok'!E$84</f>
        <v>3.5956006768189507E-3</v>
      </c>
      <c r="F79" s="114">
        <f>'Tisztított adatok'!F79/'Tisztított adatok'!F$84</f>
        <v>6.1705989110707807E-3</v>
      </c>
      <c r="G79" s="114">
        <f>'Tisztított adatok'!G79/'Tisztított adatok'!G$84</f>
        <v>3.8809831824062097E-3</v>
      </c>
      <c r="H79" s="114">
        <f>'Tisztított adatok'!H79/'Tisztított adatok'!H$84</f>
        <v>3.6319612590799033E-3</v>
      </c>
      <c r="I79" s="114">
        <f>'Tisztított adatok'!I79/'Tisztított adatok'!I$84</f>
        <v>0</v>
      </c>
      <c r="J79" s="114">
        <f>'Tisztított adatok'!J79/'Tisztított adatok'!J$84</f>
        <v>1.7137960582690661E-3</v>
      </c>
      <c r="K79" s="114">
        <f>'Tisztított adatok'!K79/'Tisztított adatok'!K$84</f>
        <v>1.4662756598240469E-3</v>
      </c>
      <c r="L79" s="114">
        <f>'Tisztított adatok'!L79/'Tisztított adatok'!L$84</f>
        <v>1.6863406408094434E-3</v>
      </c>
      <c r="M79" s="114">
        <f>'Tisztított adatok'!M79/'Tisztított adatok'!M$84</f>
        <v>3.6496350364963502E-3</v>
      </c>
      <c r="N79" s="16"/>
    </row>
    <row r="80" spans="1:14" ht="29" x14ac:dyDescent="0.35">
      <c r="A80" s="132" t="s">
        <v>115</v>
      </c>
      <c r="B80" s="121" t="s">
        <v>106</v>
      </c>
      <c r="C80" s="114">
        <f>'Tisztított adatok'!C80/'Tisztított adatok'!C$84</f>
        <v>2.0989505247376312E-2</v>
      </c>
      <c r="D80" s="114">
        <f>'Tisztított adatok'!D80/'Tisztított adatok'!D$84</f>
        <v>1.758957654723127E-2</v>
      </c>
      <c r="E80" s="114">
        <f>'Tisztított adatok'!E80/'Tisztított adatok'!E$84</f>
        <v>2.030456852791878E-2</v>
      </c>
      <c r="F80" s="114">
        <f>'Tisztított adatok'!F80/'Tisztított adatok'!F$84</f>
        <v>1.8511796733212342E-2</v>
      </c>
      <c r="G80" s="114">
        <f>'Tisztított adatok'!G80/'Tisztított adatok'!G$84</f>
        <v>5.1746442432082798E-3</v>
      </c>
      <c r="H80" s="114">
        <f>'Tisztított adatok'!H80/'Tisztított adatok'!H$84</f>
        <v>4.8426150121065378E-3</v>
      </c>
      <c r="I80" s="114">
        <f>'Tisztított adatok'!I80/'Tisztított adatok'!I$84</f>
        <v>0</v>
      </c>
      <c r="J80" s="114">
        <f>'Tisztított adatok'!J80/'Tisztított adatok'!J$84</f>
        <v>4.2844901456726651E-3</v>
      </c>
      <c r="K80" s="114">
        <f>'Tisztított adatok'!K80/'Tisztított adatok'!K$84</f>
        <v>5.8651026392961877E-3</v>
      </c>
      <c r="L80" s="114">
        <f>'Tisztított adatok'!L80/'Tisztított adatok'!L$84</f>
        <v>6.7453625632377737E-3</v>
      </c>
      <c r="M80" s="114">
        <f>'Tisztított adatok'!M80/'Tisztított adatok'!M$84</f>
        <v>5.0182481751824817E-3</v>
      </c>
      <c r="N80" s="16"/>
    </row>
    <row r="81" spans="1:14" ht="29" x14ac:dyDescent="0.35">
      <c r="A81" s="132" t="s">
        <v>115</v>
      </c>
      <c r="B81" s="121" t="s">
        <v>107</v>
      </c>
      <c r="C81" s="114">
        <f>'Tisztított adatok'!C81/'Tisztított adatok'!C$84</f>
        <v>6.7278860569715146E-2</v>
      </c>
      <c r="D81" s="114">
        <f>'Tisztított adatok'!D81/'Tisztított adatok'!D$84</f>
        <v>7.3615635179153094E-2</v>
      </c>
      <c r="E81" s="114">
        <f>'Tisztított adatok'!E81/'Tisztított adatok'!E$84</f>
        <v>6.8527918781725886E-2</v>
      </c>
      <c r="F81" s="114">
        <f>'Tisztított adatok'!F81/'Tisztított adatok'!F$84</f>
        <v>6.6787658802177852E-2</v>
      </c>
      <c r="G81" s="114">
        <f>'Tisztított adatok'!G81/'Tisztított adatok'!G$84</f>
        <v>2.9754204398447608E-2</v>
      </c>
      <c r="H81" s="114">
        <f>'Tisztított adatok'!H81/'Tisztított adatok'!H$84</f>
        <v>1.6949152542372881E-2</v>
      </c>
      <c r="I81" s="114">
        <f>'Tisztított adatok'!I81/'Tisztított adatok'!I$84</f>
        <v>5.3571428571428568E-2</v>
      </c>
      <c r="J81" s="114">
        <f>'Tisztított adatok'!J81/'Tisztított adatok'!J$84</f>
        <v>2.056555269922879E-2</v>
      </c>
      <c r="K81" s="114">
        <f>'Tisztított adatok'!K81/'Tisztított adatok'!K$84</f>
        <v>2.1994134897360705E-2</v>
      </c>
      <c r="L81" s="114">
        <f>'Tisztított adatok'!L81/'Tisztított adatok'!L$84</f>
        <v>2.1922428330522766E-2</v>
      </c>
      <c r="M81" s="114">
        <f>'Tisztított adatok'!M81/'Tisztított adatok'!M$84</f>
        <v>2.7372262773722629E-2</v>
      </c>
      <c r="N81" s="16"/>
    </row>
    <row r="82" spans="1:14" ht="29" x14ac:dyDescent="0.35">
      <c r="A82" s="132" t="s">
        <v>115</v>
      </c>
      <c r="B82" s="121" t="s">
        <v>108</v>
      </c>
      <c r="C82" s="114">
        <f>'Tisztított adatok'!C82/'Tisztított adatok'!C$84</f>
        <v>0.31859070464767614</v>
      </c>
      <c r="D82" s="114">
        <f>'Tisztított adatok'!D82/'Tisztított adatok'!D$84</f>
        <v>0.32377850162866451</v>
      </c>
      <c r="E82" s="114">
        <f>'Tisztított adatok'!E82/'Tisztított adatok'!E$84</f>
        <v>0.3269881556683587</v>
      </c>
      <c r="F82" s="114">
        <f>'Tisztított adatok'!F82/'Tisztított adatok'!F$84</f>
        <v>0.33684210526315789</v>
      </c>
      <c r="G82" s="114">
        <f>'Tisztított adatok'!G82/'Tisztított adatok'!G$84</f>
        <v>0.15653298835705046</v>
      </c>
      <c r="H82" s="114">
        <f>'Tisztított adatok'!H82/'Tisztított adatok'!H$84</f>
        <v>0.20823244552058112</v>
      </c>
      <c r="I82" s="114">
        <f>'Tisztított adatok'!I82/'Tisztított adatok'!I$84</f>
        <v>0.125</v>
      </c>
      <c r="J82" s="114">
        <f>'Tisztított adatok'!J82/'Tisztított adatok'!J$84</f>
        <v>0.19708654670094258</v>
      </c>
      <c r="K82" s="114">
        <f>'Tisztított adatok'!K82/'Tisztított adatok'!K$84</f>
        <v>0.20087976539589442</v>
      </c>
      <c r="L82" s="114">
        <f>'Tisztított adatok'!L82/'Tisztított adatok'!L$84</f>
        <v>0.16863406408094436</v>
      </c>
      <c r="M82" s="114">
        <f>'Tisztított adatok'!M82/'Tisztított adatok'!M$84</f>
        <v>0.19251824817518248</v>
      </c>
      <c r="N82" s="16"/>
    </row>
    <row r="83" spans="1:14" ht="29" x14ac:dyDescent="0.35">
      <c r="A83" s="132" t="s">
        <v>115</v>
      </c>
      <c r="B83" s="121" t="s">
        <v>109</v>
      </c>
      <c r="C83" s="114">
        <f>'Tisztított adatok'!C83/'Tisztított adatok'!C$84</f>
        <v>0.58845577211394307</v>
      </c>
      <c r="D83" s="114">
        <f>'Tisztított adatok'!D83/'Tisztított adatok'!D$84</f>
        <v>0.57980456026058635</v>
      </c>
      <c r="E83" s="114">
        <f>'Tisztított adatok'!E83/'Tisztított adatok'!E$84</f>
        <v>0.58058375634517767</v>
      </c>
      <c r="F83" s="114">
        <f>'Tisztított adatok'!F83/'Tisztított adatok'!F$84</f>
        <v>0.57168784029038111</v>
      </c>
      <c r="G83" s="114">
        <f>'Tisztított adatok'!G83/'Tisztított adatok'!G$84</f>
        <v>0.8046571798188874</v>
      </c>
      <c r="H83" s="114">
        <f>'Tisztított adatok'!H83/'Tisztított adatok'!H$84</f>
        <v>0.76634382566585957</v>
      </c>
      <c r="I83" s="114">
        <f>'Tisztított adatok'!I83/'Tisztított adatok'!I$84</f>
        <v>0.8214285714285714</v>
      </c>
      <c r="J83" s="114">
        <f>'Tisztított adatok'!J83/'Tisztított adatok'!J$84</f>
        <v>0.7763496143958869</v>
      </c>
      <c r="K83" s="114">
        <f>'Tisztított adatok'!K83/'Tisztított adatok'!K$84</f>
        <v>0.76979472140762462</v>
      </c>
      <c r="L83" s="114">
        <f>'Tisztított adatok'!L83/'Tisztított adatok'!L$84</f>
        <v>0.80101180438448571</v>
      </c>
      <c r="M83" s="114">
        <f>'Tisztított adatok'!M83/'Tisztított adatok'!M$84</f>
        <v>0.77144160583941601</v>
      </c>
      <c r="N83" s="16"/>
    </row>
    <row r="84" spans="1:14" x14ac:dyDescent="0.35">
      <c r="A84" s="78"/>
      <c r="B84" s="12" t="s">
        <v>89</v>
      </c>
      <c r="C84" s="12">
        <f t="shared" ref="C84:M84" si="16">SUM(C79:C83)</f>
        <v>1</v>
      </c>
      <c r="D84" s="12">
        <f t="shared" si="16"/>
        <v>1</v>
      </c>
      <c r="E84" s="12">
        <f t="shared" si="16"/>
        <v>1</v>
      </c>
      <c r="F84" s="12">
        <f t="shared" si="16"/>
        <v>1</v>
      </c>
      <c r="G84" s="12">
        <f t="shared" si="16"/>
        <v>1</v>
      </c>
      <c r="H84" s="12">
        <f t="shared" si="16"/>
        <v>1</v>
      </c>
      <c r="I84" s="12">
        <f t="shared" si="16"/>
        <v>1</v>
      </c>
      <c r="J84" s="12">
        <f t="shared" si="16"/>
        <v>1</v>
      </c>
      <c r="K84" s="12">
        <f t="shared" si="16"/>
        <v>1</v>
      </c>
      <c r="L84" s="12">
        <f t="shared" si="16"/>
        <v>1</v>
      </c>
      <c r="M84" s="87">
        <f t="shared" si="16"/>
        <v>1</v>
      </c>
      <c r="N84" s="16">
        <f t="shared" si="1"/>
        <v>11</v>
      </c>
    </row>
    <row r="85" spans="1:14" ht="14.4" customHeight="1" x14ac:dyDescent="0.35">
      <c r="A85" s="132" t="s">
        <v>117</v>
      </c>
      <c r="B85" s="121" t="s">
        <v>105</v>
      </c>
      <c r="C85" s="114">
        <f>'Tisztított adatok'!C85/'Tisztított adatok'!C$90</f>
        <v>6.9314349943799172E-3</v>
      </c>
      <c r="D85" s="114">
        <f>'Tisztított adatok'!D85/'Tisztított adatok'!D$90</f>
        <v>9.4247643808904775E-3</v>
      </c>
      <c r="E85" s="114">
        <f>'Tisztított adatok'!E85/'Tisztított adatok'!E$90</f>
        <v>7.1988143129366926E-3</v>
      </c>
      <c r="F85" s="114">
        <f>'Tisztított adatok'!F85/'Tisztított adatok'!F$90</f>
        <v>1.0533962949509626E-2</v>
      </c>
      <c r="G85" s="114">
        <f>'Tisztított adatok'!G85/'Tisztított adatok'!G$90</f>
        <v>6.4850843060959796E-3</v>
      </c>
      <c r="H85" s="114">
        <f>'Tisztított adatok'!H85/'Tisztított adatok'!H$90</f>
        <v>3.6363636363636364E-3</v>
      </c>
      <c r="I85" s="114">
        <f>'Tisztított adatok'!I85/'Tisztított adatok'!I$90</f>
        <v>0</v>
      </c>
      <c r="J85" s="114">
        <f>'Tisztított adatok'!J85/'Tisztított adatok'!J$90</f>
        <v>2.5728987993138938E-3</v>
      </c>
      <c r="K85" s="114">
        <f>'Tisztított adatok'!K85/'Tisztított adatok'!K$90</f>
        <v>1.4684287812041115E-3</v>
      </c>
      <c r="L85" s="114">
        <f>'Tisztított adatok'!L85/'Tisztított adatok'!L$90</f>
        <v>3.3726812816188868E-3</v>
      </c>
      <c r="M85" s="114">
        <f>'Tisztított adatok'!M85/'Tisztított adatok'!M$90</f>
        <v>7.3159579332418836E-3</v>
      </c>
      <c r="N85" s="16"/>
    </row>
    <row r="86" spans="1:14" ht="29" x14ac:dyDescent="0.35">
      <c r="A86" s="132" t="s">
        <v>117</v>
      </c>
      <c r="B86" s="121" t="s">
        <v>106</v>
      </c>
      <c r="C86" s="114">
        <f>'Tisztított adatok'!C86/'Tisztított adatok'!C$90</f>
        <v>2.2292993630573247E-2</v>
      </c>
      <c r="D86" s="114">
        <f>'Tisztított adatok'!D86/'Tisztított adatok'!D$90</f>
        <v>2.1124471888202795E-2</v>
      </c>
      <c r="E86" s="114">
        <f>'Tisztított adatok'!E86/'Tisztított adatok'!E$90</f>
        <v>1.8843955113275461E-2</v>
      </c>
      <c r="F86" s="114">
        <f>'Tisztított adatok'!F86/'Tisztított adatok'!F$90</f>
        <v>1.8162005085361425E-2</v>
      </c>
      <c r="G86" s="114">
        <f>'Tisztított adatok'!G86/'Tisztított adatok'!G$90</f>
        <v>1.2970168612191959E-2</v>
      </c>
      <c r="H86" s="114">
        <f>'Tisztított adatok'!H86/'Tisztított adatok'!H$90</f>
        <v>8.4848484848484857E-3</v>
      </c>
      <c r="I86" s="114">
        <f>'Tisztított adatok'!I86/'Tisztított adatok'!I$90</f>
        <v>1.7857142857142856E-2</v>
      </c>
      <c r="J86" s="114">
        <f>'Tisztított adatok'!J86/'Tisztított adatok'!J$90</f>
        <v>8.5763293310463125E-3</v>
      </c>
      <c r="K86" s="114">
        <f>'Tisztított adatok'!K86/'Tisztított adatok'!K$90</f>
        <v>1.4684287812041116E-2</v>
      </c>
      <c r="L86" s="114">
        <f>'Tisztított adatok'!L86/'Tisztított adatok'!L$90</f>
        <v>1.6863406408094434E-3</v>
      </c>
      <c r="M86" s="114">
        <f>'Tisztított adatok'!M86/'Tisztított adatok'!M$90</f>
        <v>8.6877000457247378E-3</v>
      </c>
      <c r="N86" s="16"/>
    </row>
    <row r="87" spans="1:14" ht="29" x14ac:dyDescent="0.35">
      <c r="A87" s="132" t="s">
        <v>117</v>
      </c>
      <c r="B87" s="121" t="s">
        <v>107</v>
      </c>
      <c r="C87" s="114">
        <f>'Tisztított adatok'!C87/'Tisztított adatok'!C$90</f>
        <v>3.3158486324466094E-2</v>
      </c>
      <c r="D87" s="114">
        <f>'Tisztított adatok'!D87/'Tisztított adatok'!D$90</f>
        <v>3.8349041273968154E-2</v>
      </c>
      <c r="E87" s="114">
        <f>'Tisztított adatok'!E87/'Tisztított adatok'!E$90</f>
        <v>3.5994071564683462E-2</v>
      </c>
      <c r="F87" s="114">
        <f>'Tisztított adatok'!F87/'Tisztított adatok'!F$90</f>
        <v>3.7776970577551763E-2</v>
      </c>
      <c r="G87" s="114">
        <f>'Tisztított adatok'!G87/'Tisztított adatok'!G$90</f>
        <v>1.9455252918287938E-2</v>
      </c>
      <c r="H87" s="114">
        <f>'Tisztított adatok'!H87/'Tisztított adatok'!H$90</f>
        <v>2.3030303030303029E-2</v>
      </c>
      <c r="I87" s="114">
        <f>'Tisztított adatok'!I87/'Tisztított adatok'!I$90</f>
        <v>1.7857142857142856E-2</v>
      </c>
      <c r="J87" s="114">
        <f>'Tisztított adatok'!J87/'Tisztított adatok'!J$90</f>
        <v>2.3156089193825044E-2</v>
      </c>
      <c r="K87" s="114">
        <f>'Tisztított adatok'!K87/'Tisztított adatok'!K$90</f>
        <v>2.643171806167401E-2</v>
      </c>
      <c r="L87" s="114">
        <f>'Tisztított adatok'!L87/'Tisztított adatok'!L$90</f>
        <v>1.5177065767284991E-2</v>
      </c>
      <c r="M87" s="114">
        <f>'Tisztított adatok'!M87/'Tisztított adatok'!M$90</f>
        <v>2.9263831732967534E-2</v>
      </c>
      <c r="N87" s="16"/>
    </row>
    <row r="88" spans="1:14" ht="29" x14ac:dyDescent="0.35">
      <c r="A88" s="132" t="s">
        <v>117</v>
      </c>
      <c r="B88" s="121" t="s">
        <v>108</v>
      </c>
      <c r="C88" s="114">
        <f>'Tisztított adatok'!C88/'Tisztított adatok'!C$90</f>
        <v>0.15567628325215435</v>
      </c>
      <c r="D88" s="114">
        <f>'Tisztított adatok'!D88/'Tisztított adatok'!D$90</f>
        <v>0.17094572635684108</v>
      </c>
      <c r="E88" s="114">
        <f>'Tisztított adatok'!E88/'Tisztított adatok'!E$90</f>
        <v>0.14799915308066908</v>
      </c>
      <c r="F88" s="114">
        <f>'Tisztított adatok'!F88/'Tisztított adatok'!F$90</f>
        <v>0.17108608790410462</v>
      </c>
      <c r="G88" s="114">
        <f>'Tisztított adatok'!G88/'Tisztított adatok'!G$90</f>
        <v>0.12710765239948119</v>
      </c>
      <c r="H88" s="114">
        <f>'Tisztított adatok'!H88/'Tisztított adatok'!H$90</f>
        <v>0.15393939393939393</v>
      </c>
      <c r="I88" s="114">
        <f>'Tisztított adatok'!I88/'Tisztított adatok'!I$90</f>
        <v>0.14285714285714285</v>
      </c>
      <c r="J88" s="114">
        <f>'Tisztított adatok'!J88/'Tisztított adatok'!J$90</f>
        <v>0.17066895368782162</v>
      </c>
      <c r="K88" s="114">
        <f>'Tisztított adatok'!K88/'Tisztított adatok'!K$90</f>
        <v>0.19676945668135096</v>
      </c>
      <c r="L88" s="114">
        <f>'Tisztított adatok'!L88/'Tisztított adatok'!L$90</f>
        <v>0.18381112984822934</v>
      </c>
      <c r="M88" s="114">
        <f>'Tisztított adatok'!M88/'Tisztított adatok'!M$90</f>
        <v>0.18747142203932327</v>
      </c>
      <c r="N88" s="16"/>
    </row>
    <row r="89" spans="1:14" ht="29" x14ac:dyDescent="0.35">
      <c r="A89" s="132" t="s">
        <v>117</v>
      </c>
      <c r="B89" s="121" t="s">
        <v>109</v>
      </c>
      <c r="C89" s="114">
        <f>'Tisztított adatok'!C89/'Tisztított adatok'!C$90</f>
        <v>0.7819408017984264</v>
      </c>
      <c r="D89" s="114">
        <f>'Tisztított adatok'!D89/'Tisztított adatok'!D$90</f>
        <v>0.76015599610009754</v>
      </c>
      <c r="E89" s="114">
        <f>'Tisztított adatok'!E89/'Tisztított adatok'!E$90</f>
        <v>0.7899640059284353</v>
      </c>
      <c r="F89" s="114">
        <f>'Tisztított adatok'!F89/'Tisztított adatok'!F$90</f>
        <v>0.76244097348347262</v>
      </c>
      <c r="G89" s="114">
        <f>'Tisztított adatok'!G89/'Tisztított adatok'!G$90</f>
        <v>0.83398184176394297</v>
      </c>
      <c r="H89" s="114">
        <f>'Tisztított adatok'!H89/'Tisztított adatok'!H$90</f>
        <v>0.81090909090909091</v>
      </c>
      <c r="I89" s="114">
        <f>'Tisztított adatok'!I89/'Tisztított adatok'!I$90</f>
        <v>0.8214285714285714</v>
      </c>
      <c r="J89" s="114">
        <f>'Tisztított adatok'!J89/'Tisztított adatok'!J$90</f>
        <v>0.79502572898799317</v>
      </c>
      <c r="K89" s="114">
        <f>'Tisztított adatok'!K89/'Tisztított adatok'!K$90</f>
        <v>0.76064610866372984</v>
      </c>
      <c r="L89" s="114">
        <f>'Tisztított adatok'!L89/'Tisztított adatok'!L$90</f>
        <v>0.79595278246205736</v>
      </c>
      <c r="M89" s="114">
        <f>'Tisztított adatok'!M89/'Tisztított adatok'!M$90</f>
        <v>0.76726108824874262</v>
      </c>
      <c r="N89" s="16"/>
    </row>
    <row r="90" spans="1:14" x14ac:dyDescent="0.35">
      <c r="A90" s="78"/>
      <c r="B90" s="12" t="s">
        <v>89</v>
      </c>
      <c r="C90" s="12">
        <f t="shared" ref="C90:M90" si="17">SUM(C85:C89)</f>
        <v>1</v>
      </c>
      <c r="D90" s="12">
        <f t="shared" si="17"/>
        <v>1</v>
      </c>
      <c r="E90" s="12">
        <f t="shared" si="17"/>
        <v>1</v>
      </c>
      <c r="F90" s="12">
        <f t="shared" si="17"/>
        <v>1</v>
      </c>
      <c r="G90" s="12">
        <f t="shared" si="17"/>
        <v>1</v>
      </c>
      <c r="H90" s="12">
        <f t="shared" si="17"/>
        <v>1</v>
      </c>
      <c r="I90" s="12">
        <f t="shared" si="17"/>
        <v>1</v>
      </c>
      <c r="J90" s="12">
        <f t="shared" si="17"/>
        <v>1</v>
      </c>
      <c r="K90" s="12">
        <f t="shared" si="17"/>
        <v>1</v>
      </c>
      <c r="L90" s="12">
        <f t="shared" si="17"/>
        <v>1</v>
      </c>
      <c r="M90" s="87">
        <f t="shared" si="17"/>
        <v>1</v>
      </c>
      <c r="N90" s="16">
        <f t="shared" si="1"/>
        <v>11</v>
      </c>
    </row>
    <row r="91" spans="1:14" ht="14.4" customHeight="1" x14ac:dyDescent="0.35">
      <c r="A91" s="132" t="s">
        <v>116</v>
      </c>
      <c r="B91" s="121" t="s">
        <v>105</v>
      </c>
      <c r="C91" s="114">
        <f>'Tisztított adatok'!C91/'Tisztított adatok'!C$96</f>
        <v>1.6819286114744907E-2</v>
      </c>
      <c r="D91" s="114">
        <f>'Tisztított adatok'!D91/'Tisztított adatok'!D$96</f>
        <v>2.1781534460338103E-2</v>
      </c>
      <c r="E91" s="114">
        <f>'Tisztított adatok'!E91/'Tisztított adatok'!E$96</f>
        <v>1.7758985200845664E-2</v>
      </c>
      <c r="F91" s="114">
        <f>'Tisztított adatok'!F91/'Tisztított adatok'!F$96</f>
        <v>1.9949220166848022E-2</v>
      </c>
      <c r="G91" s="114">
        <f>'Tisztított adatok'!G91/'Tisztított adatok'!G$96</f>
        <v>6.4935064935064939E-3</v>
      </c>
      <c r="H91" s="114">
        <f>'Tisztított adatok'!H91/'Tisztított adatok'!H$96</f>
        <v>6.0679611650485436E-3</v>
      </c>
      <c r="I91" s="114">
        <f>'Tisztított adatok'!I91/'Tisztított adatok'!I$96</f>
        <v>0</v>
      </c>
      <c r="J91" s="114">
        <f>'Tisztított adatok'!J91/'Tisztított adatok'!J$96</f>
        <v>5.1546391752577319E-3</v>
      </c>
      <c r="K91" s="114">
        <f>'Tisztított adatok'!K91/'Tisztított adatok'!K$96</f>
        <v>8.8105726872246704E-3</v>
      </c>
      <c r="L91" s="114">
        <f>'Tisztított adatok'!L91/'Tisztított adatok'!L$96</f>
        <v>8.4317032040472171E-3</v>
      </c>
      <c r="M91" s="114">
        <f>'Tisztított adatok'!M91/'Tisztított adatok'!M$96</f>
        <v>9.6021947873799734E-3</v>
      </c>
      <c r="N91" s="16"/>
    </row>
    <row r="92" spans="1:14" ht="29" x14ac:dyDescent="0.35">
      <c r="A92" s="132" t="s">
        <v>116</v>
      </c>
      <c r="B92" s="121" t="s">
        <v>106</v>
      </c>
      <c r="C92" s="114">
        <f>'Tisztított adatok'!C92/'Tisztított adatok'!C$96</f>
        <v>6.1483834797234162E-2</v>
      </c>
      <c r="D92" s="114">
        <f>'Tisztított adatok'!D92/'Tisztított adatok'!D$96</f>
        <v>6.1768530559167749E-2</v>
      </c>
      <c r="E92" s="114">
        <f>'Tisztított adatok'!E92/'Tisztított adatok'!E$96</f>
        <v>5.8562367864693446E-2</v>
      </c>
      <c r="F92" s="114">
        <f>'Tisztított adatok'!F92/'Tisztított adatok'!F$96</f>
        <v>6.1661225970257527E-2</v>
      </c>
      <c r="G92" s="114">
        <f>'Tisztított adatok'!G92/'Tisztított adatok'!G$96</f>
        <v>4.2857142857142858E-2</v>
      </c>
      <c r="H92" s="114">
        <f>'Tisztított adatok'!H92/'Tisztított adatok'!H$96</f>
        <v>2.063106796116505E-2</v>
      </c>
      <c r="I92" s="114">
        <f>'Tisztított adatok'!I92/'Tisztított adatok'!I$96</f>
        <v>3.5714285714285712E-2</v>
      </c>
      <c r="J92" s="114">
        <f>'Tisztított adatok'!J92/'Tisztított adatok'!J$96</f>
        <v>1.9759450171821305E-2</v>
      </c>
      <c r="K92" s="114">
        <f>'Tisztított adatok'!K92/'Tisztított adatok'!K$96</f>
        <v>2.7900146842878122E-2</v>
      </c>
      <c r="L92" s="114">
        <f>'Tisztított adatok'!L92/'Tisztított adatok'!L$96</f>
        <v>1.3490725126475547E-2</v>
      </c>
      <c r="M92" s="114">
        <f>'Tisztított adatok'!M92/'Tisztított adatok'!M$96</f>
        <v>2.5148605395518976E-2</v>
      </c>
      <c r="N92" s="16"/>
    </row>
    <row r="93" spans="1:14" ht="29" x14ac:dyDescent="0.35">
      <c r="A93" s="132" t="s">
        <v>116</v>
      </c>
      <c r="B93" s="121" t="s">
        <v>107</v>
      </c>
      <c r="C93" s="114">
        <f>'Tisztított adatok'!C93/'Tisztított adatok'!C$96</f>
        <v>0.12707905064473929</v>
      </c>
      <c r="D93" s="114">
        <f>'Tisztított adatok'!D93/'Tisztított adatok'!D$96</f>
        <v>0.14369310793237972</v>
      </c>
      <c r="E93" s="114">
        <f>'Tisztított adatok'!E93/'Tisztított adatok'!E$96</f>
        <v>0.13763213530655391</v>
      </c>
      <c r="F93" s="114">
        <f>'Tisztított adatok'!F93/'Tisztított adatok'!F$96</f>
        <v>0.14581066376496191</v>
      </c>
      <c r="G93" s="114">
        <f>'Tisztított adatok'!G93/'Tisztított adatok'!G$96</f>
        <v>9.0909090909090912E-2</v>
      </c>
      <c r="H93" s="114">
        <f>'Tisztított adatok'!H93/'Tisztított adatok'!H$96</f>
        <v>9.5873786407766989E-2</v>
      </c>
      <c r="I93" s="114">
        <f>'Tisztított adatok'!I93/'Tisztított adatok'!I$96</f>
        <v>3.5714285714285712E-2</v>
      </c>
      <c r="J93" s="114">
        <f>'Tisztított adatok'!J93/'Tisztított adatok'!J$96</f>
        <v>9.7079037800687287E-2</v>
      </c>
      <c r="K93" s="114">
        <f>'Tisztított adatok'!K93/'Tisztított adatok'!K$96</f>
        <v>6.7547723935389131E-2</v>
      </c>
      <c r="L93" s="114">
        <f>'Tisztított adatok'!L93/'Tisztított adatok'!L$96</f>
        <v>8.4317032040472181E-2</v>
      </c>
      <c r="M93" s="114">
        <f>'Tisztított adatok'!M93/'Tisztított adatok'!M$96</f>
        <v>9.0077732053040691E-2</v>
      </c>
      <c r="N93" s="16"/>
    </row>
    <row r="94" spans="1:14" ht="29" x14ac:dyDescent="0.35">
      <c r="A94" s="132" t="s">
        <v>116</v>
      </c>
      <c r="B94" s="121" t="s">
        <v>108</v>
      </c>
      <c r="C94" s="114">
        <f>'Tisztított adatok'!C94/'Tisztított adatok'!C$96</f>
        <v>0.36796860399925246</v>
      </c>
      <c r="D94" s="114">
        <f>'Tisztított adatok'!D94/'Tisztított adatok'!D$96</f>
        <v>0.36833550065019505</v>
      </c>
      <c r="E94" s="114">
        <f>'Tisztított adatok'!E94/'Tisztított adatok'!E$96</f>
        <v>0.37040169133192391</v>
      </c>
      <c r="F94" s="114">
        <f>'Tisztított adatok'!F94/'Tisztított adatok'!F$96</f>
        <v>0.35799782372143635</v>
      </c>
      <c r="G94" s="114">
        <f>'Tisztított adatok'!G94/'Tisztított adatok'!G$96</f>
        <v>0.32857142857142857</v>
      </c>
      <c r="H94" s="114">
        <f>'Tisztított adatok'!H94/'Tisztított adatok'!H$96</f>
        <v>0.34708737864077671</v>
      </c>
      <c r="I94" s="114">
        <f>'Tisztított adatok'!I94/'Tisztított adatok'!I$96</f>
        <v>0.30357142857142855</v>
      </c>
      <c r="J94" s="114">
        <f>'Tisztított adatok'!J94/'Tisztított adatok'!J$96</f>
        <v>0.35137457044673537</v>
      </c>
      <c r="K94" s="114">
        <f>'Tisztított adatok'!K94/'Tisztított adatok'!K$96</f>
        <v>0.3524229074889868</v>
      </c>
      <c r="L94" s="114">
        <f>'Tisztított adatok'!L94/'Tisztított adatok'!L$96</f>
        <v>0.30185497470489037</v>
      </c>
      <c r="M94" s="114">
        <f>'Tisztított adatok'!M94/'Tisztított adatok'!M$96</f>
        <v>0.34842249657064472</v>
      </c>
      <c r="N94" s="16"/>
    </row>
    <row r="95" spans="1:14" ht="29" x14ac:dyDescent="0.35">
      <c r="A95" s="132" t="s">
        <v>116</v>
      </c>
      <c r="B95" s="121" t="s">
        <v>109</v>
      </c>
      <c r="C95" s="114">
        <f>'Tisztított adatok'!C95/'Tisztított adatok'!C$96</f>
        <v>0.42664922444402914</v>
      </c>
      <c r="D95" s="114">
        <f>'Tisztított adatok'!D95/'Tisztított adatok'!D$96</f>
        <v>0.40442132639791939</v>
      </c>
      <c r="E95" s="114">
        <f>'Tisztított adatok'!E95/'Tisztított adatok'!E$96</f>
        <v>0.4156448202959831</v>
      </c>
      <c r="F95" s="114">
        <f>'Tisztított adatok'!F95/'Tisztított adatok'!F$96</f>
        <v>0.41458106637649617</v>
      </c>
      <c r="G95" s="114">
        <f>'Tisztított adatok'!G95/'Tisztított adatok'!G$96</f>
        <v>0.53116883116883118</v>
      </c>
      <c r="H95" s="114">
        <f>'Tisztított adatok'!H95/'Tisztított adatok'!H$96</f>
        <v>0.53033980582524276</v>
      </c>
      <c r="I95" s="114">
        <f>'Tisztított adatok'!I95/'Tisztított adatok'!I$96</f>
        <v>0.625</v>
      </c>
      <c r="J95" s="114">
        <f>'Tisztított adatok'!J95/'Tisztított adatok'!J$96</f>
        <v>0.5266323024054983</v>
      </c>
      <c r="K95" s="114">
        <f>'Tisztított adatok'!K95/'Tisztított adatok'!K$96</f>
        <v>0.5433186490455213</v>
      </c>
      <c r="L95" s="114">
        <f>'Tisztított adatok'!L95/'Tisztított adatok'!L$96</f>
        <v>0.59190556492411472</v>
      </c>
      <c r="M95" s="114">
        <f>'Tisztított adatok'!M95/'Tisztított adatok'!M$96</f>
        <v>0.52674897119341568</v>
      </c>
      <c r="N95" s="16"/>
    </row>
    <row r="96" spans="1:14" x14ac:dyDescent="0.35">
      <c r="A96" s="78"/>
      <c r="B96" s="12" t="s">
        <v>89</v>
      </c>
      <c r="C96" s="12">
        <f t="shared" ref="C96:M96" si="18">SUM(C91:C95)</f>
        <v>1</v>
      </c>
      <c r="D96" s="12">
        <f t="shared" si="18"/>
        <v>1</v>
      </c>
      <c r="E96" s="12">
        <f t="shared" si="18"/>
        <v>1</v>
      </c>
      <c r="F96" s="12">
        <f t="shared" si="18"/>
        <v>1</v>
      </c>
      <c r="G96" s="12">
        <f t="shared" si="18"/>
        <v>1</v>
      </c>
      <c r="H96" s="12">
        <f t="shared" si="18"/>
        <v>1</v>
      </c>
      <c r="I96" s="12">
        <f t="shared" si="18"/>
        <v>1</v>
      </c>
      <c r="J96" s="12">
        <f t="shared" si="18"/>
        <v>1</v>
      </c>
      <c r="K96" s="12">
        <f t="shared" si="18"/>
        <v>1</v>
      </c>
      <c r="L96" s="12">
        <f t="shared" si="18"/>
        <v>1</v>
      </c>
      <c r="M96" s="87">
        <f t="shared" si="18"/>
        <v>1</v>
      </c>
      <c r="N96" s="16">
        <f t="shared" si="1"/>
        <v>11</v>
      </c>
    </row>
    <row r="97" spans="1:14" x14ac:dyDescent="0.35">
      <c r="A97" s="186" t="s">
        <v>66</v>
      </c>
      <c r="B97" s="187"/>
      <c r="C97" s="1">
        <v>4789</v>
      </c>
      <c r="D97" s="1">
        <v>2807</v>
      </c>
      <c r="E97" s="1">
        <v>3317</v>
      </c>
      <c r="F97" s="1">
        <v>1866</v>
      </c>
      <c r="G97" s="1">
        <v>752</v>
      </c>
      <c r="H97" s="1">
        <v>786</v>
      </c>
      <c r="I97" s="15">
        <v>49</v>
      </c>
      <c r="J97" s="1">
        <v>1126</v>
      </c>
      <c r="K97" s="1">
        <v>640</v>
      </c>
      <c r="L97" s="1">
        <v>561</v>
      </c>
      <c r="M97" s="88">
        <v>2076</v>
      </c>
      <c r="N97" s="16">
        <f t="shared" si="1"/>
        <v>18769</v>
      </c>
    </row>
    <row r="98" spans="1:14" x14ac:dyDescent="0.35">
      <c r="A98" s="186" t="s">
        <v>12</v>
      </c>
      <c r="B98" s="187"/>
      <c r="C98" s="1" t="s">
        <v>41</v>
      </c>
      <c r="D98" s="1" t="s">
        <v>64</v>
      </c>
      <c r="E98" s="1" t="s">
        <v>67</v>
      </c>
      <c r="F98" s="1" t="s">
        <v>69</v>
      </c>
      <c r="G98" s="1" t="s">
        <v>75</v>
      </c>
      <c r="H98" s="10" t="s">
        <v>77</v>
      </c>
      <c r="I98" s="15" t="s">
        <v>79</v>
      </c>
      <c r="J98" s="1" t="s">
        <v>81</v>
      </c>
      <c r="K98" s="1" t="s">
        <v>83</v>
      </c>
      <c r="L98" s="1" t="s">
        <v>85</v>
      </c>
      <c r="M98" s="88" t="s">
        <v>87</v>
      </c>
      <c r="N98" s="17"/>
    </row>
    <row r="99" spans="1:14" x14ac:dyDescent="0.35">
      <c r="A99" s="186" t="s">
        <v>13</v>
      </c>
      <c r="B99" s="187"/>
      <c r="C99" s="1" t="s">
        <v>42</v>
      </c>
      <c r="D99" s="1" t="s">
        <v>65</v>
      </c>
      <c r="E99" s="1" t="s">
        <v>68</v>
      </c>
      <c r="F99" s="1" t="s">
        <v>70</v>
      </c>
      <c r="G99" s="5" t="s">
        <v>76</v>
      </c>
      <c r="H99" s="1" t="s">
        <v>78</v>
      </c>
      <c r="I99" s="15" t="s">
        <v>80</v>
      </c>
      <c r="J99" s="1" t="s">
        <v>82</v>
      </c>
      <c r="K99" s="1" t="s">
        <v>84</v>
      </c>
      <c r="L99" s="5" t="s">
        <v>86</v>
      </c>
      <c r="M99" s="88" t="s">
        <v>88</v>
      </c>
      <c r="N99" s="17"/>
    </row>
  </sheetData>
  <mergeCells count="12">
    <mergeCell ref="A4:A6"/>
    <mergeCell ref="A1:A2"/>
    <mergeCell ref="B1:B2"/>
    <mergeCell ref="C1:M1"/>
    <mergeCell ref="N1:N2"/>
    <mergeCell ref="A3:B3"/>
    <mergeCell ref="A97:B97"/>
    <mergeCell ref="A98:B98"/>
    <mergeCell ref="A99:B99"/>
    <mergeCell ref="A7:A11"/>
    <mergeCell ref="A12:B12"/>
    <mergeCell ref="A13:B1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N99"/>
  <sheetViews>
    <sheetView zoomScale="85" zoomScaleNormal="85" workbookViewId="0">
      <pane xSplit="2" ySplit="3" topLeftCell="C80" activePane="bottomRight" state="frozen"/>
      <selection pane="topRight" activeCell="C1" sqref="C1"/>
      <selection pane="bottomLeft" activeCell="A4" sqref="A4"/>
      <selection pane="bottomRight" activeCell="M2" sqref="M1:M1048576"/>
    </sheetView>
  </sheetViews>
  <sheetFormatPr defaultRowHeight="14.5" x14ac:dyDescent="0.35"/>
  <cols>
    <col min="1" max="1" width="42.36328125" bestFit="1" customWidth="1"/>
    <col min="2" max="2" width="39.36328125" bestFit="1" customWidth="1"/>
    <col min="3" max="12" width="10" customWidth="1"/>
    <col min="13" max="13" width="10" style="93" customWidth="1"/>
    <col min="14" max="14" width="15.90625" customWidth="1"/>
  </cols>
  <sheetData>
    <row r="1" spans="1:14" x14ac:dyDescent="0.35">
      <c r="A1" s="197" t="s">
        <v>3</v>
      </c>
      <c r="B1" s="197" t="s">
        <v>1</v>
      </c>
      <c r="C1" s="196" t="s">
        <v>2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0" t="s">
        <v>89</v>
      </c>
    </row>
    <row r="2" spans="1:14" x14ac:dyDescent="0.35">
      <c r="A2" s="191"/>
      <c r="B2" s="191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190"/>
    </row>
    <row r="3" spans="1:14" x14ac:dyDescent="0.35">
      <c r="A3" s="192" t="s">
        <v>90</v>
      </c>
      <c r="B3" s="187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177" t="s">
        <v>4</v>
      </c>
      <c r="B4" s="9" t="s">
        <v>5</v>
      </c>
      <c r="C4" s="1">
        <v>4399</v>
      </c>
      <c r="D4" s="1">
        <v>2578</v>
      </c>
      <c r="E4" s="1">
        <v>3858</v>
      </c>
      <c r="F4" s="1">
        <v>2569</v>
      </c>
      <c r="G4" s="15" t="s">
        <v>93</v>
      </c>
      <c r="H4" s="15" t="s">
        <v>93</v>
      </c>
      <c r="I4" s="15" t="s">
        <v>93</v>
      </c>
      <c r="J4" s="15" t="s">
        <v>93</v>
      </c>
      <c r="K4" s="15" t="s">
        <v>93</v>
      </c>
      <c r="L4" s="1">
        <v>508</v>
      </c>
      <c r="M4" s="88">
        <v>1846</v>
      </c>
      <c r="N4" s="16">
        <f>SUM(C4:M4)</f>
        <v>15758</v>
      </c>
    </row>
    <row r="5" spans="1:14" x14ac:dyDescent="0.35">
      <c r="A5" s="178"/>
      <c r="B5" s="9" t="s">
        <v>6</v>
      </c>
      <c r="C5" s="1">
        <v>1288</v>
      </c>
      <c r="D5" s="1">
        <v>730</v>
      </c>
      <c r="E5" s="1">
        <v>1382</v>
      </c>
      <c r="F5" s="1">
        <v>918</v>
      </c>
      <c r="G5" s="15" t="s">
        <v>93</v>
      </c>
      <c r="H5" s="15" t="s">
        <v>93</v>
      </c>
      <c r="I5" s="15" t="s">
        <v>93</v>
      </c>
      <c r="J5" s="15" t="s">
        <v>93</v>
      </c>
      <c r="K5" s="15" t="s">
        <v>93</v>
      </c>
      <c r="L5" s="1">
        <v>101</v>
      </c>
      <c r="M5" s="88">
        <v>396</v>
      </c>
      <c r="N5" s="16">
        <f>SUM(C5:M5)</f>
        <v>4815</v>
      </c>
    </row>
    <row r="6" spans="1:14" x14ac:dyDescent="0.35">
      <c r="A6" s="179"/>
      <c r="B6" s="13" t="s">
        <v>89</v>
      </c>
      <c r="C6" s="12">
        <f>SUM(C4:C5)</f>
        <v>5687</v>
      </c>
      <c r="D6" s="12">
        <f t="shared" ref="D6:M6" si="0">SUM(D4:D5)</f>
        <v>3308</v>
      </c>
      <c r="E6" s="12">
        <f t="shared" si="0"/>
        <v>5240</v>
      </c>
      <c r="F6" s="12">
        <f t="shared" si="0"/>
        <v>3487</v>
      </c>
      <c r="G6" s="4">
        <f t="shared" si="0"/>
        <v>0</v>
      </c>
      <c r="H6" s="4">
        <f t="shared" si="0"/>
        <v>0</v>
      </c>
      <c r="I6" s="4">
        <f t="shared" si="0"/>
        <v>0</v>
      </c>
      <c r="J6" s="4">
        <f t="shared" si="0"/>
        <v>0</v>
      </c>
      <c r="K6" s="4">
        <f t="shared" si="0"/>
        <v>0</v>
      </c>
      <c r="L6" s="12">
        <f t="shared" si="0"/>
        <v>609</v>
      </c>
      <c r="M6" s="87">
        <f t="shared" si="0"/>
        <v>2242</v>
      </c>
      <c r="N6" s="16">
        <f>SUM(C6:M6)</f>
        <v>20573</v>
      </c>
    </row>
    <row r="7" spans="1:14" x14ac:dyDescent="0.35">
      <c r="A7" s="177" t="s">
        <v>7</v>
      </c>
      <c r="B7" s="9" t="s">
        <v>8</v>
      </c>
      <c r="C7" s="5">
        <v>318</v>
      </c>
      <c r="D7" s="1">
        <v>1361</v>
      </c>
      <c r="E7" s="1">
        <v>162</v>
      </c>
      <c r="F7" s="1">
        <v>437</v>
      </c>
      <c r="G7" s="1">
        <v>253</v>
      </c>
      <c r="H7" s="1">
        <v>256</v>
      </c>
      <c r="I7" s="15">
        <v>5</v>
      </c>
      <c r="J7" s="1">
        <v>270</v>
      </c>
      <c r="K7" s="1">
        <v>155</v>
      </c>
      <c r="L7" s="1">
        <v>180</v>
      </c>
      <c r="M7" s="88">
        <v>548</v>
      </c>
      <c r="N7" s="16">
        <f t="shared" ref="N7:N97" si="1">SUM(C7:M7)</f>
        <v>3945</v>
      </c>
    </row>
    <row r="8" spans="1:14" x14ac:dyDescent="0.35">
      <c r="A8" s="178"/>
      <c r="B8" s="9" t="s">
        <v>9</v>
      </c>
      <c r="C8" s="1">
        <v>3671</v>
      </c>
      <c r="D8" s="1">
        <v>225</v>
      </c>
      <c r="E8" s="1">
        <v>3198</v>
      </c>
      <c r="F8" s="1">
        <v>1433</v>
      </c>
      <c r="G8" s="1">
        <v>271</v>
      </c>
      <c r="H8" s="1">
        <v>365</v>
      </c>
      <c r="I8" s="15">
        <v>17</v>
      </c>
      <c r="J8" s="1">
        <v>283</v>
      </c>
      <c r="K8" s="1">
        <v>130</v>
      </c>
      <c r="L8" s="1">
        <v>129</v>
      </c>
      <c r="M8" s="88">
        <v>424</v>
      </c>
      <c r="N8" s="16">
        <f t="shared" si="1"/>
        <v>10146</v>
      </c>
    </row>
    <row r="9" spans="1:14" x14ac:dyDescent="0.35">
      <c r="A9" s="178"/>
      <c r="B9" s="9" t="s">
        <v>10</v>
      </c>
      <c r="C9" s="1">
        <v>1384</v>
      </c>
      <c r="D9" s="1">
        <v>1418</v>
      </c>
      <c r="E9" s="1">
        <v>1472</v>
      </c>
      <c r="F9" s="1">
        <v>1283</v>
      </c>
      <c r="G9" s="1">
        <v>164</v>
      </c>
      <c r="H9" s="1">
        <v>158</v>
      </c>
      <c r="I9" s="15">
        <v>25</v>
      </c>
      <c r="J9" s="1">
        <v>428</v>
      </c>
      <c r="K9" s="1">
        <v>241</v>
      </c>
      <c r="L9" s="1">
        <v>200</v>
      </c>
      <c r="M9" s="88">
        <v>913</v>
      </c>
      <c r="N9" s="16">
        <f t="shared" si="1"/>
        <v>7686</v>
      </c>
    </row>
    <row r="10" spans="1:14" x14ac:dyDescent="0.35">
      <c r="A10" s="178"/>
      <c r="B10" s="9" t="s">
        <v>11</v>
      </c>
      <c r="C10" s="1">
        <v>314</v>
      </c>
      <c r="D10" s="1">
        <v>304</v>
      </c>
      <c r="E10" s="1">
        <v>408</v>
      </c>
      <c r="F10" s="1">
        <v>334</v>
      </c>
      <c r="G10" s="1">
        <v>72</v>
      </c>
      <c r="H10" s="1">
        <v>84</v>
      </c>
      <c r="I10" s="15">
        <v>9</v>
      </c>
      <c r="J10" s="1">
        <v>204</v>
      </c>
      <c r="K10" s="1">
        <v>172</v>
      </c>
      <c r="L10" s="1">
        <v>100</v>
      </c>
      <c r="M10" s="88">
        <v>357</v>
      </c>
      <c r="N10" s="16">
        <f t="shared" si="1"/>
        <v>2358</v>
      </c>
    </row>
    <row r="11" spans="1:14" x14ac:dyDescent="0.35">
      <c r="A11" s="179"/>
      <c r="B11" s="13" t="s">
        <v>89</v>
      </c>
      <c r="C11" s="12">
        <f>SUM(C7:C10)</f>
        <v>5687</v>
      </c>
      <c r="D11" s="12">
        <f t="shared" ref="D11:M11" si="2">SUM(D7:D10)</f>
        <v>3308</v>
      </c>
      <c r="E11" s="12">
        <f t="shared" si="2"/>
        <v>5240</v>
      </c>
      <c r="F11" s="13">
        <f t="shared" si="2"/>
        <v>3487</v>
      </c>
      <c r="G11" s="4">
        <f t="shared" si="2"/>
        <v>760</v>
      </c>
      <c r="H11" s="4">
        <f t="shared" si="2"/>
        <v>863</v>
      </c>
      <c r="I11" s="12">
        <f t="shared" si="2"/>
        <v>56</v>
      </c>
      <c r="J11" s="12">
        <f t="shared" si="2"/>
        <v>1185</v>
      </c>
      <c r="K11" s="12">
        <f t="shared" si="2"/>
        <v>698</v>
      </c>
      <c r="L11" s="12">
        <f t="shared" si="2"/>
        <v>609</v>
      </c>
      <c r="M11" s="87">
        <f t="shared" si="2"/>
        <v>2242</v>
      </c>
      <c r="N11" s="16">
        <f t="shared" si="1"/>
        <v>24135</v>
      </c>
    </row>
    <row r="12" spans="1:14" x14ac:dyDescent="0.35">
      <c r="A12" s="192" t="s">
        <v>91</v>
      </c>
      <c r="B12" s="187"/>
      <c r="C12" s="6" t="s">
        <v>44</v>
      </c>
      <c r="D12" s="3" t="s">
        <v>45</v>
      </c>
      <c r="E12" s="3" t="s">
        <v>47</v>
      </c>
      <c r="F12" s="3" t="s">
        <v>49</v>
      </c>
      <c r="G12" s="3" t="s">
        <v>51</v>
      </c>
      <c r="H12" s="3" t="s">
        <v>53</v>
      </c>
      <c r="I12" s="18" t="s">
        <v>0</v>
      </c>
      <c r="J12" s="3" t="s">
        <v>56</v>
      </c>
      <c r="K12" s="3" t="s">
        <v>58</v>
      </c>
      <c r="L12" s="6" t="s">
        <v>60</v>
      </c>
      <c r="M12" s="89" t="s">
        <v>62</v>
      </c>
      <c r="N12" s="16"/>
    </row>
    <row r="13" spans="1:14" x14ac:dyDescent="0.35">
      <c r="A13" s="192" t="s">
        <v>92</v>
      </c>
      <c r="B13" s="187"/>
      <c r="C13" s="3" t="s">
        <v>43</v>
      </c>
      <c r="D13" s="6" t="s">
        <v>46</v>
      </c>
      <c r="E13" s="3" t="s">
        <v>48</v>
      </c>
      <c r="F13" s="6" t="s">
        <v>50</v>
      </c>
      <c r="G13" s="3" t="s">
        <v>52</v>
      </c>
      <c r="H13" s="3" t="s">
        <v>54</v>
      </c>
      <c r="I13" s="19" t="s">
        <v>55</v>
      </c>
      <c r="J13" s="3" t="s">
        <v>57</v>
      </c>
      <c r="K13" s="6" t="s">
        <v>59</v>
      </c>
      <c r="L13" s="6" t="s">
        <v>61</v>
      </c>
      <c r="M13" s="89" t="s">
        <v>63</v>
      </c>
      <c r="N13" s="16"/>
    </row>
    <row r="14" spans="1:14" x14ac:dyDescent="0.35">
      <c r="A14" s="180" t="s">
        <v>15</v>
      </c>
      <c r="B14" s="1" t="s">
        <v>20</v>
      </c>
      <c r="C14" s="1">
        <v>3966</v>
      </c>
      <c r="D14" s="1">
        <v>2498</v>
      </c>
      <c r="E14" s="1">
        <v>3610</v>
      </c>
      <c r="F14" s="1">
        <v>2194</v>
      </c>
      <c r="G14" s="1">
        <v>685</v>
      </c>
      <c r="H14" s="1">
        <v>744</v>
      </c>
      <c r="I14" s="15">
        <v>48</v>
      </c>
      <c r="J14" s="1">
        <v>1013</v>
      </c>
      <c r="K14" s="1">
        <v>596</v>
      </c>
      <c r="L14" s="1">
        <v>516</v>
      </c>
      <c r="M14" s="88">
        <v>1943</v>
      </c>
      <c r="N14" s="16">
        <f t="shared" si="1"/>
        <v>17813</v>
      </c>
    </row>
    <row r="15" spans="1:14" x14ac:dyDescent="0.35">
      <c r="A15" s="181"/>
      <c r="B15" s="1" t="s">
        <v>21</v>
      </c>
      <c r="C15" s="1">
        <v>1408</v>
      </c>
      <c r="D15" s="1">
        <v>592</v>
      </c>
      <c r="E15" s="1">
        <v>1211</v>
      </c>
      <c r="F15" s="1">
        <v>597</v>
      </c>
      <c r="G15" s="1">
        <v>91</v>
      </c>
      <c r="H15" s="1">
        <v>85</v>
      </c>
      <c r="I15" s="15">
        <v>7</v>
      </c>
      <c r="J15" s="1">
        <v>151</v>
      </c>
      <c r="K15" s="1">
        <v>85</v>
      </c>
      <c r="L15" s="1">
        <v>77</v>
      </c>
      <c r="M15" s="88">
        <v>248</v>
      </c>
      <c r="N15" s="16">
        <f t="shared" si="1"/>
        <v>4552</v>
      </c>
    </row>
    <row r="16" spans="1:14" x14ac:dyDescent="0.35">
      <c r="A16" s="181"/>
      <c r="B16" s="12" t="s">
        <v>89</v>
      </c>
      <c r="C16" s="13">
        <f t="shared" ref="C16:M16" si="3">SUM(C14:C15)</f>
        <v>5374</v>
      </c>
      <c r="D16" s="13">
        <f t="shared" si="3"/>
        <v>3090</v>
      </c>
      <c r="E16" s="13">
        <f t="shared" si="3"/>
        <v>4821</v>
      </c>
      <c r="F16" s="13">
        <f t="shared" si="3"/>
        <v>2791</v>
      </c>
      <c r="G16" s="12">
        <f t="shared" si="3"/>
        <v>776</v>
      </c>
      <c r="H16" s="13">
        <f t="shared" si="3"/>
        <v>829</v>
      </c>
      <c r="I16" s="12">
        <f t="shared" si="3"/>
        <v>55</v>
      </c>
      <c r="J16" s="12">
        <f t="shared" si="3"/>
        <v>1164</v>
      </c>
      <c r="K16" s="12">
        <f t="shared" si="3"/>
        <v>681</v>
      </c>
      <c r="L16" s="12">
        <f t="shared" si="3"/>
        <v>593</v>
      </c>
      <c r="M16" s="87">
        <f t="shared" si="3"/>
        <v>2191</v>
      </c>
      <c r="N16" s="16">
        <f t="shared" si="1"/>
        <v>22365</v>
      </c>
    </row>
    <row r="17" spans="1:14" x14ac:dyDescent="0.35">
      <c r="A17" s="182" t="s">
        <v>16</v>
      </c>
      <c r="B17" s="1" t="s">
        <v>71</v>
      </c>
      <c r="C17" s="1">
        <v>855</v>
      </c>
      <c r="D17" s="1">
        <v>621</v>
      </c>
      <c r="E17" s="1">
        <v>715</v>
      </c>
      <c r="F17" s="1">
        <v>454</v>
      </c>
      <c r="G17" s="1">
        <v>214</v>
      </c>
      <c r="H17" s="1">
        <v>247</v>
      </c>
      <c r="I17" s="15">
        <v>14</v>
      </c>
      <c r="J17" s="1">
        <v>300</v>
      </c>
      <c r="K17" s="1">
        <v>171</v>
      </c>
      <c r="L17" s="1">
        <v>154</v>
      </c>
      <c r="M17" s="88">
        <v>703</v>
      </c>
      <c r="N17" s="16">
        <f t="shared" si="1"/>
        <v>4448</v>
      </c>
    </row>
    <row r="18" spans="1:14" x14ac:dyDescent="0.35">
      <c r="A18" s="183"/>
      <c r="B18" s="1" t="s">
        <v>72</v>
      </c>
      <c r="C18" s="1">
        <v>2401</v>
      </c>
      <c r="D18" s="1">
        <v>1458</v>
      </c>
      <c r="E18" s="1">
        <v>2252</v>
      </c>
      <c r="F18" s="1">
        <v>1370</v>
      </c>
      <c r="G18" s="1">
        <v>286</v>
      </c>
      <c r="H18" s="1">
        <v>358</v>
      </c>
      <c r="I18" s="15">
        <v>25</v>
      </c>
      <c r="J18" s="1">
        <v>508</v>
      </c>
      <c r="K18" s="1">
        <v>293</v>
      </c>
      <c r="L18" s="1">
        <v>251</v>
      </c>
      <c r="M18" s="88">
        <v>861</v>
      </c>
      <c r="N18" s="16">
        <f t="shared" si="1"/>
        <v>10063</v>
      </c>
    </row>
    <row r="19" spans="1:14" x14ac:dyDescent="0.35">
      <c r="A19" s="183"/>
      <c r="B19" s="1" t="s">
        <v>73</v>
      </c>
      <c r="C19" s="1">
        <v>506</v>
      </c>
      <c r="D19" s="1">
        <v>290</v>
      </c>
      <c r="E19" s="1">
        <v>489</v>
      </c>
      <c r="F19" s="1">
        <v>294</v>
      </c>
      <c r="G19" s="1">
        <v>105</v>
      </c>
      <c r="H19" s="1">
        <v>104</v>
      </c>
      <c r="I19" s="15">
        <v>4</v>
      </c>
      <c r="J19" s="1">
        <v>153</v>
      </c>
      <c r="K19" s="1">
        <v>104</v>
      </c>
      <c r="L19" s="1">
        <v>68</v>
      </c>
      <c r="M19" s="88">
        <v>250</v>
      </c>
      <c r="N19" s="16">
        <f t="shared" si="1"/>
        <v>2367</v>
      </c>
    </row>
    <row r="20" spans="1:14" x14ac:dyDescent="0.35">
      <c r="A20" s="183"/>
      <c r="B20" s="1" t="s">
        <v>74</v>
      </c>
      <c r="C20" s="1">
        <v>171</v>
      </c>
      <c r="D20" s="1">
        <v>85</v>
      </c>
      <c r="E20" s="1">
        <v>125</v>
      </c>
      <c r="F20" s="1">
        <v>61</v>
      </c>
      <c r="G20" s="1">
        <v>11</v>
      </c>
      <c r="H20" s="1">
        <v>20</v>
      </c>
      <c r="I20" s="15">
        <v>3</v>
      </c>
      <c r="J20" s="1">
        <v>37</v>
      </c>
      <c r="K20" s="1">
        <v>23</v>
      </c>
      <c r="L20" s="1">
        <v>32</v>
      </c>
      <c r="M20" s="88">
        <v>60</v>
      </c>
      <c r="N20" s="16">
        <f t="shared" si="1"/>
        <v>628</v>
      </c>
    </row>
    <row r="21" spans="1:14" x14ac:dyDescent="0.35">
      <c r="A21" s="184"/>
      <c r="B21" s="12" t="s">
        <v>121</v>
      </c>
      <c r="C21" s="13">
        <f t="shared" ref="C21:M21" si="4">SUM(C17:C20)</f>
        <v>3933</v>
      </c>
      <c r="D21" s="13">
        <f t="shared" si="4"/>
        <v>2454</v>
      </c>
      <c r="E21" s="13">
        <f t="shared" si="4"/>
        <v>3581</v>
      </c>
      <c r="F21" s="13">
        <f t="shared" si="4"/>
        <v>2179</v>
      </c>
      <c r="G21" s="12">
        <f t="shared" si="4"/>
        <v>616</v>
      </c>
      <c r="H21" s="13">
        <f t="shared" si="4"/>
        <v>729</v>
      </c>
      <c r="I21" s="12">
        <f t="shared" si="4"/>
        <v>46</v>
      </c>
      <c r="J21" s="12">
        <f t="shared" si="4"/>
        <v>998</v>
      </c>
      <c r="K21" s="12">
        <f t="shared" si="4"/>
        <v>591</v>
      </c>
      <c r="L21" s="12">
        <f t="shared" si="4"/>
        <v>505</v>
      </c>
      <c r="M21" s="87">
        <f t="shared" si="4"/>
        <v>1874</v>
      </c>
      <c r="N21" s="16">
        <f t="shared" si="1"/>
        <v>17506</v>
      </c>
    </row>
    <row r="22" spans="1:14" x14ac:dyDescent="0.35">
      <c r="A22" s="182" t="s">
        <v>95</v>
      </c>
      <c r="B22" s="1" t="s">
        <v>22</v>
      </c>
      <c r="C22" s="1">
        <v>2395</v>
      </c>
      <c r="D22" s="1">
        <v>1472</v>
      </c>
      <c r="E22" s="1">
        <v>2303</v>
      </c>
      <c r="F22" s="1">
        <v>1413</v>
      </c>
      <c r="G22" s="1">
        <v>374</v>
      </c>
      <c r="H22" s="1">
        <v>429</v>
      </c>
      <c r="I22" s="15">
        <v>28</v>
      </c>
      <c r="J22" s="1">
        <v>560</v>
      </c>
      <c r="K22" s="1">
        <v>370</v>
      </c>
      <c r="L22" s="1">
        <v>278</v>
      </c>
      <c r="M22" s="88">
        <v>1102</v>
      </c>
      <c r="N22" s="16">
        <f t="shared" si="1"/>
        <v>10724</v>
      </c>
    </row>
    <row r="23" spans="1:14" x14ac:dyDescent="0.35">
      <c r="A23" s="182"/>
      <c r="B23" s="1" t="s">
        <v>23</v>
      </c>
      <c r="C23" s="1">
        <v>1283</v>
      </c>
      <c r="D23" s="1">
        <v>675</v>
      </c>
      <c r="E23" s="1">
        <v>1242</v>
      </c>
      <c r="F23" s="1">
        <v>697</v>
      </c>
      <c r="G23" s="1">
        <v>152</v>
      </c>
      <c r="H23" s="1">
        <v>197</v>
      </c>
      <c r="I23" s="15">
        <v>16</v>
      </c>
      <c r="J23" s="1">
        <v>269</v>
      </c>
      <c r="K23" s="1">
        <v>164</v>
      </c>
      <c r="L23" s="1">
        <v>148</v>
      </c>
      <c r="M23" s="88">
        <v>490</v>
      </c>
      <c r="N23" s="16">
        <f t="shared" si="1"/>
        <v>5333</v>
      </c>
    </row>
    <row r="24" spans="1:14" x14ac:dyDescent="0.35">
      <c r="A24" s="182"/>
      <c r="B24" s="1" t="s">
        <v>24</v>
      </c>
      <c r="C24" s="1">
        <v>1760</v>
      </c>
      <c r="D24" s="1">
        <v>975</v>
      </c>
      <c r="E24" s="1">
        <v>1327</v>
      </c>
      <c r="F24" s="1">
        <v>706</v>
      </c>
      <c r="G24" s="1">
        <v>252</v>
      </c>
      <c r="H24" s="1">
        <v>229</v>
      </c>
      <c r="I24" s="15">
        <v>12</v>
      </c>
      <c r="J24" s="1">
        <v>321</v>
      </c>
      <c r="K24" s="1">
        <v>155</v>
      </c>
      <c r="L24" s="1">
        <v>170</v>
      </c>
      <c r="M24" s="88">
        <v>626</v>
      </c>
      <c r="N24" s="16">
        <f t="shared" si="1"/>
        <v>6533</v>
      </c>
    </row>
    <row r="25" spans="1:14" x14ac:dyDescent="0.35">
      <c r="A25" s="185"/>
      <c r="B25" s="12" t="s">
        <v>89</v>
      </c>
      <c r="C25" s="12">
        <f t="shared" ref="C25:M25" si="5">SUM(C22:C24)</f>
        <v>5438</v>
      </c>
      <c r="D25" s="12">
        <f t="shared" si="5"/>
        <v>3122</v>
      </c>
      <c r="E25" s="12">
        <f t="shared" si="5"/>
        <v>4872</v>
      </c>
      <c r="F25" s="12">
        <f t="shared" si="5"/>
        <v>2816</v>
      </c>
      <c r="G25" s="12">
        <f t="shared" si="5"/>
        <v>778</v>
      </c>
      <c r="H25" s="12">
        <f t="shared" si="5"/>
        <v>855</v>
      </c>
      <c r="I25" s="12">
        <f t="shared" si="5"/>
        <v>56</v>
      </c>
      <c r="J25" s="12">
        <f t="shared" si="5"/>
        <v>1150</v>
      </c>
      <c r="K25" s="12">
        <f t="shared" si="5"/>
        <v>689</v>
      </c>
      <c r="L25" s="12">
        <f t="shared" si="5"/>
        <v>596</v>
      </c>
      <c r="M25" s="87">
        <f t="shared" si="5"/>
        <v>2218</v>
      </c>
      <c r="N25" s="16">
        <f t="shared" si="1"/>
        <v>22590</v>
      </c>
    </row>
    <row r="26" spans="1:14" x14ac:dyDescent="0.35">
      <c r="A26" s="182" t="s">
        <v>96</v>
      </c>
      <c r="B26" s="1" t="s">
        <v>25</v>
      </c>
      <c r="C26" s="1">
        <v>1</v>
      </c>
      <c r="D26" s="1">
        <v>1</v>
      </c>
      <c r="E26" s="1">
        <v>1</v>
      </c>
      <c r="F26" s="1">
        <v>0</v>
      </c>
      <c r="G26" s="1">
        <v>1</v>
      </c>
      <c r="H26" s="1">
        <v>0</v>
      </c>
      <c r="I26" s="15">
        <v>0</v>
      </c>
      <c r="J26" s="1">
        <v>0</v>
      </c>
      <c r="K26" s="1">
        <v>0</v>
      </c>
      <c r="L26" s="1">
        <v>1</v>
      </c>
      <c r="M26" s="88">
        <v>0</v>
      </c>
      <c r="N26" s="16">
        <f t="shared" si="1"/>
        <v>5</v>
      </c>
    </row>
    <row r="27" spans="1:14" x14ac:dyDescent="0.35">
      <c r="A27" s="182"/>
      <c r="B27" s="1" t="s">
        <v>26</v>
      </c>
      <c r="C27" s="1">
        <v>32</v>
      </c>
      <c r="D27" s="1">
        <v>20</v>
      </c>
      <c r="E27" s="1">
        <v>30</v>
      </c>
      <c r="F27" s="1">
        <v>13</v>
      </c>
      <c r="G27" s="1">
        <v>1</v>
      </c>
      <c r="H27" s="1">
        <v>0</v>
      </c>
      <c r="I27" s="15">
        <v>0</v>
      </c>
      <c r="J27" s="1">
        <v>2</v>
      </c>
      <c r="K27" s="1">
        <v>3</v>
      </c>
      <c r="L27" s="1">
        <v>1</v>
      </c>
      <c r="M27" s="88">
        <v>6</v>
      </c>
      <c r="N27" s="16">
        <f t="shared" si="1"/>
        <v>108</v>
      </c>
    </row>
    <row r="28" spans="1:14" x14ac:dyDescent="0.35">
      <c r="A28" s="182"/>
      <c r="B28" s="1" t="s">
        <v>27</v>
      </c>
      <c r="C28" s="1">
        <v>871</v>
      </c>
      <c r="D28" s="1">
        <v>421</v>
      </c>
      <c r="E28" s="1">
        <v>717</v>
      </c>
      <c r="F28" s="1">
        <v>367</v>
      </c>
      <c r="G28" s="1">
        <v>38</v>
      </c>
      <c r="H28" s="1">
        <v>40</v>
      </c>
      <c r="I28" s="15">
        <v>4</v>
      </c>
      <c r="J28" s="1">
        <v>95</v>
      </c>
      <c r="K28" s="1">
        <v>49</v>
      </c>
      <c r="L28" s="1">
        <v>39</v>
      </c>
      <c r="M28" s="88">
        <v>174</v>
      </c>
      <c r="N28" s="16">
        <f t="shared" si="1"/>
        <v>2815</v>
      </c>
    </row>
    <row r="29" spans="1:14" x14ac:dyDescent="0.35">
      <c r="A29" s="182"/>
      <c r="B29" s="1" t="s">
        <v>28</v>
      </c>
      <c r="C29" s="1">
        <v>3603</v>
      </c>
      <c r="D29" s="1">
        <v>1980</v>
      </c>
      <c r="E29" s="1">
        <v>3237</v>
      </c>
      <c r="F29" s="1">
        <v>1797</v>
      </c>
      <c r="G29" s="1">
        <v>449</v>
      </c>
      <c r="H29" s="1">
        <v>515</v>
      </c>
      <c r="I29" s="15">
        <v>37</v>
      </c>
      <c r="J29" s="1">
        <v>738</v>
      </c>
      <c r="K29" s="1">
        <v>417</v>
      </c>
      <c r="L29" s="1">
        <v>352</v>
      </c>
      <c r="M29" s="88">
        <v>1340</v>
      </c>
      <c r="N29" s="16">
        <f t="shared" si="1"/>
        <v>14465</v>
      </c>
    </row>
    <row r="30" spans="1:14" x14ac:dyDescent="0.35">
      <c r="A30" s="182"/>
      <c r="B30" s="1" t="s">
        <v>29</v>
      </c>
      <c r="C30" s="1">
        <v>956</v>
      </c>
      <c r="D30" s="1">
        <v>708</v>
      </c>
      <c r="E30" s="1">
        <v>908</v>
      </c>
      <c r="F30" s="1">
        <v>621</v>
      </c>
      <c r="G30" s="1">
        <v>287</v>
      </c>
      <c r="H30" s="1">
        <v>277</v>
      </c>
      <c r="I30" s="15">
        <v>15</v>
      </c>
      <c r="J30" s="1">
        <v>350</v>
      </c>
      <c r="K30" s="1">
        <v>216</v>
      </c>
      <c r="L30" s="1">
        <v>205</v>
      </c>
      <c r="M30" s="88">
        <v>703</v>
      </c>
      <c r="N30" s="16">
        <f t="shared" si="1"/>
        <v>5246</v>
      </c>
    </row>
    <row r="31" spans="1:14" x14ac:dyDescent="0.35">
      <c r="A31" s="185"/>
      <c r="B31" s="12" t="s">
        <v>89</v>
      </c>
      <c r="C31" s="12">
        <f t="shared" ref="C31:M31" si="6">SUM(C26:C30)</f>
        <v>5463</v>
      </c>
      <c r="D31" s="12">
        <f t="shared" si="6"/>
        <v>3130</v>
      </c>
      <c r="E31" s="12">
        <f t="shared" si="6"/>
        <v>4893</v>
      </c>
      <c r="F31" s="13">
        <f t="shared" si="6"/>
        <v>2798</v>
      </c>
      <c r="G31" s="12">
        <f t="shared" si="6"/>
        <v>776</v>
      </c>
      <c r="H31" s="13">
        <f t="shared" si="6"/>
        <v>832</v>
      </c>
      <c r="I31" s="12">
        <f t="shared" si="6"/>
        <v>56</v>
      </c>
      <c r="J31" s="12">
        <f t="shared" si="6"/>
        <v>1185</v>
      </c>
      <c r="K31" s="12">
        <f t="shared" si="6"/>
        <v>685</v>
      </c>
      <c r="L31" s="12">
        <f t="shared" si="6"/>
        <v>598</v>
      </c>
      <c r="M31" s="87">
        <f t="shared" si="6"/>
        <v>2223</v>
      </c>
      <c r="N31" s="16">
        <f t="shared" si="1"/>
        <v>22639</v>
      </c>
    </row>
    <row r="32" spans="1:14" x14ac:dyDescent="0.35">
      <c r="A32" s="199" t="s">
        <v>122</v>
      </c>
      <c r="B32" s="200"/>
      <c r="C32" s="26" t="s">
        <v>124</v>
      </c>
      <c r="D32" s="27" t="s">
        <v>128</v>
      </c>
      <c r="E32" s="27" t="s">
        <v>129</v>
      </c>
      <c r="F32" s="27" t="s">
        <v>128</v>
      </c>
      <c r="G32" s="27" t="s">
        <v>131</v>
      </c>
      <c r="H32" s="27" t="s">
        <v>133</v>
      </c>
      <c r="I32" s="27" t="s">
        <v>134</v>
      </c>
      <c r="J32" s="27" t="s">
        <v>136</v>
      </c>
      <c r="K32" s="27" t="s">
        <v>137</v>
      </c>
      <c r="L32" s="27" t="s">
        <v>138</v>
      </c>
      <c r="M32" s="90" t="s">
        <v>137</v>
      </c>
      <c r="N32" s="16"/>
    </row>
    <row r="33" spans="1:14" x14ac:dyDescent="0.35">
      <c r="A33" s="199" t="s">
        <v>123</v>
      </c>
      <c r="B33" s="201"/>
      <c r="C33" s="9" t="s">
        <v>125</v>
      </c>
      <c r="D33" s="9" t="s">
        <v>127</v>
      </c>
      <c r="E33" s="9" t="s">
        <v>125</v>
      </c>
      <c r="F33" s="9" t="s">
        <v>130</v>
      </c>
      <c r="G33" s="9" t="s">
        <v>132</v>
      </c>
      <c r="H33" s="9">
        <v>0.55000000000000004</v>
      </c>
      <c r="I33" s="9" t="s">
        <v>135</v>
      </c>
      <c r="J33" s="9" t="s">
        <v>132</v>
      </c>
      <c r="K33" s="9" t="s">
        <v>125</v>
      </c>
      <c r="L33" s="9" t="s">
        <v>125</v>
      </c>
      <c r="M33" s="91" t="s">
        <v>125</v>
      </c>
      <c r="N33" s="16"/>
    </row>
    <row r="34" spans="1:14" x14ac:dyDescent="0.35">
      <c r="A34" s="188" t="s">
        <v>98</v>
      </c>
      <c r="B34" s="9" t="s">
        <v>33</v>
      </c>
      <c r="C34" s="9">
        <v>5064</v>
      </c>
      <c r="D34" s="9">
        <v>2885</v>
      </c>
      <c r="E34" s="9">
        <v>4517</v>
      </c>
      <c r="F34" s="9">
        <v>2572</v>
      </c>
      <c r="G34" s="9">
        <v>760</v>
      </c>
      <c r="H34" s="9">
        <v>815</v>
      </c>
      <c r="I34" s="15">
        <v>54</v>
      </c>
      <c r="J34" s="1">
        <v>1141</v>
      </c>
      <c r="K34" s="1">
        <v>669</v>
      </c>
      <c r="L34" s="1">
        <v>587</v>
      </c>
      <c r="M34" s="88">
        <v>2147</v>
      </c>
      <c r="N34" s="16">
        <f t="shared" si="1"/>
        <v>21211</v>
      </c>
    </row>
    <row r="35" spans="1:14" x14ac:dyDescent="0.35">
      <c r="A35" s="178"/>
      <c r="B35" s="9" t="s">
        <v>34</v>
      </c>
      <c r="C35" s="9">
        <v>389</v>
      </c>
      <c r="D35" s="9">
        <v>213</v>
      </c>
      <c r="E35" s="9">
        <v>334</v>
      </c>
      <c r="F35" s="9">
        <v>169</v>
      </c>
      <c r="G35" s="9">
        <v>15</v>
      </c>
      <c r="H35" s="9">
        <v>38</v>
      </c>
      <c r="I35" s="15">
        <v>1</v>
      </c>
      <c r="J35" s="1">
        <v>28</v>
      </c>
      <c r="K35" s="1">
        <v>14</v>
      </c>
      <c r="L35" s="1">
        <v>5</v>
      </c>
      <c r="M35" s="88">
        <v>57</v>
      </c>
      <c r="N35" s="16">
        <f t="shared" si="1"/>
        <v>1263</v>
      </c>
    </row>
    <row r="36" spans="1:14" x14ac:dyDescent="0.35">
      <c r="A36" s="191"/>
      <c r="B36" s="13" t="s">
        <v>89</v>
      </c>
      <c r="C36" s="13">
        <f t="shared" ref="C36:M36" si="7">SUM(C34:C35)</f>
        <v>5453</v>
      </c>
      <c r="D36" s="13">
        <f t="shared" si="7"/>
        <v>3098</v>
      </c>
      <c r="E36" s="13">
        <f t="shared" si="7"/>
        <v>4851</v>
      </c>
      <c r="F36" s="13">
        <f t="shared" si="7"/>
        <v>2741</v>
      </c>
      <c r="G36" s="13">
        <f t="shared" si="7"/>
        <v>775</v>
      </c>
      <c r="H36" s="13">
        <f t="shared" si="7"/>
        <v>853</v>
      </c>
      <c r="I36" s="13">
        <f t="shared" si="7"/>
        <v>55</v>
      </c>
      <c r="J36" s="13">
        <f t="shared" si="7"/>
        <v>1169</v>
      </c>
      <c r="K36" s="13">
        <f t="shared" si="7"/>
        <v>683</v>
      </c>
      <c r="L36" s="13">
        <f t="shared" si="7"/>
        <v>592</v>
      </c>
      <c r="M36" s="92">
        <f t="shared" si="7"/>
        <v>2204</v>
      </c>
      <c r="N36" s="16">
        <f t="shared" si="1"/>
        <v>22474</v>
      </c>
    </row>
    <row r="37" spans="1:14" x14ac:dyDescent="0.35">
      <c r="A37" s="188" t="s">
        <v>97</v>
      </c>
      <c r="B37" s="9" t="s">
        <v>35</v>
      </c>
      <c r="C37" s="9">
        <v>0</v>
      </c>
      <c r="D37" s="9">
        <v>1</v>
      </c>
      <c r="E37" s="9">
        <v>4</v>
      </c>
      <c r="F37" s="9">
        <v>0</v>
      </c>
      <c r="G37" s="9">
        <v>2</v>
      </c>
      <c r="H37" s="9">
        <v>1</v>
      </c>
      <c r="I37" s="9">
        <v>0</v>
      </c>
      <c r="J37" s="9">
        <v>4</v>
      </c>
      <c r="K37" s="9">
        <v>2</v>
      </c>
      <c r="L37" s="9">
        <v>0</v>
      </c>
      <c r="M37" s="91">
        <v>8</v>
      </c>
      <c r="N37" s="16">
        <f t="shared" si="1"/>
        <v>22</v>
      </c>
    </row>
    <row r="38" spans="1:14" ht="15" customHeight="1" x14ac:dyDescent="0.35">
      <c r="A38" s="189"/>
      <c r="B38" s="9" t="s">
        <v>36</v>
      </c>
      <c r="C38" s="9">
        <v>74</v>
      </c>
      <c r="D38" s="9">
        <v>37</v>
      </c>
      <c r="E38" s="9">
        <v>64</v>
      </c>
      <c r="F38" s="9">
        <v>24</v>
      </c>
      <c r="G38" s="9">
        <v>3</v>
      </c>
      <c r="H38" s="9">
        <v>2</v>
      </c>
      <c r="I38" s="9">
        <v>0</v>
      </c>
      <c r="J38" s="9">
        <v>10</v>
      </c>
      <c r="K38" s="9">
        <v>3</v>
      </c>
      <c r="L38" s="9">
        <v>0</v>
      </c>
      <c r="M38" s="91">
        <v>17</v>
      </c>
      <c r="N38" s="16">
        <f t="shared" si="1"/>
        <v>234</v>
      </c>
    </row>
    <row r="39" spans="1:14" x14ac:dyDescent="0.35">
      <c r="A39" s="189"/>
      <c r="B39" s="9" t="s">
        <v>37</v>
      </c>
      <c r="C39" s="9">
        <v>66</v>
      </c>
      <c r="D39" s="9">
        <v>52</v>
      </c>
      <c r="E39" s="9">
        <v>71</v>
      </c>
      <c r="F39" s="9">
        <v>40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1">
        <v>1</v>
      </c>
      <c r="N39" s="16">
        <f t="shared" si="1"/>
        <v>230</v>
      </c>
    </row>
    <row r="40" spans="1:14" x14ac:dyDescent="0.35">
      <c r="A40" s="189"/>
      <c r="B40" s="9" t="s">
        <v>99</v>
      </c>
      <c r="C40" s="7">
        <v>226</v>
      </c>
      <c r="D40" s="7">
        <v>112</v>
      </c>
      <c r="E40" s="7">
        <v>173</v>
      </c>
      <c r="F40" s="7">
        <v>95</v>
      </c>
      <c r="G40" s="9">
        <v>4</v>
      </c>
      <c r="H40" s="9">
        <v>9</v>
      </c>
      <c r="I40" s="9">
        <v>1</v>
      </c>
      <c r="J40" s="9">
        <v>9</v>
      </c>
      <c r="K40" s="9">
        <v>6</v>
      </c>
      <c r="L40" s="9">
        <v>3</v>
      </c>
      <c r="M40" s="91">
        <v>26</v>
      </c>
      <c r="N40" s="16">
        <f t="shared" si="1"/>
        <v>664</v>
      </c>
    </row>
    <row r="41" spans="1:14" x14ac:dyDescent="0.35">
      <c r="A41" s="189"/>
      <c r="B41" s="9" t="s">
        <v>100</v>
      </c>
      <c r="C41" s="7">
        <v>0</v>
      </c>
      <c r="D41" s="7">
        <v>0</v>
      </c>
      <c r="E41" s="7">
        <v>0</v>
      </c>
      <c r="F41" s="7">
        <v>0</v>
      </c>
      <c r="G41" s="9">
        <v>0</v>
      </c>
      <c r="H41" s="9">
        <v>0</v>
      </c>
      <c r="I41" s="9">
        <v>0</v>
      </c>
      <c r="J41" s="9">
        <v>0</v>
      </c>
      <c r="K41" s="9">
        <v>1</v>
      </c>
      <c r="L41" s="9">
        <v>0</v>
      </c>
      <c r="M41" s="91">
        <v>2</v>
      </c>
      <c r="N41" s="16">
        <f t="shared" si="1"/>
        <v>3</v>
      </c>
    </row>
    <row r="42" spans="1:14" x14ac:dyDescent="0.35">
      <c r="A42" s="189"/>
      <c r="B42" s="9" t="s">
        <v>101</v>
      </c>
      <c r="C42" s="7">
        <v>0</v>
      </c>
      <c r="D42" s="7">
        <v>0</v>
      </c>
      <c r="E42" s="7">
        <v>0</v>
      </c>
      <c r="F42" s="7">
        <v>0</v>
      </c>
      <c r="G42" s="9">
        <v>1</v>
      </c>
      <c r="H42" s="9">
        <v>1</v>
      </c>
      <c r="I42" s="9">
        <v>0</v>
      </c>
      <c r="J42" s="9">
        <v>1</v>
      </c>
      <c r="K42" s="9">
        <v>0</v>
      </c>
      <c r="L42" s="9">
        <v>1</v>
      </c>
      <c r="M42" s="91">
        <v>1</v>
      </c>
      <c r="N42" s="16">
        <f t="shared" si="1"/>
        <v>5</v>
      </c>
    </row>
    <row r="43" spans="1:14" x14ac:dyDescent="0.35">
      <c r="A43" s="189"/>
      <c r="B43" s="9" t="s">
        <v>102</v>
      </c>
      <c r="C43" s="7">
        <v>0</v>
      </c>
      <c r="D43" s="7">
        <v>0</v>
      </c>
      <c r="E43" s="7">
        <v>0</v>
      </c>
      <c r="F43" s="7">
        <v>0</v>
      </c>
      <c r="G43" s="9">
        <v>2</v>
      </c>
      <c r="H43" s="9">
        <v>0</v>
      </c>
      <c r="I43" s="9">
        <v>0</v>
      </c>
      <c r="J43" s="9">
        <v>2</v>
      </c>
      <c r="K43" s="9">
        <v>1</v>
      </c>
      <c r="L43" s="9">
        <v>1</v>
      </c>
      <c r="M43" s="91">
        <v>0</v>
      </c>
      <c r="N43" s="16">
        <f t="shared" si="1"/>
        <v>6</v>
      </c>
    </row>
    <row r="44" spans="1:14" x14ac:dyDescent="0.35">
      <c r="A44" s="189"/>
      <c r="B44" s="13" t="s">
        <v>139</v>
      </c>
      <c r="C44" s="13">
        <f>SUM(C37:C43)</f>
        <v>366</v>
      </c>
      <c r="D44" s="13">
        <f t="shared" ref="D44:M44" si="8">SUM(D37:D43)</f>
        <v>202</v>
      </c>
      <c r="E44" s="13">
        <f t="shared" si="8"/>
        <v>312</v>
      </c>
      <c r="F44" s="13">
        <f t="shared" si="8"/>
        <v>159</v>
      </c>
      <c r="G44" s="13">
        <f t="shared" si="8"/>
        <v>12</v>
      </c>
      <c r="H44" s="13">
        <f t="shared" si="8"/>
        <v>13</v>
      </c>
      <c r="I44" s="13">
        <f t="shared" si="8"/>
        <v>1</v>
      </c>
      <c r="J44" s="13">
        <f t="shared" si="8"/>
        <v>26</v>
      </c>
      <c r="K44" s="13">
        <f t="shared" si="8"/>
        <v>13</v>
      </c>
      <c r="L44" s="13">
        <f t="shared" si="8"/>
        <v>5</v>
      </c>
      <c r="M44" s="92">
        <f t="shared" si="8"/>
        <v>55</v>
      </c>
      <c r="N44" s="16">
        <f t="shared" si="1"/>
        <v>1164</v>
      </c>
    </row>
    <row r="45" spans="1:14" x14ac:dyDescent="0.35">
      <c r="A45" s="193" t="s">
        <v>32</v>
      </c>
      <c r="B45" s="14" t="s">
        <v>38</v>
      </c>
      <c r="C45" s="14">
        <v>3408</v>
      </c>
      <c r="D45" s="14">
        <v>1977</v>
      </c>
      <c r="E45" s="14">
        <v>3286</v>
      </c>
      <c r="F45" s="14">
        <v>1859</v>
      </c>
      <c r="G45" s="14">
        <v>663</v>
      </c>
      <c r="H45" s="14">
        <v>682</v>
      </c>
      <c r="I45" s="11">
        <v>50</v>
      </c>
      <c r="J45" s="11">
        <v>995</v>
      </c>
      <c r="K45" s="11">
        <v>593</v>
      </c>
      <c r="L45" s="11">
        <v>529</v>
      </c>
      <c r="M45" s="88">
        <v>1873</v>
      </c>
      <c r="N45" s="16">
        <f t="shared" si="1"/>
        <v>15915</v>
      </c>
    </row>
    <row r="46" spans="1:14" x14ac:dyDescent="0.35">
      <c r="A46" s="194"/>
      <c r="B46" s="14" t="s">
        <v>39</v>
      </c>
      <c r="C46" s="14">
        <v>240</v>
      </c>
      <c r="D46" s="14">
        <v>131</v>
      </c>
      <c r="E46" s="14">
        <v>251</v>
      </c>
      <c r="F46" s="14">
        <v>143</v>
      </c>
      <c r="G46" s="14">
        <v>25</v>
      </c>
      <c r="H46" s="14">
        <v>27</v>
      </c>
      <c r="I46" s="11">
        <v>3</v>
      </c>
      <c r="J46" s="11">
        <v>36</v>
      </c>
      <c r="K46" s="11">
        <v>28</v>
      </c>
      <c r="L46" s="11">
        <v>19</v>
      </c>
      <c r="M46" s="88">
        <v>64</v>
      </c>
      <c r="N46" s="16">
        <f t="shared" si="1"/>
        <v>967</v>
      </c>
    </row>
    <row r="47" spans="1:14" x14ac:dyDescent="0.35">
      <c r="A47" s="194"/>
      <c r="B47" s="14" t="s">
        <v>40</v>
      </c>
      <c r="C47" s="14">
        <v>222</v>
      </c>
      <c r="D47" s="14">
        <v>103</v>
      </c>
      <c r="E47" s="14">
        <v>183</v>
      </c>
      <c r="F47" s="14">
        <v>93</v>
      </c>
      <c r="G47" s="14">
        <v>7</v>
      </c>
      <c r="H47" s="14">
        <v>5</v>
      </c>
      <c r="I47" s="11">
        <v>1</v>
      </c>
      <c r="J47" s="11">
        <v>27</v>
      </c>
      <c r="K47" s="11">
        <v>17</v>
      </c>
      <c r="L47" s="11">
        <v>9</v>
      </c>
      <c r="M47" s="88">
        <v>48</v>
      </c>
      <c r="N47" s="16">
        <f t="shared" si="1"/>
        <v>715</v>
      </c>
    </row>
    <row r="48" spans="1:14" x14ac:dyDescent="0.35">
      <c r="A48" s="195"/>
      <c r="B48" s="13" t="s">
        <v>89</v>
      </c>
      <c r="C48" s="13">
        <f>SUM(C45:C47)</f>
        <v>3870</v>
      </c>
      <c r="D48" s="13">
        <f t="shared" ref="D48:M48" si="9">SUM(D45:D47)</f>
        <v>2211</v>
      </c>
      <c r="E48" s="13">
        <f t="shared" si="9"/>
        <v>3720</v>
      </c>
      <c r="F48" s="13">
        <f t="shared" si="9"/>
        <v>2095</v>
      </c>
      <c r="G48" s="13">
        <f t="shared" si="9"/>
        <v>695</v>
      </c>
      <c r="H48" s="13">
        <f t="shared" si="9"/>
        <v>714</v>
      </c>
      <c r="I48" s="13">
        <f t="shared" si="9"/>
        <v>54</v>
      </c>
      <c r="J48" s="13">
        <f t="shared" si="9"/>
        <v>1058</v>
      </c>
      <c r="K48" s="13">
        <f t="shared" si="9"/>
        <v>638</v>
      </c>
      <c r="L48" s="13">
        <f t="shared" si="9"/>
        <v>557</v>
      </c>
      <c r="M48" s="92">
        <f t="shared" si="9"/>
        <v>1985</v>
      </c>
      <c r="N48" s="16">
        <f t="shared" si="1"/>
        <v>17597</v>
      </c>
    </row>
    <row r="49" spans="1:14" x14ac:dyDescent="0.35">
      <c r="A49" s="180" t="s">
        <v>14</v>
      </c>
      <c r="B49" s="1" t="s">
        <v>18</v>
      </c>
      <c r="C49" s="1">
        <v>4161</v>
      </c>
      <c r="D49" s="1">
        <v>2391</v>
      </c>
      <c r="E49" s="1">
        <v>3582</v>
      </c>
      <c r="F49" s="1">
        <v>2067</v>
      </c>
      <c r="G49" s="1">
        <v>686</v>
      </c>
      <c r="H49" s="1">
        <v>727</v>
      </c>
      <c r="I49" s="15">
        <v>51</v>
      </c>
      <c r="J49" s="1">
        <v>1035</v>
      </c>
      <c r="K49" s="1">
        <v>592</v>
      </c>
      <c r="L49" s="1">
        <v>524</v>
      </c>
      <c r="M49" s="88">
        <v>1923</v>
      </c>
      <c r="N49" s="16">
        <f t="shared" si="1"/>
        <v>17739</v>
      </c>
    </row>
    <row r="50" spans="1:14" x14ac:dyDescent="0.35">
      <c r="A50" s="180"/>
      <c r="B50" s="1" t="s">
        <v>19</v>
      </c>
      <c r="C50" s="1">
        <v>1139</v>
      </c>
      <c r="D50" s="1">
        <v>643</v>
      </c>
      <c r="E50" s="1">
        <v>1129</v>
      </c>
      <c r="F50" s="1">
        <v>593</v>
      </c>
      <c r="G50" s="1">
        <v>71</v>
      </c>
      <c r="H50" s="1">
        <v>108</v>
      </c>
      <c r="I50" s="15">
        <v>4</v>
      </c>
      <c r="J50" s="1">
        <v>110</v>
      </c>
      <c r="K50" s="1">
        <v>71</v>
      </c>
      <c r="L50" s="1">
        <v>54</v>
      </c>
      <c r="M50" s="88">
        <v>203</v>
      </c>
      <c r="N50" s="16">
        <f t="shared" si="1"/>
        <v>4125</v>
      </c>
    </row>
    <row r="51" spans="1:14" x14ac:dyDescent="0.35">
      <c r="A51" s="181"/>
      <c r="B51" s="12" t="s">
        <v>89</v>
      </c>
      <c r="C51" s="13">
        <f t="shared" ref="C51:M51" si="10">SUM(C49:C50)</f>
        <v>5300</v>
      </c>
      <c r="D51" s="13">
        <f t="shared" si="10"/>
        <v>3034</v>
      </c>
      <c r="E51" s="13">
        <f t="shared" si="10"/>
        <v>4711</v>
      </c>
      <c r="F51" s="13">
        <f t="shared" si="10"/>
        <v>2660</v>
      </c>
      <c r="G51" s="13">
        <f t="shared" si="10"/>
        <v>757</v>
      </c>
      <c r="H51" s="13">
        <f t="shared" si="10"/>
        <v>835</v>
      </c>
      <c r="I51" s="13">
        <f t="shared" si="10"/>
        <v>55</v>
      </c>
      <c r="J51" s="13">
        <f t="shared" si="10"/>
        <v>1145</v>
      </c>
      <c r="K51" s="13">
        <f t="shared" si="10"/>
        <v>663</v>
      </c>
      <c r="L51" s="13">
        <f t="shared" si="10"/>
        <v>578</v>
      </c>
      <c r="M51" s="92">
        <f t="shared" si="10"/>
        <v>2126</v>
      </c>
      <c r="N51" s="16">
        <f t="shared" si="1"/>
        <v>21864</v>
      </c>
    </row>
    <row r="52" spans="1:14" x14ac:dyDescent="0.35">
      <c r="A52" s="182" t="s">
        <v>17</v>
      </c>
      <c r="B52" s="1" t="s">
        <v>30</v>
      </c>
      <c r="C52" s="1">
        <v>467</v>
      </c>
      <c r="D52" s="1">
        <v>192</v>
      </c>
      <c r="E52" s="1">
        <v>378</v>
      </c>
      <c r="F52" s="1">
        <v>195</v>
      </c>
      <c r="G52" s="1">
        <v>57</v>
      </c>
      <c r="H52" s="1">
        <v>79</v>
      </c>
      <c r="I52" s="15">
        <v>6</v>
      </c>
      <c r="J52" s="1">
        <v>161</v>
      </c>
      <c r="K52" s="1">
        <v>122</v>
      </c>
      <c r="L52" s="1">
        <v>67</v>
      </c>
      <c r="M52" s="88">
        <v>231</v>
      </c>
      <c r="N52" s="16">
        <f t="shared" si="1"/>
        <v>1955</v>
      </c>
    </row>
    <row r="53" spans="1:14" x14ac:dyDescent="0.35">
      <c r="A53" s="182"/>
      <c r="B53" s="1" t="s">
        <v>31</v>
      </c>
      <c r="C53" s="1">
        <v>3011</v>
      </c>
      <c r="D53" s="1">
        <v>1942</v>
      </c>
      <c r="E53" s="1">
        <v>3402</v>
      </c>
      <c r="F53" s="1">
        <v>1892</v>
      </c>
      <c r="G53" s="1">
        <v>726</v>
      </c>
      <c r="H53" s="1">
        <v>763</v>
      </c>
      <c r="I53" s="15">
        <v>50</v>
      </c>
      <c r="J53" s="1">
        <v>1024</v>
      </c>
      <c r="K53" s="1">
        <v>576</v>
      </c>
      <c r="L53" s="1">
        <v>542</v>
      </c>
      <c r="M53" s="88">
        <v>2011</v>
      </c>
      <c r="N53" s="16">
        <f t="shared" si="1"/>
        <v>15939</v>
      </c>
    </row>
    <row r="54" spans="1:14" x14ac:dyDescent="0.35">
      <c r="A54" s="185"/>
      <c r="B54" s="12" t="s">
        <v>89</v>
      </c>
      <c r="C54" s="12">
        <f t="shared" ref="C54:M54" si="11">SUM(C52:C53)</f>
        <v>3478</v>
      </c>
      <c r="D54" s="12">
        <f t="shared" si="11"/>
        <v>2134</v>
      </c>
      <c r="E54" s="12">
        <f t="shared" si="11"/>
        <v>3780</v>
      </c>
      <c r="F54" s="12">
        <f t="shared" si="11"/>
        <v>2087</v>
      </c>
      <c r="G54" s="12">
        <f t="shared" si="11"/>
        <v>783</v>
      </c>
      <c r="H54" s="12">
        <f t="shared" si="11"/>
        <v>842</v>
      </c>
      <c r="I54" s="12">
        <f t="shared" si="11"/>
        <v>56</v>
      </c>
      <c r="J54" s="12">
        <f t="shared" si="11"/>
        <v>1185</v>
      </c>
      <c r="K54" s="12">
        <f t="shared" si="11"/>
        <v>698</v>
      </c>
      <c r="L54" s="12">
        <f t="shared" si="11"/>
        <v>609</v>
      </c>
      <c r="M54" s="87">
        <f t="shared" si="11"/>
        <v>2242</v>
      </c>
      <c r="N54" s="16">
        <f t="shared" si="1"/>
        <v>17894</v>
      </c>
    </row>
    <row r="55" spans="1:14" x14ac:dyDescent="0.35">
      <c r="A55" s="188" t="s">
        <v>111</v>
      </c>
      <c r="B55" s="9" t="s">
        <v>105</v>
      </c>
      <c r="C55" s="1">
        <v>41</v>
      </c>
      <c r="D55" s="1">
        <v>26</v>
      </c>
      <c r="E55" s="1">
        <v>30</v>
      </c>
      <c r="F55" s="1">
        <v>18</v>
      </c>
      <c r="G55" s="1">
        <v>3</v>
      </c>
      <c r="H55" s="1">
        <v>2</v>
      </c>
      <c r="I55" s="15">
        <v>0</v>
      </c>
      <c r="J55" s="1">
        <v>2</v>
      </c>
      <c r="K55" s="1">
        <v>1</v>
      </c>
      <c r="L55" s="1">
        <v>0</v>
      </c>
      <c r="M55" s="88">
        <v>11</v>
      </c>
      <c r="N55" s="16">
        <f t="shared" si="1"/>
        <v>134</v>
      </c>
    </row>
    <row r="56" spans="1:14" x14ac:dyDescent="0.35">
      <c r="A56" s="189"/>
      <c r="B56" s="9" t="s">
        <v>106</v>
      </c>
      <c r="C56" s="1">
        <v>155</v>
      </c>
      <c r="D56" s="1">
        <v>62</v>
      </c>
      <c r="E56" s="1">
        <v>109</v>
      </c>
      <c r="F56" s="1">
        <v>61</v>
      </c>
      <c r="G56" s="1">
        <v>4</v>
      </c>
      <c r="H56" s="1">
        <v>11</v>
      </c>
      <c r="I56" s="15">
        <v>0</v>
      </c>
      <c r="J56" s="1">
        <v>7</v>
      </c>
      <c r="K56" s="1">
        <v>6</v>
      </c>
      <c r="L56" s="1">
        <v>3</v>
      </c>
      <c r="M56" s="88">
        <v>23</v>
      </c>
      <c r="N56" s="16">
        <f t="shared" si="1"/>
        <v>441</v>
      </c>
    </row>
    <row r="57" spans="1:14" x14ac:dyDescent="0.35">
      <c r="A57" s="189"/>
      <c r="B57" s="9" t="s">
        <v>107</v>
      </c>
      <c r="C57" s="1">
        <v>418</v>
      </c>
      <c r="D57" s="1">
        <v>219</v>
      </c>
      <c r="E57" s="1">
        <v>371</v>
      </c>
      <c r="F57" s="1">
        <v>207</v>
      </c>
      <c r="G57" s="1">
        <v>25</v>
      </c>
      <c r="H57" s="1">
        <v>24</v>
      </c>
      <c r="I57" s="15">
        <v>4</v>
      </c>
      <c r="J57" s="1">
        <v>39</v>
      </c>
      <c r="K57" s="1">
        <v>25</v>
      </c>
      <c r="L57" s="1">
        <v>25</v>
      </c>
      <c r="M57" s="88">
        <v>92</v>
      </c>
      <c r="N57" s="16">
        <f t="shared" si="1"/>
        <v>1449</v>
      </c>
    </row>
    <row r="58" spans="1:14" x14ac:dyDescent="0.35">
      <c r="A58" s="189"/>
      <c r="B58" s="9" t="s">
        <v>108</v>
      </c>
      <c r="C58" s="1">
        <v>1448</v>
      </c>
      <c r="D58" s="1">
        <v>834</v>
      </c>
      <c r="E58" s="1">
        <v>1291</v>
      </c>
      <c r="F58" s="1">
        <v>753</v>
      </c>
      <c r="G58" s="1">
        <v>156</v>
      </c>
      <c r="H58" s="1">
        <v>198</v>
      </c>
      <c r="I58" s="15">
        <v>15</v>
      </c>
      <c r="J58" s="1">
        <v>262</v>
      </c>
      <c r="K58" s="1">
        <v>145</v>
      </c>
      <c r="L58" s="1">
        <v>141</v>
      </c>
      <c r="M58" s="88">
        <v>541</v>
      </c>
      <c r="N58" s="16">
        <f t="shared" si="1"/>
        <v>5784</v>
      </c>
    </row>
    <row r="59" spans="1:14" x14ac:dyDescent="0.35">
      <c r="A59" s="189"/>
      <c r="B59" s="9" t="s">
        <v>109</v>
      </c>
      <c r="C59" s="1">
        <v>3287</v>
      </c>
      <c r="D59" s="1">
        <v>1936</v>
      </c>
      <c r="E59" s="1">
        <v>2931</v>
      </c>
      <c r="F59" s="1">
        <v>1719</v>
      </c>
      <c r="G59" s="1">
        <v>584</v>
      </c>
      <c r="H59" s="1">
        <v>593</v>
      </c>
      <c r="I59" s="15">
        <v>37</v>
      </c>
      <c r="J59" s="1">
        <v>857</v>
      </c>
      <c r="K59" s="1">
        <v>503</v>
      </c>
      <c r="L59" s="1">
        <v>424</v>
      </c>
      <c r="M59" s="88">
        <v>1526</v>
      </c>
      <c r="N59" s="16">
        <f t="shared" si="1"/>
        <v>14397</v>
      </c>
    </row>
    <row r="60" spans="1:14" x14ac:dyDescent="0.35">
      <c r="A60" s="184"/>
      <c r="B60" s="12" t="s">
        <v>89</v>
      </c>
      <c r="C60" s="12">
        <f t="shared" ref="C60:M60" si="12">SUM(C55:C59)</f>
        <v>5349</v>
      </c>
      <c r="D60" s="12">
        <f t="shared" si="12"/>
        <v>3077</v>
      </c>
      <c r="E60" s="12">
        <f t="shared" si="12"/>
        <v>4732</v>
      </c>
      <c r="F60" s="12">
        <f t="shared" si="12"/>
        <v>2758</v>
      </c>
      <c r="G60" s="12">
        <f t="shared" si="12"/>
        <v>772</v>
      </c>
      <c r="H60" s="12">
        <f t="shared" si="12"/>
        <v>828</v>
      </c>
      <c r="I60" s="12">
        <f t="shared" si="12"/>
        <v>56</v>
      </c>
      <c r="J60" s="12">
        <f t="shared" si="12"/>
        <v>1167</v>
      </c>
      <c r="K60" s="12">
        <f t="shared" si="12"/>
        <v>680</v>
      </c>
      <c r="L60" s="12">
        <f t="shared" si="12"/>
        <v>593</v>
      </c>
      <c r="M60" s="87">
        <f t="shared" si="12"/>
        <v>2193</v>
      </c>
      <c r="N60" s="16">
        <f t="shared" si="1"/>
        <v>22205</v>
      </c>
    </row>
    <row r="61" spans="1:14" x14ac:dyDescent="0.35">
      <c r="A61" s="188" t="s">
        <v>112</v>
      </c>
      <c r="B61" s="9" t="s">
        <v>105</v>
      </c>
      <c r="C61" s="1">
        <v>48</v>
      </c>
      <c r="D61" s="1">
        <v>30</v>
      </c>
      <c r="E61" s="1">
        <v>42</v>
      </c>
      <c r="F61" s="1">
        <v>23</v>
      </c>
      <c r="G61" s="1">
        <v>4</v>
      </c>
      <c r="H61" s="1">
        <v>3</v>
      </c>
      <c r="I61" s="15">
        <v>0</v>
      </c>
      <c r="J61" s="1">
        <v>2</v>
      </c>
      <c r="K61" s="1">
        <v>1</v>
      </c>
      <c r="L61" s="1">
        <v>0</v>
      </c>
      <c r="M61" s="88">
        <v>7</v>
      </c>
      <c r="N61" s="16">
        <f t="shared" si="1"/>
        <v>160</v>
      </c>
    </row>
    <row r="62" spans="1:14" x14ac:dyDescent="0.35">
      <c r="A62" s="198"/>
      <c r="B62" s="9" t="s">
        <v>106</v>
      </c>
      <c r="C62" s="1">
        <v>89</v>
      </c>
      <c r="D62" s="1">
        <v>52</v>
      </c>
      <c r="E62" s="1">
        <v>84</v>
      </c>
      <c r="F62" s="1">
        <v>44</v>
      </c>
      <c r="G62" s="1">
        <v>2</v>
      </c>
      <c r="H62" s="1">
        <v>4</v>
      </c>
      <c r="I62" s="15">
        <v>0</v>
      </c>
      <c r="J62" s="1">
        <v>4</v>
      </c>
      <c r="K62" s="1">
        <v>3</v>
      </c>
      <c r="L62" s="1">
        <v>4</v>
      </c>
      <c r="M62" s="88">
        <v>10</v>
      </c>
      <c r="N62" s="16">
        <f t="shared" si="1"/>
        <v>296</v>
      </c>
    </row>
    <row r="63" spans="1:14" x14ac:dyDescent="0.35">
      <c r="A63" s="198"/>
      <c r="B63" s="9" t="s">
        <v>107</v>
      </c>
      <c r="C63" s="1">
        <v>206</v>
      </c>
      <c r="D63" s="1">
        <v>91</v>
      </c>
      <c r="E63" s="1">
        <v>134</v>
      </c>
      <c r="F63" s="1">
        <v>84</v>
      </c>
      <c r="G63" s="1">
        <v>10</v>
      </c>
      <c r="H63" s="1">
        <v>7</v>
      </c>
      <c r="I63" s="15">
        <v>2</v>
      </c>
      <c r="J63" s="1">
        <v>16</v>
      </c>
      <c r="K63" s="1">
        <v>9</v>
      </c>
      <c r="L63" s="1">
        <v>4</v>
      </c>
      <c r="M63" s="88">
        <v>30</v>
      </c>
      <c r="N63" s="16">
        <f t="shared" si="1"/>
        <v>593</v>
      </c>
    </row>
    <row r="64" spans="1:14" x14ac:dyDescent="0.35">
      <c r="A64" s="198"/>
      <c r="B64" s="9" t="s">
        <v>108</v>
      </c>
      <c r="C64" s="1">
        <v>801</v>
      </c>
      <c r="D64" s="1">
        <v>519</v>
      </c>
      <c r="E64" s="1">
        <v>683</v>
      </c>
      <c r="F64" s="1">
        <v>397</v>
      </c>
      <c r="G64" s="1">
        <v>70</v>
      </c>
      <c r="H64" s="1">
        <v>98</v>
      </c>
      <c r="I64" s="15">
        <v>4</v>
      </c>
      <c r="J64" s="1">
        <v>119</v>
      </c>
      <c r="K64" s="1">
        <v>89</v>
      </c>
      <c r="L64" s="1">
        <v>46</v>
      </c>
      <c r="M64" s="88">
        <v>258</v>
      </c>
      <c r="N64" s="16">
        <f t="shared" si="1"/>
        <v>3084</v>
      </c>
    </row>
    <row r="65" spans="1:14" x14ac:dyDescent="0.35">
      <c r="A65" s="198"/>
      <c r="B65" s="9" t="s">
        <v>109</v>
      </c>
      <c r="C65" s="1">
        <v>4189</v>
      </c>
      <c r="D65" s="1">
        <v>2385</v>
      </c>
      <c r="E65" s="1">
        <v>3773</v>
      </c>
      <c r="F65" s="1">
        <v>2205</v>
      </c>
      <c r="G65" s="1">
        <v>686</v>
      </c>
      <c r="H65" s="1">
        <v>714</v>
      </c>
      <c r="I65" s="15">
        <v>50</v>
      </c>
      <c r="J65" s="1">
        <v>1024</v>
      </c>
      <c r="K65" s="1">
        <v>579</v>
      </c>
      <c r="L65" s="1">
        <v>540</v>
      </c>
      <c r="M65" s="88">
        <v>1894</v>
      </c>
      <c r="N65" s="16">
        <f t="shared" si="1"/>
        <v>18039</v>
      </c>
    </row>
    <row r="66" spans="1:14" x14ac:dyDescent="0.35">
      <c r="A66" s="184"/>
      <c r="B66" s="12" t="s">
        <v>89</v>
      </c>
      <c r="C66" s="13">
        <f t="shared" ref="C66:M66" si="13">SUM(C61:C65)</f>
        <v>5333</v>
      </c>
      <c r="D66" s="13">
        <f t="shared" si="13"/>
        <v>3077</v>
      </c>
      <c r="E66" s="13">
        <f t="shared" si="13"/>
        <v>4716</v>
      </c>
      <c r="F66" s="13">
        <f t="shared" si="13"/>
        <v>2753</v>
      </c>
      <c r="G66" s="13">
        <f t="shared" si="13"/>
        <v>772</v>
      </c>
      <c r="H66" s="13">
        <f t="shared" si="13"/>
        <v>826</v>
      </c>
      <c r="I66" s="13">
        <f t="shared" si="13"/>
        <v>56</v>
      </c>
      <c r="J66" s="13">
        <f t="shared" si="13"/>
        <v>1165</v>
      </c>
      <c r="K66" s="13">
        <f t="shared" si="13"/>
        <v>681</v>
      </c>
      <c r="L66" s="13">
        <f t="shared" si="13"/>
        <v>594</v>
      </c>
      <c r="M66" s="92">
        <f t="shared" si="13"/>
        <v>2199</v>
      </c>
      <c r="N66" s="16">
        <f t="shared" si="1"/>
        <v>22172</v>
      </c>
    </row>
    <row r="67" spans="1:14" x14ac:dyDescent="0.35">
      <c r="A67" s="188" t="s">
        <v>113</v>
      </c>
      <c r="B67" s="9" t="s">
        <v>105</v>
      </c>
      <c r="C67" s="1">
        <v>155</v>
      </c>
      <c r="D67" s="1">
        <v>83</v>
      </c>
      <c r="E67" s="1">
        <v>145</v>
      </c>
      <c r="F67" s="1">
        <v>80</v>
      </c>
      <c r="G67" s="1">
        <v>13</v>
      </c>
      <c r="H67" s="1">
        <v>12</v>
      </c>
      <c r="I67" s="15">
        <v>0</v>
      </c>
      <c r="J67" s="1">
        <v>14</v>
      </c>
      <c r="K67" s="1">
        <v>5</v>
      </c>
      <c r="L67" s="1">
        <v>8</v>
      </c>
      <c r="M67" s="88">
        <v>27</v>
      </c>
      <c r="N67" s="16">
        <f t="shared" si="1"/>
        <v>542</v>
      </c>
    </row>
    <row r="68" spans="1:14" x14ac:dyDescent="0.35">
      <c r="A68" s="189"/>
      <c r="B68" s="9" t="s">
        <v>106</v>
      </c>
      <c r="C68" s="1">
        <v>284</v>
      </c>
      <c r="D68" s="1">
        <v>140</v>
      </c>
      <c r="E68" s="1">
        <v>216</v>
      </c>
      <c r="F68" s="1">
        <v>116</v>
      </c>
      <c r="G68" s="1">
        <v>9</v>
      </c>
      <c r="H68" s="1">
        <v>15</v>
      </c>
      <c r="I68" s="15">
        <v>3</v>
      </c>
      <c r="J68" s="1">
        <v>19</v>
      </c>
      <c r="K68" s="1">
        <v>17</v>
      </c>
      <c r="L68" s="1">
        <v>9</v>
      </c>
      <c r="M68" s="88">
        <v>38</v>
      </c>
      <c r="N68" s="16">
        <f t="shared" si="1"/>
        <v>866</v>
      </c>
    </row>
    <row r="69" spans="1:14" x14ac:dyDescent="0.35">
      <c r="A69" s="189"/>
      <c r="B69" s="9" t="s">
        <v>107</v>
      </c>
      <c r="C69" s="1">
        <v>439</v>
      </c>
      <c r="D69" s="1">
        <v>262</v>
      </c>
      <c r="E69" s="1">
        <v>419</v>
      </c>
      <c r="F69" s="1">
        <v>224</v>
      </c>
      <c r="G69" s="1">
        <v>20</v>
      </c>
      <c r="H69" s="1">
        <v>33</v>
      </c>
      <c r="I69" s="15">
        <v>2</v>
      </c>
      <c r="J69" s="1">
        <v>52</v>
      </c>
      <c r="K69" s="1">
        <v>47</v>
      </c>
      <c r="L69" s="1">
        <v>24</v>
      </c>
      <c r="M69" s="88">
        <v>113</v>
      </c>
      <c r="N69" s="16">
        <f t="shared" si="1"/>
        <v>1635</v>
      </c>
    </row>
    <row r="70" spans="1:14" x14ac:dyDescent="0.35">
      <c r="A70" s="189"/>
      <c r="B70" s="9" t="s">
        <v>108</v>
      </c>
      <c r="C70" s="1">
        <v>1245</v>
      </c>
      <c r="D70" s="1">
        <v>715</v>
      </c>
      <c r="E70" s="1">
        <v>1117</v>
      </c>
      <c r="F70" s="1">
        <v>633</v>
      </c>
      <c r="G70" s="1">
        <v>133</v>
      </c>
      <c r="H70" s="1">
        <v>149</v>
      </c>
      <c r="I70" s="15">
        <v>10</v>
      </c>
      <c r="J70" s="1">
        <v>224</v>
      </c>
      <c r="K70" s="1">
        <v>141</v>
      </c>
      <c r="L70" s="1">
        <v>120</v>
      </c>
      <c r="M70" s="88">
        <v>475</v>
      </c>
      <c r="N70" s="16">
        <f t="shared" si="1"/>
        <v>4962</v>
      </c>
    </row>
    <row r="71" spans="1:14" x14ac:dyDescent="0.35">
      <c r="A71" s="189"/>
      <c r="B71" s="9" t="s">
        <v>109</v>
      </c>
      <c r="C71" s="1">
        <v>3218</v>
      </c>
      <c r="D71" s="1">
        <v>1874</v>
      </c>
      <c r="E71" s="1">
        <v>2828</v>
      </c>
      <c r="F71" s="1">
        <v>1705</v>
      </c>
      <c r="G71" s="1">
        <v>598</v>
      </c>
      <c r="H71" s="1">
        <v>617</v>
      </c>
      <c r="I71" s="15">
        <v>41</v>
      </c>
      <c r="J71" s="1">
        <v>858</v>
      </c>
      <c r="K71" s="1">
        <v>472</v>
      </c>
      <c r="L71" s="1">
        <v>432</v>
      </c>
      <c r="M71" s="88">
        <v>1544</v>
      </c>
      <c r="N71" s="16">
        <f t="shared" si="1"/>
        <v>14187</v>
      </c>
    </row>
    <row r="72" spans="1:14" x14ac:dyDescent="0.35">
      <c r="A72" s="184"/>
      <c r="B72" s="12" t="s">
        <v>89</v>
      </c>
      <c r="C72" s="12">
        <f t="shared" ref="C72:M72" si="14">SUM(C67:C71)</f>
        <v>5341</v>
      </c>
      <c r="D72" s="12">
        <f t="shared" si="14"/>
        <v>3074</v>
      </c>
      <c r="E72" s="12">
        <f t="shared" si="14"/>
        <v>4725</v>
      </c>
      <c r="F72" s="12">
        <f t="shared" si="14"/>
        <v>2758</v>
      </c>
      <c r="G72" s="12">
        <f t="shared" si="14"/>
        <v>773</v>
      </c>
      <c r="H72" s="12">
        <f t="shared" si="14"/>
        <v>826</v>
      </c>
      <c r="I72" s="12">
        <f t="shared" si="14"/>
        <v>56</v>
      </c>
      <c r="J72" s="12">
        <f t="shared" si="14"/>
        <v>1167</v>
      </c>
      <c r="K72" s="12">
        <f t="shared" si="14"/>
        <v>682</v>
      </c>
      <c r="L72" s="12">
        <f t="shared" si="14"/>
        <v>593</v>
      </c>
      <c r="M72" s="87">
        <f t="shared" si="14"/>
        <v>2197</v>
      </c>
      <c r="N72" s="16">
        <f t="shared" si="1"/>
        <v>22192</v>
      </c>
    </row>
    <row r="73" spans="1:14" x14ac:dyDescent="0.35">
      <c r="A73" s="188" t="s">
        <v>114</v>
      </c>
      <c r="B73" s="9" t="s">
        <v>105</v>
      </c>
      <c r="C73" s="1">
        <v>45</v>
      </c>
      <c r="D73" s="1">
        <v>21</v>
      </c>
      <c r="E73" s="1">
        <v>36</v>
      </c>
      <c r="F73" s="1">
        <v>22</v>
      </c>
      <c r="G73" s="1">
        <v>4</v>
      </c>
      <c r="H73" s="1">
        <v>3</v>
      </c>
      <c r="I73" s="15">
        <v>0</v>
      </c>
      <c r="J73" s="1">
        <v>2</v>
      </c>
      <c r="K73" s="1">
        <v>2</v>
      </c>
      <c r="L73" s="1">
        <v>2</v>
      </c>
      <c r="M73" s="88">
        <v>10</v>
      </c>
      <c r="N73" s="16">
        <f t="shared" si="1"/>
        <v>147</v>
      </c>
    </row>
    <row r="74" spans="1:14" x14ac:dyDescent="0.35">
      <c r="A74" s="189"/>
      <c r="B74" s="9" t="s">
        <v>106</v>
      </c>
      <c r="C74" s="1">
        <v>165</v>
      </c>
      <c r="D74" s="1">
        <v>81</v>
      </c>
      <c r="E74" s="1">
        <v>131</v>
      </c>
      <c r="F74" s="1">
        <v>63</v>
      </c>
      <c r="G74" s="1">
        <v>6</v>
      </c>
      <c r="H74" s="1">
        <v>6</v>
      </c>
      <c r="I74" s="15">
        <v>1</v>
      </c>
      <c r="J74" s="1">
        <v>6</v>
      </c>
      <c r="K74" s="1">
        <v>9</v>
      </c>
      <c r="L74" s="1">
        <v>1</v>
      </c>
      <c r="M74" s="88">
        <v>25</v>
      </c>
      <c r="N74" s="16">
        <f t="shared" si="1"/>
        <v>494</v>
      </c>
    </row>
    <row r="75" spans="1:14" x14ac:dyDescent="0.35">
      <c r="A75" s="189"/>
      <c r="B75" s="9" t="s">
        <v>107</v>
      </c>
      <c r="C75" s="1">
        <v>445</v>
      </c>
      <c r="D75" s="1">
        <v>285</v>
      </c>
      <c r="E75" s="1">
        <v>365</v>
      </c>
      <c r="F75" s="1">
        <v>216</v>
      </c>
      <c r="G75" s="1">
        <v>19</v>
      </c>
      <c r="H75" s="1">
        <v>24</v>
      </c>
      <c r="I75" s="15">
        <v>0</v>
      </c>
      <c r="J75" s="1">
        <v>41</v>
      </c>
      <c r="K75" s="1">
        <v>21</v>
      </c>
      <c r="L75" s="1">
        <v>17</v>
      </c>
      <c r="M75" s="88">
        <v>65</v>
      </c>
      <c r="N75" s="16">
        <f t="shared" si="1"/>
        <v>1498</v>
      </c>
    </row>
    <row r="76" spans="1:14" x14ac:dyDescent="0.35">
      <c r="A76" s="189"/>
      <c r="B76" s="9" t="s">
        <v>108</v>
      </c>
      <c r="C76" s="1">
        <v>1830</v>
      </c>
      <c r="D76" s="1">
        <v>1097</v>
      </c>
      <c r="E76" s="1">
        <v>1573</v>
      </c>
      <c r="F76" s="1">
        <v>925</v>
      </c>
      <c r="G76" s="1">
        <v>167</v>
      </c>
      <c r="H76" s="1">
        <v>205</v>
      </c>
      <c r="I76" s="15">
        <v>14</v>
      </c>
      <c r="J76" s="1">
        <v>285</v>
      </c>
      <c r="K76" s="1">
        <v>152</v>
      </c>
      <c r="L76" s="1">
        <v>118</v>
      </c>
      <c r="M76" s="88">
        <v>491</v>
      </c>
      <c r="N76" s="16">
        <f t="shared" si="1"/>
        <v>6857</v>
      </c>
    </row>
    <row r="77" spans="1:14" x14ac:dyDescent="0.35">
      <c r="A77" s="189"/>
      <c r="B77" s="9" t="s">
        <v>109</v>
      </c>
      <c r="C77" s="1">
        <v>2849</v>
      </c>
      <c r="D77" s="1">
        <v>1593</v>
      </c>
      <c r="E77" s="1">
        <v>2617</v>
      </c>
      <c r="F77" s="1">
        <v>1525</v>
      </c>
      <c r="G77" s="1">
        <v>575</v>
      </c>
      <c r="H77" s="1">
        <v>589</v>
      </c>
      <c r="I77" s="15">
        <v>41</v>
      </c>
      <c r="J77" s="1">
        <v>832</v>
      </c>
      <c r="K77" s="1">
        <v>497</v>
      </c>
      <c r="L77" s="1">
        <v>455</v>
      </c>
      <c r="M77" s="88">
        <v>1604</v>
      </c>
      <c r="N77" s="16">
        <f t="shared" si="1"/>
        <v>13177</v>
      </c>
    </row>
    <row r="78" spans="1:14" x14ac:dyDescent="0.35">
      <c r="A78" s="184"/>
      <c r="B78" s="12" t="s">
        <v>89</v>
      </c>
      <c r="C78" s="12">
        <f t="shared" ref="C78:M78" si="15">SUM(C73:C77)</f>
        <v>5334</v>
      </c>
      <c r="D78" s="12">
        <f t="shared" si="15"/>
        <v>3077</v>
      </c>
      <c r="E78" s="12">
        <f t="shared" si="15"/>
        <v>4722</v>
      </c>
      <c r="F78" s="12">
        <f t="shared" si="15"/>
        <v>2751</v>
      </c>
      <c r="G78" s="12">
        <f t="shared" si="15"/>
        <v>771</v>
      </c>
      <c r="H78" s="12">
        <f t="shared" si="15"/>
        <v>827</v>
      </c>
      <c r="I78" s="12">
        <f t="shared" si="15"/>
        <v>56</v>
      </c>
      <c r="J78" s="12">
        <f t="shared" si="15"/>
        <v>1166</v>
      </c>
      <c r="K78" s="12">
        <f t="shared" si="15"/>
        <v>681</v>
      </c>
      <c r="L78" s="12">
        <f t="shared" si="15"/>
        <v>593</v>
      </c>
      <c r="M78" s="87">
        <f t="shared" si="15"/>
        <v>2195</v>
      </c>
      <c r="N78" s="16">
        <f t="shared" si="1"/>
        <v>22173</v>
      </c>
    </row>
    <row r="79" spans="1:14" x14ac:dyDescent="0.35">
      <c r="A79" s="188" t="s">
        <v>115</v>
      </c>
      <c r="B79" s="9" t="s">
        <v>105</v>
      </c>
      <c r="C79" s="1">
        <v>25</v>
      </c>
      <c r="D79" s="1">
        <v>16</v>
      </c>
      <c r="E79" s="1">
        <v>17</v>
      </c>
      <c r="F79" s="1">
        <v>17</v>
      </c>
      <c r="G79" s="1">
        <v>3</v>
      </c>
      <c r="H79" s="1">
        <v>3</v>
      </c>
      <c r="I79" s="15">
        <v>0</v>
      </c>
      <c r="J79" s="1">
        <v>2</v>
      </c>
      <c r="K79" s="1">
        <v>1</v>
      </c>
      <c r="L79" s="1">
        <v>1</v>
      </c>
      <c r="M79" s="88">
        <v>8</v>
      </c>
      <c r="N79" s="16">
        <f t="shared" si="1"/>
        <v>93</v>
      </c>
    </row>
    <row r="80" spans="1:14" x14ac:dyDescent="0.35">
      <c r="A80" s="198"/>
      <c r="B80" s="9" t="s">
        <v>106</v>
      </c>
      <c r="C80" s="1">
        <v>112</v>
      </c>
      <c r="D80" s="1">
        <v>54</v>
      </c>
      <c r="E80" s="1">
        <v>96</v>
      </c>
      <c r="F80" s="1">
        <v>51</v>
      </c>
      <c r="G80" s="1">
        <v>4</v>
      </c>
      <c r="H80" s="1">
        <v>4</v>
      </c>
      <c r="I80" s="15">
        <v>0</v>
      </c>
      <c r="J80" s="1">
        <v>5</v>
      </c>
      <c r="K80" s="1">
        <v>4</v>
      </c>
      <c r="L80" s="1">
        <v>4</v>
      </c>
      <c r="M80" s="88">
        <v>11</v>
      </c>
      <c r="N80" s="16">
        <f t="shared" si="1"/>
        <v>345</v>
      </c>
    </row>
    <row r="81" spans="1:14" x14ac:dyDescent="0.35">
      <c r="A81" s="198"/>
      <c r="B81" s="9" t="s">
        <v>107</v>
      </c>
      <c r="C81" s="1">
        <v>359</v>
      </c>
      <c r="D81" s="1">
        <v>226</v>
      </c>
      <c r="E81" s="1">
        <v>324</v>
      </c>
      <c r="F81" s="1">
        <v>184</v>
      </c>
      <c r="G81" s="1">
        <v>23</v>
      </c>
      <c r="H81" s="1">
        <v>14</v>
      </c>
      <c r="I81" s="15">
        <v>3</v>
      </c>
      <c r="J81" s="1">
        <v>24</v>
      </c>
      <c r="K81" s="1">
        <v>15</v>
      </c>
      <c r="L81" s="1">
        <v>13</v>
      </c>
      <c r="M81" s="88">
        <v>60</v>
      </c>
      <c r="N81" s="16">
        <f t="shared" si="1"/>
        <v>1245</v>
      </c>
    </row>
    <row r="82" spans="1:14" x14ac:dyDescent="0.35">
      <c r="A82" s="198"/>
      <c r="B82" s="9" t="s">
        <v>108</v>
      </c>
      <c r="C82" s="1">
        <v>1700</v>
      </c>
      <c r="D82" s="1">
        <v>994</v>
      </c>
      <c r="E82" s="1">
        <v>1546</v>
      </c>
      <c r="F82" s="1">
        <v>928</v>
      </c>
      <c r="G82" s="1">
        <v>121</v>
      </c>
      <c r="H82" s="1">
        <v>172</v>
      </c>
      <c r="I82" s="15">
        <v>7</v>
      </c>
      <c r="J82" s="1">
        <v>230</v>
      </c>
      <c r="K82" s="1">
        <v>137</v>
      </c>
      <c r="L82" s="1">
        <v>100</v>
      </c>
      <c r="M82" s="88">
        <v>422</v>
      </c>
      <c r="N82" s="16">
        <f t="shared" si="1"/>
        <v>6357</v>
      </c>
    </row>
    <row r="83" spans="1:14" x14ac:dyDescent="0.35">
      <c r="A83" s="198"/>
      <c r="B83" s="9" t="s">
        <v>109</v>
      </c>
      <c r="C83" s="1">
        <v>3140</v>
      </c>
      <c r="D83" s="1">
        <v>1780</v>
      </c>
      <c r="E83" s="1">
        <v>2745</v>
      </c>
      <c r="F83" s="1">
        <v>1575</v>
      </c>
      <c r="G83" s="1">
        <v>622</v>
      </c>
      <c r="H83" s="1">
        <v>633</v>
      </c>
      <c r="I83" s="15">
        <v>46</v>
      </c>
      <c r="J83" s="1">
        <v>906</v>
      </c>
      <c r="K83" s="1">
        <v>525</v>
      </c>
      <c r="L83" s="1">
        <v>475</v>
      </c>
      <c r="M83" s="88">
        <v>1691</v>
      </c>
      <c r="N83" s="16">
        <f t="shared" si="1"/>
        <v>14138</v>
      </c>
    </row>
    <row r="84" spans="1:14" x14ac:dyDescent="0.35">
      <c r="A84" s="184"/>
      <c r="B84" s="12" t="s">
        <v>89</v>
      </c>
      <c r="C84" s="12">
        <f t="shared" ref="C84:M84" si="16">SUM(C79:C83)</f>
        <v>5336</v>
      </c>
      <c r="D84" s="12">
        <f t="shared" si="16"/>
        <v>3070</v>
      </c>
      <c r="E84" s="12">
        <f t="shared" si="16"/>
        <v>4728</v>
      </c>
      <c r="F84" s="12">
        <f t="shared" si="16"/>
        <v>2755</v>
      </c>
      <c r="G84" s="12">
        <f t="shared" si="16"/>
        <v>773</v>
      </c>
      <c r="H84" s="12">
        <f t="shared" si="16"/>
        <v>826</v>
      </c>
      <c r="I84" s="12">
        <f t="shared" si="16"/>
        <v>56</v>
      </c>
      <c r="J84" s="12">
        <f t="shared" si="16"/>
        <v>1167</v>
      </c>
      <c r="K84" s="12">
        <f t="shared" si="16"/>
        <v>682</v>
      </c>
      <c r="L84" s="12">
        <f t="shared" si="16"/>
        <v>593</v>
      </c>
      <c r="M84" s="87">
        <f t="shared" si="16"/>
        <v>2192</v>
      </c>
      <c r="N84" s="16">
        <f t="shared" si="1"/>
        <v>22178</v>
      </c>
    </row>
    <row r="85" spans="1:14" x14ac:dyDescent="0.35">
      <c r="A85" s="188" t="s">
        <v>117</v>
      </c>
      <c r="B85" s="9" t="s">
        <v>105</v>
      </c>
      <c r="C85" s="1">
        <v>37</v>
      </c>
      <c r="D85" s="1">
        <v>29</v>
      </c>
      <c r="E85" s="1">
        <v>34</v>
      </c>
      <c r="F85" s="1">
        <v>29</v>
      </c>
      <c r="G85" s="1">
        <v>5</v>
      </c>
      <c r="H85" s="1">
        <v>3</v>
      </c>
      <c r="I85" s="15">
        <v>0</v>
      </c>
      <c r="J85" s="1">
        <v>3</v>
      </c>
      <c r="K85" s="1">
        <v>1</v>
      </c>
      <c r="L85" s="1">
        <v>2</v>
      </c>
      <c r="M85" s="88">
        <v>16</v>
      </c>
      <c r="N85" s="16">
        <f t="shared" si="1"/>
        <v>159</v>
      </c>
    </row>
    <row r="86" spans="1:14" x14ac:dyDescent="0.35">
      <c r="A86" s="189"/>
      <c r="B86" s="9" t="s">
        <v>106</v>
      </c>
      <c r="C86" s="1">
        <v>119</v>
      </c>
      <c r="D86" s="1">
        <v>65</v>
      </c>
      <c r="E86" s="1">
        <v>89</v>
      </c>
      <c r="F86" s="1">
        <v>50</v>
      </c>
      <c r="G86" s="1">
        <v>10</v>
      </c>
      <c r="H86" s="1">
        <v>7</v>
      </c>
      <c r="I86" s="15">
        <v>1</v>
      </c>
      <c r="J86" s="1">
        <v>10</v>
      </c>
      <c r="K86" s="1">
        <v>10</v>
      </c>
      <c r="L86" s="1">
        <v>1</v>
      </c>
      <c r="M86" s="88">
        <v>19</v>
      </c>
      <c r="N86" s="16">
        <f t="shared" si="1"/>
        <v>381</v>
      </c>
    </row>
    <row r="87" spans="1:14" x14ac:dyDescent="0.35">
      <c r="A87" s="189"/>
      <c r="B87" s="9" t="s">
        <v>107</v>
      </c>
      <c r="C87" s="1">
        <v>177</v>
      </c>
      <c r="D87" s="1">
        <v>118</v>
      </c>
      <c r="E87" s="1">
        <v>170</v>
      </c>
      <c r="F87" s="1">
        <v>104</v>
      </c>
      <c r="G87" s="1">
        <v>15</v>
      </c>
      <c r="H87" s="1">
        <v>19</v>
      </c>
      <c r="I87" s="15">
        <v>1</v>
      </c>
      <c r="J87" s="1">
        <v>27</v>
      </c>
      <c r="K87" s="1">
        <v>18</v>
      </c>
      <c r="L87" s="1">
        <v>9</v>
      </c>
      <c r="M87" s="88">
        <v>64</v>
      </c>
      <c r="N87" s="16">
        <f t="shared" si="1"/>
        <v>722</v>
      </c>
    </row>
    <row r="88" spans="1:14" x14ac:dyDescent="0.35">
      <c r="A88" s="189"/>
      <c r="B88" s="9" t="s">
        <v>108</v>
      </c>
      <c r="C88" s="1">
        <v>831</v>
      </c>
      <c r="D88" s="1">
        <v>526</v>
      </c>
      <c r="E88" s="1">
        <v>699</v>
      </c>
      <c r="F88" s="1">
        <v>471</v>
      </c>
      <c r="G88" s="1">
        <v>98</v>
      </c>
      <c r="H88" s="1">
        <v>127</v>
      </c>
      <c r="I88" s="15">
        <v>8</v>
      </c>
      <c r="J88" s="1">
        <v>199</v>
      </c>
      <c r="K88" s="1">
        <v>134</v>
      </c>
      <c r="L88" s="1">
        <v>109</v>
      </c>
      <c r="M88" s="88">
        <v>410</v>
      </c>
      <c r="N88" s="16">
        <f t="shared" si="1"/>
        <v>3612</v>
      </c>
    </row>
    <row r="89" spans="1:14" x14ac:dyDescent="0.35">
      <c r="A89" s="189"/>
      <c r="B89" s="9" t="s">
        <v>109</v>
      </c>
      <c r="C89" s="1">
        <v>4174</v>
      </c>
      <c r="D89" s="1">
        <v>2339</v>
      </c>
      <c r="E89" s="1">
        <v>3731</v>
      </c>
      <c r="F89" s="1">
        <v>2099</v>
      </c>
      <c r="G89" s="1">
        <v>643</v>
      </c>
      <c r="H89" s="1">
        <v>669</v>
      </c>
      <c r="I89" s="15">
        <v>46</v>
      </c>
      <c r="J89" s="1">
        <v>927</v>
      </c>
      <c r="K89" s="1">
        <v>518</v>
      </c>
      <c r="L89" s="1">
        <v>472</v>
      </c>
      <c r="M89" s="88">
        <v>1678</v>
      </c>
      <c r="N89" s="16">
        <f t="shared" si="1"/>
        <v>17296</v>
      </c>
    </row>
    <row r="90" spans="1:14" x14ac:dyDescent="0.35">
      <c r="A90" s="184"/>
      <c r="B90" s="12" t="s">
        <v>89</v>
      </c>
      <c r="C90" s="12">
        <f t="shared" ref="C90:M90" si="17">SUM(C85:C89)</f>
        <v>5338</v>
      </c>
      <c r="D90" s="12">
        <f t="shared" si="17"/>
        <v>3077</v>
      </c>
      <c r="E90" s="12">
        <f t="shared" si="17"/>
        <v>4723</v>
      </c>
      <c r="F90" s="12">
        <f t="shared" si="17"/>
        <v>2753</v>
      </c>
      <c r="G90" s="12">
        <f t="shared" si="17"/>
        <v>771</v>
      </c>
      <c r="H90" s="12">
        <f t="shared" si="17"/>
        <v>825</v>
      </c>
      <c r="I90" s="12">
        <f t="shared" si="17"/>
        <v>56</v>
      </c>
      <c r="J90" s="12">
        <f t="shared" si="17"/>
        <v>1166</v>
      </c>
      <c r="K90" s="12">
        <f t="shared" si="17"/>
        <v>681</v>
      </c>
      <c r="L90" s="12">
        <f t="shared" si="17"/>
        <v>593</v>
      </c>
      <c r="M90" s="87">
        <f t="shared" si="17"/>
        <v>2187</v>
      </c>
      <c r="N90" s="16">
        <f t="shared" si="1"/>
        <v>22170</v>
      </c>
    </row>
    <row r="91" spans="1:14" x14ac:dyDescent="0.35">
      <c r="A91" s="188" t="s">
        <v>116</v>
      </c>
      <c r="B91" s="9" t="s">
        <v>105</v>
      </c>
      <c r="C91" s="1">
        <v>90</v>
      </c>
      <c r="D91" s="1">
        <v>67</v>
      </c>
      <c r="E91" s="1">
        <v>84</v>
      </c>
      <c r="F91" s="1">
        <v>55</v>
      </c>
      <c r="G91" s="1">
        <v>5</v>
      </c>
      <c r="H91" s="1">
        <v>5</v>
      </c>
      <c r="I91" s="15">
        <v>0</v>
      </c>
      <c r="J91" s="1">
        <v>6</v>
      </c>
      <c r="K91" s="1">
        <v>6</v>
      </c>
      <c r="L91" s="1">
        <v>5</v>
      </c>
      <c r="M91" s="88">
        <v>21</v>
      </c>
      <c r="N91" s="16">
        <f t="shared" si="1"/>
        <v>344</v>
      </c>
    </row>
    <row r="92" spans="1:14" x14ac:dyDescent="0.35">
      <c r="A92" s="189"/>
      <c r="B92" s="9" t="s">
        <v>106</v>
      </c>
      <c r="C92" s="1">
        <v>329</v>
      </c>
      <c r="D92" s="1">
        <v>190</v>
      </c>
      <c r="E92" s="1">
        <v>277</v>
      </c>
      <c r="F92" s="1">
        <v>170</v>
      </c>
      <c r="G92" s="1">
        <v>33</v>
      </c>
      <c r="H92" s="1">
        <v>17</v>
      </c>
      <c r="I92" s="15">
        <v>2</v>
      </c>
      <c r="J92" s="1">
        <v>23</v>
      </c>
      <c r="K92" s="1">
        <v>19</v>
      </c>
      <c r="L92" s="1">
        <v>8</v>
      </c>
      <c r="M92" s="88">
        <v>55</v>
      </c>
      <c r="N92" s="16">
        <f t="shared" si="1"/>
        <v>1123</v>
      </c>
    </row>
    <row r="93" spans="1:14" x14ac:dyDescent="0.35">
      <c r="A93" s="189"/>
      <c r="B93" s="9" t="s">
        <v>107</v>
      </c>
      <c r="C93" s="1">
        <v>680</v>
      </c>
      <c r="D93" s="1">
        <v>442</v>
      </c>
      <c r="E93" s="1">
        <v>651</v>
      </c>
      <c r="F93" s="1">
        <v>402</v>
      </c>
      <c r="G93" s="1">
        <v>70</v>
      </c>
      <c r="H93" s="1">
        <v>79</v>
      </c>
      <c r="I93" s="15">
        <v>2</v>
      </c>
      <c r="J93" s="1">
        <v>113</v>
      </c>
      <c r="K93" s="1">
        <v>46</v>
      </c>
      <c r="L93" s="1">
        <v>50</v>
      </c>
      <c r="M93" s="88">
        <v>197</v>
      </c>
      <c r="N93" s="16">
        <f t="shared" si="1"/>
        <v>2732</v>
      </c>
    </row>
    <row r="94" spans="1:14" x14ac:dyDescent="0.35">
      <c r="A94" s="189"/>
      <c r="B94" s="9" t="s">
        <v>108</v>
      </c>
      <c r="C94" s="1">
        <v>1969</v>
      </c>
      <c r="D94" s="1">
        <v>1133</v>
      </c>
      <c r="E94" s="1">
        <v>1752</v>
      </c>
      <c r="F94" s="1">
        <v>987</v>
      </c>
      <c r="G94" s="1">
        <v>253</v>
      </c>
      <c r="H94" s="1">
        <v>286</v>
      </c>
      <c r="I94" s="15">
        <v>17</v>
      </c>
      <c r="J94" s="1">
        <v>409</v>
      </c>
      <c r="K94" s="1">
        <v>240</v>
      </c>
      <c r="L94" s="1">
        <v>179</v>
      </c>
      <c r="M94" s="88">
        <v>762</v>
      </c>
      <c r="N94" s="16">
        <f t="shared" si="1"/>
        <v>7987</v>
      </c>
    </row>
    <row r="95" spans="1:14" x14ac:dyDescent="0.35">
      <c r="A95" s="189"/>
      <c r="B95" s="9" t="s">
        <v>109</v>
      </c>
      <c r="C95" s="1">
        <v>2283</v>
      </c>
      <c r="D95" s="1">
        <v>1244</v>
      </c>
      <c r="E95" s="1">
        <v>1966</v>
      </c>
      <c r="F95" s="1">
        <v>1143</v>
      </c>
      <c r="G95" s="1">
        <v>409</v>
      </c>
      <c r="H95" s="1">
        <v>437</v>
      </c>
      <c r="I95" s="15">
        <v>35</v>
      </c>
      <c r="J95" s="1">
        <v>613</v>
      </c>
      <c r="K95" s="1">
        <v>370</v>
      </c>
      <c r="L95" s="1">
        <v>351</v>
      </c>
      <c r="M95" s="88">
        <v>1152</v>
      </c>
      <c r="N95" s="16">
        <f t="shared" si="1"/>
        <v>10003</v>
      </c>
    </row>
    <row r="96" spans="1:14" x14ac:dyDescent="0.35">
      <c r="A96" s="184"/>
      <c r="B96" s="12" t="s">
        <v>89</v>
      </c>
      <c r="C96" s="12">
        <f t="shared" ref="C96:M96" si="18">SUM(C91:C95)</f>
        <v>5351</v>
      </c>
      <c r="D96" s="12">
        <f t="shared" si="18"/>
        <v>3076</v>
      </c>
      <c r="E96" s="12">
        <f t="shared" si="18"/>
        <v>4730</v>
      </c>
      <c r="F96" s="12">
        <f t="shared" si="18"/>
        <v>2757</v>
      </c>
      <c r="G96" s="12">
        <f t="shared" si="18"/>
        <v>770</v>
      </c>
      <c r="H96" s="12">
        <f t="shared" si="18"/>
        <v>824</v>
      </c>
      <c r="I96" s="12">
        <f t="shared" si="18"/>
        <v>56</v>
      </c>
      <c r="J96" s="12">
        <f t="shared" si="18"/>
        <v>1164</v>
      </c>
      <c r="K96" s="12">
        <f t="shared" si="18"/>
        <v>681</v>
      </c>
      <c r="L96" s="12">
        <f t="shared" si="18"/>
        <v>593</v>
      </c>
      <c r="M96" s="87">
        <f t="shared" si="18"/>
        <v>2187</v>
      </c>
      <c r="N96" s="16">
        <f t="shared" si="1"/>
        <v>22189</v>
      </c>
    </row>
    <row r="97" spans="1:14" x14ac:dyDescent="0.35">
      <c r="A97" s="186" t="s">
        <v>66</v>
      </c>
      <c r="B97" s="187"/>
      <c r="C97" s="1">
        <v>4789</v>
      </c>
      <c r="D97" s="1">
        <v>2807</v>
      </c>
      <c r="E97" s="1">
        <v>3317</v>
      </c>
      <c r="F97" s="1">
        <v>1866</v>
      </c>
      <c r="G97" s="1">
        <v>752</v>
      </c>
      <c r="H97" s="1">
        <v>786</v>
      </c>
      <c r="I97" s="15">
        <v>49</v>
      </c>
      <c r="J97" s="1">
        <v>1126</v>
      </c>
      <c r="K97" s="1">
        <v>640</v>
      </c>
      <c r="L97" s="1">
        <v>561</v>
      </c>
      <c r="M97" s="88">
        <v>2076</v>
      </c>
      <c r="N97" s="16">
        <f t="shared" si="1"/>
        <v>18769</v>
      </c>
    </row>
    <row r="98" spans="1:14" x14ac:dyDescent="0.35">
      <c r="A98" s="186" t="s">
        <v>12</v>
      </c>
      <c r="B98" s="187"/>
      <c r="C98" s="1" t="s">
        <v>41</v>
      </c>
      <c r="D98" s="1" t="s">
        <v>64</v>
      </c>
      <c r="E98" s="1" t="s">
        <v>67</v>
      </c>
      <c r="F98" s="1" t="s">
        <v>69</v>
      </c>
      <c r="G98" s="1" t="s">
        <v>75</v>
      </c>
      <c r="H98" s="10" t="s">
        <v>77</v>
      </c>
      <c r="I98" s="15" t="s">
        <v>79</v>
      </c>
      <c r="J98" s="1" t="s">
        <v>81</v>
      </c>
      <c r="K98" s="1" t="s">
        <v>83</v>
      </c>
      <c r="L98" s="1" t="s">
        <v>85</v>
      </c>
      <c r="M98" s="88" t="s">
        <v>87</v>
      </c>
      <c r="N98" s="17"/>
    </row>
    <row r="99" spans="1:14" x14ac:dyDescent="0.35">
      <c r="A99" s="186" t="s">
        <v>13</v>
      </c>
      <c r="B99" s="187"/>
      <c r="C99" s="1" t="s">
        <v>42</v>
      </c>
      <c r="D99" s="1" t="s">
        <v>65</v>
      </c>
      <c r="E99" s="1" t="s">
        <v>68</v>
      </c>
      <c r="F99" s="1" t="s">
        <v>70</v>
      </c>
      <c r="G99" s="5" t="s">
        <v>76</v>
      </c>
      <c r="H99" s="1" t="s">
        <v>78</v>
      </c>
      <c r="I99" s="15" t="s">
        <v>80</v>
      </c>
      <c r="J99" s="1" t="s">
        <v>82</v>
      </c>
      <c r="K99" s="1" t="s">
        <v>84</v>
      </c>
      <c r="L99" s="5" t="s">
        <v>86</v>
      </c>
      <c r="M99" s="88" t="s">
        <v>88</v>
      </c>
      <c r="N99" s="17"/>
    </row>
  </sheetData>
  <mergeCells count="30">
    <mergeCell ref="A91:A96"/>
    <mergeCell ref="A97:B97"/>
    <mergeCell ref="A98:B98"/>
    <mergeCell ref="A99:B99"/>
    <mergeCell ref="A32:B32"/>
    <mergeCell ref="A33:B33"/>
    <mergeCell ref="A55:A60"/>
    <mergeCell ref="A61:A66"/>
    <mergeCell ref="A67:A72"/>
    <mergeCell ref="A73:A78"/>
    <mergeCell ref="A79:A84"/>
    <mergeCell ref="A85:A90"/>
    <mergeCell ref="A52:A54"/>
    <mergeCell ref="A26:A31"/>
    <mergeCell ref="A34:A36"/>
    <mergeCell ref="A37:A44"/>
    <mergeCell ref="A45:A48"/>
    <mergeCell ref="A49:A51"/>
    <mergeCell ref="A22:A25"/>
    <mergeCell ref="A1:A2"/>
    <mergeCell ref="B1:B2"/>
    <mergeCell ref="C1:M1"/>
    <mergeCell ref="N1:N2"/>
    <mergeCell ref="A3:B3"/>
    <mergeCell ref="A4:A6"/>
    <mergeCell ref="A7:A11"/>
    <mergeCell ref="A12:B12"/>
    <mergeCell ref="A13:B13"/>
    <mergeCell ref="A14:A16"/>
    <mergeCell ref="A17:A2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I8"/>
  <sheetViews>
    <sheetView workbookViewId="0">
      <selection activeCell="H2" sqref="H1:H1048576"/>
    </sheetView>
  </sheetViews>
  <sheetFormatPr defaultRowHeight="14.5" x14ac:dyDescent="0.35"/>
  <cols>
    <col min="1" max="1" width="15" bestFit="1" customWidth="1"/>
    <col min="2" max="2" width="22.90625" customWidth="1"/>
    <col min="8" max="8" width="8.90625" style="93"/>
  </cols>
  <sheetData>
    <row r="1" spans="1:9" x14ac:dyDescent="0.35">
      <c r="A1" s="197" t="s">
        <v>3</v>
      </c>
      <c r="B1" s="197" t="s">
        <v>1</v>
      </c>
      <c r="C1" s="196" t="s">
        <v>2</v>
      </c>
      <c r="D1" s="196"/>
      <c r="E1" s="196"/>
      <c r="F1" s="196"/>
      <c r="G1" s="196"/>
      <c r="H1" s="196"/>
      <c r="I1" s="190" t="s">
        <v>89</v>
      </c>
    </row>
    <row r="2" spans="1:9" x14ac:dyDescent="0.35">
      <c r="A2" s="191"/>
      <c r="B2" s="191"/>
      <c r="C2" s="2">
        <v>2011</v>
      </c>
      <c r="D2" s="2">
        <v>2012</v>
      </c>
      <c r="E2" s="2">
        <v>2013</v>
      </c>
      <c r="F2" s="2">
        <v>2015</v>
      </c>
      <c r="G2" s="2">
        <v>2021</v>
      </c>
      <c r="H2" s="87">
        <v>2022</v>
      </c>
      <c r="I2" s="190"/>
    </row>
    <row r="3" spans="1:9" x14ac:dyDescent="0.35">
      <c r="A3" s="192" t="s">
        <v>90</v>
      </c>
      <c r="B3" s="187"/>
      <c r="C3" s="12">
        <v>5687</v>
      </c>
      <c r="D3" s="12">
        <v>3308</v>
      </c>
      <c r="E3" s="12">
        <v>5240</v>
      </c>
      <c r="F3" s="12">
        <v>3487</v>
      </c>
      <c r="G3" s="12">
        <v>609</v>
      </c>
      <c r="H3" s="87">
        <v>2242</v>
      </c>
      <c r="I3" s="16">
        <f>SUM(C3:H3)</f>
        <v>20573</v>
      </c>
    </row>
    <row r="4" spans="1:9" x14ac:dyDescent="0.35">
      <c r="A4" s="177" t="s">
        <v>4</v>
      </c>
      <c r="B4" s="8" t="s">
        <v>5</v>
      </c>
      <c r="C4" s="1">
        <v>4399</v>
      </c>
      <c r="D4" s="1">
        <v>2578</v>
      </c>
      <c r="E4" s="1">
        <v>3858</v>
      </c>
      <c r="F4" s="1">
        <v>2569</v>
      </c>
      <c r="G4" s="1">
        <v>508</v>
      </c>
      <c r="H4" s="88">
        <v>1846</v>
      </c>
      <c r="I4" s="16">
        <f>SUM(C4:H4)</f>
        <v>15758</v>
      </c>
    </row>
    <row r="5" spans="1:9" x14ac:dyDescent="0.35">
      <c r="A5" s="178"/>
      <c r="B5" s="9" t="s">
        <v>118</v>
      </c>
      <c r="C5" s="20">
        <f>C4/C3</f>
        <v>0.77351855108141376</v>
      </c>
      <c r="D5" s="20">
        <f t="shared" ref="D5:F5" si="0">D4/D3</f>
        <v>0.779322853688029</v>
      </c>
      <c r="E5" s="20">
        <f t="shared" si="0"/>
        <v>0.73625954198473287</v>
      </c>
      <c r="F5" s="20">
        <f t="shared" si="0"/>
        <v>0.73673644967020357</v>
      </c>
      <c r="G5" s="20">
        <f t="shared" ref="G5" si="1">G4/G3</f>
        <v>0.83415435139573069</v>
      </c>
      <c r="H5" s="94">
        <f t="shared" ref="H5" si="2">H4/H3</f>
        <v>0.82337198929527211</v>
      </c>
      <c r="I5" s="21">
        <f t="shared" ref="I5" si="3">I4/I3</f>
        <v>0.76595537840859373</v>
      </c>
    </row>
    <row r="6" spans="1:9" x14ac:dyDescent="0.35">
      <c r="A6" s="178"/>
      <c r="B6" s="8" t="s">
        <v>6</v>
      </c>
      <c r="C6" s="1">
        <v>1288</v>
      </c>
      <c r="D6" s="1">
        <v>730</v>
      </c>
      <c r="E6" s="1">
        <v>1382</v>
      </c>
      <c r="F6" s="1">
        <v>918</v>
      </c>
      <c r="G6" s="1">
        <v>101</v>
      </c>
      <c r="H6" s="88">
        <v>396</v>
      </c>
      <c r="I6" s="16">
        <f>SUM(C6:H6)</f>
        <v>4815</v>
      </c>
    </row>
    <row r="7" spans="1:9" x14ac:dyDescent="0.35">
      <c r="A7" s="178"/>
      <c r="B7" s="9" t="s">
        <v>118</v>
      </c>
      <c r="C7" s="20">
        <f>C6/C3</f>
        <v>0.22648144891858624</v>
      </c>
      <c r="D7" s="20">
        <f t="shared" ref="D7:I7" si="4">D6/D3</f>
        <v>0.22067714631197097</v>
      </c>
      <c r="E7" s="20">
        <f t="shared" si="4"/>
        <v>0.26374045801526719</v>
      </c>
      <c r="F7" s="20">
        <f t="shared" si="4"/>
        <v>0.26326355032979637</v>
      </c>
      <c r="G7" s="20">
        <f t="shared" si="4"/>
        <v>0.16584564860426929</v>
      </c>
      <c r="H7" s="94">
        <f t="shared" si="4"/>
        <v>0.17662801070472792</v>
      </c>
      <c r="I7" s="21">
        <f t="shared" si="4"/>
        <v>0.23404462159140621</v>
      </c>
    </row>
    <row r="8" spans="1:9" x14ac:dyDescent="0.35">
      <c r="A8" s="179"/>
      <c r="B8" s="13" t="s">
        <v>119</v>
      </c>
      <c r="C8" s="12">
        <f>SUM(C4,C6)</f>
        <v>5687</v>
      </c>
      <c r="D8" s="12">
        <f t="shared" ref="D8:I8" si="5">SUM(D4,D6)</f>
        <v>3308</v>
      </c>
      <c r="E8" s="12">
        <f t="shared" si="5"/>
        <v>5240</v>
      </c>
      <c r="F8" s="12">
        <f t="shared" si="5"/>
        <v>3487</v>
      </c>
      <c r="G8" s="12">
        <f t="shared" si="5"/>
        <v>609</v>
      </c>
      <c r="H8" s="87">
        <f t="shared" si="5"/>
        <v>2242</v>
      </c>
      <c r="I8" s="16">
        <f t="shared" si="5"/>
        <v>20573</v>
      </c>
    </row>
  </sheetData>
  <mergeCells count="6">
    <mergeCell ref="A4:A8"/>
    <mergeCell ref="A1:A2"/>
    <mergeCell ref="B1:B2"/>
    <mergeCell ref="C1:H1"/>
    <mergeCell ref="I1:I2"/>
    <mergeCell ref="A3:B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N14"/>
  <sheetViews>
    <sheetView workbookViewId="0">
      <selection activeCell="M2" sqref="M1:M1048576"/>
    </sheetView>
  </sheetViews>
  <sheetFormatPr defaultRowHeight="14.5" x14ac:dyDescent="0.35"/>
  <cols>
    <col min="1" max="1" width="19.6328125" customWidth="1"/>
    <col min="2" max="2" width="19.54296875" customWidth="1"/>
    <col min="13" max="13" width="8.90625" style="93"/>
    <col min="14" max="14" width="19.54296875" customWidth="1"/>
  </cols>
  <sheetData>
    <row r="1" spans="1:14" x14ac:dyDescent="0.35">
      <c r="A1" s="197" t="s">
        <v>3</v>
      </c>
      <c r="B1" s="197" t="s">
        <v>1</v>
      </c>
      <c r="C1" s="196" t="s">
        <v>2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0" t="s">
        <v>89</v>
      </c>
    </row>
    <row r="2" spans="1:14" x14ac:dyDescent="0.35">
      <c r="A2" s="191"/>
      <c r="B2" s="191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190"/>
    </row>
    <row r="3" spans="1:14" x14ac:dyDescent="0.35">
      <c r="A3" s="192" t="s">
        <v>90</v>
      </c>
      <c r="B3" s="187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177" t="s">
        <v>7</v>
      </c>
      <c r="B4" s="9" t="s">
        <v>8</v>
      </c>
      <c r="C4" s="5">
        <v>318</v>
      </c>
      <c r="D4" s="1">
        <v>1361</v>
      </c>
      <c r="E4" s="1">
        <v>162</v>
      </c>
      <c r="F4" s="1">
        <v>437</v>
      </c>
      <c r="G4" s="1">
        <v>253</v>
      </c>
      <c r="H4" s="1">
        <v>256</v>
      </c>
      <c r="I4" s="15">
        <v>5</v>
      </c>
      <c r="J4" s="1">
        <v>270</v>
      </c>
      <c r="K4" s="1">
        <v>155</v>
      </c>
      <c r="L4" s="1">
        <v>180</v>
      </c>
      <c r="M4" s="88">
        <v>548</v>
      </c>
      <c r="N4" s="16">
        <f t="shared" ref="N4:N10" si="0">SUM(C4:M4)</f>
        <v>3945</v>
      </c>
    </row>
    <row r="5" spans="1:14" x14ac:dyDescent="0.35">
      <c r="A5" s="178"/>
      <c r="B5" s="9" t="s">
        <v>118</v>
      </c>
      <c r="C5" s="30">
        <f>C4/C12</f>
        <v>5.5917003692632319E-2</v>
      </c>
      <c r="D5" s="30">
        <f t="shared" ref="D5:N5" si="1">D4/D12</f>
        <v>0.4114268440145103</v>
      </c>
      <c r="E5" s="30">
        <f t="shared" si="1"/>
        <v>3.0916030534351144E-2</v>
      </c>
      <c r="F5" s="30">
        <f t="shared" si="1"/>
        <v>0.12532262689991397</v>
      </c>
      <c r="G5" s="30">
        <f t="shared" si="1"/>
        <v>0.33289473684210524</v>
      </c>
      <c r="H5" s="30">
        <f t="shared" si="1"/>
        <v>0.29663962920046349</v>
      </c>
      <c r="I5" s="30">
        <f t="shared" si="1"/>
        <v>8.9285714285714288E-2</v>
      </c>
      <c r="J5" s="30">
        <f t="shared" si="1"/>
        <v>0.22784810126582278</v>
      </c>
      <c r="K5" s="30">
        <f t="shared" si="1"/>
        <v>0.22206303724928367</v>
      </c>
      <c r="L5" s="30">
        <f t="shared" si="1"/>
        <v>0.29556650246305421</v>
      </c>
      <c r="M5" s="95">
        <f t="shared" si="1"/>
        <v>0.24442462087421946</v>
      </c>
      <c r="N5" s="28">
        <f t="shared" si="1"/>
        <v>0.163455562461156</v>
      </c>
    </row>
    <row r="6" spans="1:14" x14ac:dyDescent="0.35">
      <c r="A6" s="178"/>
      <c r="B6" s="9" t="s">
        <v>9</v>
      </c>
      <c r="C6" s="1">
        <v>3671</v>
      </c>
      <c r="D6" s="1">
        <v>225</v>
      </c>
      <c r="E6" s="1">
        <v>3198</v>
      </c>
      <c r="F6" s="1">
        <v>1433</v>
      </c>
      <c r="G6" s="1">
        <v>271</v>
      </c>
      <c r="H6" s="1">
        <v>365</v>
      </c>
      <c r="I6" s="15">
        <v>17</v>
      </c>
      <c r="J6" s="1">
        <v>283</v>
      </c>
      <c r="K6" s="1">
        <v>130</v>
      </c>
      <c r="L6" s="1">
        <v>129</v>
      </c>
      <c r="M6" s="88">
        <v>424</v>
      </c>
      <c r="N6" s="16">
        <f t="shared" si="0"/>
        <v>10146</v>
      </c>
    </row>
    <row r="7" spans="1:14" x14ac:dyDescent="0.35">
      <c r="A7" s="178"/>
      <c r="B7" s="9" t="s">
        <v>118</v>
      </c>
      <c r="C7" s="31">
        <f>C6/C12</f>
        <v>0.64550729734482148</v>
      </c>
      <c r="D7" s="31">
        <f t="shared" ref="D7:N7" si="2">D6/D12</f>
        <v>6.8016928657799278E-2</v>
      </c>
      <c r="E7" s="31">
        <f t="shared" si="2"/>
        <v>0.61030534351145038</v>
      </c>
      <c r="F7" s="31">
        <f t="shared" si="2"/>
        <v>0.41095497562374533</v>
      </c>
      <c r="G7" s="31">
        <f t="shared" si="2"/>
        <v>0.35657894736842105</v>
      </c>
      <c r="H7" s="31">
        <f t="shared" si="2"/>
        <v>0.42294322132097334</v>
      </c>
      <c r="I7" s="31">
        <f t="shared" si="2"/>
        <v>0.30357142857142855</v>
      </c>
      <c r="J7" s="31">
        <f t="shared" si="2"/>
        <v>0.23881856540084387</v>
      </c>
      <c r="K7" s="31">
        <f t="shared" si="2"/>
        <v>0.18624641833810887</v>
      </c>
      <c r="L7" s="31">
        <f t="shared" si="2"/>
        <v>0.21182266009852216</v>
      </c>
      <c r="M7" s="96">
        <f t="shared" si="2"/>
        <v>0.18911685994647637</v>
      </c>
      <c r="N7" s="21">
        <f t="shared" si="2"/>
        <v>0.42038533250466126</v>
      </c>
    </row>
    <row r="8" spans="1:14" x14ac:dyDescent="0.35">
      <c r="A8" s="178"/>
      <c r="B8" s="9" t="s">
        <v>10</v>
      </c>
      <c r="C8" s="1">
        <v>1384</v>
      </c>
      <c r="D8" s="1">
        <v>1418</v>
      </c>
      <c r="E8" s="1">
        <v>1472</v>
      </c>
      <c r="F8" s="1">
        <v>1283</v>
      </c>
      <c r="G8" s="1">
        <v>164</v>
      </c>
      <c r="H8" s="1">
        <v>158</v>
      </c>
      <c r="I8" s="15">
        <v>25</v>
      </c>
      <c r="J8" s="1">
        <v>428</v>
      </c>
      <c r="K8" s="1">
        <v>241</v>
      </c>
      <c r="L8" s="1">
        <v>200</v>
      </c>
      <c r="M8" s="88">
        <v>913</v>
      </c>
      <c r="N8" s="16">
        <f t="shared" si="0"/>
        <v>7686</v>
      </c>
    </row>
    <row r="9" spans="1:14" x14ac:dyDescent="0.35">
      <c r="A9" s="178"/>
      <c r="B9" s="9" t="s">
        <v>118</v>
      </c>
      <c r="C9" s="31">
        <f>C8/C12</f>
        <v>0.24336205380692807</v>
      </c>
      <c r="D9" s="31">
        <f t="shared" ref="D9:N9" si="3">D8/D12</f>
        <v>0.42865779927448611</v>
      </c>
      <c r="E9" s="31">
        <f t="shared" si="3"/>
        <v>0.28091603053435116</v>
      </c>
      <c r="F9" s="31">
        <f t="shared" si="3"/>
        <v>0.36793805563521653</v>
      </c>
      <c r="G9" s="31">
        <f t="shared" si="3"/>
        <v>0.21578947368421053</v>
      </c>
      <c r="H9" s="31">
        <f t="shared" si="3"/>
        <v>0.18308227114716108</v>
      </c>
      <c r="I9" s="31">
        <f t="shared" si="3"/>
        <v>0.44642857142857145</v>
      </c>
      <c r="J9" s="31">
        <f t="shared" si="3"/>
        <v>0.36118143459915614</v>
      </c>
      <c r="K9" s="31">
        <f t="shared" si="3"/>
        <v>0.3452722063037249</v>
      </c>
      <c r="L9" s="31">
        <f t="shared" si="3"/>
        <v>0.32840722495894908</v>
      </c>
      <c r="M9" s="96">
        <f t="shared" si="3"/>
        <v>0.40722569134701159</v>
      </c>
      <c r="N9" s="21">
        <f t="shared" si="3"/>
        <v>0.31845866998135486</v>
      </c>
    </row>
    <row r="10" spans="1:14" x14ac:dyDescent="0.35">
      <c r="A10" s="178"/>
      <c r="B10" s="9" t="s">
        <v>11</v>
      </c>
      <c r="C10" s="1">
        <v>314</v>
      </c>
      <c r="D10" s="1">
        <v>304</v>
      </c>
      <c r="E10" s="1">
        <v>408</v>
      </c>
      <c r="F10" s="1">
        <v>334</v>
      </c>
      <c r="G10" s="1">
        <v>72</v>
      </c>
      <c r="H10" s="1">
        <v>84</v>
      </c>
      <c r="I10" s="15">
        <v>9</v>
      </c>
      <c r="J10" s="1">
        <v>204</v>
      </c>
      <c r="K10" s="1">
        <v>172</v>
      </c>
      <c r="L10" s="1">
        <v>100</v>
      </c>
      <c r="M10" s="88">
        <v>357</v>
      </c>
      <c r="N10" s="16">
        <f t="shared" si="0"/>
        <v>2358</v>
      </c>
    </row>
    <row r="11" spans="1:14" x14ac:dyDescent="0.35">
      <c r="A11" s="178"/>
      <c r="B11" s="9" t="s">
        <v>118</v>
      </c>
      <c r="C11" s="31">
        <f>C10/C12</f>
        <v>5.521364515561808E-2</v>
      </c>
      <c r="D11" s="31">
        <f t="shared" ref="D11:N11" si="4">D10/D12</f>
        <v>9.1898428053204348E-2</v>
      </c>
      <c r="E11" s="31">
        <f t="shared" si="4"/>
        <v>7.786259541984733E-2</v>
      </c>
      <c r="F11" s="31">
        <f t="shared" si="4"/>
        <v>9.5784341841124179E-2</v>
      </c>
      <c r="G11" s="31">
        <f t="shared" si="4"/>
        <v>9.4736842105263161E-2</v>
      </c>
      <c r="H11" s="31">
        <f t="shared" si="4"/>
        <v>9.7334878331402086E-2</v>
      </c>
      <c r="I11" s="31">
        <f t="shared" si="4"/>
        <v>0.16071428571428573</v>
      </c>
      <c r="J11" s="31">
        <f t="shared" si="4"/>
        <v>0.17215189873417722</v>
      </c>
      <c r="K11" s="31">
        <f t="shared" si="4"/>
        <v>0.24641833810888253</v>
      </c>
      <c r="L11" s="31">
        <f t="shared" si="4"/>
        <v>0.16420361247947454</v>
      </c>
      <c r="M11" s="96">
        <f t="shared" si="4"/>
        <v>0.15923282783229259</v>
      </c>
      <c r="N11" s="21">
        <f t="shared" si="4"/>
        <v>9.7700435052827841E-2</v>
      </c>
    </row>
    <row r="12" spans="1:14" x14ac:dyDescent="0.35">
      <c r="A12" s="179"/>
      <c r="B12" s="13" t="s">
        <v>119</v>
      </c>
      <c r="C12" s="12">
        <f>SUM(C4,C6,C8,C10)</f>
        <v>5687</v>
      </c>
      <c r="D12" s="12">
        <f>SUM(D4,D6,D8,D10)</f>
        <v>3308</v>
      </c>
      <c r="E12" s="12">
        <f t="shared" ref="E12:N12" si="5">SUM(E4,E6,E8,E10)</f>
        <v>5240</v>
      </c>
      <c r="F12" s="12">
        <f t="shared" si="5"/>
        <v>3487</v>
      </c>
      <c r="G12" s="4">
        <f t="shared" si="5"/>
        <v>760</v>
      </c>
      <c r="H12" s="4">
        <f t="shared" si="5"/>
        <v>863</v>
      </c>
      <c r="I12" s="12">
        <f t="shared" si="5"/>
        <v>56</v>
      </c>
      <c r="J12" s="12">
        <f t="shared" si="5"/>
        <v>1185</v>
      </c>
      <c r="K12" s="12">
        <f t="shared" si="5"/>
        <v>698</v>
      </c>
      <c r="L12" s="12">
        <f t="shared" si="5"/>
        <v>609</v>
      </c>
      <c r="M12" s="87">
        <f t="shared" si="5"/>
        <v>2242</v>
      </c>
      <c r="N12" s="16">
        <f t="shared" si="5"/>
        <v>24135</v>
      </c>
    </row>
    <row r="13" spans="1:14" x14ac:dyDescent="0.35">
      <c r="A13" s="192" t="s">
        <v>91</v>
      </c>
      <c r="B13" s="187"/>
      <c r="C13" s="6" t="s">
        <v>44</v>
      </c>
      <c r="D13" s="3" t="s">
        <v>45</v>
      </c>
      <c r="E13" s="3" t="s">
        <v>47</v>
      </c>
      <c r="F13" s="3" t="s">
        <v>49</v>
      </c>
      <c r="G13" s="3" t="s">
        <v>51</v>
      </c>
      <c r="H13" s="3" t="s">
        <v>53</v>
      </c>
      <c r="I13" s="18" t="s">
        <v>0</v>
      </c>
      <c r="J13" s="3" t="s">
        <v>56</v>
      </c>
      <c r="K13" s="3" t="s">
        <v>58</v>
      </c>
      <c r="L13" s="6" t="s">
        <v>60</v>
      </c>
      <c r="M13" s="89" t="s">
        <v>62</v>
      </c>
      <c r="N13" s="29"/>
    </row>
    <row r="14" spans="1:14" x14ac:dyDescent="0.35">
      <c r="A14" s="192" t="s">
        <v>92</v>
      </c>
      <c r="B14" s="187"/>
      <c r="C14" s="3" t="s">
        <v>43</v>
      </c>
      <c r="D14" s="6" t="s">
        <v>46</v>
      </c>
      <c r="E14" s="3" t="s">
        <v>48</v>
      </c>
      <c r="F14" s="6" t="s">
        <v>50</v>
      </c>
      <c r="G14" s="3" t="s">
        <v>52</v>
      </c>
      <c r="H14" s="3" t="s">
        <v>54</v>
      </c>
      <c r="I14" s="19" t="s">
        <v>55</v>
      </c>
      <c r="J14" s="3" t="s">
        <v>57</v>
      </c>
      <c r="K14" s="6" t="s">
        <v>59</v>
      </c>
      <c r="L14" s="6" t="s">
        <v>61</v>
      </c>
      <c r="M14" s="89" t="s">
        <v>63</v>
      </c>
      <c r="N14" s="16"/>
    </row>
  </sheetData>
  <mergeCells count="8">
    <mergeCell ref="N1:N2"/>
    <mergeCell ref="A3:B3"/>
    <mergeCell ref="A4:A12"/>
    <mergeCell ref="A13:B13"/>
    <mergeCell ref="A14:B14"/>
    <mergeCell ref="A1:A2"/>
    <mergeCell ref="B1:B2"/>
    <mergeCell ref="C1:M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N22"/>
  <sheetViews>
    <sheetView workbookViewId="0">
      <selection activeCell="M2" sqref="M1:M1048576"/>
    </sheetView>
  </sheetViews>
  <sheetFormatPr defaultRowHeight="14.5" x14ac:dyDescent="0.35"/>
  <cols>
    <col min="1" max="1" width="23" customWidth="1"/>
    <col min="2" max="2" width="33.36328125" bestFit="1" customWidth="1"/>
    <col min="13" max="13" width="8.90625" style="93"/>
  </cols>
  <sheetData>
    <row r="1" spans="1:14" x14ac:dyDescent="0.35">
      <c r="A1" s="197" t="s">
        <v>3</v>
      </c>
      <c r="B1" s="197" t="s">
        <v>1</v>
      </c>
      <c r="C1" s="196" t="s">
        <v>2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0" t="s">
        <v>89</v>
      </c>
    </row>
    <row r="2" spans="1:14" x14ac:dyDescent="0.35">
      <c r="A2" s="191"/>
      <c r="B2" s="191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190"/>
    </row>
    <row r="3" spans="1:14" x14ac:dyDescent="0.35">
      <c r="A3" s="192" t="s">
        <v>90</v>
      </c>
      <c r="B3" s="187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180" t="s">
        <v>15</v>
      </c>
      <c r="B4" s="1" t="s">
        <v>20</v>
      </c>
      <c r="C4" s="1">
        <v>3966</v>
      </c>
      <c r="D4" s="1">
        <v>2498</v>
      </c>
      <c r="E4" s="1">
        <v>3610</v>
      </c>
      <c r="F4" s="1">
        <v>2194</v>
      </c>
      <c r="G4" s="1">
        <v>685</v>
      </c>
      <c r="H4" s="1">
        <v>744</v>
      </c>
      <c r="I4" s="15">
        <v>48</v>
      </c>
      <c r="J4" s="1">
        <v>1013</v>
      </c>
      <c r="K4" s="1">
        <v>596</v>
      </c>
      <c r="L4" s="1">
        <v>516</v>
      </c>
      <c r="M4" s="88">
        <v>1943</v>
      </c>
      <c r="N4" s="16">
        <f t="shared" ref="N4:N6" si="0">SUM(C4:M4)</f>
        <v>17813</v>
      </c>
    </row>
    <row r="5" spans="1:14" x14ac:dyDescent="0.35">
      <c r="A5" s="180"/>
      <c r="B5" s="1" t="s">
        <v>118</v>
      </c>
      <c r="C5" s="20">
        <f>C4/C8</f>
        <v>0.7379977670264235</v>
      </c>
      <c r="D5" s="20">
        <f t="shared" ref="D5:N5" si="1">D4/D8</f>
        <v>0.8084142394822007</v>
      </c>
      <c r="E5" s="20">
        <f t="shared" si="1"/>
        <v>0.74880730138975315</v>
      </c>
      <c r="F5" s="20">
        <f t="shared" si="1"/>
        <v>0.78609817269795768</v>
      </c>
      <c r="G5" s="20">
        <f t="shared" si="1"/>
        <v>0.88273195876288657</v>
      </c>
      <c r="H5" s="20">
        <f t="shared" si="1"/>
        <v>0.89746682750301565</v>
      </c>
      <c r="I5" s="20">
        <f t="shared" si="1"/>
        <v>0.87272727272727268</v>
      </c>
      <c r="J5" s="20">
        <f t="shared" si="1"/>
        <v>0.8702749140893471</v>
      </c>
      <c r="K5" s="20">
        <f t="shared" si="1"/>
        <v>0.87518355359765054</v>
      </c>
      <c r="L5" s="20">
        <f t="shared" si="1"/>
        <v>0.8701517706576728</v>
      </c>
      <c r="M5" s="94">
        <f t="shared" si="1"/>
        <v>0.88680967594705618</v>
      </c>
      <c r="N5" s="21">
        <f t="shared" si="1"/>
        <v>0.79646769505924431</v>
      </c>
    </row>
    <row r="6" spans="1:14" x14ac:dyDescent="0.35">
      <c r="A6" s="181"/>
      <c r="B6" s="1" t="s">
        <v>21</v>
      </c>
      <c r="C6" s="1">
        <v>1408</v>
      </c>
      <c r="D6" s="1">
        <v>592</v>
      </c>
      <c r="E6" s="1">
        <v>1211</v>
      </c>
      <c r="F6" s="1">
        <v>597</v>
      </c>
      <c r="G6" s="1">
        <v>91</v>
      </c>
      <c r="H6" s="1">
        <v>85</v>
      </c>
      <c r="I6" s="15">
        <v>7</v>
      </c>
      <c r="J6" s="1">
        <v>151</v>
      </c>
      <c r="K6" s="1">
        <v>85</v>
      </c>
      <c r="L6" s="1">
        <v>77</v>
      </c>
      <c r="M6" s="88">
        <v>248</v>
      </c>
      <c r="N6" s="16">
        <f t="shared" si="0"/>
        <v>4552</v>
      </c>
    </row>
    <row r="7" spans="1:14" x14ac:dyDescent="0.35">
      <c r="A7" s="181"/>
      <c r="B7" s="1" t="s">
        <v>118</v>
      </c>
      <c r="C7" s="20">
        <f>C6/C8</f>
        <v>0.2620022329735765</v>
      </c>
      <c r="D7" s="20">
        <f t="shared" ref="D7:N7" si="2">D6/D8</f>
        <v>0.19158576051779935</v>
      </c>
      <c r="E7" s="20">
        <f t="shared" si="2"/>
        <v>0.25119269861024685</v>
      </c>
      <c r="F7" s="20">
        <f t="shared" si="2"/>
        <v>0.21390182730204227</v>
      </c>
      <c r="G7" s="20">
        <f t="shared" si="2"/>
        <v>0.1172680412371134</v>
      </c>
      <c r="H7" s="20">
        <f t="shared" si="2"/>
        <v>0.10253317249698432</v>
      </c>
      <c r="I7" s="20">
        <f t="shared" si="2"/>
        <v>0.12727272727272726</v>
      </c>
      <c r="J7" s="20">
        <f t="shared" si="2"/>
        <v>0.12972508591065293</v>
      </c>
      <c r="K7" s="20">
        <f t="shared" si="2"/>
        <v>0.12481644640234948</v>
      </c>
      <c r="L7" s="20">
        <f t="shared" si="2"/>
        <v>0.12984822934232715</v>
      </c>
      <c r="M7" s="94">
        <f t="shared" si="2"/>
        <v>0.11319032405294387</v>
      </c>
      <c r="N7" s="21">
        <f t="shared" si="2"/>
        <v>0.20353230494075564</v>
      </c>
    </row>
    <row r="8" spans="1:14" x14ac:dyDescent="0.35">
      <c r="A8" s="181"/>
      <c r="B8" s="12" t="s">
        <v>119</v>
      </c>
      <c r="C8" s="13">
        <f>SUM(C4,C6)</f>
        <v>5374</v>
      </c>
      <c r="D8" s="13">
        <f t="shared" ref="D8:N8" si="3">SUM(D4,D6)</f>
        <v>3090</v>
      </c>
      <c r="E8" s="13">
        <f t="shared" si="3"/>
        <v>4821</v>
      </c>
      <c r="F8" s="13">
        <f t="shared" si="3"/>
        <v>2791</v>
      </c>
      <c r="G8" s="13">
        <f t="shared" si="3"/>
        <v>776</v>
      </c>
      <c r="H8" s="13">
        <f t="shared" si="3"/>
        <v>829</v>
      </c>
      <c r="I8" s="13">
        <f t="shared" si="3"/>
        <v>55</v>
      </c>
      <c r="J8" s="13">
        <f t="shared" si="3"/>
        <v>1164</v>
      </c>
      <c r="K8" s="13">
        <f t="shared" si="3"/>
        <v>681</v>
      </c>
      <c r="L8" s="13">
        <f t="shared" si="3"/>
        <v>593</v>
      </c>
      <c r="M8" s="92">
        <f t="shared" si="3"/>
        <v>2191</v>
      </c>
      <c r="N8" s="24">
        <f t="shared" si="3"/>
        <v>22365</v>
      </c>
    </row>
    <row r="11" spans="1:14" x14ac:dyDescent="0.35">
      <c r="A11" s="197" t="s">
        <v>3</v>
      </c>
      <c r="B11" s="197" t="s">
        <v>1</v>
      </c>
      <c r="C11" s="196" t="s">
        <v>2</v>
      </c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0" t="s">
        <v>89</v>
      </c>
    </row>
    <row r="12" spans="1:14" x14ac:dyDescent="0.35">
      <c r="A12" s="191"/>
      <c r="B12" s="191"/>
      <c r="C12" s="2">
        <v>2011</v>
      </c>
      <c r="D12" s="2">
        <v>2012</v>
      </c>
      <c r="E12" s="2">
        <v>2013</v>
      </c>
      <c r="F12" s="2">
        <v>2015</v>
      </c>
      <c r="G12" s="2">
        <v>2016</v>
      </c>
      <c r="H12" s="2">
        <v>2017</v>
      </c>
      <c r="I12" s="8">
        <v>2018</v>
      </c>
      <c r="J12" s="2">
        <v>2019</v>
      </c>
      <c r="K12" s="2">
        <v>2020</v>
      </c>
      <c r="L12" s="2">
        <v>2021</v>
      </c>
      <c r="M12" s="87">
        <v>2022</v>
      </c>
      <c r="N12" s="190"/>
    </row>
    <row r="13" spans="1:14" x14ac:dyDescent="0.35">
      <c r="A13" s="192" t="s">
        <v>90</v>
      </c>
      <c r="B13" s="187"/>
      <c r="C13" s="12">
        <v>5687</v>
      </c>
      <c r="D13" s="12">
        <v>3308</v>
      </c>
      <c r="E13" s="12">
        <v>5240</v>
      </c>
      <c r="F13" s="12">
        <v>3487</v>
      </c>
      <c r="G13" s="12">
        <v>783</v>
      </c>
      <c r="H13" s="12">
        <v>865</v>
      </c>
      <c r="I13" s="13">
        <v>56</v>
      </c>
      <c r="J13" s="12">
        <v>1185</v>
      </c>
      <c r="K13" s="12">
        <v>698</v>
      </c>
      <c r="L13" s="12">
        <v>609</v>
      </c>
      <c r="M13" s="87">
        <v>2242</v>
      </c>
      <c r="N13" s="16">
        <f>SUM(C13:M13)</f>
        <v>24160</v>
      </c>
    </row>
    <row r="14" spans="1:14" x14ac:dyDescent="0.35">
      <c r="A14" s="182" t="s">
        <v>16</v>
      </c>
      <c r="B14" s="1" t="s">
        <v>71</v>
      </c>
      <c r="C14" s="1">
        <v>855</v>
      </c>
      <c r="D14" s="1">
        <v>621</v>
      </c>
      <c r="E14" s="1">
        <v>715</v>
      </c>
      <c r="F14" s="1">
        <v>454</v>
      </c>
      <c r="G14" s="1">
        <v>214</v>
      </c>
      <c r="H14" s="1">
        <v>247</v>
      </c>
      <c r="I14" s="15">
        <v>14</v>
      </c>
      <c r="J14" s="1">
        <v>300</v>
      </c>
      <c r="K14" s="1">
        <v>171</v>
      </c>
      <c r="L14" s="1">
        <v>154</v>
      </c>
      <c r="M14" s="88">
        <v>703</v>
      </c>
      <c r="N14" s="16">
        <f t="shared" ref="N14:N20" si="4">SUM(C14:M14)</f>
        <v>4448</v>
      </c>
    </row>
    <row r="15" spans="1:14" x14ac:dyDescent="0.35">
      <c r="A15" s="182"/>
      <c r="B15" s="1" t="s">
        <v>118</v>
      </c>
      <c r="C15" s="20">
        <f>C14/C22</f>
        <v>0.21739130434782608</v>
      </c>
      <c r="D15" s="20">
        <f t="shared" ref="D15:N15" si="5">D14/D22</f>
        <v>0.25305623471882638</v>
      </c>
      <c r="E15" s="20">
        <f t="shared" si="5"/>
        <v>0.19966489807316393</v>
      </c>
      <c r="F15" s="20">
        <f t="shared" si="5"/>
        <v>0.208352455254704</v>
      </c>
      <c r="G15" s="20">
        <f t="shared" si="5"/>
        <v>0.34740259740259738</v>
      </c>
      <c r="H15" s="20">
        <f t="shared" si="5"/>
        <v>0.33882030178326472</v>
      </c>
      <c r="I15" s="20">
        <f t="shared" si="5"/>
        <v>0.30434782608695654</v>
      </c>
      <c r="J15" s="20">
        <f t="shared" si="5"/>
        <v>0.30060120240480964</v>
      </c>
      <c r="K15" s="20">
        <f t="shared" si="5"/>
        <v>0.28934010152284262</v>
      </c>
      <c r="L15" s="20">
        <f t="shared" si="5"/>
        <v>0.30495049504950494</v>
      </c>
      <c r="M15" s="94">
        <f t="shared" si="5"/>
        <v>0.37513340448239063</v>
      </c>
      <c r="N15" s="21">
        <f t="shared" si="5"/>
        <v>0.25408431394950304</v>
      </c>
    </row>
    <row r="16" spans="1:14" x14ac:dyDescent="0.35">
      <c r="A16" s="183"/>
      <c r="B16" s="1" t="s">
        <v>72</v>
      </c>
      <c r="C16" s="1">
        <v>2401</v>
      </c>
      <c r="D16" s="1">
        <v>1458</v>
      </c>
      <c r="E16" s="1">
        <v>2252</v>
      </c>
      <c r="F16" s="1">
        <v>1370</v>
      </c>
      <c r="G16" s="1">
        <v>286</v>
      </c>
      <c r="H16" s="1">
        <v>358</v>
      </c>
      <c r="I16" s="15">
        <v>25</v>
      </c>
      <c r="J16" s="1">
        <v>508</v>
      </c>
      <c r="K16" s="1">
        <v>293</v>
      </c>
      <c r="L16" s="1">
        <v>251</v>
      </c>
      <c r="M16" s="88">
        <v>861</v>
      </c>
      <c r="N16" s="16">
        <f t="shared" si="4"/>
        <v>10063</v>
      </c>
    </row>
    <row r="17" spans="1:14" x14ac:dyDescent="0.35">
      <c r="A17" s="183"/>
      <c r="B17" s="1" t="s">
        <v>118</v>
      </c>
      <c r="C17" s="20">
        <f>C16/C22</f>
        <v>0.61047546402237474</v>
      </c>
      <c r="D17" s="20">
        <f t="shared" ref="D17:N17" si="6">D16/D22</f>
        <v>0.59413202933985332</v>
      </c>
      <c r="E17" s="20">
        <f t="shared" si="6"/>
        <v>0.62887461602904215</v>
      </c>
      <c r="F17" s="20">
        <f t="shared" si="6"/>
        <v>0.62872877466727861</v>
      </c>
      <c r="G17" s="20">
        <f t="shared" si="6"/>
        <v>0.4642857142857143</v>
      </c>
      <c r="H17" s="20">
        <f t="shared" si="6"/>
        <v>0.49108367626886146</v>
      </c>
      <c r="I17" s="20">
        <f t="shared" si="6"/>
        <v>0.54347826086956519</v>
      </c>
      <c r="J17" s="20">
        <f t="shared" si="6"/>
        <v>0.50901803607214424</v>
      </c>
      <c r="K17" s="20">
        <f t="shared" si="6"/>
        <v>0.49576988155668361</v>
      </c>
      <c r="L17" s="20">
        <f t="shared" si="6"/>
        <v>0.49702970297029703</v>
      </c>
      <c r="M17" s="94">
        <f t="shared" si="6"/>
        <v>0.45944503735325509</v>
      </c>
      <c r="N17" s="21">
        <f t="shared" si="6"/>
        <v>0.574831486347538</v>
      </c>
    </row>
    <row r="18" spans="1:14" x14ac:dyDescent="0.35">
      <c r="A18" s="183"/>
      <c r="B18" s="1" t="s">
        <v>73</v>
      </c>
      <c r="C18" s="1">
        <v>506</v>
      </c>
      <c r="D18" s="1">
        <v>290</v>
      </c>
      <c r="E18" s="1">
        <v>489</v>
      </c>
      <c r="F18" s="1">
        <v>294</v>
      </c>
      <c r="G18" s="1">
        <v>105</v>
      </c>
      <c r="H18" s="1">
        <v>104</v>
      </c>
      <c r="I18" s="15">
        <v>4</v>
      </c>
      <c r="J18" s="1">
        <v>153</v>
      </c>
      <c r="K18" s="1">
        <v>104</v>
      </c>
      <c r="L18" s="1">
        <v>68</v>
      </c>
      <c r="M18" s="88">
        <v>250</v>
      </c>
      <c r="N18" s="16">
        <f t="shared" si="4"/>
        <v>2367</v>
      </c>
    </row>
    <row r="19" spans="1:14" x14ac:dyDescent="0.35">
      <c r="A19" s="183"/>
      <c r="B19" s="1" t="s">
        <v>118</v>
      </c>
      <c r="C19" s="20">
        <f>C18/C22</f>
        <v>0.12865497076023391</v>
      </c>
      <c r="D19" s="20">
        <f t="shared" ref="D19:N19" si="7">D18/D22</f>
        <v>0.11817440912795436</v>
      </c>
      <c r="E19" s="20">
        <f t="shared" si="7"/>
        <v>0.1365540351857023</v>
      </c>
      <c r="F19" s="20">
        <f t="shared" si="7"/>
        <v>0.13492427719137218</v>
      </c>
      <c r="G19" s="20">
        <f t="shared" si="7"/>
        <v>0.17045454545454544</v>
      </c>
      <c r="H19" s="20">
        <f t="shared" si="7"/>
        <v>0.14266117969821673</v>
      </c>
      <c r="I19" s="20">
        <f t="shared" si="7"/>
        <v>8.6956521739130432E-2</v>
      </c>
      <c r="J19" s="20">
        <f t="shared" si="7"/>
        <v>0.15330661322645289</v>
      </c>
      <c r="K19" s="20">
        <f t="shared" si="7"/>
        <v>0.17597292724196278</v>
      </c>
      <c r="L19" s="20">
        <f t="shared" si="7"/>
        <v>0.13465346534653466</v>
      </c>
      <c r="M19" s="94">
        <f t="shared" si="7"/>
        <v>0.13340448239060831</v>
      </c>
      <c r="N19" s="21">
        <f t="shared" si="7"/>
        <v>0.13521078487375757</v>
      </c>
    </row>
    <row r="20" spans="1:14" x14ac:dyDescent="0.35">
      <c r="A20" s="183"/>
      <c r="B20" s="1" t="s">
        <v>74</v>
      </c>
      <c r="C20" s="1">
        <v>171</v>
      </c>
      <c r="D20" s="1">
        <v>85</v>
      </c>
      <c r="E20" s="1">
        <v>125</v>
      </c>
      <c r="F20" s="1">
        <v>61</v>
      </c>
      <c r="G20" s="1">
        <v>11</v>
      </c>
      <c r="H20" s="1">
        <v>20</v>
      </c>
      <c r="I20" s="15">
        <v>3</v>
      </c>
      <c r="J20" s="1">
        <v>37</v>
      </c>
      <c r="K20" s="1">
        <v>23</v>
      </c>
      <c r="L20" s="1">
        <v>32</v>
      </c>
      <c r="M20" s="88">
        <v>60</v>
      </c>
      <c r="N20" s="16">
        <f t="shared" si="4"/>
        <v>628</v>
      </c>
    </row>
    <row r="21" spans="1:14" x14ac:dyDescent="0.35">
      <c r="A21" s="183"/>
      <c r="B21" s="1" t="s">
        <v>118</v>
      </c>
      <c r="C21" s="20">
        <f>C20/C22</f>
        <v>4.3478260869565216E-2</v>
      </c>
      <c r="D21" s="20">
        <f t="shared" ref="D21:N21" si="8">D20/D22</f>
        <v>3.4637326813365933E-2</v>
      </c>
      <c r="E21" s="20">
        <f t="shared" si="8"/>
        <v>3.4906450712091593E-2</v>
      </c>
      <c r="F21" s="20">
        <f t="shared" si="8"/>
        <v>2.799449288664525E-2</v>
      </c>
      <c r="G21" s="20">
        <f t="shared" si="8"/>
        <v>1.7857142857142856E-2</v>
      </c>
      <c r="H21" s="20">
        <f t="shared" si="8"/>
        <v>2.7434842249657063E-2</v>
      </c>
      <c r="I21" s="20">
        <f t="shared" si="8"/>
        <v>6.5217391304347824E-2</v>
      </c>
      <c r="J21" s="20">
        <f t="shared" si="8"/>
        <v>3.7074148296593189E-2</v>
      </c>
      <c r="K21" s="20">
        <f t="shared" si="8"/>
        <v>3.8917089678510999E-2</v>
      </c>
      <c r="L21" s="20">
        <f t="shared" si="8"/>
        <v>6.3366336633663367E-2</v>
      </c>
      <c r="M21" s="94">
        <f t="shared" si="8"/>
        <v>3.2017075773745997E-2</v>
      </c>
      <c r="N21" s="21">
        <f t="shared" si="8"/>
        <v>3.5873414829201415E-2</v>
      </c>
    </row>
    <row r="22" spans="1:14" x14ac:dyDescent="0.35">
      <c r="A22" s="184"/>
      <c r="B22" s="12" t="s">
        <v>119</v>
      </c>
      <c r="C22" s="13">
        <f>SUM(C14,C16,C18,C20)</f>
        <v>3933</v>
      </c>
      <c r="D22" s="13">
        <f>SUM(D14,D16,D18,D20)</f>
        <v>2454</v>
      </c>
      <c r="E22" s="13">
        <f t="shared" ref="E22:N22" si="9">SUM(E14,E16,E18,E20)</f>
        <v>3581</v>
      </c>
      <c r="F22" s="13">
        <f t="shared" si="9"/>
        <v>2179</v>
      </c>
      <c r="G22" s="13">
        <f t="shared" si="9"/>
        <v>616</v>
      </c>
      <c r="H22" s="13">
        <f t="shared" si="9"/>
        <v>729</v>
      </c>
      <c r="I22" s="13">
        <f t="shared" si="9"/>
        <v>46</v>
      </c>
      <c r="J22" s="13">
        <f t="shared" si="9"/>
        <v>998</v>
      </c>
      <c r="K22" s="13">
        <f t="shared" si="9"/>
        <v>591</v>
      </c>
      <c r="L22" s="13">
        <f t="shared" si="9"/>
        <v>505</v>
      </c>
      <c r="M22" s="92">
        <f t="shared" si="9"/>
        <v>1874</v>
      </c>
      <c r="N22" s="24">
        <f t="shared" si="9"/>
        <v>17506</v>
      </c>
    </row>
  </sheetData>
  <mergeCells count="12">
    <mergeCell ref="A14:A22"/>
    <mergeCell ref="A1:A2"/>
    <mergeCell ref="B1:B2"/>
    <mergeCell ref="C1:M1"/>
    <mergeCell ref="N1:N2"/>
    <mergeCell ref="A3:B3"/>
    <mergeCell ref="A4:A8"/>
    <mergeCell ref="A11:A12"/>
    <mergeCell ref="B11:B12"/>
    <mergeCell ref="C11:M11"/>
    <mergeCell ref="N11:N12"/>
    <mergeCell ref="A13:B1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N10"/>
  <sheetViews>
    <sheetView workbookViewId="0">
      <selection activeCell="M2" sqref="M1:M1048576"/>
    </sheetView>
  </sheetViews>
  <sheetFormatPr defaultRowHeight="14.5" x14ac:dyDescent="0.35"/>
  <cols>
    <col min="1" max="1" width="15" bestFit="1" customWidth="1"/>
    <col min="2" max="2" width="32.90625" bestFit="1" customWidth="1"/>
    <col min="13" max="13" width="8.90625" style="93"/>
  </cols>
  <sheetData>
    <row r="1" spans="1:14" x14ac:dyDescent="0.35">
      <c r="A1" s="197" t="s">
        <v>3</v>
      </c>
      <c r="B1" s="197" t="s">
        <v>1</v>
      </c>
      <c r="C1" s="196" t="s">
        <v>2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0" t="s">
        <v>89</v>
      </c>
    </row>
    <row r="2" spans="1:14" x14ac:dyDescent="0.35">
      <c r="A2" s="191"/>
      <c r="B2" s="191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190"/>
    </row>
    <row r="3" spans="1:14" x14ac:dyDescent="0.35">
      <c r="A3" s="192" t="s">
        <v>90</v>
      </c>
      <c r="B3" s="187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182" t="s">
        <v>95</v>
      </c>
      <c r="B4" s="1" t="s">
        <v>22</v>
      </c>
      <c r="C4" s="1">
        <v>2395</v>
      </c>
      <c r="D4" s="1">
        <v>1472</v>
      </c>
      <c r="E4" s="1">
        <v>2303</v>
      </c>
      <c r="F4" s="1">
        <v>1413</v>
      </c>
      <c r="G4" s="1">
        <v>374</v>
      </c>
      <c r="H4" s="1">
        <v>429</v>
      </c>
      <c r="I4" s="15">
        <v>28</v>
      </c>
      <c r="J4" s="1">
        <v>560</v>
      </c>
      <c r="K4" s="1">
        <v>370</v>
      </c>
      <c r="L4" s="1">
        <v>278</v>
      </c>
      <c r="M4" s="88">
        <v>1102</v>
      </c>
      <c r="N4" s="16">
        <f t="shared" ref="N4:N8" si="0">SUM(C4:M4)</f>
        <v>10724</v>
      </c>
    </row>
    <row r="5" spans="1:14" x14ac:dyDescent="0.35">
      <c r="A5" s="182"/>
      <c r="B5" s="1" t="s">
        <v>118</v>
      </c>
      <c r="C5" s="20">
        <f>C4/C10</f>
        <v>0.44041927179109969</v>
      </c>
      <c r="D5" s="20">
        <f t="shared" ref="D5:N5" si="1">D4/D10</f>
        <v>0.47149263292761051</v>
      </c>
      <c r="E5" s="20">
        <f t="shared" si="1"/>
        <v>0.47270114942528735</v>
      </c>
      <c r="F5" s="20">
        <f t="shared" si="1"/>
        <v>0.50177556818181823</v>
      </c>
      <c r="G5" s="20">
        <f t="shared" si="1"/>
        <v>0.48071979434447298</v>
      </c>
      <c r="H5" s="20">
        <f t="shared" si="1"/>
        <v>0.50175438596491229</v>
      </c>
      <c r="I5" s="20">
        <f t="shared" si="1"/>
        <v>0.5</v>
      </c>
      <c r="J5" s="20">
        <f t="shared" si="1"/>
        <v>0.48695652173913045</v>
      </c>
      <c r="K5" s="20">
        <f t="shared" si="1"/>
        <v>0.53701015965166909</v>
      </c>
      <c r="L5" s="20">
        <f t="shared" si="1"/>
        <v>0.46644295302013422</v>
      </c>
      <c r="M5" s="94">
        <f t="shared" si="1"/>
        <v>0.49684400360685305</v>
      </c>
      <c r="N5" s="21">
        <f t="shared" si="1"/>
        <v>0.47472332890659585</v>
      </c>
    </row>
    <row r="6" spans="1:14" x14ac:dyDescent="0.35">
      <c r="A6" s="182"/>
      <c r="B6" s="1" t="s">
        <v>23</v>
      </c>
      <c r="C6" s="1">
        <v>1283</v>
      </c>
      <c r="D6" s="1">
        <v>675</v>
      </c>
      <c r="E6" s="1">
        <v>1242</v>
      </c>
      <c r="F6" s="1">
        <v>697</v>
      </c>
      <c r="G6" s="1">
        <v>152</v>
      </c>
      <c r="H6" s="1">
        <v>197</v>
      </c>
      <c r="I6" s="15">
        <v>16</v>
      </c>
      <c r="J6" s="1">
        <v>269</v>
      </c>
      <c r="K6" s="1">
        <v>164</v>
      </c>
      <c r="L6" s="1">
        <v>148</v>
      </c>
      <c r="M6" s="88">
        <v>490</v>
      </c>
      <c r="N6" s="16">
        <f t="shared" si="0"/>
        <v>5333</v>
      </c>
    </row>
    <row r="7" spans="1:14" x14ac:dyDescent="0.35">
      <c r="A7" s="182"/>
      <c r="B7" s="1" t="s">
        <v>118</v>
      </c>
      <c r="C7" s="20">
        <f>C6/C10</f>
        <v>0.23593232806178743</v>
      </c>
      <c r="D7" s="20">
        <f t="shared" ref="D7:N7" si="2">D6/D10</f>
        <v>0.21620755925688662</v>
      </c>
      <c r="E7" s="20">
        <f t="shared" si="2"/>
        <v>0.25492610837438423</v>
      </c>
      <c r="F7" s="20">
        <f t="shared" si="2"/>
        <v>0.24751420454545456</v>
      </c>
      <c r="G7" s="20">
        <f t="shared" si="2"/>
        <v>0.19537275064267351</v>
      </c>
      <c r="H7" s="20">
        <f t="shared" si="2"/>
        <v>0.2304093567251462</v>
      </c>
      <c r="I7" s="20">
        <f t="shared" si="2"/>
        <v>0.2857142857142857</v>
      </c>
      <c r="J7" s="20">
        <f t="shared" si="2"/>
        <v>0.23391304347826086</v>
      </c>
      <c r="K7" s="20">
        <f t="shared" si="2"/>
        <v>0.23802612481857766</v>
      </c>
      <c r="L7" s="20">
        <f t="shared" si="2"/>
        <v>0.24832214765100671</v>
      </c>
      <c r="M7" s="94">
        <f t="shared" si="2"/>
        <v>0.22091974752028856</v>
      </c>
      <c r="N7" s="21">
        <f t="shared" si="2"/>
        <v>0.2360779105799026</v>
      </c>
    </row>
    <row r="8" spans="1:14" x14ac:dyDescent="0.35">
      <c r="A8" s="182"/>
      <c r="B8" s="1" t="s">
        <v>24</v>
      </c>
      <c r="C8" s="1">
        <v>1760</v>
      </c>
      <c r="D8" s="1">
        <v>975</v>
      </c>
      <c r="E8" s="1">
        <v>1327</v>
      </c>
      <c r="F8" s="1">
        <v>706</v>
      </c>
      <c r="G8" s="1">
        <v>252</v>
      </c>
      <c r="H8" s="1">
        <v>229</v>
      </c>
      <c r="I8" s="15">
        <v>12</v>
      </c>
      <c r="J8" s="1">
        <v>321</v>
      </c>
      <c r="K8" s="1">
        <v>155</v>
      </c>
      <c r="L8" s="1">
        <v>170</v>
      </c>
      <c r="M8" s="88">
        <v>626</v>
      </c>
      <c r="N8" s="16">
        <f t="shared" si="0"/>
        <v>6533</v>
      </c>
    </row>
    <row r="9" spans="1:14" x14ac:dyDescent="0.35">
      <c r="A9" s="182"/>
      <c r="B9" s="1" t="s">
        <v>118</v>
      </c>
      <c r="C9" s="20">
        <f>C8/C10</f>
        <v>0.32364840014711294</v>
      </c>
      <c r="D9" s="20">
        <f t="shared" ref="D9:N9" si="3">D8/D10</f>
        <v>0.31229980781550287</v>
      </c>
      <c r="E9" s="20">
        <f t="shared" si="3"/>
        <v>0.27237274220032842</v>
      </c>
      <c r="F9" s="20">
        <f t="shared" si="3"/>
        <v>0.25071022727272729</v>
      </c>
      <c r="G9" s="20">
        <f t="shared" si="3"/>
        <v>0.32390745501285345</v>
      </c>
      <c r="H9" s="20">
        <f t="shared" si="3"/>
        <v>0.26783625730994154</v>
      </c>
      <c r="I9" s="20">
        <f t="shared" si="3"/>
        <v>0.21428571428571427</v>
      </c>
      <c r="J9" s="20">
        <f t="shared" si="3"/>
        <v>0.27913043478260868</v>
      </c>
      <c r="K9" s="20">
        <f t="shared" si="3"/>
        <v>0.22496371552975328</v>
      </c>
      <c r="L9" s="20">
        <f t="shared" si="3"/>
        <v>0.28523489932885904</v>
      </c>
      <c r="M9" s="94">
        <f t="shared" si="3"/>
        <v>0.28223624887285842</v>
      </c>
      <c r="N9" s="21">
        <f t="shared" si="3"/>
        <v>0.28919876051350157</v>
      </c>
    </row>
    <row r="10" spans="1:14" x14ac:dyDescent="0.35">
      <c r="A10" s="185"/>
      <c r="B10" s="12" t="s">
        <v>119</v>
      </c>
      <c r="C10" s="12">
        <f>SUM(C4,C6,C8)</f>
        <v>5438</v>
      </c>
      <c r="D10" s="12">
        <f t="shared" ref="D10:N10" si="4">SUM(D4,D6,D8)</f>
        <v>3122</v>
      </c>
      <c r="E10" s="12">
        <f t="shared" si="4"/>
        <v>4872</v>
      </c>
      <c r="F10" s="12">
        <f t="shared" si="4"/>
        <v>2816</v>
      </c>
      <c r="G10" s="12">
        <f t="shared" si="4"/>
        <v>778</v>
      </c>
      <c r="H10" s="12">
        <f t="shared" si="4"/>
        <v>855</v>
      </c>
      <c r="I10" s="12">
        <f t="shared" si="4"/>
        <v>56</v>
      </c>
      <c r="J10" s="12">
        <f t="shared" si="4"/>
        <v>1150</v>
      </c>
      <c r="K10" s="12">
        <f t="shared" si="4"/>
        <v>689</v>
      </c>
      <c r="L10" s="12">
        <f t="shared" si="4"/>
        <v>596</v>
      </c>
      <c r="M10" s="87">
        <f t="shared" si="4"/>
        <v>2218</v>
      </c>
      <c r="N10" s="16">
        <f t="shared" si="4"/>
        <v>22590</v>
      </c>
    </row>
  </sheetData>
  <mergeCells count="6">
    <mergeCell ref="A4:A10"/>
    <mergeCell ref="A1:A2"/>
    <mergeCell ref="B1:B2"/>
    <mergeCell ref="C1:M1"/>
    <mergeCell ref="N1:N2"/>
    <mergeCell ref="A3:B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N120"/>
  <sheetViews>
    <sheetView topLeftCell="A10" workbookViewId="0">
      <selection activeCell="M10" sqref="M1:M1048576"/>
    </sheetView>
  </sheetViews>
  <sheetFormatPr defaultRowHeight="14.5" x14ac:dyDescent="0.35"/>
  <cols>
    <col min="1" max="1" width="28" customWidth="1"/>
    <col min="2" max="2" width="21.90625" bestFit="1" customWidth="1"/>
    <col min="13" max="13" width="8.90625" style="93"/>
  </cols>
  <sheetData>
    <row r="1" spans="1:14" x14ac:dyDescent="0.35">
      <c r="A1" s="197" t="s">
        <v>3</v>
      </c>
      <c r="B1" s="197" t="s">
        <v>1</v>
      </c>
      <c r="C1" s="196" t="s">
        <v>2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0" t="s">
        <v>89</v>
      </c>
    </row>
    <row r="2" spans="1:14" x14ac:dyDescent="0.35">
      <c r="A2" s="191"/>
      <c r="B2" s="191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190"/>
    </row>
    <row r="3" spans="1:14" x14ac:dyDescent="0.35">
      <c r="A3" s="192" t="s">
        <v>90</v>
      </c>
      <c r="B3" s="187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182" t="s">
        <v>17</v>
      </c>
      <c r="B4" s="1" t="s">
        <v>30</v>
      </c>
      <c r="C4" s="1">
        <v>467</v>
      </c>
      <c r="D4" s="1">
        <v>192</v>
      </c>
      <c r="E4" s="1">
        <v>378</v>
      </c>
      <c r="F4" s="1">
        <v>195</v>
      </c>
      <c r="G4" s="1">
        <v>57</v>
      </c>
      <c r="H4" s="1">
        <v>79</v>
      </c>
      <c r="I4" s="15">
        <v>6</v>
      </c>
      <c r="J4" s="1">
        <v>161</v>
      </c>
      <c r="K4" s="1">
        <v>122</v>
      </c>
      <c r="L4" s="1">
        <v>67</v>
      </c>
      <c r="M4" s="88">
        <v>231</v>
      </c>
      <c r="N4" s="16">
        <f t="shared" ref="N4:N6" si="0">SUM(C4:M4)</f>
        <v>1955</v>
      </c>
    </row>
    <row r="5" spans="1:14" x14ac:dyDescent="0.35">
      <c r="A5" s="182"/>
      <c r="B5" s="1" t="s">
        <v>118</v>
      </c>
      <c r="C5" s="20">
        <f>C4/C8</f>
        <v>0.13427257044278321</v>
      </c>
      <c r="D5" s="20">
        <f t="shared" ref="D5:N5" si="1">D4/D8</f>
        <v>8.9971883786316778E-2</v>
      </c>
      <c r="E5" s="20">
        <f t="shared" si="1"/>
        <v>0.1</v>
      </c>
      <c r="F5" s="20">
        <f t="shared" si="1"/>
        <v>9.3435553425970291E-2</v>
      </c>
      <c r="G5" s="20">
        <f t="shared" si="1"/>
        <v>7.2796934865900387E-2</v>
      </c>
      <c r="H5" s="20">
        <f t="shared" si="1"/>
        <v>9.3824228028503556E-2</v>
      </c>
      <c r="I5" s="20">
        <f t="shared" si="1"/>
        <v>0.10714285714285714</v>
      </c>
      <c r="J5" s="20">
        <f t="shared" si="1"/>
        <v>0.1358649789029536</v>
      </c>
      <c r="K5" s="20">
        <f t="shared" si="1"/>
        <v>0.17478510028653296</v>
      </c>
      <c r="L5" s="20">
        <f t="shared" si="1"/>
        <v>0.11001642036124795</v>
      </c>
      <c r="M5" s="94">
        <f t="shared" si="1"/>
        <v>0.10303300624442462</v>
      </c>
      <c r="N5" s="21">
        <f t="shared" si="1"/>
        <v>0.10925449871465295</v>
      </c>
    </row>
    <row r="6" spans="1:14" x14ac:dyDescent="0.35">
      <c r="A6" s="182"/>
      <c r="B6" s="1" t="s">
        <v>31</v>
      </c>
      <c r="C6" s="1">
        <v>3011</v>
      </c>
      <c r="D6" s="1">
        <v>1942</v>
      </c>
      <c r="E6" s="1">
        <v>3402</v>
      </c>
      <c r="F6" s="1">
        <v>1892</v>
      </c>
      <c r="G6" s="1">
        <v>726</v>
      </c>
      <c r="H6" s="1">
        <v>763</v>
      </c>
      <c r="I6" s="15">
        <v>50</v>
      </c>
      <c r="J6" s="1">
        <v>1024</v>
      </c>
      <c r="K6" s="1">
        <v>576</v>
      </c>
      <c r="L6" s="1">
        <v>542</v>
      </c>
      <c r="M6" s="88">
        <v>2011</v>
      </c>
      <c r="N6" s="16">
        <f t="shared" si="0"/>
        <v>15939</v>
      </c>
    </row>
    <row r="7" spans="1:14" x14ac:dyDescent="0.35">
      <c r="A7" s="182"/>
      <c r="B7" s="1" t="s">
        <v>118</v>
      </c>
      <c r="C7" s="20">
        <f>C6/C8</f>
        <v>0.86572742955721682</v>
      </c>
      <c r="D7" s="20">
        <f t="shared" ref="D7:N7" si="2">D6/D8</f>
        <v>0.91002811621368318</v>
      </c>
      <c r="E7" s="20">
        <f t="shared" si="2"/>
        <v>0.9</v>
      </c>
      <c r="F7" s="20">
        <f t="shared" si="2"/>
        <v>0.90656444657402968</v>
      </c>
      <c r="G7" s="20">
        <f t="shared" si="2"/>
        <v>0.92720306513409967</v>
      </c>
      <c r="H7" s="20">
        <f t="shared" si="2"/>
        <v>0.90617577197149646</v>
      </c>
      <c r="I7" s="20">
        <f t="shared" si="2"/>
        <v>0.8928571428571429</v>
      </c>
      <c r="J7" s="20">
        <f t="shared" si="2"/>
        <v>0.86413502109704643</v>
      </c>
      <c r="K7" s="20">
        <f t="shared" si="2"/>
        <v>0.82521489971346706</v>
      </c>
      <c r="L7" s="20">
        <f t="shared" si="2"/>
        <v>0.88998357963875208</v>
      </c>
      <c r="M7" s="94">
        <f t="shared" si="2"/>
        <v>0.89696699375557543</v>
      </c>
      <c r="N7" s="21">
        <f t="shared" si="2"/>
        <v>0.89074550128534702</v>
      </c>
    </row>
    <row r="8" spans="1:14" x14ac:dyDescent="0.35">
      <c r="A8" s="185"/>
      <c r="B8" s="12" t="s">
        <v>119</v>
      </c>
      <c r="C8" s="12">
        <f>SUM(C4,C6)</f>
        <v>3478</v>
      </c>
      <c r="D8" s="12">
        <f t="shared" ref="D8:N8" si="3">SUM(D4,D6)</f>
        <v>2134</v>
      </c>
      <c r="E8" s="12">
        <f t="shared" si="3"/>
        <v>3780</v>
      </c>
      <c r="F8" s="12">
        <f t="shared" si="3"/>
        <v>2087</v>
      </c>
      <c r="G8" s="12">
        <f t="shared" si="3"/>
        <v>783</v>
      </c>
      <c r="H8" s="12">
        <f t="shared" si="3"/>
        <v>842</v>
      </c>
      <c r="I8" s="12">
        <f t="shared" si="3"/>
        <v>56</v>
      </c>
      <c r="J8" s="12">
        <f t="shared" si="3"/>
        <v>1185</v>
      </c>
      <c r="K8" s="12">
        <f t="shared" si="3"/>
        <v>698</v>
      </c>
      <c r="L8" s="12">
        <f t="shared" si="3"/>
        <v>609</v>
      </c>
      <c r="M8" s="87">
        <f t="shared" si="3"/>
        <v>2242</v>
      </c>
      <c r="N8" s="16">
        <f t="shared" si="3"/>
        <v>17894</v>
      </c>
    </row>
    <row r="11" spans="1:14" x14ac:dyDescent="0.35">
      <c r="A11" s="197" t="s">
        <v>3</v>
      </c>
      <c r="B11" s="197" t="s">
        <v>1</v>
      </c>
      <c r="C11" s="196" t="s">
        <v>2</v>
      </c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0" t="s">
        <v>89</v>
      </c>
    </row>
    <row r="12" spans="1:14" x14ac:dyDescent="0.35">
      <c r="A12" s="191"/>
      <c r="B12" s="191"/>
      <c r="C12" s="2">
        <v>2011</v>
      </c>
      <c r="D12" s="2">
        <v>2012</v>
      </c>
      <c r="E12" s="2">
        <v>2013</v>
      </c>
      <c r="F12" s="2">
        <v>2015</v>
      </c>
      <c r="G12" s="2">
        <v>2016</v>
      </c>
      <c r="H12" s="2">
        <v>2017</v>
      </c>
      <c r="I12" s="8">
        <v>2018</v>
      </c>
      <c r="J12" s="2">
        <v>2019</v>
      </c>
      <c r="K12" s="2">
        <v>2020</v>
      </c>
      <c r="L12" s="2">
        <v>2021</v>
      </c>
      <c r="M12" s="87">
        <v>2022</v>
      </c>
      <c r="N12" s="190"/>
    </row>
    <row r="13" spans="1:14" x14ac:dyDescent="0.35">
      <c r="A13" s="192" t="s">
        <v>90</v>
      </c>
      <c r="B13" s="187"/>
      <c r="C13" s="12">
        <v>5687</v>
      </c>
      <c r="D13" s="12">
        <v>3308</v>
      </c>
      <c r="E13" s="12">
        <v>5240</v>
      </c>
      <c r="F13" s="12">
        <v>3487</v>
      </c>
      <c r="G13" s="12">
        <v>783</v>
      </c>
      <c r="H13" s="12">
        <v>865</v>
      </c>
      <c r="I13" s="13">
        <v>56</v>
      </c>
      <c r="J13" s="12">
        <v>1185</v>
      </c>
      <c r="K13" s="12">
        <v>698</v>
      </c>
      <c r="L13" s="12">
        <v>609</v>
      </c>
      <c r="M13" s="87">
        <v>2242</v>
      </c>
      <c r="N13" s="16">
        <f>SUM(C13:M13)</f>
        <v>24160</v>
      </c>
    </row>
    <row r="14" spans="1:14" x14ac:dyDescent="0.35">
      <c r="A14" s="188" t="s">
        <v>111</v>
      </c>
      <c r="B14" s="9" t="s">
        <v>105</v>
      </c>
      <c r="C14" s="1">
        <v>41</v>
      </c>
      <c r="D14" s="1">
        <v>26</v>
      </c>
      <c r="E14" s="1">
        <v>30</v>
      </c>
      <c r="F14" s="1">
        <v>18</v>
      </c>
      <c r="G14" s="1">
        <v>3</v>
      </c>
      <c r="H14" s="1">
        <v>2</v>
      </c>
      <c r="I14" s="15">
        <v>0</v>
      </c>
      <c r="J14" s="1">
        <v>2</v>
      </c>
      <c r="K14" s="1">
        <v>1</v>
      </c>
      <c r="L14" s="1">
        <v>0</v>
      </c>
      <c r="M14" s="88">
        <v>11</v>
      </c>
      <c r="N14" s="16">
        <f t="shared" ref="N14:N22" si="4">SUM(C14:M14)</f>
        <v>134</v>
      </c>
    </row>
    <row r="15" spans="1:14" x14ac:dyDescent="0.35">
      <c r="A15" s="198"/>
      <c r="B15" s="9" t="s">
        <v>118</v>
      </c>
      <c r="C15" s="20">
        <f>C14/C24</f>
        <v>7.664984109179286E-3</v>
      </c>
      <c r="D15" s="20">
        <f t="shared" ref="D15:N15" si="5">D14/D24</f>
        <v>8.4497887552811186E-3</v>
      </c>
      <c r="E15" s="20">
        <f t="shared" si="5"/>
        <v>6.3398140321217246E-3</v>
      </c>
      <c r="F15" s="20">
        <f t="shared" si="5"/>
        <v>6.5264684554024654E-3</v>
      </c>
      <c r="G15" s="20">
        <f t="shared" si="5"/>
        <v>3.8860103626943004E-3</v>
      </c>
      <c r="H15" s="20">
        <f t="shared" si="5"/>
        <v>2.4154589371980675E-3</v>
      </c>
      <c r="I15" s="20">
        <f t="shared" si="5"/>
        <v>0</v>
      </c>
      <c r="J15" s="20">
        <f t="shared" si="5"/>
        <v>1.7137960582690661E-3</v>
      </c>
      <c r="K15" s="20">
        <f t="shared" si="5"/>
        <v>1.4705882352941176E-3</v>
      </c>
      <c r="L15" s="20">
        <f t="shared" si="5"/>
        <v>0</v>
      </c>
      <c r="M15" s="94">
        <f t="shared" si="5"/>
        <v>5.0159598723210214E-3</v>
      </c>
      <c r="N15" s="21">
        <f t="shared" si="5"/>
        <v>6.0346768745777974E-3</v>
      </c>
    </row>
    <row r="16" spans="1:14" x14ac:dyDescent="0.35">
      <c r="A16" s="189"/>
      <c r="B16" s="9" t="s">
        <v>106</v>
      </c>
      <c r="C16" s="1">
        <v>155</v>
      </c>
      <c r="D16" s="1">
        <v>62</v>
      </c>
      <c r="E16" s="1">
        <v>109</v>
      </c>
      <c r="F16" s="1">
        <v>61</v>
      </c>
      <c r="G16" s="1">
        <v>4</v>
      </c>
      <c r="H16" s="1">
        <v>11</v>
      </c>
      <c r="I16" s="15">
        <v>0</v>
      </c>
      <c r="J16" s="1">
        <v>7</v>
      </c>
      <c r="K16" s="1">
        <v>6</v>
      </c>
      <c r="L16" s="1">
        <v>3</v>
      </c>
      <c r="M16" s="88">
        <v>23</v>
      </c>
      <c r="N16" s="16">
        <f t="shared" si="4"/>
        <v>441</v>
      </c>
    </row>
    <row r="17" spans="1:14" x14ac:dyDescent="0.35">
      <c r="A17" s="189"/>
      <c r="B17" s="9" t="s">
        <v>118</v>
      </c>
      <c r="C17" s="20">
        <f>C16/C24</f>
        <v>2.8977378949336323E-2</v>
      </c>
      <c r="D17" s="20">
        <f t="shared" ref="D17:N17" si="6">D16/D24</f>
        <v>2.0149496262593436E-2</v>
      </c>
      <c r="E17" s="20">
        <f t="shared" si="6"/>
        <v>2.3034657650042267E-2</v>
      </c>
      <c r="F17" s="20">
        <f t="shared" si="6"/>
        <v>2.2117476432197244E-2</v>
      </c>
      <c r="G17" s="20">
        <f t="shared" si="6"/>
        <v>5.1813471502590676E-3</v>
      </c>
      <c r="H17" s="20">
        <f t="shared" si="6"/>
        <v>1.3285024154589372E-2</v>
      </c>
      <c r="I17" s="20">
        <f t="shared" si="6"/>
        <v>0</v>
      </c>
      <c r="J17" s="20">
        <f t="shared" si="6"/>
        <v>5.9982862039417309E-3</v>
      </c>
      <c r="K17" s="20">
        <f t="shared" si="6"/>
        <v>8.8235294117647058E-3</v>
      </c>
      <c r="L17" s="20">
        <f t="shared" si="6"/>
        <v>5.0590219224283303E-3</v>
      </c>
      <c r="M17" s="94">
        <f t="shared" si="6"/>
        <v>1.0487916096671226E-2</v>
      </c>
      <c r="N17" s="21">
        <f t="shared" si="6"/>
        <v>1.9860391803647827E-2</v>
      </c>
    </row>
    <row r="18" spans="1:14" x14ac:dyDescent="0.35">
      <c r="A18" s="189"/>
      <c r="B18" s="9" t="s">
        <v>107</v>
      </c>
      <c r="C18" s="1">
        <v>418</v>
      </c>
      <c r="D18" s="1">
        <v>219</v>
      </c>
      <c r="E18" s="1">
        <v>371</v>
      </c>
      <c r="F18" s="1">
        <v>207</v>
      </c>
      <c r="G18" s="1">
        <v>25</v>
      </c>
      <c r="H18" s="1">
        <v>24</v>
      </c>
      <c r="I18" s="15">
        <v>4</v>
      </c>
      <c r="J18" s="1">
        <v>39</v>
      </c>
      <c r="K18" s="1">
        <v>25</v>
      </c>
      <c r="L18" s="1">
        <v>25</v>
      </c>
      <c r="M18" s="88">
        <v>92</v>
      </c>
      <c r="N18" s="16">
        <f t="shared" si="4"/>
        <v>1449</v>
      </c>
    </row>
    <row r="19" spans="1:14" x14ac:dyDescent="0.35">
      <c r="A19" s="189"/>
      <c r="B19" s="9" t="s">
        <v>118</v>
      </c>
      <c r="C19" s="20">
        <f>C18/C24</f>
        <v>7.8145447747242469E-2</v>
      </c>
      <c r="D19" s="20">
        <f t="shared" ref="D19:N19" si="7">D18/D24</f>
        <v>7.117322066948327E-2</v>
      </c>
      <c r="E19" s="20">
        <f t="shared" si="7"/>
        <v>7.8402366863905323E-2</v>
      </c>
      <c r="F19" s="20">
        <f t="shared" si="7"/>
        <v>7.5054387237128359E-2</v>
      </c>
      <c r="G19" s="20">
        <f t="shared" si="7"/>
        <v>3.2383419689119168E-2</v>
      </c>
      <c r="H19" s="20">
        <f t="shared" si="7"/>
        <v>2.8985507246376812E-2</v>
      </c>
      <c r="I19" s="20">
        <f t="shared" si="7"/>
        <v>7.1428571428571425E-2</v>
      </c>
      <c r="J19" s="20">
        <f t="shared" si="7"/>
        <v>3.3419023136246784E-2</v>
      </c>
      <c r="K19" s="20">
        <f t="shared" si="7"/>
        <v>3.6764705882352942E-2</v>
      </c>
      <c r="L19" s="20">
        <f t="shared" si="7"/>
        <v>4.2158516020236091E-2</v>
      </c>
      <c r="M19" s="94">
        <f t="shared" si="7"/>
        <v>4.1951664386684906E-2</v>
      </c>
      <c r="N19" s="21">
        <f t="shared" si="7"/>
        <v>6.5255573069128575E-2</v>
      </c>
    </row>
    <row r="20" spans="1:14" x14ac:dyDescent="0.35">
      <c r="A20" s="189"/>
      <c r="B20" s="9" t="s">
        <v>108</v>
      </c>
      <c r="C20" s="1">
        <v>1448</v>
      </c>
      <c r="D20" s="1">
        <v>834</v>
      </c>
      <c r="E20" s="1">
        <v>1291</v>
      </c>
      <c r="F20" s="1">
        <v>753</v>
      </c>
      <c r="G20" s="1">
        <v>156</v>
      </c>
      <c r="H20" s="1">
        <v>198</v>
      </c>
      <c r="I20" s="15">
        <v>15</v>
      </c>
      <c r="J20" s="1">
        <v>262</v>
      </c>
      <c r="K20" s="1">
        <v>145</v>
      </c>
      <c r="L20" s="1">
        <v>141</v>
      </c>
      <c r="M20" s="88">
        <v>541</v>
      </c>
      <c r="N20" s="16">
        <f t="shared" si="4"/>
        <v>5784</v>
      </c>
    </row>
    <row r="21" spans="1:14" x14ac:dyDescent="0.35">
      <c r="A21" s="189"/>
      <c r="B21" s="9" t="s">
        <v>118</v>
      </c>
      <c r="C21" s="20">
        <f>C20/C24</f>
        <v>0.27070480463638064</v>
      </c>
      <c r="D21" s="20">
        <f t="shared" ref="D21:N21" si="8">D20/D24</f>
        <v>0.271043223919402</v>
      </c>
      <c r="E21" s="20">
        <f t="shared" si="8"/>
        <v>0.27282333051563823</v>
      </c>
      <c r="F21" s="20">
        <f t="shared" si="8"/>
        <v>0.27302393038433648</v>
      </c>
      <c r="G21" s="20">
        <f t="shared" si="8"/>
        <v>0.20207253886010362</v>
      </c>
      <c r="H21" s="20">
        <f t="shared" si="8"/>
        <v>0.2391304347826087</v>
      </c>
      <c r="I21" s="20">
        <f t="shared" si="8"/>
        <v>0.26785714285714285</v>
      </c>
      <c r="J21" s="20">
        <f t="shared" si="8"/>
        <v>0.22450728363324765</v>
      </c>
      <c r="K21" s="20">
        <f t="shared" si="8"/>
        <v>0.21323529411764705</v>
      </c>
      <c r="L21" s="20">
        <f t="shared" si="8"/>
        <v>0.23777403035413153</v>
      </c>
      <c r="M21" s="94">
        <f t="shared" si="8"/>
        <v>0.24669402644778843</v>
      </c>
      <c r="N21" s="21">
        <f t="shared" si="8"/>
        <v>0.26048187345192525</v>
      </c>
    </row>
    <row r="22" spans="1:14" x14ac:dyDescent="0.35">
      <c r="A22" s="189"/>
      <c r="B22" s="9" t="s">
        <v>109</v>
      </c>
      <c r="C22" s="1">
        <v>3287</v>
      </c>
      <c r="D22" s="1">
        <v>1936</v>
      </c>
      <c r="E22" s="1">
        <v>2931</v>
      </c>
      <c r="F22" s="1">
        <v>1719</v>
      </c>
      <c r="G22" s="1">
        <v>584</v>
      </c>
      <c r="H22" s="1">
        <v>593</v>
      </c>
      <c r="I22" s="15">
        <v>37</v>
      </c>
      <c r="J22" s="1">
        <v>857</v>
      </c>
      <c r="K22" s="1">
        <v>503</v>
      </c>
      <c r="L22" s="1">
        <v>424</v>
      </c>
      <c r="M22" s="88">
        <v>1526</v>
      </c>
      <c r="N22" s="16">
        <f t="shared" si="4"/>
        <v>14397</v>
      </c>
    </row>
    <row r="23" spans="1:14" x14ac:dyDescent="0.35">
      <c r="A23" s="189"/>
      <c r="B23" s="9" t="s">
        <v>118</v>
      </c>
      <c r="C23" s="20">
        <f>C22/C24</f>
        <v>0.61450738455786125</v>
      </c>
      <c r="D23" s="20">
        <f t="shared" ref="D23:N23" si="9">D22/D24</f>
        <v>0.62918427039324021</v>
      </c>
      <c r="E23" s="20">
        <f t="shared" si="9"/>
        <v>0.61939983093829243</v>
      </c>
      <c r="F23" s="20">
        <f t="shared" si="9"/>
        <v>0.62327773749093551</v>
      </c>
      <c r="G23" s="20">
        <f t="shared" si="9"/>
        <v>0.75647668393782386</v>
      </c>
      <c r="H23" s="20">
        <f t="shared" si="9"/>
        <v>0.71618357487922701</v>
      </c>
      <c r="I23" s="20">
        <f t="shared" si="9"/>
        <v>0.6607142857142857</v>
      </c>
      <c r="J23" s="20">
        <f t="shared" si="9"/>
        <v>0.73436161096829478</v>
      </c>
      <c r="K23" s="20">
        <f t="shared" si="9"/>
        <v>0.73970588235294121</v>
      </c>
      <c r="L23" s="20">
        <f t="shared" si="9"/>
        <v>0.71500843170320405</v>
      </c>
      <c r="M23" s="94">
        <f t="shared" si="9"/>
        <v>0.69585043319653439</v>
      </c>
      <c r="N23" s="21">
        <f t="shared" si="9"/>
        <v>0.64836748480072059</v>
      </c>
    </row>
    <row r="24" spans="1:14" x14ac:dyDescent="0.35">
      <c r="A24" s="184"/>
      <c r="B24" s="12" t="s">
        <v>119</v>
      </c>
      <c r="C24" s="12">
        <f>SUM(C14,C16,C18,C20,C22)</f>
        <v>5349</v>
      </c>
      <c r="D24" s="12">
        <f t="shared" ref="D24:N24" si="10">SUM(D14,D16,D18,D20,D22)</f>
        <v>3077</v>
      </c>
      <c r="E24" s="12">
        <f t="shared" si="10"/>
        <v>4732</v>
      </c>
      <c r="F24" s="12">
        <f t="shared" si="10"/>
        <v>2758</v>
      </c>
      <c r="G24" s="12">
        <f t="shared" si="10"/>
        <v>772</v>
      </c>
      <c r="H24" s="12">
        <f t="shared" si="10"/>
        <v>828</v>
      </c>
      <c r="I24" s="12">
        <f t="shared" si="10"/>
        <v>56</v>
      </c>
      <c r="J24" s="12">
        <f t="shared" si="10"/>
        <v>1167</v>
      </c>
      <c r="K24" s="12">
        <f t="shared" si="10"/>
        <v>680</v>
      </c>
      <c r="L24" s="12">
        <f t="shared" si="10"/>
        <v>593</v>
      </c>
      <c r="M24" s="87">
        <f t="shared" si="10"/>
        <v>2193</v>
      </c>
      <c r="N24" s="12">
        <f t="shared" si="10"/>
        <v>22205</v>
      </c>
    </row>
    <row r="27" spans="1:14" x14ac:dyDescent="0.35">
      <c r="A27" s="197" t="s">
        <v>3</v>
      </c>
      <c r="B27" s="197" t="s">
        <v>1</v>
      </c>
      <c r="C27" s="196" t="s">
        <v>2</v>
      </c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0" t="s">
        <v>89</v>
      </c>
    </row>
    <row r="28" spans="1:14" x14ac:dyDescent="0.35">
      <c r="A28" s="191"/>
      <c r="B28" s="191"/>
      <c r="C28" s="2">
        <v>2011</v>
      </c>
      <c r="D28" s="2">
        <v>2012</v>
      </c>
      <c r="E28" s="2">
        <v>2013</v>
      </c>
      <c r="F28" s="2">
        <v>2015</v>
      </c>
      <c r="G28" s="2">
        <v>2016</v>
      </c>
      <c r="H28" s="2">
        <v>2017</v>
      </c>
      <c r="I28" s="8">
        <v>2018</v>
      </c>
      <c r="J28" s="2">
        <v>2019</v>
      </c>
      <c r="K28" s="2">
        <v>2020</v>
      </c>
      <c r="L28" s="2">
        <v>2021</v>
      </c>
      <c r="M28" s="87">
        <v>2022</v>
      </c>
      <c r="N28" s="190"/>
    </row>
    <row r="29" spans="1:14" x14ac:dyDescent="0.35">
      <c r="A29" s="192" t="s">
        <v>90</v>
      </c>
      <c r="B29" s="187"/>
      <c r="C29" s="12">
        <v>5687</v>
      </c>
      <c r="D29" s="12">
        <v>3308</v>
      </c>
      <c r="E29" s="12">
        <v>5240</v>
      </c>
      <c r="F29" s="12">
        <v>3487</v>
      </c>
      <c r="G29" s="12">
        <v>783</v>
      </c>
      <c r="H29" s="12">
        <v>865</v>
      </c>
      <c r="I29" s="13">
        <v>56</v>
      </c>
      <c r="J29" s="12">
        <v>1185</v>
      </c>
      <c r="K29" s="12">
        <v>698</v>
      </c>
      <c r="L29" s="12">
        <v>609</v>
      </c>
      <c r="M29" s="87">
        <v>2242</v>
      </c>
      <c r="N29" s="16">
        <f>SUM(C29:M29)</f>
        <v>24160</v>
      </c>
    </row>
    <row r="30" spans="1:14" x14ac:dyDescent="0.35">
      <c r="A30" s="188" t="s">
        <v>112</v>
      </c>
      <c r="B30" s="9" t="s">
        <v>105</v>
      </c>
      <c r="C30" s="1">
        <v>48</v>
      </c>
      <c r="D30" s="1">
        <v>30</v>
      </c>
      <c r="E30" s="1">
        <v>42</v>
      </c>
      <c r="F30" s="1">
        <v>23</v>
      </c>
      <c r="G30" s="1">
        <v>4</v>
      </c>
      <c r="H30" s="1">
        <v>3</v>
      </c>
      <c r="I30" s="15">
        <v>0</v>
      </c>
      <c r="J30" s="1">
        <v>2</v>
      </c>
      <c r="K30" s="1">
        <v>1</v>
      </c>
      <c r="L30" s="1">
        <v>0</v>
      </c>
      <c r="M30" s="88">
        <v>7</v>
      </c>
      <c r="N30" s="16">
        <f t="shared" ref="N30:N38" si="11">SUM(C30:M30)</f>
        <v>160</v>
      </c>
    </row>
    <row r="31" spans="1:14" x14ac:dyDescent="0.35">
      <c r="A31" s="198"/>
      <c r="B31" s="9" t="s">
        <v>118</v>
      </c>
      <c r="C31" s="20">
        <f>C30/C40</f>
        <v>9.0005625351584472E-3</v>
      </c>
      <c r="D31" s="20">
        <f t="shared" ref="D31:N31" si="12">D30/D40</f>
        <v>9.7497562560935978E-3</v>
      </c>
      <c r="E31" s="20">
        <f t="shared" si="12"/>
        <v>8.9058524173027988E-3</v>
      </c>
      <c r="F31" s="20">
        <f t="shared" si="12"/>
        <v>8.3545223392662554E-3</v>
      </c>
      <c r="G31" s="20">
        <f t="shared" si="12"/>
        <v>5.1813471502590676E-3</v>
      </c>
      <c r="H31" s="20">
        <f t="shared" si="12"/>
        <v>3.6319612590799033E-3</v>
      </c>
      <c r="I31" s="20">
        <f t="shared" si="12"/>
        <v>0</v>
      </c>
      <c r="J31" s="20">
        <f t="shared" si="12"/>
        <v>1.7167381974248926E-3</v>
      </c>
      <c r="K31" s="20">
        <f t="shared" si="12"/>
        <v>1.4684287812041115E-3</v>
      </c>
      <c r="L31" s="20">
        <f t="shared" si="12"/>
        <v>0</v>
      </c>
      <c r="M31" s="94">
        <f t="shared" si="12"/>
        <v>3.1832651205093224E-3</v>
      </c>
      <c r="N31" s="21">
        <f t="shared" si="12"/>
        <v>7.216308858019123E-3</v>
      </c>
    </row>
    <row r="32" spans="1:14" x14ac:dyDescent="0.35">
      <c r="A32" s="198"/>
      <c r="B32" s="9" t="s">
        <v>106</v>
      </c>
      <c r="C32" s="1">
        <v>89</v>
      </c>
      <c r="D32" s="1">
        <v>52</v>
      </c>
      <c r="E32" s="1">
        <v>84</v>
      </c>
      <c r="F32" s="1">
        <v>44</v>
      </c>
      <c r="G32" s="1">
        <v>2</v>
      </c>
      <c r="H32" s="1">
        <v>4</v>
      </c>
      <c r="I32" s="15">
        <v>0</v>
      </c>
      <c r="J32" s="1">
        <v>4</v>
      </c>
      <c r="K32" s="1">
        <v>3</v>
      </c>
      <c r="L32" s="1">
        <v>4</v>
      </c>
      <c r="M32" s="88">
        <v>10</v>
      </c>
      <c r="N32" s="16">
        <f t="shared" si="11"/>
        <v>296</v>
      </c>
    </row>
    <row r="33" spans="1:14" x14ac:dyDescent="0.35">
      <c r="A33" s="198"/>
      <c r="B33" s="9" t="s">
        <v>118</v>
      </c>
      <c r="C33" s="20">
        <f>C32/C40</f>
        <v>1.6688543033939622E-2</v>
      </c>
      <c r="D33" s="20">
        <f t="shared" ref="D33:N33" si="13">D32/D40</f>
        <v>1.6899577510562237E-2</v>
      </c>
      <c r="E33" s="20">
        <f t="shared" si="13"/>
        <v>1.7811704834605598E-2</v>
      </c>
      <c r="F33" s="20">
        <f t="shared" si="13"/>
        <v>1.5982564475118054E-2</v>
      </c>
      <c r="G33" s="20">
        <f t="shared" si="13"/>
        <v>2.5906735751295338E-3</v>
      </c>
      <c r="H33" s="20">
        <f t="shared" si="13"/>
        <v>4.8426150121065378E-3</v>
      </c>
      <c r="I33" s="20">
        <f t="shared" si="13"/>
        <v>0</v>
      </c>
      <c r="J33" s="20">
        <f t="shared" si="13"/>
        <v>3.4334763948497852E-3</v>
      </c>
      <c r="K33" s="20">
        <f t="shared" si="13"/>
        <v>4.4052863436123352E-3</v>
      </c>
      <c r="L33" s="20">
        <f t="shared" si="13"/>
        <v>6.7340067340067337E-3</v>
      </c>
      <c r="M33" s="94">
        <f t="shared" si="13"/>
        <v>4.5475216007276036E-3</v>
      </c>
      <c r="N33" s="21">
        <f t="shared" si="13"/>
        <v>1.3350171387335378E-2</v>
      </c>
    </row>
    <row r="34" spans="1:14" x14ac:dyDescent="0.35">
      <c r="A34" s="198"/>
      <c r="B34" s="9" t="s">
        <v>107</v>
      </c>
      <c r="C34" s="1">
        <v>206</v>
      </c>
      <c r="D34" s="1">
        <v>91</v>
      </c>
      <c r="E34" s="1">
        <v>134</v>
      </c>
      <c r="F34" s="1">
        <v>84</v>
      </c>
      <c r="G34" s="1">
        <v>10</v>
      </c>
      <c r="H34" s="1">
        <v>7</v>
      </c>
      <c r="I34" s="15">
        <v>2</v>
      </c>
      <c r="J34" s="1">
        <v>16</v>
      </c>
      <c r="K34" s="1">
        <v>9</v>
      </c>
      <c r="L34" s="1">
        <v>4</v>
      </c>
      <c r="M34" s="88">
        <v>30</v>
      </c>
      <c r="N34" s="16">
        <f t="shared" si="11"/>
        <v>593</v>
      </c>
    </row>
    <row r="35" spans="1:14" x14ac:dyDescent="0.35">
      <c r="A35" s="198"/>
      <c r="B35" s="9" t="s">
        <v>118</v>
      </c>
      <c r="C35" s="20">
        <f>C34/C40</f>
        <v>3.8627414213388334E-2</v>
      </c>
      <c r="D35" s="20">
        <f t="shared" ref="D35:N35" si="14">D34/D40</f>
        <v>2.9574260643483914E-2</v>
      </c>
      <c r="E35" s="20">
        <f t="shared" si="14"/>
        <v>2.8413910093299407E-2</v>
      </c>
      <c r="F35" s="20">
        <f t="shared" si="14"/>
        <v>3.0512168543407193E-2</v>
      </c>
      <c r="G35" s="20">
        <f t="shared" si="14"/>
        <v>1.2953367875647668E-2</v>
      </c>
      <c r="H35" s="20">
        <f t="shared" si="14"/>
        <v>8.4745762711864406E-3</v>
      </c>
      <c r="I35" s="20">
        <f t="shared" si="14"/>
        <v>3.5714285714285712E-2</v>
      </c>
      <c r="J35" s="20">
        <f t="shared" si="14"/>
        <v>1.3733905579399141E-2</v>
      </c>
      <c r="K35" s="20">
        <f t="shared" si="14"/>
        <v>1.3215859030837005E-2</v>
      </c>
      <c r="L35" s="20">
        <f t="shared" si="14"/>
        <v>6.7340067340067337E-3</v>
      </c>
      <c r="M35" s="94">
        <f t="shared" si="14"/>
        <v>1.3642564802182811E-2</v>
      </c>
      <c r="N35" s="21">
        <f t="shared" si="14"/>
        <v>2.6745444705033376E-2</v>
      </c>
    </row>
    <row r="36" spans="1:14" x14ac:dyDescent="0.35">
      <c r="A36" s="198"/>
      <c r="B36" s="9" t="s">
        <v>108</v>
      </c>
      <c r="C36" s="1">
        <v>801</v>
      </c>
      <c r="D36" s="1">
        <v>519</v>
      </c>
      <c r="E36" s="1">
        <v>683</v>
      </c>
      <c r="F36" s="1">
        <v>397</v>
      </c>
      <c r="G36" s="1">
        <v>70</v>
      </c>
      <c r="H36" s="1">
        <v>98</v>
      </c>
      <c r="I36" s="15">
        <v>4</v>
      </c>
      <c r="J36" s="1">
        <v>119</v>
      </c>
      <c r="K36" s="1">
        <v>89</v>
      </c>
      <c r="L36" s="1">
        <v>46</v>
      </c>
      <c r="M36" s="88">
        <v>258</v>
      </c>
      <c r="N36" s="16">
        <f t="shared" si="11"/>
        <v>3084</v>
      </c>
    </row>
    <row r="37" spans="1:14" x14ac:dyDescent="0.35">
      <c r="A37" s="198"/>
      <c r="B37" s="9" t="s">
        <v>118</v>
      </c>
      <c r="C37" s="20">
        <f>C36/C40</f>
        <v>0.15019688730545658</v>
      </c>
      <c r="D37" s="20">
        <f t="shared" ref="D37:N37" si="15">D36/D40</f>
        <v>0.16867078323041923</v>
      </c>
      <c r="E37" s="20">
        <f t="shared" si="15"/>
        <v>0.14482612383375743</v>
      </c>
      <c r="F37" s="20">
        <f t="shared" si="15"/>
        <v>0.1442063203777697</v>
      </c>
      <c r="G37" s="20">
        <f t="shared" si="15"/>
        <v>9.0673575129533682E-2</v>
      </c>
      <c r="H37" s="20">
        <f t="shared" si="15"/>
        <v>0.11864406779661017</v>
      </c>
      <c r="I37" s="20">
        <f t="shared" si="15"/>
        <v>7.1428571428571425E-2</v>
      </c>
      <c r="J37" s="20">
        <f t="shared" si="15"/>
        <v>0.10214592274678111</v>
      </c>
      <c r="K37" s="20">
        <f t="shared" si="15"/>
        <v>0.13069016152716592</v>
      </c>
      <c r="L37" s="20">
        <f t="shared" si="15"/>
        <v>7.7441077441077436E-2</v>
      </c>
      <c r="M37" s="94">
        <f t="shared" si="15"/>
        <v>0.11732605729877217</v>
      </c>
      <c r="N37" s="21">
        <f t="shared" si="15"/>
        <v>0.13909435323831859</v>
      </c>
    </row>
    <row r="38" spans="1:14" x14ac:dyDescent="0.35">
      <c r="A38" s="198"/>
      <c r="B38" s="9" t="s">
        <v>109</v>
      </c>
      <c r="C38" s="1">
        <v>4189</v>
      </c>
      <c r="D38" s="1">
        <v>2385</v>
      </c>
      <c r="E38" s="1">
        <v>3773</v>
      </c>
      <c r="F38" s="1">
        <v>2205</v>
      </c>
      <c r="G38" s="1">
        <v>686</v>
      </c>
      <c r="H38" s="1">
        <v>714</v>
      </c>
      <c r="I38" s="15">
        <v>50</v>
      </c>
      <c r="J38" s="1">
        <v>1024</v>
      </c>
      <c r="K38" s="1">
        <v>579</v>
      </c>
      <c r="L38" s="1">
        <v>540</v>
      </c>
      <c r="M38" s="88">
        <v>1894</v>
      </c>
      <c r="N38" s="16">
        <f t="shared" si="11"/>
        <v>18039</v>
      </c>
    </row>
    <row r="39" spans="1:14" x14ac:dyDescent="0.35">
      <c r="A39" s="198"/>
      <c r="B39" s="9" t="s">
        <v>118</v>
      </c>
      <c r="C39" s="20">
        <f>C38/C40</f>
        <v>0.78548659291205702</v>
      </c>
      <c r="D39" s="20">
        <f t="shared" ref="D39:N39" si="16">D38/D40</f>
        <v>0.77510562235944103</v>
      </c>
      <c r="E39" s="20">
        <f t="shared" si="16"/>
        <v>0.80004240882103472</v>
      </c>
      <c r="F39" s="20">
        <f t="shared" si="16"/>
        <v>0.80094442426443879</v>
      </c>
      <c r="G39" s="20">
        <f t="shared" si="16"/>
        <v>0.8886010362694301</v>
      </c>
      <c r="H39" s="20">
        <f t="shared" si="16"/>
        <v>0.86440677966101698</v>
      </c>
      <c r="I39" s="20">
        <f t="shared" si="16"/>
        <v>0.8928571428571429</v>
      </c>
      <c r="J39" s="20">
        <f t="shared" si="16"/>
        <v>0.87896995708154502</v>
      </c>
      <c r="K39" s="20">
        <f t="shared" si="16"/>
        <v>0.85022026431718056</v>
      </c>
      <c r="L39" s="20">
        <f t="shared" si="16"/>
        <v>0.90909090909090906</v>
      </c>
      <c r="M39" s="94">
        <f t="shared" si="16"/>
        <v>0.86130059117780811</v>
      </c>
      <c r="N39" s="21">
        <f t="shared" si="16"/>
        <v>0.81359372181129352</v>
      </c>
    </row>
    <row r="40" spans="1:14" x14ac:dyDescent="0.35">
      <c r="A40" s="184"/>
      <c r="B40" s="12" t="s">
        <v>119</v>
      </c>
      <c r="C40" s="13">
        <f>SUM(C30,C32,C34,C36,C38)</f>
        <v>5333</v>
      </c>
      <c r="D40" s="13">
        <f t="shared" ref="D40:N40" si="17">SUM(D30,D32,D34,D36,D38)</f>
        <v>3077</v>
      </c>
      <c r="E40" s="13">
        <f t="shared" si="17"/>
        <v>4716</v>
      </c>
      <c r="F40" s="13">
        <f t="shared" si="17"/>
        <v>2753</v>
      </c>
      <c r="G40" s="13">
        <f t="shared" si="17"/>
        <v>772</v>
      </c>
      <c r="H40" s="13">
        <f t="shared" si="17"/>
        <v>826</v>
      </c>
      <c r="I40" s="13">
        <f t="shared" si="17"/>
        <v>56</v>
      </c>
      <c r="J40" s="13">
        <f t="shared" si="17"/>
        <v>1165</v>
      </c>
      <c r="K40" s="13">
        <f t="shared" si="17"/>
        <v>681</v>
      </c>
      <c r="L40" s="13">
        <f t="shared" si="17"/>
        <v>594</v>
      </c>
      <c r="M40" s="92">
        <f t="shared" si="17"/>
        <v>2199</v>
      </c>
      <c r="N40" s="24">
        <f t="shared" si="17"/>
        <v>22172</v>
      </c>
    </row>
    <row r="43" spans="1:14" x14ac:dyDescent="0.35">
      <c r="A43" s="197" t="s">
        <v>3</v>
      </c>
      <c r="B43" s="197" t="s">
        <v>1</v>
      </c>
      <c r="C43" s="196" t="s">
        <v>2</v>
      </c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0" t="s">
        <v>89</v>
      </c>
    </row>
    <row r="44" spans="1:14" x14ac:dyDescent="0.35">
      <c r="A44" s="191"/>
      <c r="B44" s="191"/>
      <c r="C44" s="2">
        <v>2011</v>
      </c>
      <c r="D44" s="2">
        <v>2012</v>
      </c>
      <c r="E44" s="2">
        <v>2013</v>
      </c>
      <c r="F44" s="2">
        <v>2015</v>
      </c>
      <c r="G44" s="2">
        <v>2016</v>
      </c>
      <c r="H44" s="2">
        <v>2017</v>
      </c>
      <c r="I44" s="8">
        <v>2018</v>
      </c>
      <c r="J44" s="2">
        <v>2019</v>
      </c>
      <c r="K44" s="2">
        <v>2020</v>
      </c>
      <c r="L44" s="2">
        <v>2021</v>
      </c>
      <c r="M44" s="87">
        <v>2022</v>
      </c>
      <c r="N44" s="190"/>
    </row>
    <row r="45" spans="1:14" x14ac:dyDescent="0.35">
      <c r="A45" s="192" t="s">
        <v>90</v>
      </c>
      <c r="B45" s="187"/>
      <c r="C45" s="12">
        <v>5687</v>
      </c>
      <c r="D45" s="12">
        <v>3308</v>
      </c>
      <c r="E45" s="12">
        <v>5240</v>
      </c>
      <c r="F45" s="12">
        <v>3487</v>
      </c>
      <c r="G45" s="12">
        <v>783</v>
      </c>
      <c r="H45" s="12">
        <v>865</v>
      </c>
      <c r="I45" s="13">
        <v>56</v>
      </c>
      <c r="J45" s="12">
        <v>1185</v>
      </c>
      <c r="K45" s="12">
        <v>698</v>
      </c>
      <c r="L45" s="12">
        <v>609</v>
      </c>
      <c r="M45" s="87">
        <v>2242</v>
      </c>
      <c r="N45" s="16">
        <f>SUM(C45:M45)</f>
        <v>24160</v>
      </c>
    </row>
    <row r="46" spans="1:14" x14ac:dyDescent="0.35">
      <c r="A46" s="188" t="s">
        <v>113</v>
      </c>
      <c r="B46" s="9" t="s">
        <v>105</v>
      </c>
      <c r="C46" s="1">
        <v>155</v>
      </c>
      <c r="D46" s="1">
        <v>83</v>
      </c>
      <c r="E46" s="1">
        <v>145</v>
      </c>
      <c r="F46" s="1">
        <v>80</v>
      </c>
      <c r="G46" s="1">
        <v>13</v>
      </c>
      <c r="H46" s="1">
        <v>12</v>
      </c>
      <c r="I46" s="15">
        <v>0</v>
      </c>
      <c r="J46" s="1">
        <v>14</v>
      </c>
      <c r="K46" s="1">
        <v>5</v>
      </c>
      <c r="L46" s="1">
        <v>8</v>
      </c>
      <c r="M46" s="88">
        <v>27</v>
      </c>
      <c r="N46" s="16">
        <f t="shared" ref="N46:N54" si="18">SUM(C46:M46)</f>
        <v>542</v>
      </c>
    </row>
    <row r="47" spans="1:14" x14ac:dyDescent="0.35">
      <c r="A47" s="198"/>
      <c r="B47" s="9" t="s">
        <v>118</v>
      </c>
      <c r="C47" s="20">
        <f>C46/C56</f>
        <v>2.9020782624976597E-2</v>
      </c>
      <c r="D47" s="20">
        <f t="shared" ref="D47:N47" si="19">D46/D56</f>
        <v>2.7000650618087183E-2</v>
      </c>
      <c r="E47" s="20">
        <f t="shared" si="19"/>
        <v>3.0687830687830688E-2</v>
      </c>
      <c r="F47" s="20">
        <f t="shared" si="19"/>
        <v>2.9006526468455404E-2</v>
      </c>
      <c r="G47" s="20">
        <f t="shared" si="19"/>
        <v>1.6817593790426907E-2</v>
      </c>
      <c r="H47" s="20">
        <f t="shared" si="19"/>
        <v>1.4527845036319613E-2</v>
      </c>
      <c r="I47" s="20">
        <f t="shared" si="19"/>
        <v>0</v>
      </c>
      <c r="J47" s="20">
        <f t="shared" si="19"/>
        <v>1.1996572407883462E-2</v>
      </c>
      <c r="K47" s="20">
        <f t="shared" si="19"/>
        <v>7.331378299120235E-3</v>
      </c>
      <c r="L47" s="20">
        <f t="shared" si="19"/>
        <v>1.3490725126475547E-2</v>
      </c>
      <c r="M47" s="94">
        <f t="shared" si="19"/>
        <v>1.2289485662266727E-2</v>
      </c>
      <c r="N47" s="21">
        <f t="shared" si="19"/>
        <v>2.4423215573179523E-2</v>
      </c>
    </row>
    <row r="48" spans="1:14" x14ac:dyDescent="0.35">
      <c r="A48" s="189"/>
      <c r="B48" s="9" t="s">
        <v>106</v>
      </c>
      <c r="C48" s="1">
        <v>284</v>
      </c>
      <c r="D48" s="1">
        <v>140</v>
      </c>
      <c r="E48" s="1">
        <v>216</v>
      </c>
      <c r="F48" s="1">
        <v>116</v>
      </c>
      <c r="G48" s="1">
        <v>9</v>
      </c>
      <c r="H48" s="1">
        <v>15</v>
      </c>
      <c r="I48" s="15">
        <v>3</v>
      </c>
      <c r="J48" s="1">
        <v>19</v>
      </c>
      <c r="K48" s="1">
        <v>17</v>
      </c>
      <c r="L48" s="1">
        <v>9</v>
      </c>
      <c r="M48" s="88">
        <v>38</v>
      </c>
      <c r="N48" s="16">
        <f t="shared" si="18"/>
        <v>866</v>
      </c>
    </row>
    <row r="49" spans="1:14" x14ac:dyDescent="0.35">
      <c r="A49" s="189"/>
      <c r="B49" s="9" t="s">
        <v>118</v>
      </c>
      <c r="C49" s="20">
        <f>C48/C56</f>
        <v>5.3173563003182926E-2</v>
      </c>
      <c r="D49" s="20">
        <f t="shared" ref="D49:N49" si="20">D48/D56</f>
        <v>4.5543266102797658E-2</v>
      </c>
      <c r="E49" s="20">
        <f t="shared" si="20"/>
        <v>4.5714285714285714E-2</v>
      </c>
      <c r="F49" s="20">
        <f t="shared" si="20"/>
        <v>4.2059463379260337E-2</v>
      </c>
      <c r="G49" s="20">
        <f t="shared" si="20"/>
        <v>1.1642949547218629E-2</v>
      </c>
      <c r="H49" s="20">
        <f t="shared" si="20"/>
        <v>1.8159806295399514E-2</v>
      </c>
      <c r="I49" s="20">
        <f t="shared" si="20"/>
        <v>5.3571428571428568E-2</v>
      </c>
      <c r="J49" s="20">
        <f t="shared" si="20"/>
        <v>1.6281062553556127E-2</v>
      </c>
      <c r="K49" s="20">
        <f t="shared" si="20"/>
        <v>2.4926686217008796E-2</v>
      </c>
      <c r="L49" s="20">
        <f t="shared" si="20"/>
        <v>1.5177065767284991E-2</v>
      </c>
      <c r="M49" s="94">
        <f t="shared" si="20"/>
        <v>1.7296313154301319E-2</v>
      </c>
      <c r="N49" s="21">
        <f t="shared" si="20"/>
        <v>3.9023071377072817E-2</v>
      </c>
    </row>
    <row r="50" spans="1:14" x14ac:dyDescent="0.35">
      <c r="A50" s="189"/>
      <c r="B50" s="9" t="s">
        <v>107</v>
      </c>
      <c r="C50" s="1">
        <v>439</v>
      </c>
      <c r="D50" s="1">
        <v>262</v>
      </c>
      <c r="E50" s="1">
        <v>419</v>
      </c>
      <c r="F50" s="1">
        <v>224</v>
      </c>
      <c r="G50" s="1">
        <v>20</v>
      </c>
      <c r="H50" s="1">
        <v>33</v>
      </c>
      <c r="I50" s="15">
        <v>2</v>
      </c>
      <c r="J50" s="1">
        <v>52</v>
      </c>
      <c r="K50" s="1">
        <v>47</v>
      </c>
      <c r="L50" s="1">
        <v>24</v>
      </c>
      <c r="M50" s="88">
        <v>113</v>
      </c>
      <c r="N50" s="16">
        <f t="shared" si="18"/>
        <v>1635</v>
      </c>
    </row>
    <row r="51" spans="1:14" x14ac:dyDescent="0.35">
      <c r="A51" s="189"/>
      <c r="B51" s="9" t="s">
        <v>118</v>
      </c>
      <c r="C51" s="20">
        <f>C50/C56</f>
        <v>8.2194345628159526E-2</v>
      </c>
      <c r="D51" s="20">
        <f t="shared" ref="D51:N51" si="21">D50/D56</f>
        <v>8.5230969420949904E-2</v>
      </c>
      <c r="E51" s="20">
        <f t="shared" si="21"/>
        <v>8.8677248677248674E-2</v>
      </c>
      <c r="F51" s="20">
        <f t="shared" si="21"/>
        <v>8.1218274111675121E-2</v>
      </c>
      <c r="G51" s="20">
        <f t="shared" si="21"/>
        <v>2.5873221216041398E-2</v>
      </c>
      <c r="H51" s="20">
        <f t="shared" si="21"/>
        <v>3.9951573849878935E-2</v>
      </c>
      <c r="I51" s="20">
        <f t="shared" si="21"/>
        <v>3.5714285714285712E-2</v>
      </c>
      <c r="J51" s="20">
        <f t="shared" si="21"/>
        <v>4.4558697514995714E-2</v>
      </c>
      <c r="K51" s="20">
        <f t="shared" si="21"/>
        <v>6.89149560117302E-2</v>
      </c>
      <c r="L51" s="20">
        <f t="shared" si="21"/>
        <v>4.0472175379426642E-2</v>
      </c>
      <c r="M51" s="94">
        <f t="shared" si="21"/>
        <v>5.1433773327264454E-2</v>
      </c>
      <c r="N51" s="21">
        <f t="shared" si="21"/>
        <v>7.3675198269646719E-2</v>
      </c>
    </row>
    <row r="52" spans="1:14" x14ac:dyDescent="0.35">
      <c r="A52" s="189"/>
      <c r="B52" s="9" t="s">
        <v>108</v>
      </c>
      <c r="C52" s="1">
        <v>1245</v>
      </c>
      <c r="D52" s="1">
        <v>715</v>
      </c>
      <c r="E52" s="1">
        <v>1117</v>
      </c>
      <c r="F52" s="1">
        <v>633</v>
      </c>
      <c r="G52" s="1">
        <v>133</v>
      </c>
      <c r="H52" s="1">
        <v>149</v>
      </c>
      <c r="I52" s="15">
        <v>10</v>
      </c>
      <c r="J52" s="1">
        <v>224</v>
      </c>
      <c r="K52" s="1">
        <v>141</v>
      </c>
      <c r="L52" s="1">
        <v>120</v>
      </c>
      <c r="M52" s="88">
        <v>475</v>
      </c>
      <c r="N52" s="16">
        <f t="shared" si="18"/>
        <v>4962</v>
      </c>
    </row>
    <row r="53" spans="1:14" x14ac:dyDescent="0.35">
      <c r="A53" s="189"/>
      <c r="B53" s="9" t="s">
        <v>118</v>
      </c>
      <c r="C53" s="20">
        <f>C52/C56</f>
        <v>0.23310241527803782</v>
      </c>
      <c r="D53" s="20">
        <f t="shared" ref="D53:N53" si="22">D52/D56</f>
        <v>0.23259596616785946</v>
      </c>
      <c r="E53" s="20">
        <f t="shared" si="22"/>
        <v>0.23640211640211639</v>
      </c>
      <c r="F53" s="20">
        <f t="shared" si="22"/>
        <v>0.22951414068165338</v>
      </c>
      <c r="G53" s="20">
        <f t="shared" si="22"/>
        <v>0.17205692108667528</v>
      </c>
      <c r="H53" s="20">
        <f t="shared" si="22"/>
        <v>0.18038740920096852</v>
      </c>
      <c r="I53" s="20">
        <f t="shared" si="22"/>
        <v>0.17857142857142858</v>
      </c>
      <c r="J53" s="20">
        <f t="shared" si="22"/>
        <v>0.19194515852613539</v>
      </c>
      <c r="K53" s="20">
        <f t="shared" si="22"/>
        <v>0.20674486803519063</v>
      </c>
      <c r="L53" s="20">
        <f t="shared" si="22"/>
        <v>0.20236087689713322</v>
      </c>
      <c r="M53" s="94">
        <f t="shared" si="22"/>
        <v>0.21620391442876649</v>
      </c>
      <c r="N53" s="21">
        <f t="shared" si="22"/>
        <v>0.2235940879596251</v>
      </c>
    </row>
    <row r="54" spans="1:14" x14ac:dyDescent="0.35">
      <c r="A54" s="189"/>
      <c r="B54" s="9" t="s">
        <v>109</v>
      </c>
      <c r="C54" s="1">
        <v>3218</v>
      </c>
      <c r="D54" s="1">
        <v>1874</v>
      </c>
      <c r="E54" s="1">
        <v>2828</v>
      </c>
      <c r="F54" s="1">
        <v>1705</v>
      </c>
      <c r="G54" s="1">
        <v>598</v>
      </c>
      <c r="H54" s="1">
        <v>617</v>
      </c>
      <c r="I54" s="15">
        <v>41</v>
      </c>
      <c r="J54" s="1">
        <v>858</v>
      </c>
      <c r="K54" s="1">
        <v>472</v>
      </c>
      <c r="L54" s="1">
        <v>432</v>
      </c>
      <c r="M54" s="88">
        <v>1544</v>
      </c>
      <c r="N54" s="16">
        <f t="shared" si="18"/>
        <v>14187</v>
      </c>
    </row>
    <row r="55" spans="1:14" x14ac:dyDescent="0.35">
      <c r="A55" s="189"/>
      <c r="B55" s="9" t="s">
        <v>118</v>
      </c>
      <c r="C55" s="20">
        <f>C54/C56</f>
        <v>0.60250889346564318</v>
      </c>
      <c r="D55" s="20">
        <f t="shared" ref="D55:N55" si="23">D54/D56</f>
        <v>0.60962914769030574</v>
      </c>
      <c r="E55" s="20">
        <f t="shared" si="23"/>
        <v>0.59851851851851856</v>
      </c>
      <c r="F55" s="20">
        <f t="shared" si="23"/>
        <v>0.6182015953589558</v>
      </c>
      <c r="G55" s="20">
        <f t="shared" si="23"/>
        <v>0.77360931435963776</v>
      </c>
      <c r="H55" s="20">
        <f t="shared" si="23"/>
        <v>0.74697336561743344</v>
      </c>
      <c r="I55" s="20">
        <f t="shared" si="23"/>
        <v>0.7321428571428571</v>
      </c>
      <c r="J55" s="20">
        <f t="shared" si="23"/>
        <v>0.73521850899742935</v>
      </c>
      <c r="K55" s="20">
        <f t="shared" si="23"/>
        <v>0.6920821114369502</v>
      </c>
      <c r="L55" s="20">
        <f t="shared" si="23"/>
        <v>0.72849915682967958</v>
      </c>
      <c r="M55" s="94">
        <f t="shared" si="23"/>
        <v>0.702776513427401</v>
      </c>
      <c r="N55" s="21">
        <f t="shared" si="23"/>
        <v>0.63928442682047582</v>
      </c>
    </row>
    <row r="56" spans="1:14" x14ac:dyDescent="0.35">
      <c r="A56" s="184"/>
      <c r="B56" s="12" t="s">
        <v>119</v>
      </c>
      <c r="C56" s="12">
        <f>SUM(C46,C48,C50,C52,C54)</f>
        <v>5341</v>
      </c>
      <c r="D56" s="12">
        <f t="shared" ref="D56:N56" si="24">SUM(D46,D48,D50,D52,D54)</f>
        <v>3074</v>
      </c>
      <c r="E56" s="12">
        <f t="shared" si="24"/>
        <v>4725</v>
      </c>
      <c r="F56" s="12">
        <f t="shared" si="24"/>
        <v>2758</v>
      </c>
      <c r="G56" s="12">
        <f t="shared" si="24"/>
        <v>773</v>
      </c>
      <c r="H56" s="12">
        <f t="shared" si="24"/>
        <v>826</v>
      </c>
      <c r="I56" s="12">
        <f t="shared" si="24"/>
        <v>56</v>
      </c>
      <c r="J56" s="12">
        <f t="shared" si="24"/>
        <v>1167</v>
      </c>
      <c r="K56" s="12">
        <f t="shared" si="24"/>
        <v>682</v>
      </c>
      <c r="L56" s="12">
        <f t="shared" si="24"/>
        <v>593</v>
      </c>
      <c r="M56" s="87">
        <f t="shared" si="24"/>
        <v>2197</v>
      </c>
      <c r="N56" s="16">
        <f t="shared" si="24"/>
        <v>22192</v>
      </c>
    </row>
    <row r="59" spans="1:14" x14ac:dyDescent="0.35">
      <c r="A59" s="197" t="s">
        <v>3</v>
      </c>
      <c r="B59" s="197" t="s">
        <v>1</v>
      </c>
      <c r="C59" s="196" t="s">
        <v>2</v>
      </c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0" t="s">
        <v>89</v>
      </c>
    </row>
    <row r="60" spans="1:14" x14ac:dyDescent="0.35">
      <c r="A60" s="191"/>
      <c r="B60" s="191"/>
      <c r="C60" s="2">
        <v>2011</v>
      </c>
      <c r="D60" s="2">
        <v>2012</v>
      </c>
      <c r="E60" s="2">
        <v>2013</v>
      </c>
      <c r="F60" s="2">
        <v>2015</v>
      </c>
      <c r="G60" s="2">
        <v>2016</v>
      </c>
      <c r="H60" s="2">
        <v>2017</v>
      </c>
      <c r="I60" s="8">
        <v>2018</v>
      </c>
      <c r="J60" s="2">
        <v>2019</v>
      </c>
      <c r="K60" s="2">
        <v>2020</v>
      </c>
      <c r="L60" s="2">
        <v>2021</v>
      </c>
      <c r="M60" s="87">
        <v>2022</v>
      </c>
      <c r="N60" s="190"/>
    </row>
    <row r="61" spans="1:14" x14ac:dyDescent="0.35">
      <c r="A61" s="192" t="s">
        <v>90</v>
      </c>
      <c r="B61" s="187"/>
      <c r="C61" s="12">
        <v>5687</v>
      </c>
      <c r="D61" s="12">
        <v>3308</v>
      </c>
      <c r="E61" s="12">
        <v>5240</v>
      </c>
      <c r="F61" s="12">
        <v>3487</v>
      </c>
      <c r="G61" s="12">
        <v>783</v>
      </c>
      <c r="H61" s="12">
        <v>865</v>
      </c>
      <c r="I61" s="13">
        <v>56</v>
      </c>
      <c r="J61" s="12">
        <v>1185</v>
      </c>
      <c r="K61" s="12">
        <v>698</v>
      </c>
      <c r="L61" s="12">
        <v>609</v>
      </c>
      <c r="M61" s="87">
        <v>2242</v>
      </c>
      <c r="N61" s="16">
        <f>SUM(C61:M61)</f>
        <v>24160</v>
      </c>
    </row>
    <row r="62" spans="1:14" x14ac:dyDescent="0.35">
      <c r="A62" s="188" t="s">
        <v>114</v>
      </c>
      <c r="B62" s="9" t="s">
        <v>105</v>
      </c>
      <c r="C62" s="1">
        <v>45</v>
      </c>
      <c r="D62" s="1">
        <v>21</v>
      </c>
      <c r="E62" s="1">
        <v>36</v>
      </c>
      <c r="F62" s="1">
        <v>22</v>
      </c>
      <c r="G62" s="1">
        <v>4</v>
      </c>
      <c r="H62" s="1">
        <v>3</v>
      </c>
      <c r="I62" s="15">
        <v>0</v>
      </c>
      <c r="J62" s="1">
        <v>2</v>
      </c>
      <c r="K62" s="1">
        <v>2</v>
      </c>
      <c r="L62" s="1">
        <v>2</v>
      </c>
      <c r="M62" s="88">
        <v>10</v>
      </c>
      <c r="N62" s="16">
        <f t="shared" ref="N62:N70" si="25">SUM(C62:M62)</f>
        <v>147</v>
      </c>
    </row>
    <row r="63" spans="1:14" x14ac:dyDescent="0.35">
      <c r="A63" s="198"/>
      <c r="B63" s="9" t="s">
        <v>118</v>
      </c>
      <c r="C63" s="20">
        <f>C62/C72</f>
        <v>8.4364454443194604E-3</v>
      </c>
      <c r="D63" s="20">
        <f t="shared" ref="D63:N63" si="26">D62/D72</f>
        <v>6.8248293792655184E-3</v>
      </c>
      <c r="E63" s="20">
        <f t="shared" si="26"/>
        <v>7.6238881829733167E-3</v>
      </c>
      <c r="F63" s="20">
        <f t="shared" si="26"/>
        <v>7.9970919665576148E-3</v>
      </c>
      <c r="G63" s="20">
        <f t="shared" si="26"/>
        <v>5.1880674448767832E-3</v>
      </c>
      <c r="H63" s="20">
        <f t="shared" si="26"/>
        <v>3.6275695284159614E-3</v>
      </c>
      <c r="I63" s="20">
        <f t="shared" si="26"/>
        <v>0</v>
      </c>
      <c r="J63" s="20">
        <f t="shared" si="26"/>
        <v>1.7152658662092624E-3</v>
      </c>
      <c r="K63" s="20">
        <f t="shared" si="26"/>
        <v>2.936857562408223E-3</v>
      </c>
      <c r="L63" s="20">
        <f t="shared" si="26"/>
        <v>3.3726812816188868E-3</v>
      </c>
      <c r="M63" s="94">
        <f t="shared" si="26"/>
        <v>4.5558086560364463E-3</v>
      </c>
      <c r="N63" s="21">
        <f t="shared" si="26"/>
        <v>6.6296847517250714E-3</v>
      </c>
    </row>
    <row r="64" spans="1:14" x14ac:dyDescent="0.35">
      <c r="A64" s="189"/>
      <c r="B64" s="9" t="s">
        <v>106</v>
      </c>
      <c r="C64" s="1">
        <v>165</v>
      </c>
      <c r="D64" s="1">
        <v>81</v>
      </c>
      <c r="E64" s="1">
        <v>131</v>
      </c>
      <c r="F64" s="1">
        <v>63</v>
      </c>
      <c r="G64" s="1">
        <v>6</v>
      </c>
      <c r="H64" s="1">
        <v>6</v>
      </c>
      <c r="I64" s="15">
        <v>1</v>
      </c>
      <c r="J64" s="1">
        <v>6</v>
      </c>
      <c r="K64" s="1">
        <v>9</v>
      </c>
      <c r="L64" s="1">
        <v>1</v>
      </c>
      <c r="M64" s="88">
        <v>25</v>
      </c>
      <c r="N64" s="16">
        <f t="shared" si="25"/>
        <v>494</v>
      </c>
    </row>
    <row r="65" spans="1:14" x14ac:dyDescent="0.35">
      <c r="A65" s="189"/>
      <c r="B65" s="9" t="s">
        <v>118</v>
      </c>
      <c r="C65" s="20">
        <f>C64/C72</f>
        <v>3.0933633295838019E-2</v>
      </c>
      <c r="D65" s="20">
        <f t="shared" ref="D65:N65" si="27">D64/D72</f>
        <v>2.6324341891452715E-2</v>
      </c>
      <c r="E65" s="20">
        <f t="shared" si="27"/>
        <v>2.7742481999152902E-2</v>
      </c>
      <c r="F65" s="20">
        <f t="shared" si="27"/>
        <v>2.2900763358778626E-2</v>
      </c>
      <c r="G65" s="20">
        <f t="shared" si="27"/>
        <v>7.7821011673151752E-3</v>
      </c>
      <c r="H65" s="20">
        <f t="shared" si="27"/>
        <v>7.2551390568319227E-3</v>
      </c>
      <c r="I65" s="20">
        <f t="shared" si="27"/>
        <v>1.7857142857142856E-2</v>
      </c>
      <c r="J65" s="20">
        <f t="shared" si="27"/>
        <v>5.1457975986277877E-3</v>
      </c>
      <c r="K65" s="20">
        <f t="shared" si="27"/>
        <v>1.3215859030837005E-2</v>
      </c>
      <c r="L65" s="20">
        <f t="shared" si="27"/>
        <v>1.6863406408094434E-3</v>
      </c>
      <c r="M65" s="94">
        <f t="shared" si="27"/>
        <v>1.1389521640091117E-2</v>
      </c>
      <c r="N65" s="21">
        <f t="shared" si="27"/>
        <v>2.2279348757497857E-2</v>
      </c>
    </row>
    <row r="66" spans="1:14" x14ac:dyDescent="0.35">
      <c r="A66" s="189"/>
      <c r="B66" s="9" t="s">
        <v>107</v>
      </c>
      <c r="C66" s="1">
        <v>445</v>
      </c>
      <c r="D66" s="1">
        <v>285</v>
      </c>
      <c r="E66" s="1">
        <v>365</v>
      </c>
      <c r="F66" s="1">
        <v>216</v>
      </c>
      <c r="G66" s="1">
        <v>19</v>
      </c>
      <c r="H66" s="1">
        <v>24</v>
      </c>
      <c r="I66" s="15">
        <v>0</v>
      </c>
      <c r="J66" s="1">
        <v>41</v>
      </c>
      <c r="K66" s="1">
        <v>21</v>
      </c>
      <c r="L66" s="1">
        <v>17</v>
      </c>
      <c r="M66" s="88">
        <v>65</v>
      </c>
      <c r="N66" s="16">
        <f t="shared" si="25"/>
        <v>1498</v>
      </c>
    </row>
    <row r="67" spans="1:14" x14ac:dyDescent="0.35">
      <c r="A67" s="189"/>
      <c r="B67" s="9" t="s">
        <v>118</v>
      </c>
      <c r="C67" s="20">
        <f>C66/C72</f>
        <v>8.3427071616047996E-2</v>
      </c>
      <c r="D67" s="20">
        <f t="shared" ref="D67:N67" si="28">D66/D72</f>
        <v>9.262268443288918E-2</v>
      </c>
      <c r="E67" s="20">
        <f t="shared" si="28"/>
        <v>7.7297755188479464E-2</v>
      </c>
      <c r="F67" s="20">
        <f t="shared" si="28"/>
        <v>7.8516902944383862E-2</v>
      </c>
      <c r="G67" s="20">
        <f t="shared" si="28"/>
        <v>2.464332036316472E-2</v>
      </c>
      <c r="H67" s="20">
        <f t="shared" si="28"/>
        <v>2.9020556227327691E-2</v>
      </c>
      <c r="I67" s="20">
        <f t="shared" si="28"/>
        <v>0</v>
      </c>
      <c r="J67" s="20">
        <f t="shared" si="28"/>
        <v>3.5162950257289882E-2</v>
      </c>
      <c r="K67" s="20">
        <f t="shared" si="28"/>
        <v>3.0837004405286344E-2</v>
      </c>
      <c r="L67" s="20">
        <f t="shared" si="28"/>
        <v>2.866779089376054E-2</v>
      </c>
      <c r="M67" s="94">
        <f t="shared" si="28"/>
        <v>2.9612756264236904E-2</v>
      </c>
      <c r="N67" s="21">
        <f t="shared" si="28"/>
        <v>6.7559644612817396E-2</v>
      </c>
    </row>
    <row r="68" spans="1:14" x14ac:dyDescent="0.35">
      <c r="A68" s="189"/>
      <c r="B68" s="9" t="s">
        <v>108</v>
      </c>
      <c r="C68" s="1">
        <v>1830</v>
      </c>
      <c r="D68" s="1">
        <v>1097</v>
      </c>
      <c r="E68" s="1">
        <v>1573</v>
      </c>
      <c r="F68" s="1">
        <v>925</v>
      </c>
      <c r="G68" s="1">
        <v>167</v>
      </c>
      <c r="H68" s="1">
        <v>205</v>
      </c>
      <c r="I68" s="15">
        <v>14</v>
      </c>
      <c r="J68" s="1">
        <v>285</v>
      </c>
      <c r="K68" s="1">
        <v>152</v>
      </c>
      <c r="L68" s="1">
        <v>118</v>
      </c>
      <c r="M68" s="88">
        <v>491</v>
      </c>
      <c r="N68" s="16">
        <f t="shared" si="25"/>
        <v>6857</v>
      </c>
    </row>
    <row r="69" spans="1:14" x14ac:dyDescent="0.35">
      <c r="A69" s="189"/>
      <c r="B69" s="9" t="s">
        <v>118</v>
      </c>
      <c r="C69" s="20">
        <f>C68/C72</f>
        <v>0.34308211473565803</v>
      </c>
      <c r="D69" s="20">
        <f t="shared" ref="D69:N69" si="29">D68/D72</f>
        <v>0.35651608709782256</v>
      </c>
      <c r="E69" s="20">
        <f t="shared" si="29"/>
        <v>0.33312155866158405</v>
      </c>
      <c r="F69" s="20">
        <f t="shared" si="29"/>
        <v>0.33624136677571792</v>
      </c>
      <c r="G69" s="20">
        <f t="shared" si="29"/>
        <v>0.21660181582360571</v>
      </c>
      <c r="H69" s="20">
        <f t="shared" si="29"/>
        <v>0.2478839177750907</v>
      </c>
      <c r="I69" s="20">
        <f t="shared" si="29"/>
        <v>0.25</v>
      </c>
      <c r="J69" s="20">
        <f t="shared" si="29"/>
        <v>0.24442538593481991</v>
      </c>
      <c r="K69" s="20">
        <f t="shared" si="29"/>
        <v>0.22320117474302498</v>
      </c>
      <c r="L69" s="20">
        <f t="shared" si="29"/>
        <v>0.19898819561551434</v>
      </c>
      <c r="M69" s="94">
        <f t="shared" si="29"/>
        <v>0.22369020501138953</v>
      </c>
      <c r="N69" s="21">
        <f t="shared" si="29"/>
        <v>0.30924998872502596</v>
      </c>
    </row>
    <row r="70" spans="1:14" x14ac:dyDescent="0.35">
      <c r="A70" s="189"/>
      <c r="B70" s="9" t="s">
        <v>109</v>
      </c>
      <c r="C70" s="1">
        <v>2849</v>
      </c>
      <c r="D70" s="1">
        <v>1593</v>
      </c>
      <c r="E70" s="1">
        <v>2617</v>
      </c>
      <c r="F70" s="1">
        <v>1525</v>
      </c>
      <c r="G70" s="1">
        <v>575</v>
      </c>
      <c r="H70" s="1">
        <v>589</v>
      </c>
      <c r="I70" s="15">
        <v>41</v>
      </c>
      <c r="J70" s="1">
        <v>832</v>
      </c>
      <c r="K70" s="1">
        <v>497</v>
      </c>
      <c r="L70" s="1">
        <v>455</v>
      </c>
      <c r="M70" s="88">
        <v>1604</v>
      </c>
      <c r="N70" s="16">
        <f t="shared" si="25"/>
        <v>13177</v>
      </c>
    </row>
    <row r="71" spans="1:14" x14ac:dyDescent="0.35">
      <c r="A71" s="189"/>
      <c r="B71" s="9" t="s">
        <v>118</v>
      </c>
      <c r="C71" s="20">
        <f>C70/C72</f>
        <v>0.5341207349081365</v>
      </c>
      <c r="D71" s="20">
        <f t="shared" ref="D71:N71" si="30">D70/D72</f>
        <v>0.51771205719857005</v>
      </c>
      <c r="E71" s="20">
        <f t="shared" si="30"/>
        <v>0.55421431596781023</v>
      </c>
      <c r="F71" s="20">
        <f t="shared" si="30"/>
        <v>0.55434387495456194</v>
      </c>
      <c r="G71" s="20">
        <f t="shared" si="30"/>
        <v>0.74578469520103763</v>
      </c>
      <c r="H71" s="20">
        <f t="shared" si="30"/>
        <v>0.71221281741233378</v>
      </c>
      <c r="I71" s="20">
        <f t="shared" si="30"/>
        <v>0.7321428571428571</v>
      </c>
      <c r="J71" s="20">
        <f t="shared" si="30"/>
        <v>0.71355060034305318</v>
      </c>
      <c r="K71" s="20">
        <f t="shared" si="30"/>
        <v>0.72980910425844348</v>
      </c>
      <c r="L71" s="20">
        <f t="shared" si="30"/>
        <v>0.76728499156829677</v>
      </c>
      <c r="M71" s="94">
        <f t="shared" si="30"/>
        <v>0.73075170842824599</v>
      </c>
      <c r="N71" s="21">
        <f t="shared" si="30"/>
        <v>0.59428133315293374</v>
      </c>
    </row>
    <row r="72" spans="1:14" x14ac:dyDescent="0.35">
      <c r="A72" s="184"/>
      <c r="B72" s="12" t="s">
        <v>119</v>
      </c>
      <c r="C72" s="12">
        <f>SUM(C62,C64,C66,C68,C70)</f>
        <v>5334</v>
      </c>
      <c r="D72" s="12">
        <f t="shared" ref="D72:N72" si="31">SUM(D62,D64,D66,D68,D70)</f>
        <v>3077</v>
      </c>
      <c r="E72" s="12">
        <f t="shared" si="31"/>
        <v>4722</v>
      </c>
      <c r="F72" s="12">
        <f t="shared" si="31"/>
        <v>2751</v>
      </c>
      <c r="G72" s="12">
        <f t="shared" si="31"/>
        <v>771</v>
      </c>
      <c r="H72" s="12">
        <f t="shared" si="31"/>
        <v>827</v>
      </c>
      <c r="I72" s="12">
        <f t="shared" si="31"/>
        <v>56</v>
      </c>
      <c r="J72" s="12">
        <f t="shared" si="31"/>
        <v>1166</v>
      </c>
      <c r="K72" s="12">
        <f t="shared" si="31"/>
        <v>681</v>
      </c>
      <c r="L72" s="12">
        <f t="shared" si="31"/>
        <v>593</v>
      </c>
      <c r="M72" s="87">
        <f t="shared" si="31"/>
        <v>2195</v>
      </c>
      <c r="N72" s="16">
        <f t="shared" si="31"/>
        <v>22173</v>
      </c>
    </row>
    <row r="75" spans="1:14" x14ac:dyDescent="0.35">
      <c r="A75" s="197" t="s">
        <v>3</v>
      </c>
      <c r="B75" s="197" t="s">
        <v>1</v>
      </c>
      <c r="C75" s="196" t="s">
        <v>2</v>
      </c>
      <c r="D75" s="196"/>
      <c r="E75" s="196"/>
      <c r="F75" s="196"/>
      <c r="G75" s="196"/>
      <c r="H75" s="196"/>
      <c r="I75" s="196"/>
      <c r="J75" s="196"/>
      <c r="K75" s="196"/>
      <c r="L75" s="196"/>
      <c r="M75" s="196"/>
      <c r="N75" s="190" t="s">
        <v>89</v>
      </c>
    </row>
    <row r="76" spans="1:14" x14ac:dyDescent="0.35">
      <c r="A76" s="191"/>
      <c r="B76" s="191"/>
      <c r="C76" s="2">
        <v>2011</v>
      </c>
      <c r="D76" s="2">
        <v>2012</v>
      </c>
      <c r="E76" s="2">
        <v>2013</v>
      </c>
      <c r="F76" s="2">
        <v>2015</v>
      </c>
      <c r="G76" s="2">
        <v>2016</v>
      </c>
      <c r="H76" s="2">
        <v>2017</v>
      </c>
      <c r="I76" s="8">
        <v>2018</v>
      </c>
      <c r="J76" s="2">
        <v>2019</v>
      </c>
      <c r="K76" s="2">
        <v>2020</v>
      </c>
      <c r="L76" s="2">
        <v>2021</v>
      </c>
      <c r="M76" s="87">
        <v>2022</v>
      </c>
      <c r="N76" s="190"/>
    </row>
    <row r="77" spans="1:14" x14ac:dyDescent="0.35">
      <c r="A77" s="192" t="s">
        <v>90</v>
      </c>
      <c r="B77" s="187"/>
      <c r="C77" s="12">
        <v>5687</v>
      </c>
      <c r="D77" s="12">
        <v>3308</v>
      </c>
      <c r="E77" s="12">
        <v>5240</v>
      </c>
      <c r="F77" s="12">
        <v>3487</v>
      </c>
      <c r="G77" s="12">
        <v>783</v>
      </c>
      <c r="H77" s="12">
        <v>865</v>
      </c>
      <c r="I77" s="13">
        <v>56</v>
      </c>
      <c r="J77" s="12">
        <v>1185</v>
      </c>
      <c r="K77" s="12">
        <v>698</v>
      </c>
      <c r="L77" s="12">
        <v>609</v>
      </c>
      <c r="M77" s="87">
        <v>2242</v>
      </c>
      <c r="N77" s="16">
        <f>SUM(C77:M77)</f>
        <v>24160</v>
      </c>
    </row>
    <row r="78" spans="1:14" x14ac:dyDescent="0.35">
      <c r="A78" s="188" t="s">
        <v>115</v>
      </c>
      <c r="B78" s="9" t="s">
        <v>105</v>
      </c>
      <c r="C78" s="1">
        <v>25</v>
      </c>
      <c r="D78" s="1">
        <v>16</v>
      </c>
      <c r="E78" s="1">
        <v>17</v>
      </c>
      <c r="F78" s="1">
        <v>17</v>
      </c>
      <c r="G78" s="1">
        <v>3</v>
      </c>
      <c r="H78" s="1">
        <v>3</v>
      </c>
      <c r="I78" s="15">
        <v>0</v>
      </c>
      <c r="J78" s="1">
        <v>2</v>
      </c>
      <c r="K78" s="1">
        <v>1</v>
      </c>
      <c r="L78" s="1">
        <v>1</v>
      </c>
      <c r="M78" s="88">
        <v>8</v>
      </c>
      <c r="N78" s="16">
        <f t="shared" ref="N78:N86" si="32">SUM(C78:M78)</f>
        <v>93</v>
      </c>
    </row>
    <row r="79" spans="1:14" x14ac:dyDescent="0.35">
      <c r="A79" s="198"/>
      <c r="B79" s="9" t="s">
        <v>118</v>
      </c>
      <c r="C79" s="20">
        <f>C78/C88</f>
        <v>4.6851574212893555E-3</v>
      </c>
      <c r="D79" s="20">
        <f t="shared" ref="D79:N79" si="33">D78/D88</f>
        <v>5.2117263843648211E-3</v>
      </c>
      <c r="E79" s="20">
        <f t="shared" si="33"/>
        <v>3.5956006768189507E-3</v>
      </c>
      <c r="F79" s="20">
        <f t="shared" si="33"/>
        <v>6.1705989110707807E-3</v>
      </c>
      <c r="G79" s="20">
        <f t="shared" si="33"/>
        <v>3.8809831824062097E-3</v>
      </c>
      <c r="H79" s="20">
        <f t="shared" si="33"/>
        <v>3.6319612590799033E-3</v>
      </c>
      <c r="I79" s="20">
        <f t="shared" si="33"/>
        <v>0</v>
      </c>
      <c r="J79" s="20">
        <f t="shared" si="33"/>
        <v>1.7137960582690661E-3</v>
      </c>
      <c r="K79" s="20">
        <f t="shared" si="33"/>
        <v>1.4662756598240469E-3</v>
      </c>
      <c r="L79" s="20">
        <f t="shared" si="33"/>
        <v>1.6863406408094434E-3</v>
      </c>
      <c r="M79" s="94">
        <f t="shared" si="33"/>
        <v>3.6496350364963502E-3</v>
      </c>
      <c r="N79" s="21">
        <f t="shared" si="33"/>
        <v>4.1933447560645685E-3</v>
      </c>
    </row>
    <row r="80" spans="1:14" x14ac:dyDescent="0.35">
      <c r="A80" s="198"/>
      <c r="B80" s="9" t="s">
        <v>106</v>
      </c>
      <c r="C80" s="1">
        <v>112</v>
      </c>
      <c r="D80" s="1">
        <v>54</v>
      </c>
      <c r="E80" s="1">
        <v>96</v>
      </c>
      <c r="F80" s="1">
        <v>51</v>
      </c>
      <c r="G80" s="1">
        <v>4</v>
      </c>
      <c r="H80" s="1">
        <v>4</v>
      </c>
      <c r="I80" s="15">
        <v>0</v>
      </c>
      <c r="J80" s="1">
        <v>5</v>
      </c>
      <c r="K80" s="1">
        <v>4</v>
      </c>
      <c r="L80" s="1">
        <v>4</v>
      </c>
      <c r="M80" s="88">
        <v>11</v>
      </c>
      <c r="N80" s="16">
        <f t="shared" si="32"/>
        <v>345</v>
      </c>
    </row>
    <row r="81" spans="1:14" x14ac:dyDescent="0.35">
      <c r="A81" s="198"/>
      <c r="B81" s="9" t="s">
        <v>118</v>
      </c>
      <c r="C81" s="20">
        <f>C80/C88</f>
        <v>2.0989505247376312E-2</v>
      </c>
      <c r="D81" s="20">
        <f t="shared" ref="D81:N81" si="34">D80/D88</f>
        <v>1.758957654723127E-2</v>
      </c>
      <c r="E81" s="20">
        <f t="shared" si="34"/>
        <v>2.030456852791878E-2</v>
      </c>
      <c r="F81" s="20">
        <f t="shared" si="34"/>
        <v>1.8511796733212342E-2</v>
      </c>
      <c r="G81" s="20">
        <f t="shared" si="34"/>
        <v>5.1746442432082798E-3</v>
      </c>
      <c r="H81" s="20">
        <f t="shared" si="34"/>
        <v>4.8426150121065378E-3</v>
      </c>
      <c r="I81" s="20">
        <f t="shared" si="34"/>
        <v>0</v>
      </c>
      <c r="J81" s="20">
        <f t="shared" si="34"/>
        <v>4.2844901456726651E-3</v>
      </c>
      <c r="K81" s="20">
        <f t="shared" si="34"/>
        <v>5.8651026392961877E-3</v>
      </c>
      <c r="L81" s="20">
        <f t="shared" si="34"/>
        <v>6.7453625632377737E-3</v>
      </c>
      <c r="M81" s="94">
        <f t="shared" si="34"/>
        <v>5.0182481751824817E-3</v>
      </c>
      <c r="N81" s="21">
        <f t="shared" si="34"/>
        <v>1.5555956353142754E-2</v>
      </c>
    </row>
    <row r="82" spans="1:14" x14ac:dyDescent="0.35">
      <c r="A82" s="198"/>
      <c r="B82" s="9" t="s">
        <v>107</v>
      </c>
      <c r="C82" s="1">
        <v>359</v>
      </c>
      <c r="D82" s="1">
        <v>226</v>
      </c>
      <c r="E82" s="1">
        <v>324</v>
      </c>
      <c r="F82" s="1">
        <v>184</v>
      </c>
      <c r="G82" s="1">
        <v>23</v>
      </c>
      <c r="H82" s="1">
        <v>14</v>
      </c>
      <c r="I82" s="15">
        <v>3</v>
      </c>
      <c r="J82" s="1">
        <v>24</v>
      </c>
      <c r="K82" s="1">
        <v>15</v>
      </c>
      <c r="L82" s="1">
        <v>13</v>
      </c>
      <c r="M82" s="88">
        <v>60</v>
      </c>
      <c r="N82" s="16">
        <f t="shared" si="32"/>
        <v>1245</v>
      </c>
    </row>
    <row r="83" spans="1:14" x14ac:dyDescent="0.35">
      <c r="A83" s="198"/>
      <c r="B83" s="9" t="s">
        <v>118</v>
      </c>
      <c r="C83" s="20">
        <f>C82/C88</f>
        <v>6.7278860569715146E-2</v>
      </c>
      <c r="D83" s="20">
        <f t="shared" ref="D83:N83" si="35">D82/D88</f>
        <v>7.3615635179153094E-2</v>
      </c>
      <c r="E83" s="20">
        <f t="shared" si="35"/>
        <v>6.8527918781725886E-2</v>
      </c>
      <c r="F83" s="20">
        <f t="shared" si="35"/>
        <v>6.6787658802177852E-2</v>
      </c>
      <c r="G83" s="20">
        <f t="shared" si="35"/>
        <v>2.9754204398447608E-2</v>
      </c>
      <c r="H83" s="20">
        <f t="shared" si="35"/>
        <v>1.6949152542372881E-2</v>
      </c>
      <c r="I83" s="20">
        <f t="shared" si="35"/>
        <v>5.3571428571428568E-2</v>
      </c>
      <c r="J83" s="20">
        <f t="shared" si="35"/>
        <v>2.056555269922879E-2</v>
      </c>
      <c r="K83" s="20">
        <f t="shared" si="35"/>
        <v>2.1994134897360705E-2</v>
      </c>
      <c r="L83" s="20">
        <f t="shared" si="35"/>
        <v>2.1922428330522766E-2</v>
      </c>
      <c r="M83" s="94">
        <f t="shared" si="35"/>
        <v>2.7372262773722629E-2</v>
      </c>
      <c r="N83" s="21">
        <f t="shared" si="35"/>
        <v>5.6136712056993415E-2</v>
      </c>
    </row>
    <row r="84" spans="1:14" x14ac:dyDescent="0.35">
      <c r="A84" s="198"/>
      <c r="B84" s="9" t="s">
        <v>108</v>
      </c>
      <c r="C84" s="1">
        <v>1700</v>
      </c>
      <c r="D84" s="1">
        <v>994</v>
      </c>
      <c r="E84" s="1">
        <v>1546</v>
      </c>
      <c r="F84" s="1">
        <v>928</v>
      </c>
      <c r="G84" s="1">
        <v>121</v>
      </c>
      <c r="H84" s="1">
        <v>172</v>
      </c>
      <c r="I84" s="15">
        <v>7</v>
      </c>
      <c r="J84" s="1">
        <v>230</v>
      </c>
      <c r="K84" s="1">
        <v>137</v>
      </c>
      <c r="L84" s="1">
        <v>100</v>
      </c>
      <c r="M84" s="88">
        <v>422</v>
      </c>
      <c r="N84" s="16">
        <f t="shared" si="32"/>
        <v>6357</v>
      </c>
    </row>
    <row r="85" spans="1:14" x14ac:dyDescent="0.35">
      <c r="A85" s="198"/>
      <c r="B85" s="9" t="s">
        <v>118</v>
      </c>
      <c r="C85" s="20">
        <f>C84/C88</f>
        <v>0.31859070464767614</v>
      </c>
      <c r="D85" s="20">
        <f t="shared" ref="D85:N85" si="36">D84/D88</f>
        <v>0.32377850162866451</v>
      </c>
      <c r="E85" s="20">
        <f t="shared" si="36"/>
        <v>0.3269881556683587</v>
      </c>
      <c r="F85" s="20">
        <f t="shared" si="36"/>
        <v>0.33684210526315789</v>
      </c>
      <c r="G85" s="20">
        <f t="shared" si="36"/>
        <v>0.15653298835705046</v>
      </c>
      <c r="H85" s="20">
        <f t="shared" si="36"/>
        <v>0.20823244552058112</v>
      </c>
      <c r="I85" s="20">
        <f t="shared" si="36"/>
        <v>0.125</v>
      </c>
      <c r="J85" s="20">
        <f t="shared" si="36"/>
        <v>0.19708654670094258</v>
      </c>
      <c r="K85" s="20">
        <f t="shared" si="36"/>
        <v>0.20087976539589442</v>
      </c>
      <c r="L85" s="20">
        <f t="shared" si="36"/>
        <v>0.16863406408094436</v>
      </c>
      <c r="M85" s="94">
        <f t="shared" si="36"/>
        <v>0.19251824817518248</v>
      </c>
      <c r="N85" s="21">
        <f t="shared" si="36"/>
        <v>0.28663540445486518</v>
      </c>
    </row>
    <row r="86" spans="1:14" x14ac:dyDescent="0.35">
      <c r="A86" s="198"/>
      <c r="B86" s="9" t="s">
        <v>109</v>
      </c>
      <c r="C86" s="1">
        <v>3140</v>
      </c>
      <c r="D86" s="1">
        <v>1780</v>
      </c>
      <c r="E86" s="1">
        <v>2745</v>
      </c>
      <c r="F86" s="1">
        <v>1575</v>
      </c>
      <c r="G86" s="1">
        <v>622</v>
      </c>
      <c r="H86" s="1">
        <v>633</v>
      </c>
      <c r="I86" s="15">
        <v>46</v>
      </c>
      <c r="J86" s="1">
        <v>906</v>
      </c>
      <c r="K86" s="1">
        <v>525</v>
      </c>
      <c r="L86" s="1">
        <v>475</v>
      </c>
      <c r="M86" s="88">
        <v>1691</v>
      </c>
      <c r="N86" s="16">
        <f t="shared" si="32"/>
        <v>14138</v>
      </c>
    </row>
    <row r="87" spans="1:14" x14ac:dyDescent="0.35">
      <c r="A87" s="198"/>
      <c r="B87" s="9" t="s">
        <v>118</v>
      </c>
      <c r="C87" s="20">
        <f>C86/C88</f>
        <v>0.58845577211394307</v>
      </c>
      <c r="D87" s="20">
        <f t="shared" ref="D87:N87" si="37">D86/D88</f>
        <v>0.57980456026058635</v>
      </c>
      <c r="E87" s="20">
        <f t="shared" si="37"/>
        <v>0.58058375634517767</v>
      </c>
      <c r="F87" s="20">
        <f t="shared" si="37"/>
        <v>0.57168784029038111</v>
      </c>
      <c r="G87" s="20">
        <f t="shared" si="37"/>
        <v>0.8046571798188874</v>
      </c>
      <c r="H87" s="20">
        <f t="shared" si="37"/>
        <v>0.76634382566585957</v>
      </c>
      <c r="I87" s="20">
        <f t="shared" si="37"/>
        <v>0.8214285714285714</v>
      </c>
      <c r="J87" s="20">
        <f t="shared" si="37"/>
        <v>0.7763496143958869</v>
      </c>
      <c r="K87" s="20">
        <f t="shared" si="37"/>
        <v>0.76979472140762462</v>
      </c>
      <c r="L87" s="20">
        <f t="shared" si="37"/>
        <v>0.80101180438448571</v>
      </c>
      <c r="M87" s="94">
        <f t="shared" si="37"/>
        <v>0.77144160583941601</v>
      </c>
      <c r="N87" s="21">
        <f t="shared" si="37"/>
        <v>0.63747858237893407</v>
      </c>
    </row>
    <row r="88" spans="1:14" x14ac:dyDescent="0.35">
      <c r="A88" s="184"/>
      <c r="B88" s="12" t="s">
        <v>140</v>
      </c>
      <c r="C88" s="12">
        <f>SUM(C78,C80,C82,C84,C86)</f>
        <v>5336</v>
      </c>
      <c r="D88" s="12">
        <f t="shared" ref="D88:N88" si="38">SUM(D78,D80,D82,D84,D86)</f>
        <v>3070</v>
      </c>
      <c r="E88" s="12">
        <f t="shared" si="38"/>
        <v>4728</v>
      </c>
      <c r="F88" s="12">
        <f t="shared" si="38"/>
        <v>2755</v>
      </c>
      <c r="G88" s="12">
        <f t="shared" si="38"/>
        <v>773</v>
      </c>
      <c r="H88" s="12">
        <f t="shared" si="38"/>
        <v>826</v>
      </c>
      <c r="I88" s="12">
        <f t="shared" si="38"/>
        <v>56</v>
      </c>
      <c r="J88" s="12">
        <f t="shared" si="38"/>
        <v>1167</v>
      </c>
      <c r="K88" s="12">
        <f t="shared" si="38"/>
        <v>682</v>
      </c>
      <c r="L88" s="12">
        <f t="shared" si="38"/>
        <v>593</v>
      </c>
      <c r="M88" s="87">
        <f t="shared" si="38"/>
        <v>2192</v>
      </c>
      <c r="N88" s="16">
        <f t="shared" si="38"/>
        <v>22178</v>
      </c>
    </row>
    <row r="91" spans="1:14" x14ac:dyDescent="0.35">
      <c r="A91" s="197" t="s">
        <v>3</v>
      </c>
      <c r="B91" s="197" t="s">
        <v>1</v>
      </c>
      <c r="C91" s="196" t="s">
        <v>2</v>
      </c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0" t="s">
        <v>89</v>
      </c>
    </row>
    <row r="92" spans="1:14" x14ac:dyDescent="0.35">
      <c r="A92" s="191"/>
      <c r="B92" s="191"/>
      <c r="C92" s="2">
        <v>2011</v>
      </c>
      <c r="D92" s="2">
        <v>2012</v>
      </c>
      <c r="E92" s="2">
        <v>2013</v>
      </c>
      <c r="F92" s="2">
        <v>2015</v>
      </c>
      <c r="G92" s="2">
        <v>2016</v>
      </c>
      <c r="H92" s="2">
        <v>2017</v>
      </c>
      <c r="I92" s="8">
        <v>2018</v>
      </c>
      <c r="J92" s="2">
        <v>2019</v>
      </c>
      <c r="K92" s="2">
        <v>2020</v>
      </c>
      <c r="L92" s="2">
        <v>2021</v>
      </c>
      <c r="M92" s="87">
        <v>2022</v>
      </c>
      <c r="N92" s="190"/>
    </row>
    <row r="93" spans="1:14" x14ac:dyDescent="0.35">
      <c r="A93" s="192" t="s">
        <v>90</v>
      </c>
      <c r="B93" s="187"/>
      <c r="C93" s="12">
        <v>5687</v>
      </c>
      <c r="D93" s="12">
        <v>3308</v>
      </c>
      <c r="E93" s="12">
        <v>5240</v>
      </c>
      <c r="F93" s="12">
        <v>3487</v>
      </c>
      <c r="G93" s="12">
        <v>783</v>
      </c>
      <c r="H93" s="12">
        <v>865</v>
      </c>
      <c r="I93" s="13">
        <v>56</v>
      </c>
      <c r="J93" s="12">
        <v>1185</v>
      </c>
      <c r="K93" s="12">
        <v>698</v>
      </c>
      <c r="L93" s="12">
        <v>609</v>
      </c>
      <c r="M93" s="87">
        <v>2242</v>
      </c>
      <c r="N93" s="16">
        <f>SUM(C93:M93)</f>
        <v>24160</v>
      </c>
    </row>
    <row r="94" spans="1:14" x14ac:dyDescent="0.35">
      <c r="A94" s="188" t="s">
        <v>117</v>
      </c>
      <c r="B94" s="9" t="s">
        <v>105</v>
      </c>
      <c r="C94" s="1">
        <v>37</v>
      </c>
      <c r="D94" s="1">
        <v>29</v>
      </c>
      <c r="E94" s="1">
        <v>34</v>
      </c>
      <c r="F94" s="1">
        <v>29</v>
      </c>
      <c r="G94" s="1">
        <v>5</v>
      </c>
      <c r="H94" s="1">
        <v>3</v>
      </c>
      <c r="I94" s="15">
        <v>0</v>
      </c>
      <c r="J94" s="1">
        <v>3</v>
      </c>
      <c r="K94" s="1">
        <v>1</v>
      </c>
      <c r="L94" s="1">
        <v>2</v>
      </c>
      <c r="M94" s="88">
        <v>16</v>
      </c>
      <c r="N94" s="16">
        <f t="shared" ref="N94:N102" si="39">SUM(C94:M94)</f>
        <v>159</v>
      </c>
    </row>
    <row r="95" spans="1:14" x14ac:dyDescent="0.35">
      <c r="A95" s="198"/>
      <c r="B95" s="9" t="s">
        <v>118</v>
      </c>
      <c r="C95" s="20">
        <f>C94/C104</f>
        <v>6.9314349943799172E-3</v>
      </c>
      <c r="D95" s="20">
        <f t="shared" ref="D95:N95" si="40">D94/D104</f>
        <v>9.4247643808904775E-3</v>
      </c>
      <c r="E95" s="20">
        <f t="shared" si="40"/>
        <v>7.1988143129366926E-3</v>
      </c>
      <c r="F95" s="20">
        <f t="shared" si="40"/>
        <v>1.0533962949509626E-2</v>
      </c>
      <c r="G95" s="20">
        <f t="shared" si="40"/>
        <v>6.4850843060959796E-3</v>
      </c>
      <c r="H95" s="20">
        <f t="shared" si="40"/>
        <v>3.6363636363636364E-3</v>
      </c>
      <c r="I95" s="20">
        <f t="shared" si="40"/>
        <v>0</v>
      </c>
      <c r="J95" s="20">
        <f t="shared" si="40"/>
        <v>2.5728987993138938E-3</v>
      </c>
      <c r="K95" s="20">
        <f t="shared" si="40"/>
        <v>1.4684287812041115E-3</v>
      </c>
      <c r="L95" s="20">
        <f t="shared" si="40"/>
        <v>3.3726812816188868E-3</v>
      </c>
      <c r="M95" s="94">
        <f t="shared" si="40"/>
        <v>7.3159579332418836E-3</v>
      </c>
      <c r="N95" s="21">
        <f t="shared" si="40"/>
        <v>7.1718538565629228E-3</v>
      </c>
    </row>
    <row r="96" spans="1:14" x14ac:dyDescent="0.35">
      <c r="A96" s="189"/>
      <c r="B96" s="9" t="s">
        <v>106</v>
      </c>
      <c r="C96" s="1">
        <v>119</v>
      </c>
      <c r="D96" s="1">
        <v>65</v>
      </c>
      <c r="E96" s="1">
        <v>89</v>
      </c>
      <c r="F96" s="1">
        <v>50</v>
      </c>
      <c r="G96" s="1">
        <v>10</v>
      </c>
      <c r="H96" s="1">
        <v>7</v>
      </c>
      <c r="I96" s="15">
        <v>1</v>
      </c>
      <c r="J96" s="1">
        <v>10</v>
      </c>
      <c r="K96" s="1">
        <v>10</v>
      </c>
      <c r="L96" s="1">
        <v>1</v>
      </c>
      <c r="M96" s="88">
        <v>19</v>
      </c>
      <c r="N96" s="16">
        <f t="shared" si="39"/>
        <v>381</v>
      </c>
    </row>
    <row r="97" spans="1:14" x14ac:dyDescent="0.35">
      <c r="A97" s="189"/>
      <c r="B97" s="9" t="s">
        <v>118</v>
      </c>
      <c r="C97" s="20">
        <f>C96/C104</f>
        <v>2.2292993630573247E-2</v>
      </c>
      <c r="D97" s="20">
        <f t="shared" ref="D97:N97" si="41">D96/D104</f>
        <v>2.1124471888202795E-2</v>
      </c>
      <c r="E97" s="20">
        <f t="shared" si="41"/>
        <v>1.8843955113275461E-2</v>
      </c>
      <c r="F97" s="20">
        <f t="shared" si="41"/>
        <v>1.8162005085361425E-2</v>
      </c>
      <c r="G97" s="20">
        <f t="shared" si="41"/>
        <v>1.2970168612191959E-2</v>
      </c>
      <c r="H97" s="20">
        <f t="shared" si="41"/>
        <v>8.4848484848484857E-3</v>
      </c>
      <c r="I97" s="20">
        <f t="shared" si="41"/>
        <v>1.7857142857142856E-2</v>
      </c>
      <c r="J97" s="20">
        <f t="shared" si="41"/>
        <v>8.5763293310463125E-3</v>
      </c>
      <c r="K97" s="20">
        <f t="shared" si="41"/>
        <v>1.4684287812041116E-2</v>
      </c>
      <c r="L97" s="20">
        <f t="shared" si="41"/>
        <v>1.6863406408094434E-3</v>
      </c>
      <c r="M97" s="94">
        <f t="shared" si="41"/>
        <v>8.6877000457247378E-3</v>
      </c>
      <c r="N97" s="21">
        <f t="shared" si="41"/>
        <v>1.7185385656292285E-2</v>
      </c>
    </row>
    <row r="98" spans="1:14" x14ac:dyDescent="0.35">
      <c r="A98" s="189"/>
      <c r="B98" s="9" t="s">
        <v>107</v>
      </c>
      <c r="C98" s="1">
        <v>177</v>
      </c>
      <c r="D98" s="1">
        <v>118</v>
      </c>
      <c r="E98" s="1">
        <v>170</v>
      </c>
      <c r="F98" s="1">
        <v>104</v>
      </c>
      <c r="G98" s="1">
        <v>15</v>
      </c>
      <c r="H98" s="1">
        <v>19</v>
      </c>
      <c r="I98" s="15">
        <v>1</v>
      </c>
      <c r="J98" s="1">
        <v>27</v>
      </c>
      <c r="K98" s="1">
        <v>18</v>
      </c>
      <c r="L98" s="1">
        <v>9</v>
      </c>
      <c r="M98" s="88">
        <v>64</v>
      </c>
      <c r="N98" s="16">
        <f t="shared" si="39"/>
        <v>722</v>
      </c>
    </row>
    <row r="99" spans="1:14" x14ac:dyDescent="0.35">
      <c r="A99" s="189"/>
      <c r="B99" s="9" t="s">
        <v>118</v>
      </c>
      <c r="C99" s="20">
        <f>C98/C104</f>
        <v>3.3158486324466094E-2</v>
      </c>
      <c r="D99" s="20">
        <f t="shared" ref="D99:N99" si="42">D98/D104</f>
        <v>3.8349041273968154E-2</v>
      </c>
      <c r="E99" s="20">
        <f t="shared" si="42"/>
        <v>3.5994071564683462E-2</v>
      </c>
      <c r="F99" s="20">
        <f t="shared" si="42"/>
        <v>3.7776970577551763E-2</v>
      </c>
      <c r="G99" s="20">
        <f t="shared" si="42"/>
        <v>1.9455252918287938E-2</v>
      </c>
      <c r="H99" s="20">
        <f t="shared" si="42"/>
        <v>2.3030303030303029E-2</v>
      </c>
      <c r="I99" s="20">
        <f t="shared" si="42"/>
        <v>1.7857142857142856E-2</v>
      </c>
      <c r="J99" s="20">
        <f t="shared" si="42"/>
        <v>2.3156089193825044E-2</v>
      </c>
      <c r="K99" s="20">
        <f t="shared" si="42"/>
        <v>2.643171806167401E-2</v>
      </c>
      <c r="L99" s="20">
        <f t="shared" si="42"/>
        <v>1.5177065767284991E-2</v>
      </c>
      <c r="M99" s="94">
        <f t="shared" si="42"/>
        <v>2.9263831732967534E-2</v>
      </c>
      <c r="N99" s="21">
        <f t="shared" si="42"/>
        <v>3.2566531348669374E-2</v>
      </c>
    </row>
    <row r="100" spans="1:14" x14ac:dyDescent="0.35">
      <c r="A100" s="189"/>
      <c r="B100" s="9" t="s">
        <v>108</v>
      </c>
      <c r="C100" s="1">
        <v>831</v>
      </c>
      <c r="D100" s="1">
        <v>526</v>
      </c>
      <c r="E100" s="1">
        <v>699</v>
      </c>
      <c r="F100" s="1">
        <v>471</v>
      </c>
      <c r="G100" s="1">
        <v>98</v>
      </c>
      <c r="H100" s="1">
        <v>127</v>
      </c>
      <c r="I100" s="15">
        <v>8</v>
      </c>
      <c r="J100" s="1">
        <v>199</v>
      </c>
      <c r="K100" s="1">
        <v>134</v>
      </c>
      <c r="L100" s="1">
        <v>109</v>
      </c>
      <c r="M100" s="88">
        <v>410</v>
      </c>
      <c r="N100" s="16">
        <f t="shared" si="39"/>
        <v>3612</v>
      </c>
    </row>
    <row r="101" spans="1:14" x14ac:dyDescent="0.35">
      <c r="A101" s="189"/>
      <c r="B101" s="9" t="s">
        <v>118</v>
      </c>
      <c r="C101" s="20">
        <f>C100/C104</f>
        <v>0.15567628325215435</v>
      </c>
      <c r="D101" s="20">
        <f t="shared" ref="D101:N101" si="43">D100/D104</f>
        <v>0.17094572635684108</v>
      </c>
      <c r="E101" s="20">
        <f t="shared" si="43"/>
        <v>0.14799915308066908</v>
      </c>
      <c r="F101" s="20">
        <f t="shared" si="43"/>
        <v>0.17108608790410462</v>
      </c>
      <c r="G101" s="20">
        <f t="shared" si="43"/>
        <v>0.12710765239948119</v>
      </c>
      <c r="H101" s="20">
        <f t="shared" si="43"/>
        <v>0.15393939393939393</v>
      </c>
      <c r="I101" s="20">
        <f t="shared" si="43"/>
        <v>0.14285714285714285</v>
      </c>
      <c r="J101" s="20">
        <f t="shared" si="43"/>
        <v>0.17066895368782162</v>
      </c>
      <c r="K101" s="20">
        <f t="shared" si="43"/>
        <v>0.19676945668135096</v>
      </c>
      <c r="L101" s="20">
        <f t="shared" si="43"/>
        <v>0.18381112984822934</v>
      </c>
      <c r="M101" s="94">
        <f t="shared" si="43"/>
        <v>0.18747142203932327</v>
      </c>
      <c r="N101" s="21">
        <f t="shared" si="43"/>
        <v>0.16292286874154263</v>
      </c>
    </row>
    <row r="102" spans="1:14" x14ac:dyDescent="0.35">
      <c r="A102" s="189"/>
      <c r="B102" s="9" t="s">
        <v>109</v>
      </c>
      <c r="C102" s="1">
        <v>4174</v>
      </c>
      <c r="D102" s="1">
        <v>2339</v>
      </c>
      <c r="E102" s="1">
        <v>3731</v>
      </c>
      <c r="F102" s="1">
        <v>2099</v>
      </c>
      <c r="G102" s="1">
        <v>643</v>
      </c>
      <c r="H102" s="1">
        <v>669</v>
      </c>
      <c r="I102" s="15">
        <v>46</v>
      </c>
      <c r="J102" s="1">
        <v>927</v>
      </c>
      <c r="K102" s="1">
        <v>518</v>
      </c>
      <c r="L102" s="1">
        <v>472</v>
      </c>
      <c r="M102" s="88">
        <v>1678</v>
      </c>
      <c r="N102" s="16">
        <f t="shared" si="39"/>
        <v>17296</v>
      </c>
    </row>
    <row r="103" spans="1:14" x14ac:dyDescent="0.35">
      <c r="A103" s="189"/>
      <c r="B103" s="9" t="s">
        <v>118</v>
      </c>
      <c r="C103" s="20">
        <f>C102/C104</f>
        <v>0.7819408017984264</v>
      </c>
      <c r="D103" s="20">
        <f t="shared" ref="D103:N103" si="44">D102/D104</f>
        <v>0.76015599610009754</v>
      </c>
      <c r="E103" s="20">
        <f t="shared" si="44"/>
        <v>0.7899640059284353</v>
      </c>
      <c r="F103" s="20">
        <f t="shared" si="44"/>
        <v>0.76244097348347262</v>
      </c>
      <c r="G103" s="20">
        <f t="shared" si="44"/>
        <v>0.83398184176394297</v>
      </c>
      <c r="H103" s="20">
        <f t="shared" si="44"/>
        <v>0.81090909090909091</v>
      </c>
      <c r="I103" s="20">
        <f t="shared" si="44"/>
        <v>0.8214285714285714</v>
      </c>
      <c r="J103" s="20">
        <f t="shared" si="44"/>
        <v>0.79502572898799317</v>
      </c>
      <c r="K103" s="20">
        <f t="shared" si="44"/>
        <v>0.76064610866372984</v>
      </c>
      <c r="L103" s="20">
        <f t="shared" si="44"/>
        <v>0.79595278246205736</v>
      </c>
      <c r="M103" s="94">
        <f t="shared" si="44"/>
        <v>0.76726108824874262</v>
      </c>
      <c r="N103" s="21">
        <f t="shared" si="44"/>
        <v>0.78015336039693284</v>
      </c>
    </row>
    <row r="104" spans="1:14" x14ac:dyDescent="0.35">
      <c r="A104" s="184"/>
      <c r="B104" s="12" t="s">
        <v>119</v>
      </c>
      <c r="C104" s="12">
        <f>SUM(C94,C96,C98,C100,C102)</f>
        <v>5338</v>
      </c>
      <c r="D104" s="12">
        <f t="shared" ref="D104:N104" si="45">SUM(D94,D96,D98,D100,D102)</f>
        <v>3077</v>
      </c>
      <c r="E104" s="12">
        <f t="shared" si="45"/>
        <v>4723</v>
      </c>
      <c r="F104" s="12">
        <f t="shared" si="45"/>
        <v>2753</v>
      </c>
      <c r="G104" s="12">
        <f t="shared" si="45"/>
        <v>771</v>
      </c>
      <c r="H104" s="12">
        <f t="shared" si="45"/>
        <v>825</v>
      </c>
      <c r="I104" s="12">
        <f t="shared" si="45"/>
        <v>56</v>
      </c>
      <c r="J104" s="12">
        <f t="shared" si="45"/>
        <v>1166</v>
      </c>
      <c r="K104" s="12">
        <f t="shared" si="45"/>
        <v>681</v>
      </c>
      <c r="L104" s="12">
        <f t="shared" si="45"/>
        <v>593</v>
      </c>
      <c r="M104" s="87">
        <f t="shared" si="45"/>
        <v>2187</v>
      </c>
      <c r="N104" s="16">
        <f t="shared" si="45"/>
        <v>22170</v>
      </c>
    </row>
    <row r="107" spans="1:14" x14ac:dyDescent="0.35">
      <c r="A107" s="197" t="s">
        <v>3</v>
      </c>
      <c r="B107" s="197" t="s">
        <v>1</v>
      </c>
      <c r="C107" s="196" t="s">
        <v>2</v>
      </c>
      <c r="D107" s="196"/>
      <c r="E107" s="196"/>
      <c r="F107" s="196"/>
      <c r="G107" s="196"/>
      <c r="H107" s="196"/>
      <c r="I107" s="196"/>
      <c r="J107" s="196"/>
      <c r="K107" s="196"/>
      <c r="L107" s="196"/>
      <c r="M107" s="196"/>
      <c r="N107" s="190" t="s">
        <v>89</v>
      </c>
    </row>
    <row r="108" spans="1:14" x14ac:dyDescent="0.35">
      <c r="A108" s="191"/>
      <c r="B108" s="191"/>
      <c r="C108" s="2">
        <v>2011</v>
      </c>
      <c r="D108" s="2">
        <v>2012</v>
      </c>
      <c r="E108" s="2">
        <v>2013</v>
      </c>
      <c r="F108" s="2">
        <v>2015</v>
      </c>
      <c r="G108" s="2">
        <v>2016</v>
      </c>
      <c r="H108" s="2">
        <v>2017</v>
      </c>
      <c r="I108" s="8">
        <v>2018</v>
      </c>
      <c r="J108" s="2">
        <v>2019</v>
      </c>
      <c r="K108" s="2">
        <v>2020</v>
      </c>
      <c r="L108" s="2">
        <v>2021</v>
      </c>
      <c r="M108" s="87">
        <v>2022</v>
      </c>
      <c r="N108" s="190"/>
    </row>
    <row r="109" spans="1:14" x14ac:dyDescent="0.35">
      <c r="A109" s="192" t="s">
        <v>90</v>
      </c>
      <c r="B109" s="187"/>
      <c r="C109" s="12">
        <v>5687</v>
      </c>
      <c r="D109" s="12">
        <v>3308</v>
      </c>
      <c r="E109" s="12">
        <v>5240</v>
      </c>
      <c r="F109" s="12">
        <v>3487</v>
      </c>
      <c r="G109" s="12">
        <v>783</v>
      </c>
      <c r="H109" s="12">
        <v>865</v>
      </c>
      <c r="I109" s="13">
        <v>56</v>
      </c>
      <c r="J109" s="12">
        <v>1185</v>
      </c>
      <c r="K109" s="12">
        <v>698</v>
      </c>
      <c r="L109" s="12">
        <v>609</v>
      </c>
      <c r="M109" s="87">
        <v>2242</v>
      </c>
      <c r="N109" s="16">
        <f>SUM(C109:M109)</f>
        <v>24160</v>
      </c>
    </row>
    <row r="110" spans="1:14" x14ac:dyDescent="0.35">
      <c r="A110" s="188" t="s">
        <v>116</v>
      </c>
      <c r="B110" s="9" t="s">
        <v>105</v>
      </c>
      <c r="C110" s="1">
        <v>90</v>
      </c>
      <c r="D110" s="1">
        <v>67</v>
      </c>
      <c r="E110" s="1">
        <v>84</v>
      </c>
      <c r="F110" s="1">
        <v>55</v>
      </c>
      <c r="G110" s="1">
        <v>5</v>
      </c>
      <c r="H110" s="1">
        <v>5</v>
      </c>
      <c r="I110" s="15">
        <v>0</v>
      </c>
      <c r="J110" s="1">
        <v>6</v>
      </c>
      <c r="K110" s="1">
        <v>6</v>
      </c>
      <c r="L110" s="1">
        <v>5</v>
      </c>
      <c r="M110" s="88">
        <v>21</v>
      </c>
      <c r="N110" s="16">
        <f t="shared" ref="N110:N118" si="46">SUM(C110:M110)</f>
        <v>344</v>
      </c>
    </row>
    <row r="111" spans="1:14" x14ac:dyDescent="0.35">
      <c r="A111" s="198"/>
      <c r="B111" s="9" t="s">
        <v>118</v>
      </c>
      <c r="C111" s="20">
        <f>C110/C120</f>
        <v>1.6819286114744907E-2</v>
      </c>
      <c r="D111" s="20">
        <f t="shared" ref="D111:N111" si="47">D110/D120</f>
        <v>2.1781534460338103E-2</v>
      </c>
      <c r="E111" s="20">
        <f t="shared" si="47"/>
        <v>1.7758985200845664E-2</v>
      </c>
      <c r="F111" s="20">
        <f t="shared" si="47"/>
        <v>1.9949220166848022E-2</v>
      </c>
      <c r="G111" s="20">
        <f t="shared" si="47"/>
        <v>6.4935064935064939E-3</v>
      </c>
      <c r="H111" s="20">
        <f t="shared" si="47"/>
        <v>6.0679611650485436E-3</v>
      </c>
      <c r="I111" s="20">
        <f t="shared" si="47"/>
        <v>0</v>
      </c>
      <c r="J111" s="20">
        <f t="shared" si="47"/>
        <v>5.1546391752577319E-3</v>
      </c>
      <c r="K111" s="20">
        <f t="shared" si="47"/>
        <v>8.8105726872246704E-3</v>
      </c>
      <c r="L111" s="20">
        <f t="shared" si="47"/>
        <v>8.4317032040472171E-3</v>
      </c>
      <c r="M111" s="94">
        <f t="shared" si="47"/>
        <v>9.6021947873799734E-3</v>
      </c>
      <c r="N111" s="21">
        <f t="shared" si="47"/>
        <v>1.5503177249988733E-2</v>
      </c>
    </row>
    <row r="112" spans="1:14" x14ac:dyDescent="0.35">
      <c r="A112" s="189"/>
      <c r="B112" s="9" t="s">
        <v>106</v>
      </c>
      <c r="C112" s="1">
        <v>329</v>
      </c>
      <c r="D112" s="1">
        <v>190</v>
      </c>
      <c r="E112" s="1">
        <v>277</v>
      </c>
      <c r="F112" s="1">
        <v>170</v>
      </c>
      <c r="G112" s="1">
        <v>33</v>
      </c>
      <c r="H112" s="1">
        <v>17</v>
      </c>
      <c r="I112" s="15">
        <v>2</v>
      </c>
      <c r="J112" s="1">
        <v>23</v>
      </c>
      <c r="K112" s="1">
        <v>19</v>
      </c>
      <c r="L112" s="1">
        <v>8</v>
      </c>
      <c r="M112" s="88">
        <v>55</v>
      </c>
      <c r="N112" s="16">
        <f t="shared" si="46"/>
        <v>1123</v>
      </c>
    </row>
    <row r="113" spans="1:14" x14ac:dyDescent="0.35">
      <c r="A113" s="189"/>
      <c r="B113" s="9" t="s">
        <v>118</v>
      </c>
      <c r="C113" s="20">
        <f>C112/C120</f>
        <v>6.1483834797234162E-2</v>
      </c>
      <c r="D113" s="20">
        <f t="shared" ref="D113:N113" si="48">D112/D120</f>
        <v>6.1768530559167749E-2</v>
      </c>
      <c r="E113" s="20">
        <f t="shared" si="48"/>
        <v>5.8562367864693446E-2</v>
      </c>
      <c r="F113" s="20">
        <f t="shared" si="48"/>
        <v>6.1661225970257527E-2</v>
      </c>
      <c r="G113" s="20">
        <f t="shared" si="48"/>
        <v>4.2857142857142858E-2</v>
      </c>
      <c r="H113" s="20">
        <f t="shared" si="48"/>
        <v>2.063106796116505E-2</v>
      </c>
      <c r="I113" s="20">
        <f t="shared" si="48"/>
        <v>3.5714285714285712E-2</v>
      </c>
      <c r="J113" s="20">
        <f t="shared" si="48"/>
        <v>1.9759450171821305E-2</v>
      </c>
      <c r="K113" s="20">
        <f t="shared" si="48"/>
        <v>2.7900146842878122E-2</v>
      </c>
      <c r="L113" s="20">
        <f t="shared" si="48"/>
        <v>1.3490725126475547E-2</v>
      </c>
      <c r="M113" s="94">
        <f t="shared" si="48"/>
        <v>2.5148605395518976E-2</v>
      </c>
      <c r="N113" s="21">
        <f t="shared" si="48"/>
        <v>5.0610662941096937E-2</v>
      </c>
    </row>
    <row r="114" spans="1:14" x14ac:dyDescent="0.35">
      <c r="A114" s="189"/>
      <c r="B114" s="9" t="s">
        <v>107</v>
      </c>
      <c r="C114" s="1">
        <v>680</v>
      </c>
      <c r="D114" s="1">
        <v>442</v>
      </c>
      <c r="E114" s="1">
        <v>651</v>
      </c>
      <c r="F114" s="1">
        <v>402</v>
      </c>
      <c r="G114" s="1">
        <v>70</v>
      </c>
      <c r="H114" s="1">
        <v>79</v>
      </c>
      <c r="I114" s="15">
        <v>2</v>
      </c>
      <c r="J114" s="1">
        <v>113</v>
      </c>
      <c r="K114" s="1">
        <v>46</v>
      </c>
      <c r="L114" s="1">
        <v>50</v>
      </c>
      <c r="M114" s="88">
        <v>197</v>
      </c>
      <c r="N114" s="16">
        <f t="shared" si="46"/>
        <v>2732</v>
      </c>
    </row>
    <row r="115" spans="1:14" x14ac:dyDescent="0.35">
      <c r="A115" s="189"/>
      <c r="B115" s="9" t="s">
        <v>118</v>
      </c>
      <c r="C115" s="20">
        <f>C114/C120</f>
        <v>0.12707905064473929</v>
      </c>
      <c r="D115" s="20">
        <f t="shared" ref="D115:N115" si="49">D114/D120</f>
        <v>0.14369310793237972</v>
      </c>
      <c r="E115" s="20">
        <f t="shared" si="49"/>
        <v>0.13763213530655391</v>
      </c>
      <c r="F115" s="20">
        <f t="shared" si="49"/>
        <v>0.14581066376496191</v>
      </c>
      <c r="G115" s="20">
        <f t="shared" si="49"/>
        <v>9.0909090909090912E-2</v>
      </c>
      <c r="H115" s="20">
        <f t="shared" si="49"/>
        <v>9.5873786407766989E-2</v>
      </c>
      <c r="I115" s="20">
        <f t="shared" si="49"/>
        <v>3.5714285714285712E-2</v>
      </c>
      <c r="J115" s="20">
        <f t="shared" si="49"/>
        <v>9.7079037800687287E-2</v>
      </c>
      <c r="K115" s="20">
        <f t="shared" si="49"/>
        <v>6.7547723935389131E-2</v>
      </c>
      <c r="L115" s="20">
        <f t="shared" si="49"/>
        <v>8.4317032040472181E-2</v>
      </c>
      <c r="M115" s="94">
        <f t="shared" si="49"/>
        <v>9.0077732053040691E-2</v>
      </c>
      <c r="N115" s="21">
        <f t="shared" si="49"/>
        <v>0.12312407048537563</v>
      </c>
    </row>
    <row r="116" spans="1:14" x14ac:dyDescent="0.35">
      <c r="A116" s="189"/>
      <c r="B116" s="9" t="s">
        <v>108</v>
      </c>
      <c r="C116" s="1">
        <v>1969</v>
      </c>
      <c r="D116" s="1">
        <v>1133</v>
      </c>
      <c r="E116" s="1">
        <v>1752</v>
      </c>
      <c r="F116" s="1">
        <v>987</v>
      </c>
      <c r="G116" s="1">
        <v>253</v>
      </c>
      <c r="H116" s="1">
        <v>286</v>
      </c>
      <c r="I116" s="15">
        <v>17</v>
      </c>
      <c r="J116" s="1">
        <v>409</v>
      </c>
      <c r="K116" s="1">
        <v>240</v>
      </c>
      <c r="L116" s="1">
        <v>179</v>
      </c>
      <c r="M116" s="88">
        <v>762</v>
      </c>
      <c r="N116" s="16">
        <f t="shared" si="46"/>
        <v>7987</v>
      </c>
    </row>
    <row r="117" spans="1:14" x14ac:dyDescent="0.35">
      <c r="A117" s="189"/>
      <c r="B117" s="9" t="s">
        <v>118</v>
      </c>
      <c r="C117" s="20">
        <f>C116/C120</f>
        <v>0.36796860399925246</v>
      </c>
      <c r="D117" s="20">
        <f t="shared" ref="D117:N117" si="50">D116/D120</f>
        <v>0.36833550065019505</v>
      </c>
      <c r="E117" s="20">
        <f t="shared" si="50"/>
        <v>0.37040169133192391</v>
      </c>
      <c r="F117" s="20">
        <f t="shared" si="50"/>
        <v>0.35799782372143635</v>
      </c>
      <c r="G117" s="20">
        <f t="shared" si="50"/>
        <v>0.32857142857142857</v>
      </c>
      <c r="H117" s="20">
        <f t="shared" si="50"/>
        <v>0.34708737864077671</v>
      </c>
      <c r="I117" s="20">
        <f t="shared" si="50"/>
        <v>0.30357142857142855</v>
      </c>
      <c r="J117" s="20">
        <f t="shared" si="50"/>
        <v>0.35137457044673537</v>
      </c>
      <c r="K117" s="20">
        <f t="shared" si="50"/>
        <v>0.3524229074889868</v>
      </c>
      <c r="L117" s="20">
        <f t="shared" si="50"/>
        <v>0.30185497470489037</v>
      </c>
      <c r="M117" s="94">
        <f t="shared" si="50"/>
        <v>0.34842249657064472</v>
      </c>
      <c r="N117" s="21">
        <f t="shared" si="50"/>
        <v>0.35995312992924422</v>
      </c>
    </row>
    <row r="118" spans="1:14" x14ac:dyDescent="0.35">
      <c r="A118" s="189"/>
      <c r="B118" s="9" t="s">
        <v>109</v>
      </c>
      <c r="C118" s="1">
        <v>2283</v>
      </c>
      <c r="D118" s="1">
        <v>1244</v>
      </c>
      <c r="E118" s="1">
        <v>1966</v>
      </c>
      <c r="F118" s="1">
        <v>1143</v>
      </c>
      <c r="G118" s="1">
        <v>409</v>
      </c>
      <c r="H118" s="1">
        <v>437</v>
      </c>
      <c r="I118" s="15">
        <v>35</v>
      </c>
      <c r="J118" s="1">
        <v>613</v>
      </c>
      <c r="K118" s="1">
        <v>370</v>
      </c>
      <c r="L118" s="1">
        <v>351</v>
      </c>
      <c r="M118" s="88">
        <v>1152</v>
      </c>
      <c r="N118" s="16">
        <f t="shared" si="46"/>
        <v>10003</v>
      </c>
    </row>
    <row r="119" spans="1:14" x14ac:dyDescent="0.35">
      <c r="A119" s="189"/>
      <c r="B119" s="9" t="s">
        <v>118</v>
      </c>
      <c r="C119" s="20">
        <f>C118/C120</f>
        <v>0.42664922444402914</v>
      </c>
      <c r="D119" s="20">
        <f t="shared" ref="D119:N119" si="51">D118/D120</f>
        <v>0.40442132639791939</v>
      </c>
      <c r="E119" s="20">
        <f t="shared" si="51"/>
        <v>0.4156448202959831</v>
      </c>
      <c r="F119" s="20">
        <f t="shared" si="51"/>
        <v>0.41458106637649617</v>
      </c>
      <c r="G119" s="20">
        <f t="shared" si="51"/>
        <v>0.53116883116883118</v>
      </c>
      <c r="H119" s="20">
        <f t="shared" si="51"/>
        <v>0.53033980582524276</v>
      </c>
      <c r="I119" s="20">
        <f t="shared" si="51"/>
        <v>0.625</v>
      </c>
      <c r="J119" s="20">
        <f t="shared" si="51"/>
        <v>0.5266323024054983</v>
      </c>
      <c r="K119" s="20">
        <f t="shared" si="51"/>
        <v>0.5433186490455213</v>
      </c>
      <c r="L119" s="20">
        <f t="shared" si="51"/>
        <v>0.59190556492411472</v>
      </c>
      <c r="M119" s="94">
        <f t="shared" si="51"/>
        <v>0.52674897119341568</v>
      </c>
      <c r="N119" s="21">
        <f t="shared" si="51"/>
        <v>0.4508089593942945</v>
      </c>
    </row>
    <row r="120" spans="1:14" x14ac:dyDescent="0.35">
      <c r="A120" s="184"/>
      <c r="B120" s="12" t="s">
        <v>119</v>
      </c>
      <c r="C120" s="12">
        <f>SUM(C110,C112,C114,C116,C118)</f>
        <v>5351</v>
      </c>
      <c r="D120" s="12">
        <f t="shared" ref="D120:N120" si="52">SUM(D110,D112,D114,D116,D118)</f>
        <v>3076</v>
      </c>
      <c r="E120" s="12">
        <f t="shared" si="52"/>
        <v>4730</v>
      </c>
      <c r="F120" s="12">
        <f t="shared" si="52"/>
        <v>2757</v>
      </c>
      <c r="G120" s="12">
        <f t="shared" si="52"/>
        <v>770</v>
      </c>
      <c r="H120" s="12">
        <f t="shared" si="52"/>
        <v>824</v>
      </c>
      <c r="I120" s="12">
        <f t="shared" si="52"/>
        <v>56</v>
      </c>
      <c r="J120" s="12">
        <f t="shared" si="52"/>
        <v>1164</v>
      </c>
      <c r="K120" s="12">
        <f t="shared" si="52"/>
        <v>681</v>
      </c>
      <c r="L120" s="12">
        <f t="shared" si="52"/>
        <v>593</v>
      </c>
      <c r="M120" s="87">
        <f t="shared" si="52"/>
        <v>2187</v>
      </c>
      <c r="N120" s="16">
        <f t="shared" si="52"/>
        <v>22189</v>
      </c>
    </row>
  </sheetData>
  <mergeCells count="48">
    <mergeCell ref="A110:A120"/>
    <mergeCell ref="A91:A92"/>
    <mergeCell ref="B91:B92"/>
    <mergeCell ref="C91:M91"/>
    <mergeCell ref="N91:N92"/>
    <mergeCell ref="A93:B93"/>
    <mergeCell ref="A94:A104"/>
    <mergeCell ref="A107:A108"/>
    <mergeCell ref="B107:B108"/>
    <mergeCell ref="C107:M107"/>
    <mergeCell ref="N107:N108"/>
    <mergeCell ref="A109:B109"/>
    <mergeCell ref="A78:A88"/>
    <mergeCell ref="A59:A60"/>
    <mergeCell ref="B59:B60"/>
    <mergeCell ref="C59:M59"/>
    <mergeCell ref="N59:N60"/>
    <mergeCell ref="A61:B61"/>
    <mergeCell ref="A62:A72"/>
    <mergeCell ref="A75:A76"/>
    <mergeCell ref="B75:B76"/>
    <mergeCell ref="C75:M75"/>
    <mergeCell ref="N75:N76"/>
    <mergeCell ref="A77:B77"/>
    <mergeCell ref="A46:A56"/>
    <mergeCell ref="A27:A28"/>
    <mergeCell ref="B27:B28"/>
    <mergeCell ref="C27:M27"/>
    <mergeCell ref="N27:N28"/>
    <mergeCell ref="A29:B29"/>
    <mergeCell ref="A30:A40"/>
    <mergeCell ref="A43:A44"/>
    <mergeCell ref="B43:B44"/>
    <mergeCell ref="C43:M43"/>
    <mergeCell ref="N43:N44"/>
    <mergeCell ref="A45:B45"/>
    <mergeCell ref="A14:A24"/>
    <mergeCell ref="A1:A2"/>
    <mergeCell ref="B1:B2"/>
    <mergeCell ref="C1:M1"/>
    <mergeCell ref="N1:N2"/>
    <mergeCell ref="A3:B3"/>
    <mergeCell ref="A4:A8"/>
    <mergeCell ref="A11:A12"/>
    <mergeCell ref="B11:B12"/>
    <mergeCell ref="C11:M11"/>
    <mergeCell ref="N11:N12"/>
    <mergeCell ref="A13:B1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N16"/>
  <sheetViews>
    <sheetView workbookViewId="0">
      <selection activeCell="M2" sqref="M1:M1048576"/>
    </sheetView>
  </sheetViews>
  <sheetFormatPr defaultRowHeight="14.5" x14ac:dyDescent="0.35"/>
  <cols>
    <col min="1" max="1" width="28.6328125" bestFit="1" customWidth="1"/>
    <col min="2" max="2" width="21.54296875" customWidth="1"/>
    <col min="13" max="13" width="8.90625" style="93"/>
  </cols>
  <sheetData>
    <row r="1" spans="1:14" x14ac:dyDescent="0.35">
      <c r="A1" s="197" t="s">
        <v>3</v>
      </c>
      <c r="B1" s="197" t="s">
        <v>1</v>
      </c>
      <c r="C1" s="196" t="s">
        <v>2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0" t="s">
        <v>89</v>
      </c>
    </row>
    <row r="2" spans="1:14" x14ac:dyDescent="0.35">
      <c r="A2" s="191"/>
      <c r="B2" s="191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190"/>
    </row>
    <row r="3" spans="1:14" x14ac:dyDescent="0.35">
      <c r="A3" s="192" t="s">
        <v>90</v>
      </c>
      <c r="B3" s="187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182" t="s">
        <v>96</v>
      </c>
      <c r="B4" s="1" t="s">
        <v>25</v>
      </c>
      <c r="C4" s="1">
        <v>1</v>
      </c>
      <c r="D4" s="1">
        <v>1</v>
      </c>
      <c r="E4" s="1">
        <v>1</v>
      </c>
      <c r="F4" s="1">
        <v>0</v>
      </c>
      <c r="G4" s="1">
        <v>1</v>
      </c>
      <c r="H4" s="1">
        <v>0</v>
      </c>
      <c r="I4" s="15">
        <v>0</v>
      </c>
      <c r="J4" s="1">
        <v>0</v>
      </c>
      <c r="K4" s="1">
        <v>0</v>
      </c>
      <c r="L4" s="1">
        <v>1</v>
      </c>
      <c r="M4" s="88">
        <v>0</v>
      </c>
      <c r="N4" s="16">
        <f t="shared" ref="N4:N12" si="0">SUM(C4:M4)</f>
        <v>5</v>
      </c>
    </row>
    <row r="5" spans="1:14" x14ac:dyDescent="0.35">
      <c r="A5" s="182"/>
      <c r="B5" s="1" t="s">
        <v>118</v>
      </c>
      <c r="C5" s="20">
        <f>C4/C14</f>
        <v>1.8304960644334616E-4</v>
      </c>
      <c r="D5" s="20">
        <f t="shared" ref="D5:N5" si="1">D4/D14</f>
        <v>3.1948881789137381E-4</v>
      </c>
      <c r="E5" s="20">
        <f t="shared" si="1"/>
        <v>2.0437359493153485E-4</v>
      </c>
      <c r="F5" s="20">
        <f t="shared" si="1"/>
        <v>0</v>
      </c>
      <c r="G5" s="20">
        <f t="shared" si="1"/>
        <v>1.288659793814433E-3</v>
      </c>
      <c r="H5" s="20">
        <f t="shared" si="1"/>
        <v>0</v>
      </c>
      <c r="I5" s="20">
        <f t="shared" si="1"/>
        <v>0</v>
      </c>
      <c r="J5" s="20">
        <f t="shared" si="1"/>
        <v>0</v>
      </c>
      <c r="K5" s="20">
        <f t="shared" si="1"/>
        <v>0</v>
      </c>
      <c r="L5" s="20">
        <f t="shared" si="1"/>
        <v>1.6722408026755853E-3</v>
      </c>
      <c r="M5" s="94">
        <f t="shared" si="1"/>
        <v>0</v>
      </c>
      <c r="N5" s="21">
        <f t="shared" si="1"/>
        <v>2.2085781174080126E-4</v>
      </c>
    </row>
    <row r="6" spans="1:14" x14ac:dyDescent="0.35">
      <c r="A6" s="182"/>
      <c r="B6" s="1" t="s">
        <v>26</v>
      </c>
      <c r="C6" s="1">
        <v>32</v>
      </c>
      <c r="D6" s="1">
        <v>20</v>
      </c>
      <c r="E6" s="1">
        <v>30</v>
      </c>
      <c r="F6" s="1">
        <v>13</v>
      </c>
      <c r="G6" s="1">
        <v>1</v>
      </c>
      <c r="H6" s="1">
        <v>0</v>
      </c>
      <c r="I6" s="15">
        <v>0</v>
      </c>
      <c r="J6" s="1">
        <v>2</v>
      </c>
      <c r="K6" s="1">
        <v>3</v>
      </c>
      <c r="L6" s="1">
        <v>1</v>
      </c>
      <c r="M6" s="88">
        <v>6</v>
      </c>
      <c r="N6" s="16">
        <f t="shared" si="0"/>
        <v>108</v>
      </c>
    </row>
    <row r="7" spans="1:14" x14ac:dyDescent="0.35">
      <c r="A7" s="182"/>
      <c r="B7" s="1" t="s">
        <v>118</v>
      </c>
      <c r="C7" s="20">
        <f>C6/C14</f>
        <v>5.8575874061870771E-3</v>
      </c>
      <c r="D7" s="20">
        <f t="shared" ref="D7:N7" si="2">D6/D14</f>
        <v>6.3897763578274758E-3</v>
      </c>
      <c r="E7" s="20">
        <f t="shared" si="2"/>
        <v>6.1312078479460455E-3</v>
      </c>
      <c r="F7" s="20">
        <f t="shared" si="2"/>
        <v>4.6461758398856322E-3</v>
      </c>
      <c r="G7" s="20">
        <f t="shared" si="2"/>
        <v>1.288659793814433E-3</v>
      </c>
      <c r="H7" s="20">
        <f t="shared" si="2"/>
        <v>0</v>
      </c>
      <c r="I7" s="20">
        <f t="shared" si="2"/>
        <v>0</v>
      </c>
      <c r="J7" s="20">
        <f t="shared" si="2"/>
        <v>1.6877637130801688E-3</v>
      </c>
      <c r="K7" s="20">
        <f t="shared" si="2"/>
        <v>4.3795620437956208E-3</v>
      </c>
      <c r="L7" s="20">
        <f t="shared" si="2"/>
        <v>1.6722408026755853E-3</v>
      </c>
      <c r="M7" s="94">
        <f t="shared" si="2"/>
        <v>2.6990553306342779E-3</v>
      </c>
      <c r="N7" s="21">
        <f t="shared" si="2"/>
        <v>4.7705287336013077E-3</v>
      </c>
    </row>
    <row r="8" spans="1:14" x14ac:dyDescent="0.35">
      <c r="A8" s="182"/>
      <c r="B8" s="1" t="s">
        <v>27</v>
      </c>
      <c r="C8" s="1">
        <v>871</v>
      </c>
      <c r="D8" s="1">
        <v>421</v>
      </c>
      <c r="E8" s="1">
        <v>717</v>
      </c>
      <c r="F8" s="1">
        <v>367</v>
      </c>
      <c r="G8" s="1">
        <v>38</v>
      </c>
      <c r="H8" s="1">
        <v>40</v>
      </c>
      <c r="I8" s="15">
        <v>4</v>
      </c>
      <c r="J8" s="1">
        <v>95</v>
      </c>
      <c r="K8" s="1">
        <v>49</v>
      </c>
      <c r="L8" s="1">
        <v>39</v>
      </c>
      <c r="M8" s="88">
        <v>174</v>
      </c>
      <c r="N8" s="16">
        <f t="shared" si="0"/>
        <v>2815</v>
      </c>
    </row>
    <row r="9" spans="1:14" x14ac:dyDescent="0.35">
      <c r="A9" s="182"/>
      <c r="B9" s="1" t="s">
        <v>118</v>
      </c>
      <c r="C9" s="20">
        <f>C8/C14</f>
        <v>0.15943620721215448</v>
      </c>
      <c r="D9" s="20">
        <f t="shared" ref="D9:N9" si="3">D8/D14</f>
        <v>0.13450479233226836</v>
      </c>
      <c r="E9" s="20">
        <f t="shared" si="3"/>
        <v>0.14653586756591047</v>
      </c>
      <c r="F9" s="20">
        <f t="shared" si="3"/>
        <v>0.13116511794138672</v>
      </c>
      <c r="G9" s="20">
        <f t="shared" si="3"/>
        <v>4.8969072164948453E-2</v>
      </c>
      <c r="H9" s="20">
        <f t="shared" si="3"/>
        <v>4.807692307692308E-2</v>
      </c>
      <c r="I9" s="20">
        <f t="shared" si="3"/>
        <v>7.1428571428571425E-2</v>
      </c>
      <c r="J9" s="20">
        <f t="shared" si="3"/>
        <v>8.0168776371308023E-2</v>
      </c>
      <c r="K9" s="20">
        <f t="shared" si="3"/>
        <v>7.153284671532846E-2</v>
      </c>
      <c r="L9" s="20">
        <f t="shared" si="3"/>
        <v>6.5217391304347824E-2</v>
      </c>
      <c r="M9" s="94">
        <f t="shared" si="3"/>
        <v>7.8272604588394065E-2</v>
      </c>
      <c r="N9" s="21">
        <f t="shared" si="3"/>
        <v>0.12434294801007112</v>
      </c>
    </row>
    <row r="10" spans="1:14" x14ac:dyDescent="0.35">
      <c r="A10" s="182"/>
      <c r="B10" s="1" t="s">
        <v>28</v>
      </c>
      <c r="C10" s="1">
        <v>3603</v>
      </c>
      <c r="D10" s="1">
        <v>1980</v>
      </c>
      <c r="E10" s="1">
        <v>3237</v>
      </c>
      <c r="F10" s="1">
        <v>1797</v>
      </c>
      <c r="G10" s="1">
        <v>449</v>
      </c>
      <c r="H10" s="1">
        <v>515</v>
      </c>
      <c r="I10" s="15">
        <v>37</v>
      </c>
      <c r="J10" s="1">
        <v>738</v>
      </c>
      <c r="K10" s="1">
        <v>417</v>
      </c>
      <c r="L10" s="1">
        <v>352</v>
      </c>
      <c r="M10" s="88">
        <v>1340</v>
      </c>
      <c r="N10" s="16">
        <f t="shared" si="0"/>
        <v>14465</v>
      </c>
    </row>
    <row r="11" spans="1:14" x14ac:dyDescent="0.35">
      <c r="A11" s="182"/>
      <c r="B11" s="1" t="s">
        <v>118</v>
      </c>
      <c r="C11" s="20">
        <f>C10/C14</f>
        <v>0.65952773201537618</v>
      </c>
      <c r="D11" s="20">
        <f t="shared" ref="D11:N11" si="4">D10/D14</f>
        <v>0.63258785942492013</v>
      </c>
      <c r="E11" s="20">
        <f t="shared" si="4"/>
        <v>0.66155732679337831</v>
      </c>
      <c r="F11" s="20">
        <f t="shared" si="4"/>
        <v>0.64224446032880633</v>
      </c>
      <c r="G11" s="20">
        <f t="shared" si="4"/>
        <v>0.57860824742268047</v>
      </c>
      <c r="H11" s="20">
        <f t="shared" si="4"/>
        <v>0.61899038461538458</v>
      </c>
      <c r="I11" s="20">
        <f t="shared" si="4"/>
        <v>0.6607142857142857</v>
      </c>
      <c r="J11" s="20">
        <f t="shared" si="4"/>
        <v>0.62278481012658227</v>
      </c>
      <c r="K11" s="20">
        <f t="shared" si="4"/>
        <v>0.60875912408759125</v>
      </c>
      <c r="L11" s="20">
        <f t="shared" si="4"/>
        <v>0.58862876254180607</v>
      </c>
      <c r="M11" s="94">
        <f t="shared" si="4"/>
        <v>0.60278902384165545</v>
      </c>
      <c r="N11" s="21">
        <f t="shared" si="4"/>
        <v>0.63894164936613806</v>
      </c>
    </row>
    <row r="12" spans="1:14" x14ac:dyDescent="0.35">
      <c r="A12" s="182"/>
      <c r="B12" s="1" t="s">
        <v>29</v>
      </c>
      <c r="C12" s="1">
        <v>956</v>
      </c>
      <c r="D12" s="1">
        <v>708</v>
      </c>
      <c r="E12" s="1">
        <v>908</v>
      </c>
      <c r="F12" s="1">
        <v>621</v>
      </c>
      <c r="G12" s="1">
        <v>287</v>
      </c>
      <c r="H12" s="1">
        <v>277</v>
      </c>
      <c r="I12" s="15">
        <v>15</v>
      </c>
      <c r="J12" s="1">
        <v>350</v>
      </c>
      <c r="K12" s="1">
        <v>216</v>
      </c>
      <c r="L12" s="1">
        <v>205</v>
      </c>
      <c r="M12" s="88">
        <v>703</v>
      </c>
      <c r="N12" s="16">
        <f t="shared" si="0"/>
        <v>5246</v>
      </c>
    </row>
    <row r="13" spans="1:14" x14ac:dyDescent="0.35">
      <c r="A13" s="182"/>
      <c r="B13" s="1" t="s">
        <v>118</v>
      </c>
      <c r="C13" s="20">
        <f>C12/C14</f>
        <v>0.17499542375983893</v>
      </c>
      <c r="D13" s="20">
        <f t="shared" ref="D13:N13" si="5">D12/D14</f>
        <v>0.22619808306709266</v>
      </c>
      <c r="E13" s="20">
        <f t="shared" si="5"/>
        <v>0.18557122419783365</v>
      </c>
      <c r="F13" s="20">
        <f t="shared" si="5"/>
        <v>0.22194424588992137</v>
      </c>
      <c r="G13" s="20">
        <f t="shared" si="5"/>
        <v>0.36984536082474229</v>
      </c>
      <c r="H13" s="20">
        <f t="shared" si="5"/>
        <v>0.33293269230769229</v>
      </c>
      <c r="I13" s="20">
        <f t="shared" si="5"/>
        <v>0.26785714285714285</v>
      </c>
      <c r="J13" s="20">
        <f t="shared" si="5"/>
        <v>0.29535864978902954</v>
      </c>
      <c r="K13" s="20">
        <f t="shared" si="5"/>
        <v>0.31532846715328466</v>
      </c>
      <c r="L13" s="20">
        <f t="shared" si="5"/>
        <v>0.34280936454849498</v>
      </c>
      <c r="M13" s="94">
        <f t="shared" si="5"/>
        <v>0.31623931623931623</v>
      </c>
      <c r="N13" s="21">
        <f t="shared" si="5"/>
        <v>0.2317240160784487</v>
      </c>
    </row>
    <row r="14" spans="1:14" x14ac:dyDescent="0.35">
      <c r="A14" s="185"/>
      <c r="B14" s="12" t="s">
        <v>119</v>
      </c>
      <c r="C14" s="12">
        <f>SUM(C4,C6,C8,C10,C12)</f>
        <v>5463</v>
      </c>
      <c r="D14" s="12">
        <f>SUM(D4,D6,D8,D10,D12)</f>
        <v>3130</v>
      </c>
      <c r="E14" s="12">
        <f t="shared" ref="E14:N14" si="6">SUM(E4,E6,E8,E10,E12)</f>
        <v>4893</v>
      </c>
      <c r="F14" s="12">
        <f t="shared" si="6"/>
        <v>2798</v>
      </c>
      <c r="G14" s="12">
        <f t="shared" si="6"/>
        <v>776</v>
      </c>
      <c r="H14" s="12">
        <f t="shared" si="6"/>
        <v>832</v>
      </c>
      <c r="I14" s="12">
        <f t="shared" si="6"/>
        <v>56</v>
      </c>
      <c r="J14" s="12">
        <f t="shared" si="6"/>
        <v>1185</v>
      </c>
      <c r="K14" s="12">
        <f t="shared" si="6"/>
        <v>685</v>
      </c>
      <c r="L14" s="12">
        <f t="shared" si="6"/>
        <v>598</v>
      </c>
      <c r="M14" s="87">
        <f t="shared" si="6"/>
        <v>2223</v>
      </c>
      <c r="N14" s="16">
        <f t="shared" si="6"/>
        <v>22639</v>
      </c>
    </row>
    <row r="15" spans="1:14" x14ac:dyDescent="0.35">
      <c r="A15" s="199" t="s">
        <v>122</v>
      </c>
      <c r="B15" s="200"/>
      <c r="C15" s="26" t="s">
        <v>124</v>
      </c>
      <c r="D15" s="27" t="s">
        <v>128</v>
      </c>
      <c r="E15" s="27" t="s">
        <v>129</v>
      </c>
      <c r="F15" s="27" t="s">
        <v>128</v>
      </c>
      <c r="G15" s="27" t="s">
        <v>131</v>
      </c>
      <c r="H15" s="27" t="s">
        <v>133</v>
      </c>
      <c r="I15" s="27" t="s">
        <v>134</v>
      </c>
      <c r="J15" s="27" t="s">
        <v>136</v>
      </c>
      <c r="K15" s="27" t="s">
        <v>137</v>
      </c>
      <c r="L15" s="27" t="s">
        <v>138</v>
      </c>
      <c r="M15" s="90" t="s">
        <v>137</v>
      </c>
      <c r="N15" s="16"/>
    </row>
    <row r="16" spans="1:14" x14ac:dyDescent="0.35">
      <c r="A16" s="199" t="s">
        <v>123</v>
      </c>
      <c r="B16" s="201"/>
      <c r="C16" s="9" t="s">
        <v>125</v>
      </c>
      <c r="D16" s="9" t="s">
        <v>127</v>
      </c>
      <c r="E16" s="9" t="s">
        <v>125</v>
      </c>
      <c r="F16" s="9" t="s">
        <v>130</v>
      </c>
      <c r="G16" s="9" t="s">
        <v>132</v>
      </c>
      <c r="H16" s="9">
        <v>0.55000000000000004</v>
      </c>
      <c r="I16" s="9" t="s">
        <v>135</v>
      </c>
      <c r="J16" s="9" t="s">
        <v>132</v>
      </c>
      <c r="K16" s="9" t="s">
        <v>125</v>
      </c>
      <c r="L16" s="9" t="s">
        <v>125</v>
      </c>
      <c r="M16" s="91" t="s">
        <v>125</v>
      </c>
      <c r="N16" s="16"/>
    </row>
  </sheetData>
  <mergeCells count="8">
    <mergeCell ref="N1:N2"/>
    <mergeCell ref="A3:B3"/>
    <mergeCell ref="A4:A14"/>
    <mergeCell ref="A15:B15"/>
    <mergeCell ref="A16:B16"/>
    <mergeCell ref="A1:A2"/>
    <mergeCell ref="B1:B2"/>
    <mergeCell ref="C1:M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N52"/>
  <sheetViews>
    <sheetView workbookViewId="0">
      <selection activeCell="M2" sqref="M1:M1048576"/>
    </sheetView>
  </sheetViews>
  <sheetFormatPr defaultRowHeight="14.5" x14ac:dyDescent="0.35"/>
  <cols>
    <col min="1" max="1" width="37.90625" customWidth="1"/>
    <col min="2" max="2" width="28.6328125" customWidth="1"/>
    <col min="13" max="13" width="8.90625" style="93"/>
  </cols>
  <sheetData>
    <row r="1" spans="1:14" x14ac:dyDescent="0.35">
      <c r="A1" s="197" t="s">
        <v>3</v>
      </c>
      <c r="B1" s="197" t="s">
        <v>1</v>
      </c>
      <c r="C1" s="196" t="s">
        <v>2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0" t="s">
        <v>89</v>
      </c>
    </row>
    <row r="2" spans="1:14" x14ac:dyDescent="0.35">
      <c r="A2" s="191"/>
      <c r="B2" s="191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190"/>
    </row>
    <row r="3" spans="1:14" x14ac:dyDescent="0.35">
      <c r="A3" s="192" t="s">
        <v>90</v>
      </c>
      <c r="B3" s="187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188" t="s">
        <v>98</v>
      </c>
      <c r="B4" s="9" t="s">
        <v>33</v>
      </c>
      <c r="C4" s="9">
        <v>5064</v>
      </c>
      <c r="D4" s="9">
        <v>2885</v>
      </c>
      <c r="E4" s="9">
        <v>4517</v>
      </c>
      <c r="F4" s="9">
        <v>2572</v>
      </c>
      <c r="G4" s="9">
        <v>760</v>
      </c>
      <c r="H4" s="9">
        <v>815</v>
      </c>
      <c r="I4" s="15">
        <v>54</v>
      </c>
      <c r="J4" s="1">
        <v>1141</v>
      </c>
      <c r="K4" s="1">
        <v>669</v>
      </c>
      <c r="L4" s="1">
        <v>587</v>
      </c>
      <c r="M4" s="88">
        <v>2147</v>
      </c>
      <c r="N4" s="16">
        <f t="shared" ref="N4:N8" si="0">SUM(C4:M4)</f>
        <v>21211</v>
      </c>
    </row>
    <row r="5" spans="1:14" x14ac:dyDescent="0.35">
      <c r="A5" s="198"/>
      <c r="B5" s="22" t="s">
        <v>118</v>
      </c>
      <c r="C5" s="22">
        <f>C4/C8</f>
        <v>0.92866312121767836</v>
      </c>
      <c r="D5" s="22">
        <f t="shared" ref="D5:N5" si="1">D4/D8</f>
        <v>0.9312459651387992</v>
      </c>
      <c r="E5" s="22">
        <f t="shared" si="1"/>
        <v>0.9311482168625026</v>
      </c>
      <c r="F5" s="22">
        <f t="shared" si="1"/>
        <v>0.93834367019336007</v>
      </c>
      <c r="G5" s="22">
        <f t="shared" si="1"/>
        <v>0.98064516129032253</v>
      </c>
      <c r="H5" s="22">
        <f t="shared" si="1"/>
        <v>0.95545134818288391</v>
      </c>
      <c r="I5" s="22">
        <f t="shared" si="1"/>
        <v>0.98181818181818181</v>
      </c>
      <c r="J5" s="22">
        <f t="shared" si="1"/>
        <v>0.9760479041916168</v>
      </c>
      <c r="K5" s="22">
        <f t="shared" si="1"/>
        <v>0.97950219619326506</v>
      </c>
      <c r="L5" s="22">
        <f t="shared" si="1"/>
        <v>0.99155405405405406</v>
      </c>
      <c r="M5" s="97">
        <f t="shared" si="1"/>
        <v>0.97413793103448276</v>
      </c>
      <c r="N5" s="23">
        <f t="shared" si="1"/>
        <v>0.94380172643944116</v>
      </c>
    </row>
    <row r="6" spans="1:14" x14ac:dyDescent="0.35">
      <c r="A6" s="178"/>
      <c r="B6" s="9" t="s">
        <v>34</v>
      </c>
      <c r="C6" s="9">
        <v>389</v>
      </c>
      <c r="D6" s="9">
        <v>213</v>
      </c>
      <c r="E6" s="9">
        <v>334</v>
      </c>
      <c r="F6" s="9">
        <v>169</v>
      </c>
      <c r="G6" s="9">
        <v>15</v>
      </c>
      <c r="H6" s="9">
        <v>38</v>
      </c>
      <c r="I6" s="15">
        <v>1</v>
      </c>
      <c r="J6" s="1">
        <v>28</v>
      </c>
      <c r="K6" s="1">
        <v>14</v>
      </c>
      <c r="L6" s="1">
        <v>5</v>
      </c>
      <c r="M6" s="88">
        <v>57</v>
      </c>
      <c r="N6" s="16">
        <f t="shared" si="0"/>
        <v>1263</v>
      </c>
    </row>
    <row r="7" spans="1:14" x14ac:dyDescent="0.35">
      <c r="A7" s="178"/>
      <c r="B7" s="9" t="s">
        <v>118</v>
      </c>
      <c r="C7" s="22">
        <f>C6/C8</f>
        <v>7.1336878782321658E-2</v>
      </c>
      <c r="D7" s="22">
        <f t="shared" ref="D7:M7" si="2">D6/D8</f>
        <v>6.8754034861200769E-2</v>
      </c>
      <c r="E7" s="22">
        <f t="shared" si="2"/>
        <v>6.885178313749743E-2</v>
      </c>
      <c r="F7" s="22">
        <f t="shared" si="2"/>
        <v>6.165632980663991E-2</v>
      </c>
      <c r="G7" s="22">
        <f t="shared" si="2"/>
        <v>1.935483870967742E-2</v>
      </c>
      <c r="H7" s="22">
        <f t="shared" si="2"/>
        <v>4.4548651817116064E-2</v>
      </c>
      <c r="I7" s="22">
        <f t="shared" si="2"/>
        <v>1.8181818181818181E-2</v>
      </c>
      <c r="J7" s="22">
        <f t="shared" si="2"/>
        <v>2.3952095808383235E-2</v>
      </c>
      <c r="K7" s="22">
        <f t="shared" si="2"/>
        <v>2.0497803806734993E-2</v>
      </c>
      <c r="L7" s="22">
        <f t="shared" si="2"/>
        <v>8.4459459459459464E-3</v>
      </c>
      <c r="M7" s="97">
        <f t="shared" si="2"/>
        <v>2.5862068965517241E-2</v>
      </c>
      <c r="N7" s="23">
        <f>N6/N8</f>
        <v>5.619827356055887E-2</v>
      </c>
    </row>
    <row r="8" spans="1:14" x14ac:dyDescent="0.35">
      <c r="A8" s="191"/>
      <c r="B8" s="13" t="s">
        <v>119</v>
      </c>
      <c r="C8" s="13">
        <f>SUM(C4,C6)</f>
        <v>5453</v>
      </c>
      <c r="D8" s="13">
        <f t="shared" ref="D8:M8" si="3">SUM(D4,D6)</f>
        <v>3098</v>
      </c>
      <c r="E8" s="13">
        <f t="shared" si="3"/>
        <v>4851</v>
      </c>
      <c r="F8" s="13">
        <f t="shared" si="3"/>
        <v>2741</v>
      </c>
      <c r="G8" s="13">
        <f t="shared" si="3"/>
        <v>775</v>
      </c>
      <c r="H8" s="13">
        <f t="shared" si="3"/>
        <v>853</v>
      </c>
      <c r="I8" s="13">
        <f t="shared" si="3"/>
        <v>55</v>
      </c>
      <c r="J8" s="13">
        <f t="shared" si="3"/>
        <v>1169</v>
      </c>
      <c r="K8" s="13">
        <f t="shared" si="3"/>
        <v>683</v>
      </c>
      <c r="L8" s="13">
        <f t="shared" si="3"/>
        <v>592</v>
      </c>
      <c r="M8" s="92">
        <f t="shared" si="3"/>
        <v>2204</v>
      </c>
      <c r="N8" s="16">
        <f t="shared" si="0"/>
        <v>22474</v>
      </c>
    </row>
    <row r="11" spans="1:14" x14ac:dyDescent="0.35">
      <c r="A11" s="197" t="s">
        <v>3</v>
      </c>
      <c r="B11" s="197" t="s">
        <v>1</v>
      </c>
      <c r="C11" s="196" t="s">
        <v>2</v>
      </c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0" t="s">
        <v>89</v>
      </c>
    </row>
    <row r="12" spans="1:14" x14ac:dyDescent="0.35">
      <c r="A12" s="191"/>
      <c r="B12" s="191"/>
      <c r="C12" s="2">
        <v>2011</v>
      </c>
      <c r="D12" s="2">
        <v>2012</v>
      </c>
      <c r="E12" s="2">
        <v>2013</v>
      </c>
      <c r="F12" s="2">
        <v>2015</v>
      </c>
      <c r="G12" s="2">
        <v>2016</v>
      </c>
      <c r="H12" s="2">
        <v>2017</v>
      </c>
      <c r="I12" s="8">
        <v>2018</v>
      </c>
      <c r="J12" s="2">
        <v>2019</v>
      </c>
      <c r="K12" s="2">
        <v>2020</v>
      </c>
      <c r="L12" s="2">
        <v>2021</v>
      </c>
      <c r="M12" s="87">
        <v>2022</v>
      </c>
      <c r="N12" s="190"/>
    </row>
    <row r="13" spans="1:14" x14ac:dyDescent="0.35">
      <c r="A13" s="192" t="s">
        <v>90</v>
      </c>
      <c r="B13" s="187"/>
      <c r="C13" s="12">
        <v>5687</v>
      </c>
      <c r="D13" s="12">
        <v>3308</v>
      </c>
      <c r="E13" s="12">
        <v>5240</v>
      </c>
      <c r="F13" s="12">
        <v>3487</v>
      </c>
      <c r="G13" s="12">
        <v>783</v>
      </c>
      <c r="H13" s="12">
        <v>865</v>
      </c>
      <c r="I13" s="13">
        <v>56</v>
      </c>
      <c r="J13" s="12">
        <v>1185</v>
      </c>
      <c r="K13" s="12">
        <v>698</v>
      </c>
      <c r="L13" s="12">
        <v>609</v>
      </c>
      <c r="M13" s="87">
        <v>2242</v>
      </c>
      <c r="N13" s="16">
        <f>SUM(C13:M13)</f>
        <v>24160</v>
      </c>
    </row>
    <row r="14" spans="1:14" x14ac:dyDescent="0.35">
      <c r="A14" s="188" t="s">
        <v>32</v>
      </c>
      <c r="B14" s="9" t="s">
        <v>38</v>
      </c>
      <c r="C14" s="9">
        <v>3408</v>
      </c>
      <c r="D14" s="9">
        <v>1977</v>
      </c>
      <c r="E14" s="9">
        <v>3286</v>
      </c>
      <c r="F14" s="9">
        <v>1859</v>
      </c>
      <c r="G14" s="9">
        <v>663</v>
      </c>
      <c r="H14" s="9">
        <v>682</v>
      </c>
      <c r="I14" s="15">
        <v>50</v>
      </c>
      <c r="J14" s="15">
        <v>995</v>
      </c>
      <c r="K14" s="15">
        <v>593</v>
      </c>
      <c r="L14" s="15">
        <v>529</v>
      </c>
      <c r="M14" s="88">
        <v>1873</v>
      </c>
      <c r="N14" s="16">
        <f t="shared" ref="N14:N18" si="4">SUM(C14:M14)</f>
        <v>15915</v>
      </c>
    </row>
    <row r="15" spans="1:14" x14ac:dyDescent="0.35">
      <c r="A15" s="198"/>
      <c r="B15" s="9" t="s">
        <v>118</v>
      </c>
      <c r="C15" s="22">
        <f>C14/C22</f>
        <v>0.88062015503875968</v>
      </c>
      <c r="D15" s="22">
        <f t="shared" ref="D15:N15" si="5">D14/D22</f>
        <v>0.89416553595658077</v>
      </c>
      <c r="E15" s="22">
        <f t="shared" si="5"/>
        <v>0.8833333333333333</v>
      </c>
      <c r="F15" s="22">
        <f t="shared" si="5"/>
        <v>0.88735083532219572</v>
      </c>
      <c r="G15" s="22">
        <f t="shared" si="5"/>
        <v>0.95395683453237412</v>
      </c>
      <c r="H15" s="22">
        <f t="shared" si="5"/>
        <v>0.9551820728291317</v>
      </c>
      <c r="I15" s="22">
        <f t="shared" si="5"/>
        <v>0.92592592592592593</v>
      </c>
      <c r="J15" s="22">
        <f t="shared" si="5"/>
        <v>0.94045368620037806</v>
      </c>
      <c r="K15" s="22">
        <f t="shared" si="5"/>
        <v>0.92946708463949845</v>
      </c>
      <c r="L15" s="22">
        <f t="shared" si="5"/>
        <v>0.9497307001795332</v>
      </c>
      <c r="M15" s="97">
        <f t="shared" si="5"/>
        <v>0.94357682619647354</v>
      </c>
      <c r="N15" s="23">
        <f t="shared" si="5"/>
        <v>0.90441552537364323</v>
      </c>
    </row>
    <row r="16" spans="1:14" x14ac:dyDescent="0.35">
      <c r="A16" s="189"/>
      <c r="B16" s="9" t="s">
        <v>39</v>
      </c>
      <c r="C16" s="9">
        <v>240</v>
      </c>
      <c r="D16" s="9">
        <v>131</v>
      </c>
      <c r="E16" s="9">
        <v>251</v>
      </c>
      <c r="F16" s="9">
        <v>143</v>
      </c>
      <c r="G16" s="9">
        <v>25</v>
      </c>
      <c r="H16" s="9">
        <v>27</v>
      </c>
      <c r="I16" s="15">
        <v>3</v>
      </c>
      <c r="J16" s="15">
        <v>36</v>
      </c>
      <c r="K16" s="15">
        <v>28</v>
      </c>
      <c r="L16" s="15">
        <v>19</v>
      </c>
      <c r="M16" s="88">
        <v>64</v>
      </c>
      <c r="N16" s="16">
        <f t="shared" si="4"/>
        <v>967</v>
      </c>
    </row>
    <row r="17" spans="1:14" x14ac:dyDescent="0.35">
      <c r="A17" s="189"/>
      <c r="B17" s="9" t="s">
        <v>118</v>
      </c>
      <c r="C17" s="22">
        <f>C16/C22</f>
        <v>6.2015503875968991E-2</v>
      </c>
      <c r="D17" s="22">
        <f t="shared" ref="D17:N17" si="6">D16/D22</f>
        <v>5.9249208502939847E-2</v>
      </c>
      <c r="E17" s="22">
        <f t="shared" si="6"/>
        <v>6.7473118279569894E-2</v>
      </c>
      <c r="F17" s="22">
        <f t="shared" si="6"/>
        <v>6.8257756563245828E-2</v>
      </c>
      <c r="G17" s="22">
        <f t="shared" si="6"/>
        <v>3.5971223021582732E-2</v>
      </c>
      <c r="H17" s="22">
        <f t="shared" si="6"/>
        <v>3.7815126050420166E-2</v>
      </c>
      <c r="I17" s="22">
        <f t="shared" si="6"/>
        <v>5.5555555555555552E-2</v>
      </c>
      <c r="J17" s="22">
        <f t="shared" si="6"/>
        <v>3.4026465028355386E-2</v>
      </c>
      <c r="K17" s="22">
        <f t="shared" si="6"/>
        <v>4.3887147335423198E-2</v>
      </c>
      <c r="L17" s="22">
        <f t="shared" si="6"/>
        <v>3.4111310592459608E-2</v>
      </c>
      <c r="M17" s="97">
        <f t="shared" si="6"/>
        <v>3.2241813602015112E-2</v>
      </c>
      <c r="N17" s="48">
        <f t="shared" si="6"/>
        <v>5.495254872989714E-2</v>
      </c>
    </row>
    <row r="18" spans="1:14" x14ac:dyDescent="0.35">
      <c r="A18" s="189"/>
      <c r="B18" s="9" t="s">
        <v>40</v>
      </c>
      <c r="C18" s="9">
        <v>222</v>
      </c>
      <c r="D18" s="9">
        <v>103</v>
      </c>
      <c r="E18" s="9">
        <v>183</v>
      </c>
      <c r="F18" s="9">
        <v>93</v>
      </c>
      <c r="G18" s="9">
        <v>7</v>
      </c>
      <c r="H18" s="9">
        <v>5</v>
      </c>
      <c r="I18" s="15">
        <v>1</v>
      </c>
      <c r="J18" s="15">
        <v>27</v>
      </c>
      <c r="K18" s="15">
        <v>17</v>
      </c>
      <c r="L18" s="15">
        <v>9</v>
      </c>
      <c r="M18" s="88">
        <v>48</v>
      </c>
      <c r="N18" s="49">
        <f t="shared" si="4"/>
        <v>715</v>
      </c>
    </row>
    <row r="19" spans="1:14" x14ac:dyDescent="0.35">
      <c r="A19" s="189"/>
      <c r="B19" s="9" t="s">
        <v>118</v>
      </c>
      <c r="C19" s="22">
        <f>C18/C22</f>
        <v>5.7364341085271317E-2</v>
      </c>
      <c r="D19" s="22">
        <f t="shared" ref="D19:N19" si="7">D18/D22</f>
        <v>4.6585255540479424E-2</v>
      </c>
      <c r="E19" s="22">
        <f t="shared" si="7"/>
        <v>4.9193548387096775E-2</v>
      </c>
      <c r="F19" s="22">
        <f t="shared" si="7"/>
        <v>4.4391408114558474E-2</v>
      </c>
      <c r="G19" s="22">
        <f t="shared" si="7"/>
        <v>1.0071942446043165E-2</v>
      </c>
      <c r="H19" s="22">
        <f t="shared" si="7"/>
        <v>7.0028011204481795E-3</v>
      </c>
      <c r="I19" s="22">
        <f t="shared" si="7"/>
        <v>1.8518518518518517E-2</v>
      </c>
      <c r="J19" s="22">
        <f t="shared" si="7"/>
        <v>2.5519848771266541E-2</v>
      </c>
      <c r="K19" s="22">
        <f t="shared" si="7"/>
        <v>2.664576802507837E-2</v>
      </c>
      <c r="L19" s="22">
        <f t="shared" si="7"/>
        <v>1.615798922800718E-2</v>
      </c>
      <c r="M19" s="97">
        <f t="shared" si="7"/>
        <v>2.4181360201511334E-2</v>
      </c>
      <c r="N19" s="48">
        <f t="shared" si="7"/>
        <v>4.0631925896459621E-2</v>
      </c>
    </row>
    <row r="20" spans="1:14" x14ac:dyDescent="0.35">
      <c r="A20" s="189"/>
      <c r="B20" s="8" t="s">
        <v>120</v>
      </c>
      <c r="C20" s="8">
        <f>SUM(C16,C18)</f>
        <v>462</v>
      </c>
      <c r="D20" s="8">
        <f t="shared" ref="D20:N20" si="8">SUM(D16,D18)</f>
        <v>234</v>
      </c>
      <c r="E20" s="8">
        <f t="shared" si="8"/>
        <v>434</v>
      </c>
      <c r="F20" s="8">
        <f t="shared" si="8"/>
        <v>236</v>
      </c>
      <c r="G20" s="8">
        <f t="shared" si="8"/>
        <v>32</v>
      </c>
      <c r="H20" s="8">
        <f t="shared" si="8"/>
        <v>32</v>
      </c>
      <c r="I20" s="8">
        <f t="shared" si="8"/>
        <v>4</v>
      </c>
      <c r="J20" s="8">
        <f t="shared" si="8"/>
        <v>63</v>
      </c>
      <c r="K20" s="8">
        <f t="shared" si="8"/>
        <v>45</v>
      </c>
      <c r="L20" s="8">
        <f t="shared" si="8"/>
        <v>28</v>
      </c>
      <c r="M20" s="92">
        <f t="shared" si="8"/>
        <v>112</v>
      </c>
      <c r="N20" s="47">
        <f t="shared" si="8"/>
        <v>1682</v>
      </c>
    </row>
    <row r="21" spans="1:14" x14ac:dyDescent="0.35">
      <c r="A21" s="189"/>
      <c r="B21" s="9" t="s">
        <v>118</v>
      </c>
      <c r="C21" s="22">
        <f>C20/C22</f>
        <v>0.11937984496124031</v>
      </c>
      <c r="D21" s="22">
        <f t="shared" ref="D21:N21" si="9">D20/D22</f>
        <v>0.10583446404341927</v>
      </c>
      <c r="E21" s="22">
        <f t="shared" si="9"/>
        <v>0.11666666666666667</v>
      </c>
      <c r="F21" s="22">
        <f t="shared" si="9"/>
        <v>0.11264916467780429</v>
      </c>
      <c r="G21" s="22">
        <f t="shared" si="9"/>
        <v>4.60431654676259E-2</v>
      </c>
      <c r="H21" s="22">
        <f t="shared" si="9"/>
        <v>4.4817927170868348E-2</v>
      </c>
      <c r="I21" s="22">
        <f t="shared" si="9"/>
        <v>7.407407407407407E-2</v>
      </c>
      <c r="J21" s="22">
        <f t="shared" si="9"/>
        <v>5.9546313799621928E-2</v>
      </c>
      <c r="K21" s="22">
        <f t="shared" si="9"/>
        <v>7.0532915360501561E-2</v>
      </c>
      <c r="L21" s="22">
        <f t="shared" si="9"/>
        <v>5.0269299820466788E-2</v>
      </c>
      <c r="M21" s="97">
        <f t="shared" si="9"/>
        <v>5.6423173803526447E-2</v>
      </c>
      <c r="N21" s="23">
        <f t="shared" si="9"/>
        <v>9.5584474626356761E-2</v>
      </c>
    </row>
    <row r="22" spans="1:14" x14ac:dyDescent="0.35">
      <c r="A22" s="204"/>
      <c r="B22" s="13" t="s">
        <v>119</v>
      </c>
      <c r="C22" s="13">
        <f>SUM(C14,C16,C18)</f>
        <v>3870</v>
      </c>
      <c r="D22" s="13">
        <f t="shared" ref="D22:N22" si="10">SUM(D14,D16,D18)</f>
        <v>2211</v>
      </c>
      <c r="E22" s="13">
        <f t="shared" si="10"/>
        <v>3720</v>
      </c>
      <c r="F22" s="13">
        <f t="shared" si="10"/>
        <v>2095</v>
      </c>
      <c r="G22" s="13">
        <f t="shared" si="10"/>
        <v>695</v>
      </c>
      <c r="H22" s="13">
        <f t="shared" si="10"/>
        <v>714</v>
      </c>
      <c r="I22" s="13">
        <f t="shared" si="10"/>
        <v>54</v>
      </c>
      <c r="J22" s="13">
        <f t="shared" si="10"/>
        <v>1058</v>
      </c>
      <c r="K22" s="13">
        <f t="shared" si="10"/>
        <v>638</v>
      </c>
      <c r="L22" s="13">
        <f t="shared" si="10"/>
        <v>557</v>
      </c>
      <c r="M22" s="92">
        <f t="shared" si="10"/>
        <v>1985</v>
      </c>
      <c r="N22" s="47">
        <f t="shared" si="10"/>
        <v>17597</v>
      </c>
    </row>
    <row r="25" spans="1:14" x14ac:dyDescent="0.35">
      <c r="A25" s="197" t="s">
        <v>3</v>
      </c>
      <c r="B25" s="197" t="s">
        <v>1</v>
      </c>
      <c r="C25" s="196" t="s">
        <v>2</v>
      </c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0" t="s">
        <v>89</v>
      </c>
    </row>
    <row r="26" spans="1:14" x14ac:dyDescent="0.35">
      <c r="A26" s="191"/>
      <c r="B26" s="191"/>
      <c r="C26" s="2">
        <v>2011</v>
      </c>
      <c r="D26" s="2">
        <v>2012</v>
      </c>
      <c r="E26" s="2">
        <v>2013</v>
      </c>
      <c r="F26" s="2">
        <v>2015</v>
      </c>
      <c r="G26" s="2">
        <v>2016</v>
      </c>
      <c r="H26" s="2">
        <v>2017</v>
      </c>
      <c r="I26" s="8">
        <v>2018</v>
      </c>
      <c r="J26" s="2">
        <v>2019</v>
      </c>
      <c r="K26" s="2">
        <v>2020</v>
      </c>
      <c r="L26" s="2">
        <v>2021</v>
      </c>
      <c r="M26" s="87">
        <v>2022</v>
      </c>
      <c r="N26" s="190"/>
    </row>
    <row r="27" spans="1:14" x14ac:dyDescent="0.35">
      <c r="A27" s="192" t="s">
        <v>90</v>
      </c>
      <c r="B27" s="187"/>
      <c r="C27" s="12">
        <v>5687</v>
      </c>
      <c r="D27" s="12">
        <v>3308</v>
      </c>
      <c r="E27" s="12">
        <v>5240</v>
      </c>
      <c r="F27" s="12">
        <v>3487</v>
      </c>
      <c r="G27" s="12">
        <v>783</v>
      </c>
      <c r="H27" s="12">
        <v>865</v>
      </c>
      <c r="I27" s="13">
        <v>56</v>
      </c>
      <c r="J27" s="12">
        <v>1185</v>
      </c>
      <c r="K27" s="12">
        <v>698</v>
      </c>
      <c r="L27" s="12">
        <v>609</v>
      </c>
      <c r="M27" s="87">
        <v>2242</v>
      </c>
      <c r="N27" s="16">
        <f>SUM(C27:M27)</f>
        <v>24160</v>
      </c>
    </row>
    <row r="28" spans="1:14" x14ac:dyDescent="0.35">
      <c r="A28" s="202" t="s">
        <v>97</v>
      </c>
      <c r="B28" s="9" t="s">
        <v>35</v>
      </c>
      <c r="C28" s="9">
        <v>0</v>
      </c>
      <c r="D28" s="9">
        <v>1</v>
      </c>
      <c r="E28" s="9">
        <v>4</v>
      </c>
      <c r="F28" s="9">
        <v>0</v>
      </c>
      <c r="G28" s="9">
        <v>2</v>
      </c>
      <c r="H28" s="9">
        <v>1</v>
      </c>
      <c r="I28" s="9">
        <v>0</v>
      </c>
      <c r="J28" s="9">
        <v>4</v>
      </c>
      <c r="K28" s="9">
        <v>2</v>
      </c>
      <c r="L28" s="9">
        <v>0</v>
      </c>
      <c r="M28" s="91">
        <v>8</v>
      </c>
      <c r="N28" s="16">
        <f t="shared" ref="N28:N40" si="11">SUM(C28:M28)</f>
        <v>22</v>
      </c>
    </row>
    <row r="29" spans="1:14" x14ac:dyDescent="0.35">
      <c r="A29" s="202"/>
      <c r="B29" s="9" t="s">
        <v>118</v>
      </c>
      <c r="C29" s="22">
        <f>C28/C42</f>
        <v>0</v>
      </c>
      <c r="D29" s="22">
        <f t="shared" ref="D29:N29" si="12">D28/D42</f>
        <v>4.9504950495049506E-3</v>
      </c>
      <c r="E29" s="22">
        <f t="shared" si="12"/>
        <v>1.282051282051282E-2</v>
      </c>
      <c r="F29" s="22">
        <f t="shared" si="12"/>
        <v>0</v>
      </c>
      <c r="G29" s="22">
        <f t="shared" si="12"/>
        <v>0.16666666666666666</v>
      </c>
      <c r="H29" s="22">
        <f t="shared" si="12"/>
        <v>7.6923076923076927E-2</v>
      </c>
      <c r="I29" s="22">
        <f t="shared" si="12"/>
        <v>0</v>
      </c>
      <c r="J29" s="22">
        <f t="shared" si="12"/>
        <v>0.15384615384615385</v>
      </c>
      <c r="K29" s="22">
        <f t="shared" si="12"/>
        <v>0.15384615384615385</v>
      </c>
      <c r="L29" s="22">
        <f t="shared" si="12"/>
        <v>0</v>
      </c>
      <c r="M29" s="97">
        <f t="shared" si="12"/>
        <v>0.14545454545454545</v>
      </c>
      <c r="N29" s="23">
        <f t="shared" si="12"/>
        <v>1.8900343642611683E-2</v>
      </c>
    </row>
    <row r="30" spans="1:14" x14ac:dyDescent="0.35">
      <c r="A30" s="203"/>
      <c r="B30" s="9" t="s">
        <v>36</v>
      </c>
      <c r="C30" s="9">
        <v>74</v>
      </c>
      <c r="D30" s="9">
        <v>37</v>
      </c>
      <c r="E30" s="9">
        <v>64</v>
      </c>
      <c r="F30" s="9">
        <v>24</v>
      </c>
      <c r="G30" s="9">
        <v>3</v>
      </c>
      <c r="H30" s="9">
        <v>2</v>
      </c>
      <c r="I30" s="9">
        <v>0</v>
      </c>
      <c r="J30" s="9">
        <v>10</v>
      </c>
      <c r="K30" s="9">
        <v>3</v>
      </c>
      <c r="L30" s="9">
        <v>0</v>
      </c>
      <c r="M30" s="91">
        <v>17</v>
      </c>
      <c r="N30" s="16">
        <f t="shared" si="11"/>
        <v>234</v>
      </c>
    </row>
    <row r="31" spans="1:14" x14ac:dyDescent="0.35">
      <c r="A31" s="203"/>
      <c r="B31" s="9" t="s">
        <v>118</v>
      </c>
      <c r="C31" s="22">
        <f>C30/C42</f>
        <v>0.20218579234972678</v>
      </c>
      <c r="D31" s="22">
        <f t="shared" ref="D31:N31" si="13">D30/D42</f>
        <v>0.18316831683168316</v>
      </c>
      <c r="E31" s="22">
        <f t="shared" si="13"/>
        <v>0.20512820512820512</v>
      </c>
      <c r="F31" s="22">
        <f t="shared" si="13"/>
        <v>0.15094339622641509</v>
      </c>
      <c r="G31" s="22">
        <f t="shared" si="13"/>
        <v>0.25</v>
      </c>
      <c r="H31" s="22">
        <f t="shared" si="13"/>
        <v>0.15384615384615385</v>
      </c>
      <c r="I31" s="22">
        <f t="shared" si="13"/>
        <v>0</v>
      </c>
      <c r="J31" s="22">
        <f t="shared" si="13"/>
        <v>0.38461538461538464</v>
      </c>
      <c r="K31" s="22">
        <f t="shared" si="13"/>
        <v>0.23076923076923078</v>
      </c>
      <c r="L31" s="22">
        <f t="shared" si="13"/>
        <v>0</v>
      </c>
      <c r="M31" s="97">
        <f t="shared" si="13"/>
        <v>0.30909090909090908</v>
      </c>
      <c r="N31" s="23">
        <f t="shared" si="13"/>
        <v>0.20103092783505155</v>
      </c>
    </row>
    <row r="32" spans="1:14" x14ac:dyDescent="0.35">
      <c r="A32" s="203"/>
      <c r="B32" s="9" t="s">
        <v>37</v>
      </c>
      <c r="C32" s="9">
        <v>66</v>
      </c>
      <c r="D32" s="9">
        <v>52</v>
      </c>
      <c r="E32" s="9">
        <v>71</v>
      </c>
      <c r="F32" s="9">
        <v>40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1">
        <v>1</v>
      </c>
      <c r="N32" s="16">
        <f t="shared" si="11"/>
        <v>230</v>
      </c>
    </row>
    <row r="33" spans="1:14" x14ac:dyDescent="0.35">
      <c r="A33" s="203"/>
      <c r="B33" s="9" t="s">
        <v>118</v>
      </c>
      <c r="C33" s="22">
        <f>C32/C42</f>
        <v>0.18032786885245902</v>
      </c>
      <c r="D33" s="22">
        <f t="shared" ref="D33:N33" si="14">D32/D42</f>
        <v>0.25742574257425743</v>
      </c>
      <c r="E33" s="22">
        <f t="shared" si="14"/>
        <v>0.22756410256410256</v>
      </c>
      <c r="F33" s="22">
        <f t="shared" si="14"/>
        <v>0.25157232704402516</v>
      </c>
      <c r="G33" s="22">
        <f t="shared" si="14"/>
        <v>0</v>
      </c>
      <c r="H33" s="22">
        <f t="shared" si="14"/>
        <v>0</v>
      </c>
      <c r="I33" s="22">
        <f t="shared" si="14"/>
        <v>0</v>
      </c>
      <c r="J33" s="22">
        <f t="shared" si="14"/>
        <v>0</v>
      </c>
      <c r="K33" s="22">
        <f t="shared" si="14"/>
        <v>0</v>
      </c>
      <c r="L33" s="22">
        <f t="shared" si="14"/>
        <v>0</v>
      </c>
      <c r="M33" s="97">
        <f t="shared" si="14"/>
        <v>1.8181818181818181E-2</v>
      </c>
      <c r="N33" s="23">
        <f t="shared" si="14"/>
        <v>0.19759450171821305</v>
      </c>
    </row>
    <row r="34" spans="1:14" x14ac:dyDescent="0.35">
      <c r="A34" s="203"/>
      <c r="B34" s="9" t="s">
        <v>99</v>
      </c>
      <c r="C34" s="7">
        <v>226</v>
      </c>
      <c r="D34" s="7">
        <v>112</v>
      </c>
      <c r="E34" s="7">
        <v>173</v>
      </c>
      <c r="F34" s="7">
        <v>95</v>
      </c>
      <c r="G34" s="9">
        <v>4</v>
      </c>
      <c r="H34" s="9">
        <v>9</v>
      </c>
      <c r="I34" s="9">
        <v>1</v>
      </c>
      <c r="J34" s="9">
        <v>9</v>
      </c>
      <c r="K34" s="9">
        <v>6</v>
      </c>
      <c r="L34" s="9">
        <v>3</v>
      </c>
      <c r="M34" s="91">
        <v>26</v>
      </c>
      <c r="N34" s="16">
        <f t="shared" si="11"/>
        <v>664</v>
      </c>
    </row>
    <row r="35" spans="1:14" x14ac:dyDescent="0.35">
      <c r="A35" s="203"/>
      <c r="B35" s="9" t="s">
        <v>118</v>
      </c>
      <c r="C35" s="22">
        <f>C34/C42</f>
        <v>0.61748633879781423</v>
      </c>
      <c r="D35" s="22">
        <f t="shared" ref="D35:N35" si="15">D34/D42</f>
        <v>0.5544554455445545</v>
      </c>
      <c r="E35" s="22">
        <f t="shared" si="15"/>
        <v>0.55448717948717952</v>
      </c>
      <c r="F35" s="22">
        <f t="shared" si="15"/>
        <v>0.59748427672955973</v>
      </c>
      <c r="G35" s="22">
        <f t="shared" si="15"/>
        <v>0.33333333333333331</v>
      </c>
      <c r="H35" s="22">
        <f t="shared" si="15"/>
        <v>0.69230769230769229</v>
      </c>
      <c r="I35" s="22">
        <f t="shared" si="15"/>
        <v>1</v>
      </c>
      <c r="J35" s="22">
        <f t="shared" si="15"/>
        <v>0.34615384615384615</v>
      </c>
      <c r="K35" s="22">
        <f t="shared" si="15"/>
        <v>0.46153846153846156</v>
      </c>
      <c r="L35" s="22">
        <f t="shared" si="15"/>
        <v>0.6</v>
      </c>
      <c r="M35" s="97">
        <f t="shared" si="15"/>
        <v>0.47272727272727272</v>
      </c>
      <c r="N35" s="23">
        <f t="shared" si="15"/>
        <v>0.57044673539518898</v>
      </c>
    </row>
    <row r="36" spans="1:14" x14ac:dyDescent="0.35">
      <c r="A36" s="203"/>
      <c r="B36" s="9" t="s">
        <v>100</v>
      </c>
      <c r="C36" s="7">
        <v>0</v>
      </c>
      <c r="D36" s="7">
        <v>0</v>
      </c>
      <c r="E36" s="7">
        <v>0</v>
      </c>
      <c r="F36" s="7">
        <v>0</v>
      </c>
      <c r="G36" s="9">
        <v>0</v>
      </c>
      <c r="H36" s="9">
        <v>0</v>
      </c>
      <c r="I36" s="9">
        <v>0</v>
      </c>
      <c r="J36" s="9">
        <v>0</v>
      </c>
      <c r="K36" s="9">
        <v>1</v>
      </c>
      <c r="L36" s="9">
        <v>0</v>
      </c>
      <c r="M36" s="91">
        <v>2</v>
      </c>
      <c r="N36" s="16">
        <f t="shared" si="11"/>
        <v>3</v>
      </c>
    </row>
    <row r="37" spans="1:14" x14ac:dyDescent="0.35">
      <c r="A37" s="203"/>
      <c r="B37" s="9" t="s">
        <v>118</v>
      </c>
      <c r="C37" s="22">
        <f>C36/C42</f>
        <v>0</v>
      </c>
      <c r="D37" s="22">
        <f t="shared" ref="D37:N37" si="16">D36/D42</f>
        <v>0</v>
      </c>
      <c r="E37" s="22">
        <f t="shared" si="16"/>
        <v>0</v>
      </c>
      <c r="F37" s="22">
        <f t="shared" si="16"/>
        <v>0</v>
      </c>
      <c r="G37" s="22">
        <f t="shared" si="16"/>
        <v>0</v>
      </c>
      <c r="H37" s="22">
        <f t="shared" si="16"/>
        <v>0</v>
      </c>
      <c r="I37" s="22">
        <f t="shared" si="16"/>
        <v>0</v>
      </c>
      <c r="J37" s="22">
        <f t="shared" si="16"/>
        <v>0</v>
      </c>
      <c r="K37" s="22">
        <f t="shared" si="16"/>
        <v>7.6923076923076927E-2</v>
      </c>
      <c r="L37" s="22">
        <f t="shared" si="16"/>
        <v>0</v>
      </c>
      <c r="M37" s="97">
        <f t="shared" si="16"/>
        <v>3.6363636363636362E-2</v>
      </c>
      <c r="N37" s="23">
        <f t="shared" si="16"/>
        <v>2.5773195876288659E-3</v>
      </c>
    </row>
    <row r="38" spans="1:14" x14ac:dyDescent="0.35">
      <c r="A38" s="203"/>
      <c r="B38" s="9" t="s">
        <v>101</v>
      </c>
      <c r="C38" s="7">
        <v>0</v>
      </c>
      <c r="D38" s="7">
        <v>0</v>
      </c>
      <c r="E38" s="7">
        <v>0</v>
      </c>
      <c r="F38" s="7">
        <v>0</v>
      </c>
      <c r="G38" s="9">
        <v>1</v>
      </c>
      <c r="H38" s="9">
        <v>1</v>
      </c>
      <c r="I38" s="9">
        <v>0</v>
      </c>
      <c r="J38" s="9">
        <v>1</v>
      </c>
      <c r="K38" s="9">
        <v>0</v>
      </c>
      <c r="L38" s="9">
        <v>1</v>
      </c>
      <c r="M38" s="91">
        <v>1</v>
      </c>
      <c r="N38" s="16">
        <f t="shared" si="11"/>
        <v>5</v>
      </c>
    </row>
    <row r="39" spans="1:14" x14ac:dyDescent="0.35">
      <c r="A39" s="203"/>
      <c r="B39" s="9" t="s">
        <v>118</v>
      </c>
      <c r="C39" s="22">
        <f>C38/C42</f>
        <v>0</v>
      </c>
      <c r="D39" s="22">
        <f t="shared" ref="D39:N39" si="17">D38/D42</f>
        <v>0</v>
      </c>
      <c r="E39" s="22">
        <f t="shared" si="17"/>
        <v>0</v>
      </c>
      <c r="F39" s="22">
        <f t="shared" si="17"/>
        <v>0</v>
      </c>
      <c r="G39" s="22">
        <f t="shared" si="17"/>
        <v>8.3333333333333329E-2</v>
      </c>
      <c r="H39" s="22">
        <f t="shared" si="17"/>
        <v>7.6923076923076927E-2</v>
      </c>
      <c r="I39" s="22">
        <f t="shared" si="17"/>
        <v>0</v>
      </c>
      <c r="J39" s="22">
        <f t="shared" si="17"/>
        <v>3.8461538461538464E-2</v>
      </c>
      <c r="K39" s="22">
        <f t="shared" si="17"/>
        <v>0</v>
      </c>
      <c r="L39" s="22">
        <f t="shared" si="17"/>
        <v>0.2</v>
      </c>
      <c r="M39" s="97">
        <f t="shared" si="17"/>
        <v>1.8181818181818181E-2</v>
      </c>
      <c r="N39" s="23">
        <f t="shared" si="17"/>
        <v>4.2955326460481103E-3</v>
      </c>
    </row>
    <row r="40" spans="1:14" x14ac:dyDescent="0.35">
      <c r="A40" s="203"/>
      <c r="B40" s="9" t="s">
        <v>102</v>
      </c>
      <c r="C40" s="7">
        <v>0</v>
      </c>
      <c r="D40" s="7">
        <v>0</v>
      </c>
      <c r="E40" s="7">
        <v>0</v>
      </c>
      <c r="F40" s="7">
        <v>0</v>
      </c>
      <c r="G40" s="9">
        <v>2</v>
      </c>
      <c r="H40" s="9">
        <v>0</v>
      </c>
      <c r="I40" s="9">
        <v>0</v>
      </c>
      <c r="J40" s="9">
        <v>2</v>
      </c>
      <c r="K40" s="9">
        <v>1</v>
      </c>
      <c r="L40" s="9">
        <v>1</v>
      </c>
      <c r="M40" s="91">
        <v>0</v>
      </c>
      <c r="N40" s="16">
        <f t="shared" si="11"/>
        <v>6</v>
      </c>
    </row>
    <row r="41" spans="1:14" x14ac:dyDescent="0.35">
      <c r="A41" s="203"/>
      <c r="B41" s="9" t="s">
        <v>118</v>
      </c>
      <c r="C41" s="22">
        <f>C40/C42</f>
        <v>0</v>
      </c>
      <c r="D41" s="22">
        <f t="shared" ref="D41:N41" si="18">D40/D42</f>
        <v>0</v>
      </c>
      <c r="E41" s="22">
        <f t="shared" si="18"/>
        <v>0</v>
      </c>
      <c r="F41" s="22">
        <f t="shared" si="18"/>
        <v>0</v>
      </c>
      <c r="G41" s="22">
        <f t="shared" si="18"/>
        <v>0.16666666666666666</v>
      </c>
      <c r="H41" s="22">
        <f t="shared" si="18"/>
        <v>0</v>
      </c>
      <c r="I41" s="22">
        <f t="shared" si="18"/>
        <v>0</v>
      </c>
      <c r="J41" s="22">
        <f t="shared" si="18"/>
        <v>7.6923076923076927E-2</v>
      </c>
      <c r="K41" s="22">
        <f t="shared" si="18"/>
        <v>7.6923076923076927E-2</v>
      </c>
      <c r="L41" s="22">
        <f t="shared" si="18"/>
        <v>0.2</v>
      </c>
      <c r="M41" s="97">
        <f t="shared" si="18"/>
        <v>0</v>
      </c>
      <c r="N41" s="23">
        <f t="shared" si="18"/>
        <v>5.1546391752577319E-3</v>
      </c>
    </row>
    <row r="42" spans="1:14" x14ac:dyDescent="0.35">
      <c r="A42" s="203"/>
      <c r="B42" s="13" t="s">
        <v>119</v>
      </c>
      <c r="C42" s="13">
        <f>SUM(C28,C30,C32,C34,C36,C38,C40)</f>
        <v>366</v>
      </c>
      <c r="D42" s="13">
        <f>SUM(D28,D30,D32,D34,D36,D38,D40)</f>
        <v>202</v>
      </c>
      <c r="E42" s="13">
        <f t="shared" ref="E42:N42" si="19">SUM(E28,E30,E32,E34,E36,E38,E40)</f>
        <v>312</v>
      </c>
      <c r="F42" s="13">
        <f t="shared" si="19"/>
        <v>159</v>
      </c>
      <c r="G42" s="13">
        <f t="shared" si="19"/>
        <v>12</v>
      </c>
      <c r="H42" s="13">
        <f t="shared" si="19"/>
        <v>13</v>
      </c>
      <c r="I42" s="13">
        <f t="shared" si="19"/>
        <v>1</v>
      </c>
      <c r="J42" s="13">
        <f t="shared" si="19"/>
        <v>26</v>
      </c>
      <c r="K42" s="13">
        <f t="shared" si="19"/>
        <v>13</v>
      </c>
      <c r="L42" s="13">
        <f t="shared" si="19"/>
        <v>5</v>
      </c>
      <c r="M42" s="92">
        <f t="shared" si="19"/>
        <v>55</v>
      </c>
      <c r="N42" s="24">
        <f t="shared" si="19"/>
        <v>1164</v>
      </c>
    </row>
    <row r="45" spans="1:14" x14ac:dyDescent="0.35">
      <c r="A45" s="197" t="s">
        <v>3</v>
      </c>
      <c r="B45" s="197" t="s">
        <v>1</v>
      </c>
      <c r="C45" s="196" t="s">
        <v>2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0" t="s">
        <v>89</v>
      </c>
    </row>
    <row r="46" spans="1:14" x14ac:dyDescent="0.35">
      <c r="A46" s="191"/>
      <c r="B46" s="191"/>
      <c r="C46" s="2">
        <v>2011</v>
      </c>
      <c r="D46" s="2">
        <v>2012</v>
      </c>
      <c r="E46" s="2">
        <v>2013</v>
      </c>
      <c r="F46" s="2">
        <v>2015</v>
      </c>
      <c r="G46" s="2">
        <v>2016</v>
      </c>
      <c r="H46" s="2">
        <v>2017</v>
      </c>
      <c r="I46" s="8">
        <v>2018</v>
      </c>
      <c r="J46" s="2">
        <v>2019</v>
      </c>
      <c r="K46" s="2">
        <v>2020</v>
      </c>
      <c r="L46" s="2">
        <v>2021</v>
      </c>
      <c r="M46" s="87">
        <v>2022</v>
      </c>
      <c r="N46" s="190"/>
    </row>
    <row r="47" spans="1:14" x14ac:dyDescent="0.35">
      <c r="A47" s="192" t="s">
        <v>90</v>
      </c>
      <c r="B47" s="187"/>
      <c r="C47" s="12">
        <v>5687</v>
      </c>
      <c r="D47" s="12">
        <v>3308</v>
      </c>
      <c r="E47" s="12">
        <v>5240</v>
      </c>
      <c r="F47" s="12">
        <v>3487</v>
      </c>
      <c r="G47" s="12">
        <v>783</v>
      </c>
      <c r="H47" s="12">
        <v>865</v>
      </c>
      <c r="I47" s="13">
        <v>56</v>
      </c>
      <c r="J47" s="12">
        <v>1185</v>
      </c>
      <c r="K47" s="12">
        <v>698</v>
      </c>
      <c r="L47" s="12">
        <v>609</v>
      </c>
      <c r="M47" s="87">
        <v>2242</v>
      </c>
      <c r="N47" s="16">
        <f>SUM(C47:M47)</f>
        <v>24160</v>
      </c>
    </row>
    <row r="48" spans="1:14" x14ac:dyDescent="0.35">
      <c r="A48" s="180" t="s">
        <v>14</v>
      </c>
      <c r="B48" s="1" t="s">
        <v>18</v>
      </c>
      <c r="C48" s="1">
        <v>4161</v>
      </c>
      <c r="D48" s="1">
        <v>2391</v>
      </c>
      <c r="E48" s="1">
        <v>3582</v>
      </c>
      <c r="F48" s="1">
        <v>2067</v>
      </c>
      <c r="G48" s="1">
        <v>686</v>
      </c>
      <c r="H48" s="1">
        <v>727</v>
      </c>
      <c r="I48" s="15">
        <v>51</v>
      </c>
      <c r="J48" s="1">
        <v>1035</v>
      </c>
      <c r="K48" s="1">
        <v>592</v>
      </c>
      <c r="L48" s="1">
        <v>524</v>
      </c>
      <c r="M48" s="88">
        <v>1923</v>
      </c>
      <c r="N48" s="16">
        <f t="shared" ref="N48:N50" si="20">SUM(C48:M48)</f>
        <v>17739</v>
      </c>
    </row>
    <row r="49" spans="1:14" x14ac:dyDescent="0.35">
      <c r="A49" s="180"/>
      <c r="B49" s="1" t="s">
        <v>118</v>
      </c>
      <c r="C49" s="20">
        <f>C48/C52</f>
        <v>0.78509433962264152</v>
      </c>
      <c r="D49" s="20">
        <f t="shared" ref="D49:N49" si="21">D48/D52</f>
        <v>0.78806855636123929</v>
      </c>
      <c r="E49" s="20">
        <f t="shared" si="21"/>
        <v>0.76034812141795793</v>
      </c>
      <c r="F49" s="20">
        <f t="shared" si="21"/>
        <v>0.77706766917293235</v>
      </c>
      <c r="G49" s="20">
        <f t="shared" si="21"/>
        <v>0.90620871862615593</v>
      </c>
      <c r="H49" s="20">
        <f t="shared" si="21"/>
        <v>0.87065868263473056</v>
      </c>
      <c r="I49" s="20">
        <f t="shared" si="21"/>
        <v>0.92727272727272725</v>
      </c>
      <c r="J49" s="20">
        <f t="shared" si="21"/>
        <v>0.90393013100436681</v>
      </c>
      <c r="K49" s="20">
        <f t="shared" si="21"/>
        <v>0.89291101055806943</v>
      </c>
      <c r="L49" s="20">
        <f t="shared" si="21"/>
        <v>0.90657439446366783</v>
      </c>
      <c r="M49" s="94">
        <f t="shared" si="21"/>
        <v>0.90451552210724362</v>
      </c>
      <c r="N49" s="21">
        <f t="shared" si="21"/>
        <v>0.81133369923161358</v>
      </c>
    </row>
    <row r="50" spans="1:14" x14ac:dyDescent="0.35">
      <c r="A50" s="180"/>
      <c r="B50" s="1" t="s">
        <v>19</v>
      </c>
      <c r="C50" s="1">
        <v>1139</v>
      </c>
      <c r="D50" s="1">
        <v>643</v>
      </c>
      <c r="E50" s="1">
        <v>1129</v>
      </c>
      <c r="F50" s="1">
        <v>593</v>
      </c>
      <c r="G50" s="1">
        <v>71</v>
      </c>
      <c r="H50" s="1">
        <v>108</v>
      </c>
      <c r="I50" s="15">
        <v>4</v>
      </c>
      <c r="J50" s="1">
        <v>110</v>
      </c>
      <c r="K50" s="1">
        <v>71</v>
      </c>
      <c r="L50" s="1">
        <v>54</v>
      </c>
      <c r="M50" s="88">
        <v>203</v>
      </c>
      <c r="N50" s="16">
        <f t="shared" si="20"/>
        <v>4125</v>
      </c>
    </row>
    <row r="51" spans="1:14" x14ac:dyDescent="0.35">
      <c r="A51" s="180"/>
      <c r="B51" s="1" t="s">
        <v>118</v>
      </c>
      <c r="C51" s="20">
        <f>C50/C52</f>
        <v>0.2149056603773585</v>
      </c>
      <c r="D51" s="20">
        <f t="shared" ref="D51:N51" si="22">D50/D52</f>
        <v>0.21193144363876071</v>
      </c>
      <c r="E51" s="20">
        <f t="shared" si="22"/>
        <v>0.23965187858204204</v>
      </c>
      <c r="F51" s="20">
        <f t="shared" si="22"/>
        <v>0.22293233082706768</v>
      </c>
      <c r="G51" s="20">
        <f t="shared" si="22"/>
        <v>9.3791281373844126E-2</v>
      </c>
      <c r="H51" s="20">
        <f t="shared" si="22"/>
        <v>0.12934131736526946</v>
      </c>
      <c r="I51" s="20">
        <f t="shared" si="22"/>
        <v>7.2727272727272724E-2</v>
      </c>
      <c r="J51" s="20">
        <f t="shared" si="22"/>
        <v>9.606986899563319E-2</v>
      </c>
      <c r="K51" s="20">
        <f t="shared" si="22"/>
        <v>0.10708898944193061</v>
      </c>
      <c r="L51" s="20">
        <f t="shared" si="22"/>
        <v>9.3425605536332182E-2</v>
      </c>
      <c r="M51" s="94">
        <f t="shared" si="22"/>
        <v>9.5484477892756353E-2</v>
      </c>
      <c r="N51" s="21">
        <f t="shared" si="22"/>
        <v>0.18866630076838639</v>
      </c>
    </row>
    <row r="52" spans="1:14" x14ac:dyDescent="0.35">
      <c r="A52" s="181"/>
      <c r="B52" s="12" t="s">
        <v>119</v>
      </c>
      <c r="C52" s="13">
        <f>SUM(C48,C50)</f>
        <v>5300</v>
      </c>
      <c r="D52" s="13">
        <f t="shared" ref="D52:N52" si="23">SUM(D48,D50)</f>
        <v>3034</v>
      </c>
      <c r="E52" s="13">
        <f t="shared" si="23"/>
        <v>4711</v>
      </c>
      <c r="F52" s="13">
        <f t="shared" si="23"/>
        <v>2660</v>
      </c>
      <c r="G52" s="13">
        <f t="shared" si="23"/>
        <v>757</v>
      </c>
      <c r="H52" s="13">
        <f t="shared" si="23"/>
        <v>835</v>
      </c>
      <c r="I52" s="13">
        <f t="shared" si="23"/>
        <v>55</v>
      </c>
      <c r="J52" s="13">
        <f t="shared" si="23"/>
        <v>1145</v>
      </c>
      <c r="K52" s="13">
        <f t="shared" si="23"/>
        <v>663</v>
      </c>
      <c r="L52" s="13">
        <f t="shared" si="23"/>
        <v>578</v>
      </c>
      <c r="M52" s="92">
        <f t="shared" si="23"/>
        <v>2126</v>
      </c>
      <c r="N52" s="24">
        <f t="shared" si="23"/>
        <v>21864</v>
      </c>
    </row>
  </sheetData>
  <mergeCells count="24">
    <mergeCell ref="A48:A52"/>
    <mergeCell ref="A45:A46"/>
    <mergeCell ref="B45:B46"/>
    <mergeCell ref="C45:M45"/>
    <mergeCell ref="N45:N46"/>
    <mergeCell ref="A47:B47"/>
    <mergeCell ref="A28:A42"/>
    <mergeCell ref="A11:A12"/>
    <mergeCell ref="B11:B12"/>
    <mergeCell ref="C11:M11"/>
    <mergeCell ref="N11:N12"/>
    <mergeCell ref="A13:B13"/>
    <mergeCell ref="A14:A22"/>
    <mergeCell ref="A25:A26"/>
    <mergeCell ref="B25:B26"/>
    <mergeCell ref="C25:M25"/>
    <mergeCell ref="N25:N26"/>
    <mergeCell ref="A27:B27"/>
    <mergeCell ref="A4:A8"/>
    <mergeCell ref="A1:A2"/>
    <mergeCell ref="B1:B2"/>
    <mergeCell ref="C1:M1"/>
    <mergeCell ref="N1:N2"/>
    <mergeCell ref="A3:B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L10"/>
  <sheetViews>
    <sheetView zoomScale="130" zoomScaleNormal="130" workbookViewId="0">
      <selection activeCell="L2" sqref="L1:L1048576"/>
    </sheetView>
  </sheetViews>
  <sheetFormatPr defaultRowHeight="14.5" x14ac:dyDescent="0.35"/>
  <cols>
    <col min="1" max="1" width="20.6328125" bestFit="1" customWidth="1"/>
    <col min="2" max="2" width="8.6328125" bestFit="1" customWidth="1"/>
    <col min="3" max="3" width="9.90625" bestFit="1" customWidth="1"/>
    <col min="5" max="5" width="9.90625" bestFit="1" customWidth="1"/>
    <col min="7" max="7" width="9.36328125" bestFit="1" customWidth="1"/>
    <col min="10" max="10" width="9.90625" bestFit="1" customWidth="1"/>
    <col min="12" max="12" width="8.90625" style="93"/>
  </cols>
  <sheetData>
    <row r="1" spans="1:12" x14ac:dyDescent="0.35">
      <c r="A1" s="197" t="s">
        <v>161</v>
      </c>
      <c r="B1" s="196" t="s">
        <v>2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2" x14ac:dyDescent="0.35">
      <c r="A2" s="207"/>
      <c r="B2" s="2">
        <v>2011</v>
      </c>
      <c r="C2" s="2">
        <v>2012</v>
      </c>
      <c r="D2" s="2">
        <v>2013</v>
      </c>
      <c r="E2" s="2">
        <v>2015</v>
      </c>
      <c r="F2" s="32">
        <v>2016</v>
      </c>
      <c r="G2" s="13">
        <v>2017</v>
      </c>
      <c r="H2" s="8">
        <v>2018</v>
      </c>
      <c r="I2" s="2">
        <v>2019</v>
      </c>
      <c r="J2" s="2">
        <v>2020</v>
      </c>
      <c r="K2" s="2">
        <v>2021</v>
      </c>
      <c r="L2" s="92">
        <v>2022</v>
      </c>
    </row>
    <row r="3" spans="1:12" x14ac:dyDescent="0.35">
      <c r="A3" s="2" t="s">
        <v>142</v>
      </c>
      <c r="B3" s="3" t="s">
        <v>141</v>
      </c>
      <c r="C3" s="6" t="s">
        <v>151</v>
      </c>
      <c r="D3" s="3" t="s">
        <v>156</v>
      </c>
      <c r="E3" s="3" t="s">
        <v>162</v>
      </c>
      <c r="F3" s="33" t="s">
        <v>167</v>
      </c>
      <c r="G3" s="60" t="s">
        <v>903</v>
      </c>
      <c r="H3" s="3" t="s">
        <v>174</v>
      </c>
      <c r="I3" s="6" t="s">
        <v>177</v>
      </c>
      <c r="J3" s="6" t="s">
        <v>182</v>
      </c>
      <c r="K3" s="6" t="s">
        <v>187</v>
      </c>
      <c r="L3" s="98" t="s">
        <v>905</v>
      </c>
    </row>
    <row r="4" spans="1:12" x14ac:dyDescent="0.35">
      <c r="A4" s="2" t="s">
        <v>143</v>
      </c>
      <c r="B4" s="3" t="s">
        <v>145</v>
      </c>
      <c r="C4" s="6" t="s">
        <v>152</v>
      </c>
      <c r="D4" s="3" t="s">
        <v>157</v>
      </c>
      <c r="E4" s="3" t="s">
        <v>163</v>
      </c>
      <c r="F4" s="34" t="s">
        <v>168</v>
      </c>
      <c r="G4" s="60" t="s">
        <v>172</v>
      </c>
      <c r="H4" s="6" t="s">
        <v>175</v>
      </c>
      <c r="I4" s="3" t="s">
        <v>178</v>
      </c>
      <c r="J4" s="3" t="s">
        <v>183</v>
      </c>
      <c r="K4" s="3" t="s">
        <v>188</v>
      </c>
      <c r="L4" s="98" t="s">
        <v>907</v>
      </c>
    </row>
    <row r="5" spans="1:12" x14ac:dyDescent="0.35">
      <c r="A5" s="2" t="s">
        <v>144</v>
      </c>
      <c r="B5" s="3" t="s">
        <v>146</v>
      </c>
      <c r="C5" s="3" t="s">
        <v>153</v>
      </c>
      <c r="D5" s="3" t="s">
        <v>158</v>
      </c>
      <c r="E5" s="3" t="s">
        <v>164</v>
      </c>
      <c r="F5" s="33" t="s">
        <v>169</v>
      </c>
      <c r="G5" s="60" t="s">
        <v>173</v>
      </c>
      <c r="H5" s="6" t="s">
        <v>176</v>
      </c>
      <c r="I5" s="3" t="s">
        <v>179</v>
      </c>
      <c r="J5" s="3" t="s">
        <v>184</v>
      </c>
      <c r="K5" s="3" t="s">
        <v>189</v>
      </c>
      <c r="L5" s="98" t="s">
        <v>906</v>
      </c>
    </row>
    <row r="6" spans="1:12" x14ac:dyDescent="0.35">
      <c r="A6" s="2" t="s">
        <v>147</v>
      </c>
      <c r="B6" s="3" t="s">
        <v>149</v>
      </c>
      <c r="C6" s="6" t="s">
        <v>154</v>
      </c>
      <c r="D6" s="3" t="s">
        <v>159</v>
      </c>
      <c r="E6" s="3" t="s">
        <v>165</v>
      </c>
      <c r="F6" s="33" t="s">
        <v>170</v>
      </c>
      <c r="G6" s="61" t="s">
        <v>349</v>
      </c>
      <c r="H6" s="3" t="s">
        <v>93</v>
      </c>
      <c r="I6" s="3" t="s">
        <v>180</v>
      </c>
      <c r="J6" s="3" t="s">
        <v>185</v>
      </c>
      <c r="K6" s="6" t="s">
        <v>129</v>
      </c>
      <c r="L6" s="98" t="s">
        <v>908</v>
      </c>
    </row>
    <row r="7" spans="1:12" x14ac:dyDescent="0.35">
      <c r="A7" s="2" t="s">
        <v>148</v>
      </c>
      <c r="B7" s="40">
        <v>2</v>
      </c>
      <c r="C7" s="40">
        <v>2</v>
      </c>
      <c r="D7" s="40">
        <v>2</v>
      </c>
      <c r="E7" s="40">
        <v>2</v>
      </c>
      <c r="F7" s="41">
        <v>2</v>
      </c>
      <c r="G7" s="62">
        <v>2</v>
      </c>
      <c r="H7" s="40" t="s">
        <v>93</v>
      </c>
      <c r="I7" s="40">
        <v>2</v>
      </c>
      <c r="J7" s="40">
        <v>2</v>
      </c>
      <c r="K7" s="40">
        <v>2</v>
      </c>
      <c r="L7" s="99">
        <v>2</v>
      </c>
    </row>
    <row r="8" spans="1:12" x14ac:dyDescent="0.35">
      <c r="A8" s="2" t="s">
        <v>266</v>
      </c>
      <c r="B8" s="3" t="s">
        <v>150</v>
      </c>
      <c r="C8" s="3" t="s">
        <v>155</v>
      </c>
      <c r="D8" s="3" t="s">
        <v>160</v>
      </c>
      <c r="E8" s="3" t="s">
        <v>166</v>
      </c>
      <c r="F8" s="34" t="s">
        <v>171</v>
      </c>
      <c r="G8" s="60" t="s">
        <v>904</v>
      </c>
      <c r="H8" s="3" t="s">
        <v>93</v>
      </c>
      <c r="I8" s="6" t="s">
        <v>181</v>
      </c>
      <c r="J8" s="3" t="s">
        <v>186</v>
      </c>
      <c r="K8" s="6" t="s">
        <v>190</v>
      </c>
      <c r="L8" s="98" t="s">
        <v>909</v>
      </c>
    </row>
    <row r="10" spans="1:12" ht="31.5" customHeight="1" x14ac:dyDescent="0.35">
      <c r="A10" s="205" t="s">
        <v>191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</row>
  </sheetData>
  <mergeCells count="3">
    <mergeCell ref="B1:L1"/>
    <mergeCell ref="A10:L10"/>
    <mergeCell ref="A1:A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1B82C-85BC-4025-8DBA-A0368CAE1526}">
  <sheetPr>
    <tabColor rgb="FF00B050"/>
  </sheetPr>
  <dimension ref="A1:M71"/>
  <sheetViews>
    <sheetView zoomScale="56" zoomScaleNormal="85" workbookViewId="0">
      <pane xSplit="2" ySplit="2" topLeftCell="C45" activePane="bottomRight" state="frozen"/>
      <selection pane="topRight" activeCell="C1" sqref="C1"/>
      <selection pane="bottomLeft" activeCell="A4" sqref="A4"/>
      <selection pane="bottomRight" sqref="A1:M71"/>
    </sheetView>
  </sheetViews>
  <sheetFormatPr defaultRowHeight="14.5" x14ac:dyDescent="0.35"/>
  <cols>
    <col min="1" max="1" width="42.36328125" bestFit="1" customWidth="1"/>
    <col min="2" max="2" width="39.36328125" bestFit="1" customWidth="1"/>
    <col min="3" max="12" width="10" customWidth="1"/>
    <col min="13" max="13" width="10" style="93" customWidth="1"/>
  </cols>
  <sheetData>
    <row r="1" spans="1:13" x14ac:dyDescent="0.35">
      <c r="A1" s="64" t="s">
        <v>3</v>
      </c>
      <c r="B1" s="64" t="s">
        <v>1</v>
      </c>
      <c r="C1" s="2" t="s">
        <v>2</v>
      </c>
      <c r="D1" s="2" t="s">
        <v>2</v>
      </c>
      <c r="E1" s="2" t="s">
        <v>2</v>
      </c>
      <c r="F1" s="2" t="s">
        <v>2</v>
      </c>
      <c r="G1" s="2" t="s">
        <v>2</v>
      </c>
      <c r="H1" s="2" t="s">
        <v>2</v>
      </c>
      <c r="I1" s="2" t="s">
        <v>2</v>
      </c>
      <c r="J1" s="2" t="s">
        <v>2</v>
      </c>
      <c r="K1" s="2" t="s">
        <v>2</v>
      </c>
      <c r="L1" s="2" t="s">
        <v>2</v>
      </c>
      <c r="M1" s="2" t="s">
        <v>2</v>
      </c>
    </row>
    <row r="2" spans="1:13" x14ac:dyDescent="0.35">
      <c r="A2" s="64" t="s">
        <v>3</v>
      </c>
      <c r="B2" s="64" t="s">
        <v>1</v>
      </c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</row>
    <row r="3" spans="1:13" ht="29" x14ac:dyDescent="0.35">
      <c r="A3" s="116" t="s">
        <v>15</v>
      </c>
      <c r="B3" s="115" t="s">
        <v>20</v>
      </c>
      <c r="C3" s="114">
        <v>0.7379977670264235</v>
      </c>
      <c r="D3" s="114">
        <v>0.8084142394822007</v>
      </c>
      <c r="E3" s="114">
        <v>0.74880730138975315</v>
      </c>
      <c r="F3" s="114">
        <v>0.78609817269795768</v>
      </c>
      <c r="G3" s="114">
        <v>0.88273195876288657</v>
      </c>
      <c r="H3" s="114">
        <v>0.89746682750301565</v>
      </c>
      <c r="I3" s="114">
        <v>0.87272727272727268</v>
      </c>
      <c r="J3" s="114">
        <v>0.8702749140893471</v>
      </c>
      <c r="K3" s="114">
        <v>0.87518355359765054</v>
      </c>
      <c r="L3" s="114">
        <v>0.8701517706576728</v>
      </c>
      <c r="M3" s="114">
        <v>0.88680967594705618</v>
      </c>
    </row>
    <row r="4" spans="1:13" ht="29" x14ac:dyDescent="0.35">
      <c r="A4" s="116" t="s">
        <v>15</v>
      </c>
      <c r="B4" s="115" t="s">
        <v>21</v>
      </c>
      <c r="C4" s="114">
        <v>0.2620022329735765</v>
      </c>
      <c r="D4" s="114">
        <v>0.19158576051779935</v>
      </c>
      <c r="E4" s="114">
        <v>0.25119269861024685</v>
      </c>
      <c r="F4" s="114">
        <v>0.21390182730204227</v>
      </c>
      <c r="G4" s="114">
        <v>0.1172680412371134</v>
      </c>
      <c r="H4" s="114">
        <v>0.10253317249698432</v>
      </c>
      <c r="I4" s="114">
        <v>0.12727272727272726</v>
      </c>
      <c r="J4" s="114">
        <v>0.12972508591065293</v>
      </c>
      <c r="K4" s="114">
        <v>0.12481644640234948</v>
      </c>
      <c r="L4" s="114">
        <v>0.12984822934232715</v>
      </c>
      <c r="M4" s="114">
        <v>0.11319032405294387</v>
      </c>
    </row>
    <row r="5" spans="1:13" ht="14.4" customHeight="1" x14ac:dyDescent="0.35">
      <c r="A5" s="119" t="s">
        <v>16</v>
      </c>
      <c r="B5" s="115" t="s">
        <v>71</v>
      </c>
      <c r="C5" s="114">
        <v>0.21739130434782608</v>
      </c>
      <c r="D5" s="114">
        <v>0.25305623471882638</v>
      </c>
      <c r="E5" s="114">
        <v>0.19966489807316393</v>
      </c>
      <c r="F5" s="114">
        <v>0.208352455254704</v>
      </c>
      <c r="G5" s="114">
        <v>0.34740259740259738</v>
      </c>
      <c r="H5" s="114">
        <v>0.33882030178326472</v>
      </c>
      <c r="I5" s="114">
        <v>0.30434782608695654</v>
      </c>
      <c r="J5" s="114">
        <v>0.30060120240480964</v>
      </c>
      <c r="K5" s="114">
        <v>0.28934010152284262</v>
      </c>
      <c r="L5" s="114">
        <v>0.30495049504950494</v>
      </c>
      <c r="M5" s="114">
        <v>0.37513340448239063</v>
      </c>
    </row>
    <row r="6" spans="1:13" ht="29" x14ac:dyDescent="0.35">
      <c r="A6" s="119" t="s">
        <v>16</v>
      </c>
      <c r="B6" s="115" t="s">
        <v>72</v>
      </c>
      <c r="C6" s="114">
        <v>0.61047546402237474</v>
      </c>
      <c r="D6" s="114">
        <v>0.59413202933985332</v>
      </c>
      <c r="E6" s="114">
        <v>0.62887461602904215</v>
      </c>
      <c r="F6" s="114">
        <v>0.62872877466727861</v>
      </c>
      <c r="G6" s="114">
        <v>0.4642857142857143</v>
      </c>
      <c r="H6" s="114">
        <v>0.49108367626886146</v>
      </c>
      <c r="I6" s="114">
        <v>0.54347826086956519</v>
      </c>
      <c r="J6" s="114">
        <v>0.50901803607214424</v>
      </c>
      <c r="K6" s="114">
        <v>0.49576988155668361</v>
      </c>
      <c r="L6" s="114">
        <v>0.49702970297029703</v>
      </c>
      <c r="M6" s="114">
        <v>0.45944503735325509</v>
      </c>
    </row>
    <row r="7" spans="1:13" ht="29" x14ac:dyDescent="0.35">
      <c r="A7" s="119" t="s">
        <v>16</v>
      </c>
      <c r="B7" s="115" t="s">
        <v>73</v>
      </c>
      <c r="C7" s="114">
        <v>0.12865497076023391</v>
      </c>
      <c r="D7" s="114">
        <v>0.11817440912795436</v>
      </c>
      <c r="E7" s="114">
        <v>0.1365540351857023</v>
      </c>
      <c r="F7" s="114">
        <v>0.13492427719137218</v>
      </c>
      <c r="G7" s="114">
        <v>0.17045454545454544</v>
      </c>
      <c r="H7" s="114">
        <v>0.14266117969821673</v>
      </c>
      <c r="I7" s="114">
        <v>8.6956521739130432E-2</v>
      </c>
      <c r="J7" s="114">
        <v>0.15330661322645289</v>
      </c>
      <c r="K7" s="114">
        <v>0.17597292724196278</v>
      </c>
      <c r="L7" s="114">
        <v>0.13465346534653466</v>
      </c>
      <c r="M7" s="114">
        <v>0.13340448239060831</v>
      </c>
    </row>
    <row r="8" spans="1:13" ht="29" x14ac:dyDescent="0.35">
      <c r="A8" s="119" t="s">
        <v>16</v>
      </c>
      <c r="B8" s="115" t="s">
        <v>74</v>
      </c>
      <c r="C8" s="114">
        <v>4.3478260869565216E-2</v>
      </c>
      <c r="D8" s="114">
        <v>3.4637326813365933E-2</v>
      </c>
      <c r="E8" s="114">
        <v>3.4906450712091593E-2</v>
      </c>
      <c r="F8" s="114">
        <v>2.799449288664525E-2</v>
      </c>
      <c r="G8" s="114">
        <v>1.7857142857142856E-2</v>
      </c>
      <c r="H8" s="114">
        <v>2.7434842249657063E-2</v>
      </c>
      <c r="I8" s="114">
        <v>6.5217391304347824E-2</v>
      </c>
      <c r="J8" s="114">
        <v>3.7074148296593189E-2</v>
      </c>
      <c r="K8" s="114">
        <v>3.8917089678510999E-2</v>
      </c>
      <c r="L8" s="114">
        <v>6.3366336633663367E-2</v>
      </c>
      <c r="M8" s="114">
        <v>3.2017075773745997E-2</v>
      </c>
    </row>
    <row r="9" spans="1:13" x14ac:dyDescent="0.35">
      <c r="A9" s="119" t="s">
        <v>95</v>
      </c>
      <c r="B9" s="115" t="s">
        <v>22</v>
      </c>
      <c r="C9" s="114">
        <v>0.44041927179109969</v>
      </c>
      <c r="D9" s="114">
        <v>0.47149263292761051</v>
      </c>
      <c r="E9" s="114">
        <v>0.47270114942528735</v>
      </c>
      <c r="F9" s="114">
        <v>0.50177556818181823</v>
      </c>
      <c r="G9" s="114">
        <v>0.48071979434447298</v>
      </c>
      <c r="H9" s="114">
        <v>0.50175438596491229</v>
      </c>
      <c r="I9" s="114">
        <v>0.5</v>
      </c>
      <c r="J9" s="114">
        <v>0.48695652173913045</v>
      </c>
      <c r="K9" s="114">
        <v>0.53701015965166909</v>
      </c>
      <c r="L9" s="114">
        <v>0.46644295302013422</v>
      </c>
      <c r="M9" s="114">
        <v>0.49684400360685305</v>
      </c>
    </row>
    <row r="10" spans="1:13" x14ac:dyDescent="0.35">
      <c r="A10" s="119" t="s">
        <v>95</v>
      </c>
      <c r="B10" s="115" t="s">
        <v>23</v>
      </c>
      <c r="C10" s="114">
        <v>0.23593232806178743</v>
      </c>
      <c r="D10" s="114">
        <v>0.21620755925688662</v>
      </c>
      <c r="E10" s="114">
        <v>0.25492610837438423</v>
      </c>
      <c r="F10" s="114">
        <v>0.24751420454545456</v>
      </c>
      <c r="G10" s="114">
        <v>0.19537275064267351</v>
      </c>
      <c r="H10" s="114">
        <v>0.2304093567251462</v>
      </c>
      <c r="I10" s="114">
        <v>0.2857142857142857</v>
      </c>
      <c r="J10" s="114">
        <v>0.23391304347826086</v>
      </c>
      <c r="K10" s="114">
        <v>0.23802612481857766</v>
      </c>
      <c r="L10" s="114">
        <v>0.24832214765100671</v>
      </c>
      <c r="M10" s="114">
        <v>0.22091974752028856</v>
      </c>
    </row>
    <row r="11" spans="1:13" x14ac:dyDescent="0.35">
      <c r="A11" s="119" t="s">
        <v>95</v>
      </c>
      <c r="B11" s="115" t="s">
        <v>24</v>
      </c>
      <c r="C11" s="114">
        <v>0.32364840014711294</v>
      </c>
      <c r="D11" s="114">
        <v>0.31229980781550287</v>
      </c>
      <c r="E11" s="114">
        <v>0.27237274220032842</v>
      </c>
      <c r="F11" s="114">
        <v>0.25071022727272729</v>
      </c>
      <c r="G11" s="114">
        <v>0.32390745501285345</v>
      </c>
      <c r="H11" s="114">
        <v>0.26783625730994154</v>
      </c>
      <c r="I11" s="114">
        <v>0.21428571428571427</v>
      </c>
      <c r="J11" s="114">
        <v>0.27913043478260868</v>
      </c>
      <c r="K11" s="114">
        <v>0.22496371552975328</v>
      </c>
      <c r="L11" s="114">
        <v>0.28523489932885904</v>
      </c>
      <c r="M11" s="114">
        <v>0.28223624887285842</v>
      </c>
    </row>
    <row r="12" spans="1:13" x14ac:dyDescent="0.35">
      <c r="A12" s="122" t="s">
        <v>96</v>
      </c>
      <c r="B12" s="123" t="s">
        <v>25</v>
      </c>
      <c r="C12" s="124">
        <v>1.8304960644334616E-4</v>
      </c>
      <c r="D12" s="124">
        <v>3.1948881789137381E-4</v>
      </c>
      <c r="E12" s="124">
        <v>2.0437359493153485E-4</v>
      </c>
      <c r="F12" s="124">
        <v>0</v>
      </c>
      <c r="G12" s="124">
        <v>1.288659793814433E-3</v>
      </c>
      <c r="H12" s="124">
        <v>0</v>
      </c>
      <c r="I12" s="124">
        <v>0</v>
      </c>
      <c r="J12" s="124">
        <v>0</v>
      </c>
      <c r="K12" s="124">
        <v>0</v>
      </c>
      <c r="L12" s="124">
        <v>1.6722408026755853E-3</v>
      </c>
      <c r="M12" s="124">
        <v>0</v>
      </c>
    </row>
    <row r="13" spans="1:13" x14ac:dyDescent="0.35">
      <c r="A13" s="122" t="s">
        <v>96</v>
      </c>
      <c r="B13" s="123" t="s">
        <v>26</v>
      </c>
      <c r="C13" s="124">
        <v>5.8575874061870771E-3</v>
      </c>
      <c r="D13" s="124">
        <v>6.3897763578274758E-3</v>
      </c>
      <c r="E13" s="124">
        <v>6.1312078479460455E-3</v>
      </c>
      <c r="F13" s="124">
        <v>4.6461758398856322E-3</v>
      </c>
      <c r="G13" s="124">
        <v>1.288659793814433E-3</v>
      </c>
      <c r="H13" s="124">
        <v>0</v>
      </c>
      <c r="I13" s="124">
        <v>0</v>
      </c>
      <c r="J13" s="124">
        <v>1.6877637130801688E-3</v>
      </c>
      <c r="K13" s="124">
        <v>4.3795620437956208E-3</v>
      </c>
      <c r="L13" s="124">
        <v>1.6722408026755853E-3</v>
      </c>
      <c r="M13" s="124">
        <v>2.6990553306342779E-3</v>
      </c>
    </row>
    <row r="14" spans="1:13" x14ac:dyDescent="0.35">
      <c r="A14" s="122" t="s">
        <v>96</v>
      </c>
      <c r="B14" s="123" t="s">
        <v>27</v>
      </c>
      <c r="C14" s="124">
        <v>0.15943620721215448</v>
      </c>
      <c r="D14" s="124">
        <v>0.13450479233226836</v>
      </c>
      <c r="E14" s="124">
        <v>0.14653586756591047</v>
      </c>
      <c r="F14" s="124">
        <v>0.13116511794138672</v>
      </c>
      <c r="G14" s="124">
        <v>4.8969072164948453E-2</v>
      </c>
      <c r="H14" s="124">
        <v>4.807692307692308E-2</v>
      </c>
      <c r="I14" s="124">
        <v>7.1428571428571425E-2</v>
      </c>
      <c r="J14" s="124">
        <v>8.0168776371308023E-2</v>
      </c>
      <c r="K14" s="124">
        <v>7.153284671532846E-2</v>
      </c>
      <c r="L14" s="124">
        <v>6.5217391304347824E-2</v>
      </c>
      <c r="M14" s="124">
        <v>7.8272604588394065E-2</v>
      </c>
    </row>
    <row r="15" spans="1:13" x14ac:dyDescent="0.35">
      <c r="A15" s="122" t="s">
        <v>96</v>
      </c>
      <c r="B15" s="123" t="s">
        <v>28</v>
      </c>
      <c r="C15" s="124">
        <v>0.65952773201537618</v>
      </c>
      <c r="D15" s="124">
        <v>0.63258785942492013</v>
      </c>
      <c r="E15" s="124">
        <v>0.66155732679337831</v>
      </c>
      <c r="F15" s="124">
        <v>0.64224446032880633</v>
      </c>
      <c r="G15" s="124">
        <v>0.57860824742268047</v>
      </c>
      <c r="H15" s="124">
        <v>0.61899038461538458</v>
      </c>
      <c r="I15" s="124">
        <v>0.6607142857142857</v>
      </c>
      <c r="J15" s="124">
        <v>0.62278481012658227</v>
      </c>
      <c r="K15" s="124">
        <v>0.60875912408759125</v>
      </c>
      <c r="L15" s="124">
        <v>0.58862876254180607</v>
      </c>
      <c r="M15" s="124">
        <v>0.60278902384165545</v>
      </c>
    </row>
    <row r="16" spans="1:13" x14ac:dyDescent="0.35">
      <c r="A16" s="122" t="s">
        <v>96</v>
      </c>
      <c r="B16" s="123" t="s">
        <v>29</v>
      </c>
      <c r="C16" s="124">
        <v>0.17499542375983893</v>
      </c>
      <c r="D16" s="124">
        <v>0.22619808306709266</v>
      </c>
      <c r="E16" s="124">
        <v>0.18557122419783365</v>
      </c>
      <c r="F16" s="124">
        <v>0.22194424588992137</v>
      </c>
      <c r="G16" s="124">
        <v>0.36984536082474229</v>
      </c>
      <c r="H16" s="124">
        <v>0.33293269230769229</v>
      </c>
      <c r="I16" s="124">
        <v>0.26785714285714285</v>
      </c>
      <c r="J16" s="124">
        <v>0.29535864978902954</v>
      </c>
      <c r="K16" s="124">
        <v>0.31532846715328466</v>
      </c>
      <c r="L16" s="124">
        <v>0.34280936454849498</v>
      </c>
      <c r="M16" s="124">
        <v>0.31623931623931623</v>
      </c>
    </row>
    <row r="17" spans="1:13" x14ac:dyDescent="0.35">
      <c r="A17" s="122" t="s">
        <v>96</v>
      </c>
      <c r="B17" s="129" t="s">
        <v>921</v>
      </c>
      <c r="C17" s="130" t="s">
        <v>124</v>
      </c>
      <c r="D17" s="131" t="s">
        <v>128</v>
      </c>
      <c r="E17" s="131" t="s">
        <v>129</v>
      </c>
      <c r="F17" s="131" t="s">
        <v>128</v>
      </c>
      <c r="G17" s="131" t="s">
        <v>131</v>
      </c>
      <c r="H17" s="131" t="s">
        <v>133</v>
      </c>
      <c r="I17" s="131" t="s">
        <v>134</v>
      </c>
      <c r="J17" s="131" t="s">
        <v>136</v>
      </c>
      <c r="K17" s="131" t="s">
        <v>137</v>
      </c>
      <c r="L17" s="131" t="s">
        <v>138</v>
      </c>
      <c r="M17" s="131" t="s">
        <v>137</v>
      </c>
    </row>
    <row r="18" spans="1:13" x14ac:dyDescent="0.35">
      <c r="A18" s="122" t="s">
        <v>96</v>
      </c>
      <c r="B18" s="123" t="s">
        <v>922</v>
      </c>
      <c r="C18" s="123" t="s">
        <v>125</v>
      </c>
      <c r="D18" s="123" t="s">
        <v>127</v>
      </c>
      <c r="E18" s="123" t="s">
        <v>125</v>
      </c>
      <c r="F18" s="123" t="s">
        <v>130</v>
      </c>
      <c r="G18" s="123" t="s">
        <v>132</v>
      </c>
      <c r="H18" s="123">
        <v>0.55000000000000004</v>
      </c>
      <c r="I18" s="123" t="s">
        <v>135</v>
      </c>
      <c r="J18" s="123" t="s">
        <v>132</v>
      </c>
      <c r="K18" s="123" t="s">
        <v>125</v>
      </c>
      <c r="L18" s="123" t="s">
        <v>125</v>
      </c>
      <c r="M18" s="123" t="s">
        <v>125</v>
      </c>
    </row>
    <row r="19" spans="1:13" ht="14.4" customHeight="1" x14ac:dyDescent="0.35">
      <c r="A19" s="132" t="s">
        <v>98</v>
      </c>
      <c r="B19" s="121" t="s">
        <v>33</v>
      </c>
      <c r="C19" s="133">
        <v>0.92866312121767836</v>
      </c>
      <c r="D19" s="133">
        <v>0.9312459651387992</v>
      </c>
      <c r="E19" s="133">
        <v>0.9311482168625026</v>
      </c>
      <c r="F19" s="133">
        <v>0.93834367019336007</v>
      </c>
      <c r="G19" s="133">
        <v>0.98064516129032253</v>
      </c>
      <c r="H19" s="133">
        <v>0.95545134818288391</v>
      </c>
      <c r="I19" s="133">
        <v>0.98181818181818181</v>
      </c>
      <c r="J19" s="133">
        <v>0.9760479041916168</v>
      </c>
      <c r="K19" s="133">
        <v>0.97950219619326506</v>
      </c>
      <c r="L19" s="133">
        <v>0.99155405405405406</v>
      </c>
      <c r="M19" s="133">
        <v>0.97413793103448276</v>
      </c>
    </row>
    <row r="20" spans="1:13" ht="29" x14ac:dyDescent="0.35">
      <c r="A20" s="132" t="s">
        <v>98</v>
      </c>
      <c r="B20" s="121" t="s">
        <v>34</v>
      </c>
      <c r="C20" s="133">
        <v>7.1336878782321658E-2</v>
      </c>
      <c r="D20" s="133">
        <v>6.8754034861200769E-2</v>
      </c>
      <c r="E20" s="133">
        <v>6.885178313749743E-2</v>
      </c>
      <c r="F20" s="133">
        <v>6.165632980663991E-2</v>
      </c>
      <c r="G20" s="133">
        <v>1.935483870967742E-2</v>
      </c>
      <c r="H20" s="133">
        <v>4.4548651817116064E-2</v>
      </c>
      <c r="I20" s="133">
        <v>1.8181818181818181E-2</v>
      </c>
      <c r="J20" s="133">
        <v>2.3952095808383235E-2</v>
      </c>
      <c r="K20" s="133">
        <v>2.0497803806734993E-2</v>
      </c>
      <c r="L20" s="133">
        <v>8.4459459459459464E-3</v>
      </c>
      <c r="M20" s="133">
        <v>2.5862068965517241E-2</v>
      </c>
    </row>
    <row r="21" spans="1:13" ht="14.4" customHeight="1" x14ac:dyDescent="0.35">
      <c r="A21" s="132" t="s">
        <v>97</v>
      </c>
      <c r="B21" s="121" t="s">
        <v>35</v>
      </c>
      <c r="C21" s="133">
        <v>0</v>
      </c>
      <c r="D21" s="133">
        <v>4.9504950495049506E-3</v>
      </c>
      <c r="E21" s="133">
        <v>1.282051282051282E-2</v>
      </c>
      <c r="F21" s="133">
        <v>0</v>
      </c>
      <c r="G21" s="133">
        <v>0.16666666666666666</v>
      </c>
      <c r="H21" s="133">
        <v>7.6923076923076927E-2</v>
      </c>
      <c r="I21" s="133">
        <v>0</v>
      </c>
      <c r="J21" s="133">
        <v>0.15384615384615385</v>
      </c>
      <c r="K21" s="133">
        <v>0.15384615384615385</v>
      </c>
      <c r="L21" s="133">
        <v>0</v>
      </c>
      <c r="M21" s="133">
        <v>0.14545454545454545</v>
      </c>
    </row>
    <row r="22" spans="1:13" ht="15" customHeight="1" x14ac:dyDescent="0.35">
      <c r="A22" s="132" t="s">
        <v>97</v>
      </c>
      <c r="B22" s="121" t="s">
        <v>36</v>
      </c>
      <c r="C22" s="133">
        <v>0.20218579234972678</v>
      </c>
      <c r="D22" s="133">
        <v>0.18316831683168316</v>
      </c>
      <c r="E22" s="133">
        <v>0.20512820512820512</v>
      </c>
      <c r="F22" s="133">
        <v>0.15094339622641509</v>
      </c>
      <c r="G22" s="133">
        <v>0.25</v>
      </c>
      <c r="H22" s="133">
        <v>0.15384615384615385</v>
      </c>
      <c r="I22" s="133">
        <v>0</v>
      </c>
      <c r="J22" s="133">
        <v>0.38461538461538464</v>
      </c>
      <c r="K22" s="133">
        <v>0.23076923076923078</v>
      </c>
      <c r="L22" s="133">
        <v>0</v>
      </c>
      <c r="M22" s="133">
        <v>0.30909090909090908</v>
      </c>
    </row>
    <row r="23" spans="1:13" ht="29" x14ac:dyDescent="0.35">
      <c r="A23" s="132" t="s">
        <v>97</v>
      </c>
      <c r="B23" s="121" t="s">
        <v>37</v>
      </c>
      <c r="C23" s="133">
        <v>0.18032786885245902</v>
      </c>
      <c r="D23" s="133">
        <v>0.25742574257425743</v>
      </c>
      <c r="E23" s="133">
        <v>0.22756410256410256</v>
      </c>
      <c r="F23" s="133">
        <v>0.25157232704402516</v>
      </c>
      <c r="G23" s="133">
        <v>0</v>
      </c>
      <c r="H23" s="133">
        <v>0</v>
      </c>
      <c r="I23" s="133">
        <v>0</v>
      </c>
      <c r="J23" s="133">
        <v>0</v>
      </c>
      <c r="K23" s="133">
        <v>0</v>
      </c>
      <c r="L23" s="133">
        <v>0</v>
      </c>
      <c r="M23" s="133">
        <v>1.8181818181818181E-2</v>
      </c>
    </row>
    <row r="24" spans="1:13" ht="29" x14ac:dyDescent="0.35">
      <c r="A24" s="132" t="s">
        <v>97</v>
      </c>
      <c r="B24" s="121" t="s">
        <v>99</v>
      </c>
      <c r="C24" s="133">
        <v>0.61748633879781423</v>
      </c>
      <c r="D24" s="133">
        <v>0.5544554455445545</v>
      </c>
      <c r="E24" s="133">
        <v>0.55448717948717952</v>
      </c>
      <c r="F24" s="133">
        <v>0.59748427672955973</v>
      </c>
      <c r="G24" s="133">
        <v>0.33333333333333331</v>
      </c>
      <c r="H24" s="133">
        <v>0.69230769230769229</v>
      </c>
      <c r="I24" s="133">
        <v>1</v>
      </c>
      <c r="J24" s="133">
        <v>0.34615384615384615</v>
      </c>
      <c r="K24" s="133">
        <v>0.46153846153846156</v>
      </c>
      <c r="L24" s="133">
        <v>0.6</v>
      </c>
      <c r="M24" s="133">
        <v>0.47272727272727272</v>
      </c>
    </row>
    <row r="25" spans="1:13" ht="29" x14ac:dyDescent="0.35">
      <c r="A25" s="132" t="s">
        <v>97</v>
      </c>
      <c r="B25" s="121" t="s">
        <v>100</v>
      </c>
      <c r="C25" s="133">
        <v>0</v>
      </c>
      <c r="D25" s="133">
        <v>0</v>
      </c>
      <c r="E25" s="133">
        <v>0</v>
      </c>
      <c r="F25" s="133">
        <v>0</v>
      </c>
      <c r="G25" s="133">
        <v>0</v>
      </c>
      <c r="H25" s="133">
        <v>0</v>
      </c>
      <c r="I25" s="133">
        <v>0</v>
      </c>
      <c r="J25" s="133">
        <v>0</v>
      </c>
      <c r="K25" s="133">
        <v>7.6923076923076927E-2</v>
      </c>
      <c r="L25" s="133">
        <v>0</v>
      </c>
      <c r="M25" s="133">
        <v>3.6363636363636362E-2</v>
      </c>
    </row>
    <row r="26" spans="1:13" ht="29" x14ac:dyDescent="0.35">
      <c r="A26" s="132" t="s">
        <v>97</v>
      </c>
      <c r="B26" s="121" t="s">
        <v>101</v>
      </c>
      <c r="C26" s="133">
        <v>0</v>
      </c>
      <c r="D26" s="133">
        <v>0</v>
      </c>
      <c r="E26" s="133">
        <v>0</v>
      </c>
      <c r="F26" s="133">
        <v>0</v>
      </c>
      <c r="G26" s="133">
        <v>8.3333333333333329E-2</v>
      </c>
      <c r="H26" s="133">
        <v>7.6923076923076927E-2</v>
      </c>
      <c r="I26" s="133">
        <v>0</v>
      </c>
      <c r="J26" s="133">
        <v>3.8461538461538464E-2</v>
      </c>
      <c r="K26" s="133">
        <v>0</v>
      </c>
      <c r="L26" s="133">
        <v>0.2</v>
      </c>
      <c r="M26" s="133">
        <v>1.8181818181818181E-2</v>
      </c>
    </row>
    <row r="27" spans="1:13" ht="29" x14ac:dyDescent="0.35">
      <c r="A27" s="132" t="s">
        <v>97</v>
      </c>
      <c r="B27" s="121" t="s">
        <v>102</v>
      </c>
      <c r="C27" s="133">
        <v>0</v>
      </c>
      <c r="D27" s="133">
        <v>0</v>
      </c>
      <c r="E27" s="133">
        <v>0</v>
      </c>
      <c r="F27" s="133">
        <v>0</v>
      </c>
      <c r="G27" s="133">
        <v>0.16666666666666666</v>
      </c>
      <c r="H27" s="133">
        <v>0</v>
      </c>
      <c r="I27" s="133">
        <v>0</v>
      </c>
      <c r="J27" s="133">
        <v>7.6923076923076927E-2</v>
      </c>
      <c r="K27" s="133">
        <v>7.6923076923076927E-2</v>
      </c>
      <c r="L27" s="133">
        <v>0.2</v>
      </c>
      <c r="M27" s="133">
        <v>0</v>
      </c>
    </row>
    <row r="28" spans="1:13" ht="14.4" customHeight="1" x14ac:dyDescent="0.35">
      <c r="A28" s="134" t="s">
        <v>32</v>
      </c>
      <c r="B28" s="135" t="s">
        <v>38</v>
      </c>
      <c r="C28" s="136">
        <v>0.88062015503875968</v>
      </c>
      <c r="D28" s="136">
        <v>0.89416553595658077</v>
      </c>
      <c r="E28" s="136">
        <v>0.8833333333333333</v>
      </c>
      <c r="F28" s="136">
        <v>0.88735083532219572</v>
      </c>
      <c r="G28" s="136">
        <v>0.95395683453237412</v>
      </c>
      <c r="H28" s="136">
        <v>0.9551820728291317</v>
      </c>
      <c r="I28" s="136">
        <v>0.92592592592592593</v>
      </c>
      <c r="J28" s="136">
        <v>0.94045368620037806</v>
      </c>
      <c r="K28" s="136">
        <v>0.92946708463949845</v>
      </c>
      <c r="L28" s="136">
        <v>0.9497307001795332</v>
      </c>
      <c r="M28" s="136">
        <v>0.94357682619647354</v>
      </c>
    </row>
    <row r="29" spans="1:13" ht="29" x14ac:dyDescent="0.35">
      <c r="A29" s="134" t="s">
        <v>32</v>
      </c>
      <c r="B29" s="135" t="s">
        <v>39</v>
      </c>
      <c r="C29" s="136">
        <v>6.2015503875968991E-2</v>
      </c>
      <c r="D29" s="136">
        <v>5.9249208502939847E-2</v>
      </c>
      <c r="E29" s="136">
        <v>6.7473118279569894E-2</v>
      </c>
      <c r="F29" s="136">
        <v>6.8257756563245828E-2</v>
      </c>
      <c r="G29" s="136">
        <v>3.5971223021582732E-2</v>
      </c>
      <c r="H29" s="136">
        <v>3.7815126050420166E-2</v>
      </c>
      <c r="I29" s="136">
        <v>5.5555555555555552E-2</v>
      </c>
      <c r="J29" s="136">
        <v>3.4026465028355386E-2</v>
      </c>
      <c r="K29" s="136">
        <v>4.3887147335423198E-2</v>
      </c>
      <c r="L29" s="136">
        <v>3.4111310592459608E-2</v>
      </c>
      <c r="M29" s="136">
        <v>3.2241813602015112E-2</v>
      </c>
    </row>
    <row r="30" spans="1:13" ht="29" x14ac:dyDescent="0.35">
      <c r="A30" s="134" t="s">
        <v>32</v>
      </c>
      <c r="B30" s="135" t="s">
        <v>40</v>
      </c>
      <c r="C30" s="136">
        <v>5.7364341085271317E-2</v>
      </c>
      <c r="D30" s="136">
        <v>4.6585255540479424E-2</v>
      </c>
      <c r="E30" s="136">
        <v>4.9193548387096775E-2</v>
      </c>
      <c r="F30" s="136">
        <v>4.4391408114558474E-2</v>
      </c>
      <c r="G30" s="136">
        <v>1.0071942446043165E-2</v>
      </c>
      <c r="H30" s="136">
        <v>7.0028011204481795E-3</v>
      </c>
      <c r="I30" s="136">
        <v>1.8518518518518517E-2</v>
      </c>
      <c r="J30" s="136">
        <v>2.5519848771266541E-2</v>
      </c>
      <c r="K30" s="136">
        <v>2.664576802507837E-2</v>
      </c>
      <c r="L30" s="136">
        <v>1.615798922800718E-2</v>
      </c>
      <c r="M30" s="136">
        <v>2.4181360201511334E-2</v>
      </c>
    </row>
    <row r="31" spans="1:13" ht="14.4" customHeight="1" x14ac:dyDescent="0.35">
      <c r="A31" s="116" t="s">
        <v>14</v>
      </c>
      <c r="B31" s="115" t="s">
        <v>18</v>
      </c>
      <c r="C31" s="114">
        <v>0.78509433962264152</v>
      </c>
      <c r="D31" s="114">
        <v>0.78806855636123929</v>
      </c>
      <c r="E31" s="114">
        <v>0.76034812141795793</v>
      </c>
      <c r="F31" s="114">
        <v>0.77706766917293235</v>
      </c>
      <c r="G31" s="114">
        <v>0.90620871862615593</v>
      </c>
      <c r="H31" s="114">
        <v>0.87065868263473056</v>
      </c>
      <c r="I31" s="114">
        <v>0.92727272727272725</v>
      </c>
      <c r="J31" s="114">
        <v>0.90393013100436681</v>
      </c>
      <c r="K31" s="114">
        <v>0.89291101055806943</v>
      </c>
      <c r="L31" s="114">
        <v>0.90657439446366783</v>
      </c>
      <c r="M31" s="114">
        <v>0.90451552210724362</v>
      </c>
    </row>
    <row r="32" spans="1:13" ht="29" x14ac:dyDescent="0.35">
      <c r="A32" s="116" t="s">
        <v>14</v>
      </c>
      <c r="B32" s="115" t="s">
        <v>19</v>
      </c>
      <c r="C32" s="114">
        <v>0.2149056603773585</v>
      </c>
      <c r="D32" s="114">
        <v>0.21193144363876071</v>
      </c>
      <c r="E32" s="114">
        <v>0.23965187858204204</v>
      </c>
      <c r="F32" s="114">
        <v>0.22293233082706768</v>
      </c>
      <c r="G32" s="114">
        <v>9.3791281373844126E-2</v>
      </c>
      <c r="H32" s="114">
        <v>0.12934131736526946</v>
      </c>
      <c r="I32" s="114">
        <v>7.2727272727272724E-2</v>
      </c>
      <c r="J32" s="114">
        <v>9.606986899563319E-2</v>
      </c>
      <c r="K32" s="114">
        <v>0.10708898944193061</v>
      </c>
      <c r="L32" s="114">
        <v>9.3425605536332182E-2</v>
      </c>
      <c r="M32" s="114">
        <v>9.5484477892756353E-2</v>
      </c>
    </row>
    <row r="33" spans="1:13" ht="14.4" customHeight="1" x14ac:dyDescent="0.35">
      <c r="A33" s="119" t="s">
        <v>17</v>
      </c>
      <c r="B33" s="115" t="s">
        <v>30</v>
      </c>
      <c r="C33" s="114">
        <v>0.13427257044278321</v>
      </c>
      <c r="D33" s="114">
        <v>8.9971883786316778E-2</v>
      </c>
      <c r="E33" s="114">
        <v>0.1</v>
      </c>
      <c r="F33" s="114">
        <v>9.3435553425970291E-2</v>
      </c>
      <c r="G33" s="114">
        <v>7.2796934865900387E-2</v>
      </c>
      <c r="H33" s="114">
        <v>9.3824228028503556E-2</v>
      </c>
      <c r="I33" s="114">
        <v>0.10714285714285714</v>
      </c>
      <c r="J33" s="114">
        <v>0.1358649789029536</v>
      </c>
      <c r="K33" s="114">
        <v>0.17478510028653296</v>
      </c>
      <c r="L33" s="114">
        <v>0.11001642036124795</v>
      </c>
      <c r="M33" s="114">
        <v>0.10303300624442462</v>
      </c>
    </row>
    <row r="34" spans="1:13" ht="29" x14ac:dyDescent="0.35">
      <c r="A34" s="119" t="s">
        <v>17</v>
      </c>
      <c r="B34" s="115" t="s">
        <v>31</v>
      </c>
      <c r="C34" s="114">
        <v>0.86572742955721682</v>
      </c>
      <c r="D34" s="114">
        <v>0.91002811621368318</v>
      </c>
      <c r="E34" s="114">
        <v>0.9</v>
      </c>
      <c r="F34" s="114">
        <v>0.90656444657402968</v>
      </c>
      <c r="G34" s="114">
        <v>0.92720306513409967</v>
      </c>
      <c r="H34" s="114">
        <v>0.90617577197149646</v>
      </c>
      <c r="I34" s="114">
        <v>0.8928571428571429</v>
      </c>
      <c r="J34" s="114">
        <v>0.86413502109704643</v>
      </c>
      <c r="K34" s="114">
        <v>0.82521489971346706</v>
      </c>
      <c r="L34" s="114">
        <v>0.88998357963875208</v>
      </c>
      <c r="M34" s="114">
        <v>0.89696699375557543</v>
      </c>
    </row>
    <row r="35" spans="1:13" ht="14.4" customHeight="1" x14ac:dyDescent="0.35">
      <c r="A35" s="132" t="s">
        <v>111</v>
      </c>
      <c r="B35" s="121" t="s">
        <v>105</v>
      </c>
      <c r="C35" s="114">
        <v>7.664984109179286E-3</v>
      </c>
      <c r="D35" s="114">
        <v>8.4497887552811186E-3</v>
      </c>
      <c r="E35" s="114">
        <v>6.3398140321217246E-3</v>
      </c>
      <c r="F35" s="114">
        <v>6.5264684554024654E-3</v>
      </c>
      <c r="G35" s="114">
        <v>3.8860103626943004E-3</v>
      </c>
      <c r="H35" s="114">
        <v>2.4154589371980675E-3</v>
      </c>
      <c r="I35" s="114">
        <v>0</v>
      </c>
      <c r="J35" s="114">
        <v>1.7137960582690661E-3</v>
      </c>
      <c r="K35" s="114">
        <v>1.4705882352941176E-3</v>
      </c>
      <c r="L35" s="114">
        <v>0</v>
      </c>
      <c r="M35" s="114">
        <v>5.0159598723210214E-3</v>
      </c>
    </row>
    <row r="36" spans="1:13" ht="29" x14ac:dyDescent="0.35">
      <c r="A36" s="132" t="s">
        <v>111</v>
      </c>
      <c r="B36" s="121" t="s">
        <v>106</v>
      </c>
      <c r="C36" s="114">
        <v>2.8977378949336323E-2</v>
      </c>
      <c r="D36" s="114">
        <v>2.0149496262593436E-2</v>
      </c>
      <c r="E36" s="114">
        <v>2.3034657650042267E-2</v>
      </c>
      <c r="F36" s="114">
        <v>2.2117476432197244E-2</v>
      </c>
      <c r="G36" s="114">
        <v>5.1813471502590676E-3</v>
      </c>
      <c r="H36" s="114">
        <v>1.3285024154589372E-2</v>
      </c>
      <c r="I36" s="114">
        <v>0</v>
      </c>
      <c r="J36" s="114">
        <v>5.9982862039417309E-3</v>
      </c>
      <c r="K36" s="114">
        <v>8.8235294117647058E-3</v>
      </c>
      <c r="L36" s="114">
        <v>5.0590219224283303E-3</v>
      </c>
      <c r="M36" s="114">
        <v>1.0487916096671226E-2</v>
      </c>
    </row>
    <row r="37" spans="1:13" ht="29" x14ac:dyDescent="0.35">
      <c r="A37" s="132" t="s">
        <v>111</v>
      </c>
      <c r="B37" s="121" t="s">
        <v>107</v>
      </c>
      <c r="C37" s="114">
        <v>7.8145447747242469E-2</v>
      </c>
      <c r="D37" s="114">
        <v>7.117322066948327E-2</v>
      </c>
      <c r="E37" s="114">
        <v>7.8402366863905323E-2</v>
      </c>
      <c r="F37" s="114">
        <v>7.5054387237128359E-2</v>
      </c>
      <c r="G37" s="114">
        <v>3.2383419689119168E-2</v>
      </c>
      <c r="H37" s="114">
        <v>2.8985507246376812E-2</v>
      </c>
      <c r="I37" s="114">
        <v>7.1428571428571425E-2</v>
      </c>
      <c r="J37" s="114">
        <v>3.3419023136246784E-2</v>
      </c>
      <c r="K37" s="114">
        <v>3.6764705882352942E-2</v>
      </c>
      <c r="L37" s="114">
        <v>4.2158516020236091E-2</v>
      </c>
      <c r="M37" s="114">
        <v>4.1951664386684906E-2</v>
      </c>
    </row>
    <row r="38" spans="1:13" ht="29" x14ac:dyDescent="0.35">
      <c r="A38" s="132" t="s">
        <v>111</v>
      </c>
      <c r="B38" s="121" t="s">
        <v>108</v>
      </c>
      <c r="C38" s="114">
        <v>0.27070480463638064</v>
      </c>
      <c r="D38" s="114">
        <v>0.271043223919402</v>
      </c>
      <c r="E38" s="114">
        <v>0.27282333051563823</v>
      </c>
      <c r="F38" s="114">
        <v>0.27302393038433648</v>
      </c>
      <c r="G38" s="114">
        <v>0.20207253886010362</v>
      </c>
      <c r="H38" s="114">
        <v>0.2391304347826087</v>
      </c>
      <c r="I38" s="114">
        <v>0.26785714285714285</v>
      </c>
      <c r="J38" s="114">
        <v>0.22450728363324765</v>
      </c>
      <c r="K38" s="114">
        <v>0.21323529411764705</v>
      </c>
      <c r="L38" s="114">
        <v>0.23777403035413153</v>
      </c>
      <c r="M38" s="114">
        <v>0.24669402644778843</v>
      </c>
    </row>
    <row r="39" spans="1:13" ht="29" x14ac:dyDescent="0.35">
      <c r="A39" s="132" t="s">
        <v>111</v>
      </c>
      <c r="B39" s="121" t="s">
        <v>109</v>
      </c>
      <c r="C39" s="114">
        <v>0.61450738455786125</v>
      </c>
      <c r="D39" s="114">
        <v>0.62918427039324021</v>
      </c>
      <c r="E39" s="114">
        <v>0.61939983093829243</v>
      </c>
      <c r="F39" s="114">
        <v>0.62327773749093551</v>
      </c>
      <c r="G39" s="114">
        <v>0.75647668393782386</v>
      </c>
      <c r="H39" s="114">
        <v>0.71618357487922701</v>
      </c>
      <c r="I39" s="114">
        <v>0.6607142857142857</v>
      </c>
      <c r="J39" s="114">
        <v>0.73436161096829478</v>
      </c>
      <c r="K39" s="114">
        <v>0.73970588235294121</v>
      </c>
      <c r="L39" s="114">
        <v>0.71500843170320405</v>
      </c>
      <c r="M39" s="114">
        <v>0.69585043319653439</v>
      </c>
    </row>
    <row r="40" spans="1:13" ht="14.4" customHeight="1" x14ac:dyDescent="0.35">
      <c r="A40" s="132" t="s">
        <v>112</v>
      </c>
      <c r="B40" s="121" t="s">
        <v>105</v>
      </c>
      <c r="C40" s="114">
        <v>9.0005625351584472E-3</v>
      </c>
      <c r="D40" s="114">
        <v>9.7497562560935978E-3</v>
      </c>
      <c r="E40" s="114">
        <v>8.9058524173027988E-3</v>
      </c>
      <c r="F40" s="114">
        <v>8.3545223392662554E-3</v>
      </c>
      <c r="G40" s="114">
        <v>5.1813471502590676E-3</v>
      </c>
      <c r="H40" s="114">
        <v>3.6319612590799033E-3</v>
      </c>
      <c r="I40" s="114">
        <v>0</v>
      </c>
      <c r="J40" s="114">
        <v>1.7167381974248926E-3</v>
      </c>
      <c r="K40" s="114">
        <v>1.4684287812041115E-3</v>
      </c>
      <c r="L40" s="114">
        <v>0</v>
      </c>
      <c r="M40" s="114">
        <v>3.1832651205093224E-3</v>
      </c>
    </row>
    <row r="41" spans="1:13" ht="29" x14ac:dyDescent="0.35">
      <c r="A41" s="132" t="s">
        <v>112</v>
      </c>
      <c r="B41" s="121" t="s">
        <v>106</v>
      </c>
      <c r="C41" s="114">
        <v>1.6688543033939622E-2</v>
      </c>
      <c r="D41" s="114">
        <v>1.6899577510562237E-2</v>
      </c>
      <c r="E41" s="114">
        <v>1.7811704834605598E-2</v>
      </c>
      <c r="F41" s="114">
        <v>1.5982564475118054E-2</v>
      </c>
      <c r="G41" s="114">
        <v>2.5906735751295338E-3</v>
      </c>
      <c r="H41" s="114">
        <v>4.8426150121065378E-3</v>
      </c>
      <c r="I41" s="114">
        <v>0</v>
      </c>
      <c r="J41" s="114">
        <v>3.4334763948497852E-3</v>
      </c>
      <c r="K41" s="114">
        <v>4.4052863436123352E-3</v>
      </c>
      <c r="L41" s="114">
        <v>6.7340067340067337E-3</v>
      </c>
      <c r="M41" s="114">
        <v>4.5475216007276036E-3</v>
      </c>
    </row>
    <row r="42" spans="1:13" ht="29" x14ac:dyDescent="0.35">
      <c r="A42" s="132" t="s">
        <v>112</v>
      </c>
      <c r="B42" s="121" t="s">
        <v>107</v>
      </c>
      <c r="C42" s="114">
        <v>3.8627414213388334E-2</v>
      </c>
      <c r="D42" s="114">
        <v>2.9574260643483914E-2</v>
      </c>
      <c r="E42" s="114">
        <v>2.8413910093299407E-2</v>
      </c>
      <c r="F42" s="114">
        <v>3.0512168543407193E-2</v>
      </c>
      <c r="G42" s="114">
        <v>1.2953367875647668E-2</v>
      </c>
      <c r="H42" s="114">
        <v>8.4745762711864406E-3</v>
      </c>
      <c r="I42" s="114">
        <v>3.5714285714285712E-2</v>
      </c>
      <c r="J42" s="114">
        <v>1.3733905579399141E-2</v>
      </c>
      <c r="K42" s="114">
        <v>1.3215859030837005E-2</v>
      </c>
      <c r="L42" s="114">
        <v>6.7340067340067337E-3</v>
      </c>
      <c r="M42" s="114">
        <v>1.3642564802182811E-2</v>
      </c>
    </row>
    <row r="43" spans="1:13" ht="29" x14ac:dyDescent="0.35">
      <c r="A43" s="132" t="s">
        <v>112</v>
      </c>
      <c r="B43" s="121" t="s">
        <v>108</v>
      </c>
      <c r="C43" s="114">
        <v>0.15019688730545658</v>
      </c>
      <c r="D43" s="114">
        <v>0.16867078323041923</v>
      </c>
      <c r="E43" s="114">
        <v>0.14482612383375743</v>
      </c>
      <c r="F43" s="114">
        <v>0.1442063203777697</v>
      </c>
      <c r="G43" s="114">
        <v>9.0673575129533682E-2</v>
      </c>
      <c r="H43" s="114">
        <v>0.11864406779661017</v>
      </c>
      <c r="I43" s="114">
        <v>7.1428571428571425E-2</v>
      </c>
      <c r="J43" s="114">
        <v>0.10214592274678111</v>
      </c>
      <c r="K43" s="114">
        <v>0.13069016152716592</v>
      </c>
      <c r="L43" s="114">
        <v>7.7441077441077436E-2</v>
      </c>
      <c r="M43" s="114">
        <v>0.11732605729877217</v>
      </c>
    </row>
    <row r="44" spans="1:13" ht="29" x14ac:dyDescent="0.35">
      <c r="A44" s="132" t="s">
        <v>112</v>
      </c>
      <c r="B44" s="121" t="s">
        <v>109</v>
      </c>
      <c r="C44" s="114">
        <v>0.78548659291205702</v>
      </c>
      <c r="D44" s="114">
        <v>0.77510562235944103</v>
      </c>
      <c r="E44" s="114">
        <v>0.80004240882103472</v>
      </c>
      <c r="F44" s="114">
        <v>0.80094442426443879</v>
      </c>
      <c r="G44" s="114">
        <v>0.8886010362694301</v>
      </c>
      <c r="H44" s="114">
        <v>0.86440677966101698</v>
      </c>
      <c r="I44" s="114">
        <v>0.8928571428571429</v>
      </c>
      <c r="J44" s="114">
        <v>0.87896995708154502</v>
      </c>
      <c r="K44" s="114">
        <v>0.85022026431718056</v>
      </c>
      <c r="L44" s="114">
        <v>0.90909090909090906</v>
      </c>
      <c r="M44" s="114">
        <v>0.86130059117780811</v>
      </c>
    </row>
    <row r="45" spans="1:13" ht="14.4" customHeight="1" x14ac:dyDescent="0.35">
      <c r="A45" s="132" t="s">
        <v>113</v>
      </c>
      <c r="B45" s="121" t="s">
        <v>105</v>
      </c>
      <c r="C45" s="114">
        <v>2.9020782624976597E-2</v>
      </c>
      <c r="D45" s="114">
        <v>2.7000650618087183E-2</v>
      </c>
      <c r="E45" s="114">
        <v>3.0687830687830688E-2</v>
      </c>
      <c r="F45" s="114">
        <v>2.9006526468455404E-2</v>
      </c>
      <c r="G45" s="114">
        <v>1.6817593790426907E-2</v>
      </c>
      <c r="H45" s="114">
        <v>1.4527845036319613E-2</v>
      </c>
      <c r="I45" s="114">
        <v>0</v>
      </c>
      <c r="J45" s="114">
        <v>1.1996572407883462E-2</v>
      </c>
      <c r="K45" s="114">
        <v>7.331378299120235E-3</v>
      </c>
      <c r="L45" s="114">
        <v>1.3490725126475547E-2</v>
      </c>
      <c r="M45" s="114">
        <v>1.2289485662266727E-2</v>
      </c>
    </row>
    <row r="46" spans="1:13" ht="29" x14ac:dyDescent="0.35">
      <c r="A46" s="132" t="s">
        <v>113</v>
      </c>
      <c r="B46" s="121" t="s">
        <v>106</v>
      </c>
      <c r="C46" s="114">
        <v>5.3173563003182926E-2</v>
      </c>
      <c r="D46" s="114">
        <v>4.5543266102797658E-2</v>
      </c>
      <c r="E46" s="114">
        <v>4.5714285714285714E-2</v>
      </c>
      <c r="F46" s="114">
        <v>4.2059463379260337E-2</v>
      </c>
      <c r="G46" s="114">
        <v>1.1642949547218629E-2</v>
      </c>
      <c r="H46" s="114">
        <v>1.8159806295399514E-2</v>
      </c>
      <c r="I46" s="114">
        <v>5.3571428571428568E-2</v>
      </c>
      <c r="J46" s="114">
        <v>1.6281062553556127E-2</v>
      </c>
      <c r="K46" s="114">
        <v>2.4926686217008796E-2</v>
      </c>
      <c r="L46" s="114">
        <v>1.5177065767284991E-2</v>
      </c>
      <c r="M46" s="114">
        <v>1.7296313154301319E-2</v>
      </c>
    </row>
    <row r="47" spans="1:13" ht="29" x14ac:dyDescent="0.35">
      <c r="A47" s="132" t="s">
        <v>113</v>
      </c>
      <c r="B47" s="121" t="s">
        <v>107</v>
      </c>
      <c r="C47" s="114">
        <v>8.2194345628159526E-2</v>
      </c>
      <c r="D47" s="114">
        <v>8.5230969420949904E-2</v>
      </c>
      <c r="E47" s="114">
        <v>8.8677248677248674E-2</v>
      </c>
      <c r="F47" s="114">
        <v>8.1218274111675121E-2</v>
      </c>
      <c r="G47" s="114">
        <v>2.5873221216041398E-2</v>
      </c>
      <c r="H47" s="114">
        <v>3.9951573849878935E-2</v>
      </c>
      <c r="I47" s="114">
        <v>3.5714285714285712E-2</v>
      </c>
      <c r="J47" s="114">
        <v>4.4558697514995714E-2</v>
      </c>
      <c r="K47" s="114">
        <v>6.89149560117302E-2</v>
      </c>
      <c r="L47" s="114">
        <v>4.0472175379426642E-2</v>
      </c>
      <c r="M47" s="114">
        <v>5.1433773327264454E-2</v>
      </c>
    </row>
    <row r="48" spans="1:13" ht="29" x14ac:dyDescent="0.35">
      <c r="A48" s="132" t="s">
        <v>113</v>
      </c>
      <c r="B48" s="121" t="s">
        <v>108</v>
      </c>
      <c r="C48" s="114">
        <v>0.23310241527803782</v>
      </c>
      <c r="D48" s="114">
        <v>0.23259596616785946</v>
      </c>
      <c r="E48" s="114">
        <v>0.23640211640211639</v>
      </c>
      <c r="F48" s="114">
        <v>0.22951414068165338</v>
      </c>
      <c r="G48" s="114">
        <v>0.17205692108667528</v>
      </c>
      <c r="H48" s="114">
        <v>0.18038740920096852</v>
      </c>
      <c r="I48" s="114">
        <v>0.17857142857142858</v>
      </c>
      <c r="J48" s="114">
        <v>0.19194515852613539</v>
      </c>
      <c r="K48" s="114">
        <v>0.20674486803519063</v>
      </c>
      <c r="L48" s="114">
        <v>0.20236087689713322</v>
      </c>
      <c r="M48" s="114">
        <v>0.21620391442876649</v>
      </c>
    </row>
    <row r="49" spans="1:13" ht="29" x14ac:dyDescent="0.35">
      <c r="A49" s="132" t="s">
        <v>113</v>
      </c>
      <c r="B49" s="121" t="s">
        <v>109</v>
      </c>
      <c r="C49" s="114">
        <v>0.60250889346564318</v>
      </c>
      <c r="D49" s="114">
        <v>0.60962914769030574</v>
      </c>
      <c r="E49" s="114">
        <v>0.59851851851851856</v>
      </c>
      <c r="F49" s="114">
        <v>0.6182015953589558</v>
      </c>
      <c r="G49" s="114">
        <v>0.77360931435963776</v>
      </c>
      <c r="H49" s="114">
        <v>0.74697336561743344</v>
      </c>
      <c r="I49" s="114">
        <v>0.7321428571428571</v>
      </c>
      <c r="J49" s="114">
        <v>0.73521850899742935</v>
      </c>
      <c r="K49" s="114">
        <v>0.6920821114369502</v>
      </c>
      <c r="L49" s="114">
        <v>0.72849915682967958</v>
      </c>
      <c r="M49" s="114">
        <v>0.702776513427401</v>
      </c>
    </row>
    <row r="50" spans="1:13" ht="14.4" customHeight="1" x14ac:dyDescent="0.35">
      <c r="A50" s="132" t="s">
        <v>114</v>
      </c>
      <c r="B50" s="121" t="s">
        <v>105</v>
      </c>
      <c r="C50" s="114">
        <v>8.4364454443194604E-3</v>
      </c>
      <c r="D50" s="114">
        <v>6.8248293792655184E-3</v>
      </c>
      <c r="E50" s="114">
        <v>7.6238881829733167E-3</v>
      </c>
      <c r="F50" s="114">
        <v>7.9970919665576148E-3</v>
      </c>
      <c r="G50" s="114">
        <v>5.1880674448767832E-3</v>
      </c>
      <c r="H50" s="114">
        <v>3.6275695284159614E-3</v>
      </c>
      <c r="I50" s="114">
        <v>0</v>
      </c>
      <c r="J50" s="114">
        <v>1.7152658662092624E-3</v>
      </c>
      <c r="K50" s="114">
        <v>2.936857562408223E-3</v>
      </c>
      <c r="L50" s="114">
        <v>3.3726812816188868E-3</v>
      </c>
      <c r="M50" s="114">
        <v>4.5558086560364463E-3</v>
      </c>
    </row>
    <row r="51" spans="1:13" ht="29" x14ac:dyDescent="0.35">
      <c r="A51" s="132" t="s">
        <v>114</v>
      </c>
      <c r="B51" s="121" t="s">
        <v>106</v>
      </c>
      <c r="C51" s="114">
        <v>3.0933633295838019E-2</v>
      </c>
      <c r="D51" s="114">
        <v>2.6324341891452715E-2</v>
      </c>
      <c r="E51" s="114">
        <v>2.7742481999152902E-2</v>
      </c>
      <c r="F51" s="114">
        <v>2.2900763358778626E-2</v>
      </c>
      <c r="G51" s="114">
        <v>7.7821011673151752E-3</v>
      </c>
      <c r="H51" s="114">
        <v>7.2551390568319227E-3</v>
      </c>
      <c r="I51" s="114">
        <v>1.7857142857142856E-2</v>
      </c>
      <c r="J51" s="114">
        <v>5.1457975986277877E-3</v>
      </c>
      <c r="K51" s="114">
        <v>1.3215859030837005E-2</v>
      </c>
      <c r="L51" s="114">
        <v>1.6863406408094434E-3</v>
      </c>
      <c r="M51" s="114">
        <v>1.1389521640091117E-2</v>
      </c>
    </row>
    <row r="52" spans="1:13" ht="29" x14ac:dyDescent="0.35">
      <c r="A52" s="132" t="s">
        <v>114</v>
      </c>
      <c r="B52" s="121" t="s">
        <v>107</v>
      </c>
      <c r="C52" s="114">
        <v>8.3427071616047996E-2</v>
      </c>
      <c r="D52" s="114">
        <v>9.262268443288918E-2</v>
      </c>
      <c r="E52" s="114">
        <v>7.7297755188479464E-2</v>
      </c>
      <c r="F52" s="114">
        <v>7.8516902944383862E-2</v>
      </c>
      <c r="G52" s="114">
        <v>2.464332036316472E-2</v>
      </c>
      <c r="H52" s="114">
        <v>2.9020556227327691E-2</v>
      </c>
      <c r="I52" s="114">
        <v>0</v>
      </c>
      <c r="J52" s="114">
        <v>3.5162950257289882E-2</v>
      </c>
      <c r="K52" s="114">
        <v>3.0837004405286344E-2</v>
      </c>
      <c r="L52" s="114">
        <v>2.866779089376054E-2</v>
      </c>
      <c r="M52" s="114">
        <v>2.9612756264236904E-2</v>
      </c>
    </row>
    <row r="53" spans="1:13" ht="29" x14ac:dyDescent="0.35">
      <c r="A53" s="132" t="s">
        <v>114</v>
      </c>
      <c r="B53" s="121" t="s">
        <v>108</v>
      </c>
      <c r="C53" s="114">
        <v>0.34308211473565803</v>
      </c>
      <c r="D53" s="114">
        <v>0.35651608709782256</v>
      </c>
      <c r="E53" s="114">
        <v>0.33312155866158405</v>
      </c>
      <c r="F53" s="114">
        <v>0.33624136677571792</v>
      </c>
      <c r="G53" s="114">
        <v>0.21660181582360571</v>
      </c>
      <c r="H53" s="114">
        <v>0.2478839177750907</v>
      </c>
      <c r="I53" s="114">
        <v>0.25</v>
      </c>
      <c r="J53" s="114">
        <v>0.24442538593481991</v>
      </c>
      <c r="K53" s="114">
        <v>0.22320117474302498</v>
      </c>
      <c r="L53" s="114">
        <v>0.19898819561551434</v>
      </c>
      <c r="M53" s="114">
        <v>0.22369020501138953</v>
      </c>
    </row>
    <row r="54" spans="1:13" ht="29" x14ac:dyDescent="0.35">
      <c r="A54" s="132" t="s">
        <v>114</v>
      </c>
      <c r="B54" s="121" t="s">
        <v>109</v>
      </c>
      <c r="C54" s="114">
        <v>0.5341207349081365</v>
      </c>
      <c r="D54" s="114">
        <v>0.51771205719857005</v>
      </c>
      <c r="E54" s="114">
        <v>0.55421431596781023</v>
      </c>
      <c r="F54" s="114">
        <v>0.55434387495456194</v>
      </c>
      <c r="G54" s="114">
        <v>0.74578469520103763</v>
      </c>
      <c r="H54" s="114">
        <v>0.71221281741233378</v>
      </c>
      <c r="I54" s="114">
        <v>0.7321428571428571</v>
      </c>
      <c r="J54" s="114">
        <v>0.71355060034305318</v>
      </c>
      <c r="K54" s="114">
        <v>0.72980910425844348</v>
      </c>
      <c r="L54" s="114">
        <v>0.76728499156829677</v>
      </c>
      <c r="M54" s="114">
        <v>0.73075170842824599</v>
      </c>
    </row>
    <row r="55" spans="1:13" ht="14.4" customHeight="1" x14ac:dyDescent="0.35">
      <c r="A55" s="132" t="s">
        <v>115</v>
      </c>
      <c r="B55" s="121" t="s">
        <v>105</v>
      </c>
      <c r="C55" s="114">
        <v>4.6851574212893555E-3</v>
      </c>
      <c r="D55" s="114">
        <v>5.2117263843648211E-3</v>
      </c>
      <c r="E55" s="114">
        <v>3.5956006768189507E-3</v>
      </c>
      <c r="F55" s="114">
        <v>6.1705989110707807E-3</v>
      </c>
      <c r="G55" s="114">
        <v>3.8809831824062097E-3</v>
      </c>
      <c r="H55" s="114">
        <v>3.6319612590799033E-3</v>
      </c>
      <c r="I55" s="114">
        <v>0</v>
      </c>
      <c r="J55" s="114">
        <v>1.7137960582690661E-3</v>
      </c>
      <c r="K55" s="114">
        <v>1.4662756598240469E-3</v>
      </c>
      <c r="L55" s="114">
        <v>1.6863406408094434E-3</v>
      </c>
      <c r="M55" s="114">
        <v>3.6496350364963502E-3</v>
      </c>
    </row>
    <row r="56" spans="1:13" ht="29" x14ac:dyDescent="0.35">
      <c r="A56" s="132" t="s">
        <v>115</v>
      </c>
      <c r="B56" s="121" t="s">
        <v>106</v>
      </c>
      <c r="C56" s="114">
        <v>2.0989505247376312E-2</v>
      </c>
      <c r="D56" s="114">
        <v>1.758957654723127E-2</v>
      </c>
      <c r="E56" s="114">
        <v>2.030456852791878E-2</v>
      </c>
      <c r="F56" s="114">
        <v>1.8511796733212342E-2</v>
      </c>
      <c r="G56" s="114">
        <v>5.1746442432082798E-3</v>
      </c>
      <c r="H56" s="114">
        <v>4.8426150121065378E-3</v>
      </c>
      <c r="I56" s="114">
        <v>0</v>
      </c>
      <c r="J56" s="114">
        <v>4.2844901456726651E-3</v>
      </c>
      <c r="K56" s="114">
        <v>5.8651026392961877E-3</v>
      </c>
      <c r="L56" s="114">
        <v>6.7453625632377737E-3</v>
      </c>
      <c r="M56" s="114">
        <v>5.0182481751824817E-3</v>
      </c>
    </row>
    <row r="57" spans="1:13" ht="29" x14ac:dyDescent="0.35">
      <c r="A57" s="132" t="s">
        <v>115</v>
      </c>
      <c r="B57" s="121" t="s">
        <v>107</v>
      </c>
      <c r="C57" s="114">
        <v>6.7278860569715146E-2</v>
      </c>
      <c r="D57" s="114">
        <v>7.3615635179153094E-2</v>
      </c>
      <c r="E57" s="114">
        <v>6.8527918781725886E-2</v>
      </c>
      <c r="F57" s="114">
        <v>6.6787658802177852E-2</v>
      </c>
      <c r="G57" s="114">
        <v>2.9754204398447608E-2</v>
      </c>
      <c r="H57" s="114">
        <v>1.6949152542372881E-2</v>
      </c>
      <c r="I57" s="114">
        <v>5.3571428571428568E-2</v>
      </c>
      <c r="J57" s="114">
        <v>2.056555269922879E-2</v>
      </c>
      <c r="K57" s="114">
        <v>2.1994134897360705E-2</v>
      </c>
      <c r="L57" s="114">
        <v>2.1922428330522766E-2</v>
      </c>
      <c r="M57" s="114">
        <v>2.7372262773722629E-2</v>
      </c>
    </row>
    <row r="58" spans="1:13" ht="29" x14ac:dyDescent="0.35">
      <c r="A58" s="132" t="s">
        <v>115</v>
      </c>
      <c r="B58" s="121" t="s">
        <v>108</v>
      </c>
      <c r="C58" s="114">
        <v>0.31859070464767614</v>
      </c>
      <c r="D58" s="114">
        <v>0.32377850162866451</v>
      </c>
      <c r="E58" s="114">
        <v>0.3269881556683587</v>
      </c>
      <c r="F58" s="114">
        <v>0.33684210526315789</v>
      </c>
      <c r="G58" s="114">
        <v>0.15653298835705046</v>
      </c>
      <c r="H58" s="114">
        <v>0.20823244552058112</v>
      </c>
      <c r="I58" s="114">
        <v>0.125</v>
      </c>
      <c r="J58" s="114">
        <v>0.19708654670094258</v>
      </c>
      <c r="K58" s="114">
        <v>0.20087976539589442</v>
      </c>
      <c r="L58" s="114">
        <v>0.16863406408094436</v>
      </c>
      <c r="M58" s="114">
        <v>0.19251824817518248</v>
      </c>
    </row>
    <row r="59" spans="1:13" ht="29" x14ac:dyDescent="0.35">
      <c r="A59" s="132" t="s">
        <v>115</v>
      </c>
      <c r="B59" s="121" t="s">
        <v>109</v>
      </c>
      <c r="C59" s="114">
        <v>0.58845577211394307</v>
      </c>
      <c r="D59" s="114">
        <v>0.57980456026058635</v>
      </c>
      <c r="E59" s="114">
        <v>0.58058375634517767</v>
      </c>
      <c r="F59" s="114">
        <v>0.57168784029038111</v>
      </c>
      <c r="G59" s="114">
        <v>0.8046571798188874</v>
      </c>
      <c r="H59" s="114">
        <v>0.76634382566585957</v>
      </c>
      <c r="I59" s="114">
        <v>0.8214285714285714</v>
      </c>
      <c r="J59" s="114">
        <v>0.7763496143958869</v>
      </c>
      <c r="K59" s="114">
        <v>0.76979472140762462</v>
      </c>
      <c r="L59" s="114">
        <v>0.80101180438448571</v>
      </c>
      <c r="M59" s="114">
        <v>0.77144160583941601</v>
      </c>
    </row>
    <row r="60" spans="1:13" ht="14.4" customHeight="1" x14ac:dyDescent="0.35">
      <c r="A60" s="132" t="s">
        <v>117</v>
      </c>
      <c r="B60" s="121" t="s">
        <v>105</v>
      </c>
      <c r="C60" s="114">
        <v>6.9314349943799172E-3</v>
      </c>
      <c r="D60" s="114">
        <v>9.4247643808904775E-3</v>
      </c>
      <c r="E60" s="114">
        <v>7.1988143129366926E-3</v>
      </c>
      <c r="F60" s="114">
        <v>1.0533962949509626E-2</v>
      </c>
      <c r="G60" s="114">
        <v>6.4850843060959796E-3</v>
      </c>
      <c r="H60" s="114">
        <v>3.6363636363636364E-3</v>
      </c>
      <c r="I60" s="114">
        <v>0</v>
      </c>
      <c r="J60" s="114">
        <v>2.5728987993138938E-3</v>
      </c>
      <c r="K60" s="114">
        <v>1.4684287812041115E-3</v>
      </c>
      <c r="L60" s="114">
        <v>3.3726812816188868E-3</v>
      </c>
      <c r="M60" s="114">
        <v>7.3159579332418836E-3</v>
      </c>
    </row>
    <row r="61" spans="1:13" ht="29" x14ac:dyDescent="0.35">
      <c r="A61" s="132" t="s">
        <v>117</v>
      </c>
      <c r="B61" s="121" t="s">
        <v>106</v>
      </c>
      <c r="C61" s="114">
        <v>2.2292993630573247E-2</v>
      </c>
      <c r="D61" s="114">
        <v>2.1124471888202795E-2</v>
      </c>
      <c r="E61" s="114">
        <v>1.8843955113275461E-2</v>
      </c>
      <c r="F61" s="114">
        <v>1.8162005085361425E-2</v>
      </c>
      <c r="G61" s="114">
        <v>1.2970168612191959E-2</v>
      </c>
      <c r="H61" s="114">
        <v>8.4848484848484857E-3</v>
      </c>
      <c r="I61" s="114">
        <v>1.7857142857142856E-2</v>
      </c>
      <c r="J61" s="114">
        <v>8.5763293310463125E-3</v>
      </c>
      <c r="K61" s="114">
        <v>1.4684287812041116E-2</v>
      </c>
      <c r="L61" s="114">
        <v>1.6863406408094434E-3</v>
      </c>
      <c r="M61" s="114">
        <v>8.6877000457247378E-3</v>
      </c>
    </row>
    <row r="62" spans="1:13" ht="29" x14ac:dyDescent="0.35">
      <c r="A62" s="132" t="s">
        <v>117</v>
      </c>
      <c r="B62" s="121" t="s">
        <v>107</v>
      </c>
      <c r="C62" s="114">
        <v>3.3158486324466094E-2</v>
      </c>
      <c r="D62" s="114">
        <v>3.8349041273968154E-2</v>
      </c>
      <c r="E62" s="114">
        <v>3.5994071564683462E-2</v>
      </c>
      <c r="F62" s="114">
        <v>3.7776970577551763E-2</v>
      </c>
      <c r="G62" s="114">
        <v>1.9455252918287938E-2</v>
      </c>
      <c r="H62" s="114">
        <v>2.3030303030303029E-2</v>
      </c>
      <c r="I62" s="114">
        <v>1.7857142857142856E-2</v>
      </c>
      <c r="J62" s="114">
        <v>2.3156089193825044E-2</v>
      </c>
      <c r="K62" s="114">
        <v>2.643171806167401E-2</v>
      </c>
      <c r="L62" s="114">
        <v>1.5177065767284991E-2</v>
      </c>
      <c r="M62" s="114">
        <v>2.9263831732967534E-2</v>
      </c>
    </row>
    <row r="63" spans="1:13" ht="29" x14ac:dyDescent="0.35">
      <c r="A63" s="132" t="s">
        <v>117</v>
      </c>
      <c r="B63" s="121" t="s">
        <v>108</v>
      </c>
      <c r="C63" s="114">
        <v>0.15567628325215435</v>
      </c>
      <c r="D63" s="114">
        <v>0.17094572635684108</v>
      </c>
      <c r="E63" s="114">
        <v>0.14799915308066908</v>
      </c>
      <c r="F63" s="114">
        <v>0.17108608790410462</v>
      </c>
      <c r="G63" s="114">
        <v>0.12710765239948119</v>
      </c>
      <c r="H63" s="114">
        <v>0.15393939393939393</v>
      </c>
      <c r="I63" s="114">
        <v>0.14285714285714285</v>
      </c>
      <c r="J63" s="114">
        <v>0.17066895368782162</v>
      </c>
      <c r="K63" s="114">
        <v>0.19676945668135096</v>
      </c>
      <c r="L63" s="114">
        <v>0.18381112984822934</v>
      </c>
      <c r="M63" s="114">
        <v>0.18747142203932327</v>
      </c>
    </row>
    <row r="64" spans="1:13" ht="29" x14ac:dyDescent="0.35">
      <c r="A64" s="132" t="s">
        <v>117</v>
      </c>
      <c r="B64" s="121" t="s">
        <v>109</v>
      </c>
      <c r="C64" s="114">
        <v>0.7819408017984264</v>
      </c>
      <c r="D64" s="114">
        <v>0.76015599610009754</v>
      </c>
      <c r="E64" s="114">
        <v>0.7899640059284353</v>
      </c>
      <c r="F64" s="114">
        <v>0.76244097348347262</v>
      </c>
      <c r="G64" s="114">
        <v>0.83398184176394297</v>
      </c>
      <c r="H64" s="114">
        <v>0.81090909090909091</v>
      </c>
      <c r="I64" s="114">
        <v>0.8214285714285714</v>
      </c>
      <c r="J64" s="114">
        <v>0.79502572898799317</v>
      </c>
      <c r="K64" s="114">
        <v>0.76064610866372984</v>
      </c>
      <c r="L64" s="114">
        <v>0.79595278246205736</v>
      </c>
      <c r="M64" s="114">
        <v>0.76726108824874262</v>
      </c>
    </row>
    <row r="65" spans="1:13" ht="14.4" customHeight="1" x14ac:dyDescent="0.35">
      <c r="A65" s="132" t="s">
        <v>116</v>
      </c>
      <c r="B65" s="121" t="s">
        <v>105</v>
      </c>
      <c r="C65" s="114">
        <v>1.6819286114744907E-2</v>
      </c>
      <c r="D65" s="114">
        <v>2.1781534460338103E-2</v>
      </c>
      <c r="E65" s="114">
        <v>1.7758985200845664E-2</v>
      </c>
      <c r="F65" s="114">
        <v>1.9949220166848022E-2</v>
      </c>
      <c r="G65" s="114">
        <v>6.4935064935064939E-3</v>
      </c>
      <c r="H65" s="114">
        <v>6.0679611650485436E-3</v>
      </c>
      <c r="I65" s="114">
        <v>0</v>
      </c>
      <c r="J65" s="114">
        <v>5.1546391752577319E-3</v>
      </c>
      <c r="K65" s="114">
        <v>8.8105726872246704E-3</v>
      </c>
      <c r="L65" s="114">
        <v>8.4317032040472171E-3</v>
      </c>
      <c r="M65" s="114">
        <v>9.6021947873799734E-3</v>
      </c>
    </row>
    <row r="66" spans="1:13" ht="29" x14ac:dyDescent="0.35">
      <c r="A66" s="132" t="s">
        <v>116</v>
      </c>
      <c r="B66" s="121" t="s">
        <v>106</v>
      </c>
      <c r="C66" s="114">
        <v>6.1483834797234162E-2</v>
      </c>
      <c r="D66" s="114">
        <v>6.1768530559167749E-2</v>
      </c>
      <c r="E66" s="114">
        <v>5.8562367864693446E-2</v>
      </c>
      <c r="F66" s="114">
        <v>6.1661225970257527E-2</v>
      </c>
      <c r="G66" s="114">
        <v>4.2857142857142858E-2</v>
      </c>
      <c r="H66" s="114">
        <v>2.063106796116505E-2</v>
      </c>
      <c r="I66" s="114">
        <v>3.5714285714285712E-2</v>
      </c>
      <c r="J66" s="114">
        <v>1.9759450171821305E-2</v>
      </c>
      <c r="K66" s="114">
        <v>2.7900146842878122E-2</v>
      </c>
      <c r="L66" s="114">
        <v>1.3490725126475547E-2</v>
      </c>
      <c r="M66" s="114">
        <v>2.5148605395518976E-2</v>
      </c>
    </row>
    <row r="67" spans="1:13" ht="29" x14ac:dyDescent="0.35">
      <c r="A67" s="132" t="s">
        <v>116</v>
      </c>
      <c r="B67" s="121" t="s">
        <v>107</v>
      </c>
      <c r="C67" s="114">
        <v>0.12707905064473929</v>
      </c>
      <c r="D67" s="114">
        <v>0.14369310793237972</v>
      </c>
      <c r="E67" s="114">
        <v>0.13763213530655391</v>
      </c>
      <c r="F67" s="114">
        <v>0.14581066376496191</v>
      </c>
      <c r="G67" s="114">
        <v>9.0909090909090912E-2</v>
      </c>
      <c r="H67" s="114">
        <v>9.5873786407766989E-2</v>
      </c>
      <c r="I67" s="114">
        <v>3.5714285714285712E-2</v>
      </c>
      <c r="J67" s="114">
        <v>9.7079037800687287E-2</v>
      </c>
      <c r="K67" s="114">
        <v>6.7547723935389131E-2</v>
      </c>
      <c r="L67" s="114">
        <v>8.4317032040472181E-2</v>
      </c>
      <c r="M67" s="114">
        <v>9.0077732053040691E-2</v>
      </c>
    </row>
    <row r="68" spans="1:13" ht="29" x14ac:dyDescent="0.35">
      <c r="A68" s="132" t="s">
        <v>116</v>
      </c>
      <c r="B68" s="121" t="s">
        <v>108</v>
      </c>
      <c r="C68" s="114">
        <v>0.36796860399925246</v>
      </c>
      <c r="D68" s="114">
        <v>0.36833550065019505</v>
      </c>
      <c r="E68" s="114">
        <v>0.37040169133192391</v>
      </c>
      <c r="F68" s="114">
        <v>0.35799782372143635</v>
      </c>
      <c r="G68" s="114">
        <v>0.32857142857142857</v>
      </c>
      <c r="H68" s="114">
        <v>0.34708737864077671</v>
      </c>
      <c r="I68" s="114">
        <v>0.30357142857142855</v>
      </c>
      <c r="J68" s="114">
        <v>0.35137457044673537</v>
      </c>
      <c r="K68" s="114">
        <v>0.3524229074889868</v>
      </c>
      <c r="L68" s="114">
        <v>0.30185497470489037</v>
      </c>
      <c r="M68" s="114">
        <v>0.34842249657064472</v>
      </c>
    </row>
    <row r="69" spans="1:13" ht="29" x14ac:dyDescent="0.35">
      <c r="A69" s="132" t="s">
        <v>116</v>
      </c>
      <c r="B69" s="121" t="s">
        <v>109</v>
      </c>
      <c r="C69" s="114">
        <v>0.42664922444402914</v>
      </c>
      <c r="D69" s="114">
        <v>0.40442132639791939</v>
      </c>
      <c r="E69" s="114">
        <v>0.4156448202959831</v>
      </c>
      <c r="F69" s="114">
        <v>0.41458106637649617</v>
      </c>
      <c r="G69" s="114">
        <v>0.53116883116883118</v>
      </c>
      <c r="H69" s="114">
        <v>0.53033980582524276</v>
      </c>
      <c r="I69" s="114">
        <v>0.625</v>
      </c>
      <c r="J69" s="114">
        <v>0.5266323024054983</v>
      </c>
      <c r="K69" s="114">
        <v>0.5433186490455213</v>
      </c>
      <c r="L69" s="114">
        <v>0.59190556492411472</v>
      </c>
      <c r="M69" s="114">
        <v>0.52674897119341568</v>
      </c>
    </row>
    <row r="70" spans="1:13" x14ac:dyDescent="0.35">
      <c r="A70" s="80" t="s">
        <v>923</v>
      </c>
      <c r="B70" s="81" t="s">
        <v>921</v>
      </c>
      <c r="C70" s="1" t="s">
        <v>41</v>
      </c>
      <c r="D70" s="1" t="s">
        <v>64</v>
      </c>
      <c r="E70" s="1" t="s">
        <v>67</v>
      </c>
      <c r="F70" s="1" t="s">
        <v>69</v>
      </c>
      <c r="G70" s="1" t="s">
        <v>75</v>
      </c>
      <c r="H70" s="10" t="s">
        <v>77</v>
      </c>
      <c r="I70" s="15" t="s">
        <v>79</v>
      </c>
      <c r="J70" s="1" t="s">
        <v>81</v>
      </c>
      <c r="K70" s="1" t="s">
        <v>83</v>
      </c>
      <c r="L70" s="1" t="s">
        <v>85</v>
      </c>
      <c r="M70" s="88" t="s">
        <v>87</v>
      </c>
    </row>
    <row r="71" spans="1:13" x14ac:dyDescent="0.35">
      <c r="A71" s="80" t="s">
        <v>923</v>
      </c>
      <c r="B71" s="81" t="s">
        <v>922</v>
      </c>
      <c r="C71" s="1" t="s">
        <v>42</v>
      </c>
      <c r="D71" s="1" t="s">
        <v>65</v>
      </c>
      <c r="E71" s="1" t="s">
        <v>68</v>
      </c>
      <c r="F71" s="1" t="s">
        <v>70</v>
      </c>
      <c r="G71" s="5" t="s">
        <v>76</v>
      </c>
      <c r="H71" s="1" t="s">
        <v>78</v>
      </c>
      <c r="I71" s="15" t="s">
        <v>80</v>
      </c>
      <c r="J71" s="1" t="s">
        <v>82</v>
      </c>
      <c r="K71" s="1" t="s">
        <v>84</v>
      </c>
      <c r="L71" s="5" t="s">
        <v>86</v>
      </c>
      <c r="M71" s="88" t="s">
        <v>88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N38"/>
  <sheetViews>
    <sheetView zoomScale="85" zoomScaleNormal="85" workbookViewId="0">
      <selection activeCell="M2" sqref="M1:M1048576"/>
    </sheetView>
  </sheetViews>
  <sheetFormatPr defaultRowHeight="14.5" x14ac:dyDescent="0.35"/>
  <cols>
    <col min="1" max="1" width="25.08984375" customWidth="1"/>
    <col min="2" max="2" width="29.6328125" bestFit="1" customWidth="1"/>
    <col min="3" max="3" width="12" customWidth="1"/>
    <col min="4" max="12" width="11.36328125" bestFit="1" customWidth="1"/>
    <col min="13" max="13" width="11.36328125" style="93" bestFit="1" customWidth="1"/>
  </cols>
  <sheetData>
    <row r="1" spans="1:14" x14ac:dyDescent="0.35">
      <c r="A1" s="196" t="s">
        <v>902</v>
      </c>
      <c r="B1" s="209"/>
      <c r="C1" s="196" t="s">
        <v>2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4" x14ac:dyDescent="0.35">
      <c r="A2" s="196"/>
      <c r="B2" s="209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</v>
      </c>
    </row>
    <row r="3" spans="1:14" x14ac:dyDescent="0.35">
      <c r="A3" s="196" t="s">
        <v>8</v>
      </c>
      <c r="B3" s="2" t="s">
        <v>261</v>
      </c>
      <c r="C3" s="54">
        <v>201</v>
      </c>
      <c r="D3" s="54">
        <v>820</v>
      </c>
      <c r="E3" s="54">
        <v>104</v>
      </c>
      <c r="F3" s="54">
        <v>204</v>
      </c>
      <c r="G3" s="54">
        <v>211</v>
      </c>
      <c r="H3" s="54">
        <v>208</v>
      </c>
      <c r="I3" s="54">
        <v>5</v>
      </c>
      <c r="J3" s="54">
        <v>234</v>
      </c>
      <c r="K3" s="54">
        <v>133</v>
      </c>
      <c r="L3" s="54">
        <v>161</v>
      </c>
      <c r="M3" s="100">
        <v>480</v>
      </c>
      <c r="N3" s="53">
        <f>SUM(C3:M3)</f>
        <v>2761</v>
      </c>
    </row>
    <row r="4" spans="1:14" x14ac:dyDescent="0.35">
      <c r="A4" s="196"/>
      <c r="B4" s="2"/>
      <c r="C4" s="57">
        <f>C3/C9</f>
        <v>0.95260663507109</v>
      </c>
      <c r="D4" s="57">
        <f t="shared" ref="D4:N4" si="0">D3/D9</f>
        <v>0.95348837209302328</v>
      </c>
      <c r="E4" s="57">
        <f t="shared" si="0"/>
        <v>0.94545454545454544</v>
      </c>
      <c r="F4" s="57">
        <f t="shared" si="0"/>
        <v>0.92727272727272725</v>
      </c>
      <c r="G4" s="57">
        <f t="shared" si="0"/>
        <v>0.95909090909090911</v>
      </c>
      <c r="H4" s="57">
        <f t="shared" si="0"/>
        <v>0.96744186046511627</v>
      </c>
      <c r="I4" s="57">
        <f t="shared" si="0"/>
        <v>1</v>
      </c>
      <c r="J4" s="57">
        <f t="shared" si="0"/>
        <v>0.97095435684647302</v>
      </c>
      <c r="K4" s="57">
        <f t="shared" si="0"/>
        <v>0.9779411764705882</v>
      </c>
      <c r="L4" s="57">
        <f t="shared" si="0"/>
        <v>0.97575757575757571</v>
      </c>
      <c r="M4" s="101">
        <f t="shared" si="0"/>
        <v>0.97560975609756095</v>
      </c>
      <c r="N4" s="57">
        <f t="shared" si="0"/>
        <v>0.96034782608695657</v>
      </c>
    </row>
    <row r="5" spans="1:14" x14ac:dyDescent="0.35">
      <c r="A5" s="196"/>
      <c r="B5" s="2" t="s">
        <v>262</v>
      </c>
      <c r="C5" s="54">
        <v>7</v>
      </c>
      <c r="D5" s="54">
        <v>28</v>
      </c>
      <c r="E5" s="54">
        <v>4</v>
      </c>
      <c r="F5" s="54">
        <v>10</v>
      </c>
      <c r="G5" s="54">
        <v>5</v>
      </c>
      <c r="H5" s="54">
        <v>6</v>
      </c>
      <c r="I5" s="54">
        <v>0</v>
      </c>
      <c r="J5" s="54">
        <v>3</v>
      </c>
      <c r="K5" s="54">
        <v>3</v>
      </c>
      <c r="L5" s="54">
        <v>4</v>
      </c>
      <c r="M5" s="100">
        <v>5</v>
      </c>
      <c r="N5" s="53">
        <f t="shared" ref="N5:N28" si="1">SUM(C5:M5)</f>
        <v>75</v>
      </c>
    </row>
    <row r="6" spans="1:14" x14ac:dyDescent="0.35">
      <c r="A6" s="196"/>
      <c r="B6" s="2"/>
      <c r="C6" s="57">
        <f>C5/C9</f>
        <v>3.3175355450236969E-2</v>
      </c>
      <c r="D6" s="57">
        <f t="shared" ref="D6:N6" si="2">D5/D9</f>
        <v>3.255813953488372E-2</v>
      </c>
      <c r="E6" s="57">
        <f t="shared" si="2"/>
        <v>3.6363636363636362E-2</v>
      </c>
      <c r="F6" s="57">
        <f t="shared" si="2"/>
        <v>4.5454545454545456E-2</v>
      </c>
      <c r="G6" s="57">
        <f t="shared" si="2"/>
        <v>2.2727272727272728E-2</v>
      </c>
      <c r="H6" s="57">
        <f t="shared" si="2"/>
        <v>2.7906976744186046E-2</v>
      </c>
      <c r="I6" s="57">
        <f t="shared" si="2"/>
        <v>0</v>
      </c>
      <c r="J6" s="57">
        <f t="shared" si="2"/>
        <v>1.2448132780082987E-2</v>
      </c>
      <c r="K6" s="57">
        <f t="shared" si="2"/>
        <v>2.2058823529411766E-2</v>
      </c>
      <c r="L6" s="57">
        <f t="shared" si="2"/>
        <v>2.4242424242424242E-2</v>
      </c>
      <c r="M6" s="101">
        <f t="shared" si="2"/>
        <v>1.016260162601626E-2</v>
      </c>
      <c r="N6" s="57">
        <f t="shared" si="2"/>
        <v>2.6086956521739129E-2</v>
      </c>
    </row>
    <row r="7" spans="1:14" x14ac:dyDescent="0.35">
      <c r="A7" s="196"/>
      <c r="B7" s="2" t="s">
        <v>263</v>
      </c>
      <c r="C7" s="54">
        <v>3</v>
      </c>
      <c r="D7" s="54">
        <v>12</v>
      </c>
      <c r="E7" s="54">
        <v>2</v>
      </c>
      <c r="F7" s="54">
        <v>6</v>
      </c>
      <c r="G7" s="54">
        <v>4</v>
      </c>
      <c r="H7" s="54">
        <v>1</v>
      </c>
      <c r="I7" s="54">
        <v>0</v>
      </c>
      <c r="J7" s="54">
        <v>4</v>
      </c>
      <c r="K7" s="54">
        <v>0</v>
      </c>
      <c r="L7" s="54">
        <v>0</v>
      </c>
      <c r="M7" s="100">
        <v>7</v>
      </c>
      <c r="N7" s="53">
        <f t="shared" si="1"/>
        <v>39</v>
      </c>
    </row>
    <row r="8" spans="1:14" x14ac:dyDescent="0.35">
      <c r="A8" s="2"/>
      <c r="B8" s="2"/>
      <c r="C8" s="57">
        <f>C7/C9</f>
        <v>1.4218009478672985E-2</v>
      </c>
      <c r="D8" s="57">
        <f t="shared" ref="D8:N8" si="3">D7/D9</f>
        <v>1.3953488372093023E-2</v>
      </c>
      <c r="E8" s="57">
        <f t="shared" si="3"/>
        <v>1.8181818181818181E-2</v>
      </c>
      <c r="F8" s="57">
        <f t="shared" si="3"/>
        <v>2.7272727272727271E-2</v>
      </c>
      <c r="G8" s="57">
        <f t="shared" si="3"/>
        <v>1.8181818181818181E-2</v>
      </c>
      <c r="H8" s="57">
        <f t="shared" si="3"/>
        <v>4.6511627906976744E-3</v>
      </c>
      <c r="I8" s="57">
        <f t="shared" si="3"/>
        <v>0</v>
      </c>
      <c r="J8" s="57">
        <f t="shared" si="3"/>
        <v>1.6597510373443983E-2</v>
      </c>
      <c r="K8" s="57">
        <f t="shared" si="3"/>
        <v>0</v>
      </c>
      <c r="L8" s="57">
        <f t="shared" si="3"/>
        <v>0</v>
      </c>
      <c r="M8" s="101">
        <f t="shared" si="3"/>
        <v>1.4227642276422764E-2</v>
      </c>
      <c r="N8" s="57">
        <f t="shared" si="3"/>
        <v>1.3565217391304348E-2</v>
      </c>
    </row>
    <row r="9" spans="1:14" x14ac:dyDescent="0.35">
      <c r="A9" s="2"/>
      <c r="B9" s="2"/>
      <c r="C9" s="56">
        <f>SUM(C3,C5,C7)</f>
        <v>211</v>
      </c>
      <c r="D9" s="56">
        <f t="shared" ref="D9:N9" si="4">SUM(D3,D5,D7)</f>
        <v>860</v>
      </c>
      <c r="E9" s="56">
        <f t="shared" si="4"/>
        <v>110</v>
      </c>
      <c r="F9" s="56">
        <f t="shared" si="4"/>
        <v>220</v>
      </c>
      <c r="G9" s="56">
        <f t="shared" si="4"/>
        <v>220</v>
      </c>
      <c r="H9" s="56">
        <f t="shared" si="4"/>
        <v>215</v>
      </c>
      <c r="I9" s="56">
        <f t="shared" si="4"/>
        <v>5</v>
      </c>
      <c r="J9" s="56">
        <f t="shared" si="4"/>
        <v>241</v>
      </c>
      <c r="K9" s="56">
        <f t="shared" si="4"/>
        <v>136</v>
      </c>
      <c r="L9" s="56">
        <f t="shared" si="4"/>
        <v>165</v>
      </c>
      <c r="M9" s="102">
        <f t="shared" si="4"/>
        <v>492</v>
      </c>
      <c r="N9" s="56">
        <f t="shared" si="4"/>
        <v>2875</v>
      </c>
    </row>
    <row r="10" spans="1:14" x14ac:dyDescent="0.35">
      <c r="A10" s="196" t="s">
        <v>9</v>
      </c>
      <c r="B10" s="2" t="s">
        <v>261</v>
      </c>
      <c r="C10" s="54">
        <v>2255</v>
      </c>
      <c r="D10" s="54">
        <v>153</v>
      </c>
      <c r="E10" s="54">
        <v>2074</v>
      </c>
      <c r="F10" s="54">
        <v>788</v>
      </c>
      <c r="G10" s="54">
        <v>241</v>
      </c>
      <c r="H10" s="54">
        <v>823</v>
      </c>
      <c r="I10" s="54">
        <v>14</v>
      </c>
      <c r="J10" s="54">
        <v>240</v>
      </c>
      <c r="K10" s="54">
        <v>118</v>
      </c>
      <c r="L10" s="54">
        <v>112</v>
      </c>
      <c r="M10" s="100">
        <v>363</v>
      </c>
      <c r="N10" s="58">
        <f t="shared" si="1"/>
        <v>7181</v>
      </c>
    </row>
    <row r="11" spans="1:14" x14ac:dyDescent="0.35">
      <c r="A11" s="196"/>
      <c r="B11" s="2"/>
      <c r="C11" s="57">
        <f>C10/C16</f>
        <v>0.89733386390768011</v>
      </c>
      <c r="D11" s="57">
        <f t="shared" ref="D11:N11" si="5">D10/D16</f>
        <v>0.89473684210526316</v>
      </c>
      <c r="E11" s="57">
        <f t="shared" si="5"/>
        <v>0.91405905685323929</v>
      </c>
      <c r="F11" s="57">
        <f t="shared" si="5"/>
        <v>0.91309385863267667</v>
      </c>
      <c r="G11" s="57">
        <f t="shared" si="5"/>
        <v>0.95634920634920639</v>
      </c>
      <c r="H11" s="57">
        <f t="shared" si="5"/>
        <v>0.98327359617682197</v>
      </c>
      <c r="I11" s="57">
        <f t="shared" si="5"/>
        <v>0.93333333333333335</v>
      </c>
      <c r="J11" s="57">
        <f t="shared" si="5"/>
        <v>0.97959183673469385</v>
      </c>
      <c r="K11" s="57">
        <f t="shared" si="5"/>
        <v>0.98333333333333328</v>
      </c>
      <c r="L11" s="57">
        <f t="shared" si="5"/>
        <v>0.96551724137931039</v>
      </c>
      <c r="M11" s="101">
        <f t="shared" si="5"/>
        <v>0.97843665768194066</v>
      </c>
      <c r="N11" s="57">
        <f t="shared" si="5"/>
        <v>0.92395779722079263</v>
      </c>
    </row>
    <row r="12" spans="1:14" x14ac:dyDescent="0.35">
      <c r="A12" s="196"/>
      <c r="B12" s="2" t="s">
        <v>262</v>
      </c>
      <c r="C12" s="54">
        <v>142</v>
      </c>
      <c r="D12" s="54">
        <v>12</v>
      </c>
      <c r="E12" s="54">
        <v>118</v>
      </c>
      <c r="F12" s="54">
        <v>52</v>
      </c>
      <c r="G12" s="54">
        <v>10</v>
      </c>
      <c r="H12" s="54">
        <v>10</v>
      </c>
      <c r="I12" s="54">
        <v>1</v>
      </c>
      <c r="J12" s="54">
        <v>1</v>
      </c>
      <c r="K12" s="54">
        <v>1</v>
      </c>
      <c r="L12" s="54">
        <v>3</v>
      </c>
      <c r="M12" s="100">
        <v>4</v>
      </c>
      <c r="N12" s="58">
        <f t="shared" si="1"/>
        <v>354</v>
      </c>
    </row>
    <row r="13" spans="1:14" x14ac:dyDescent="0.35">
      <c r="A13" s="196"/>
      <c r="B13" s="2"/>
      <c r="C13" s="57">
        <f>C12/C16</f>
        <v>5.6506167926780738E-2</v>
      </c>
      <c r="D13" s="57">
        <f t="shared" ref="D13:N13" si="6">D12/D16</f>
        <v>7.0175438596491224E-2</v>
      </c>
      <c r="E13" s="57">
        <f t="shared" si="6"/>
        <v>5.2005288673424417E-2</v>
      </c>
      <c r="F13" s="57">
        <f t="shared" si="6"/>
        <v>6.0254924681344149E-2</v>
      </c>
      <c r="G13" s="57">
        <f t="shared" si="6"/>
        <v>3.968253968253968E-2</v>
      </c>
      <c r="H13" s="57">
        <f t="shared" si="6"/>
        <v>1.1947431302270013E-2</v>
      </c>
      <c r="I13" s="57">
        <f t="shared" si="6"/>
        <v>6.6666666666666666E-2</v>
      </c>
      <c r="J13" s="57">
        <f t="shared" si="6"/>
        <v>4.0816326530612249E-3</v>
      </c>
      <c r="K13" s="57">
        <f t="shared" si="6"/>
        <v>8.3333333333333332E-3</v>
      </c>
      <c r="L13" s="57">
        <f t="shared" si="6"/>
        <v>2.5862068965517241E-2</v>
      </c>
      <c r="M13" s="101">
        <f t="shared" si="6"/>
        <v>1.078167115902965E-2</v>
      </c>
      <c r="N13" s="57">
        <f t="shared" si="6"/>
        <v>4.554812146165723E-2</v>
      </c>
    </row>
    <row r="14" spans="1:14" x14ac:dyDescent="0.35">
      <c r="A14" s="196"/>
      <c r="B14" s="2" t="s">
        <v>263</v>
      </c>
      <c r="C14" s="54">
        <v>116</v>
      </c>
      <c r="D14" s="54">
        <v>6</v>
      </c>
      <c r="E14" s="54">
        <v>77</v>
      </c>
      <c r="F14" s="54">
        <v>23</v>
      </c>
      <c r="G14" s="54">
        <v>1</v>
      </c>
      <c r="H14" s="54">
        <v>4</v>
      </c>
      <c r="I14" s="54">
        <v>0</v>
      </c>
      <c r="J14" s="54">
        <v>4</v>
      </c>
      <c r="K14" s="54">
        <v>1</v>
      </c>
      <c r="L14" s="54">
        <v>1</v>
      </c>
      <c r="M14" s="100">
        <v>4</v>
      </c>
      <c r="N14" s="58">
        <f t="shared" si="1"/>
        <v>237</v>
      </c>
    </row>
    <row r="15" spans="1:14" x14ac:dyDescent="0.35">
      <c r="A15" s="2"/>
      <c r="B15" s="2"/>
      <c r="C15" s="57">
        <f>C14/C16</f>
        <v>4.6159968165539196E-2</v>
      </c>
      <c r="D15" s="57">
        <f t="shared" ref="D15:N15" si="7">D14/D16</f>
        <v>3.5087719298245612E-2</v>
      </c>
      <c r="E15" s="57">
        <f t="shared" si="7"/>
        <v>3.3935654473336269E-2</v>
      </c>
      <c r="F15" s="57">
        <f t="shared" si="7"/>
        <v>2.6651216685979143E-2</v>
      </c>
      <c r="G15" s="57">
        <f t="shared" si="7"/>
        <v>3.968253968253968E-3</v>
      </c>
      <c r="H15" s="57">
        <f t="shared" si="7"/>
        <v>4.7789725209080045E-3</v>
      </c>
      <c r="I15" s="57">
        <f t="shared" si="7"/>
        <v>0</v>
      </c>
      <c r="J15" s="57">
        <f t="shared" si="7"/>
        <v>1.6326530612244899E-2</v>
      </c>
      <c r="K15" s="57">
        <f t="shared" si="7"/>
        <v>8.3333333333333332E-3</v>
      </c>
      <c r="L15" s="57">
        <f t="shared" si="7"/>
        <v>8.6206896551724137E-3</v>
      </c>
      <c r="M15" s="101">
        <f t="shared" si="7"/>
        <v>1.078167115902965E-2</v>
      </c>
      <c r="N15" s="57">
        <f t="shared" si="7"/>
        <v>3.049408131755018E-2</v>
      </c>
    </row>
    <row r="16" spans="1:14" x14ac:dyDescent="0.35">
      <c r="A16" s="2"/>
      <c r="B16" s="2"/>
      <c r="C16" s="56">
        <f>SUM(C10,C12,C14)</f>
        <v>2513</v>
      </c>
      <c r="D16" s="56">
        <f t="shared" ref="D16:N16" si="8">SUM(D10,D12,D14)</f>
        <v>171</v>
      </c>
      <c r="E16" s="56">
        <f t="shared" si="8"/>
        <v>2269</v>
      </c>
      <c r="F16" s="56">
        <f t="shared" si="8"/>
        <v>863</v>
      </c>
      <c r="G16" s="56">
        <f t="shared" si="8"/>
        <v>252</v>
      </c>
      <c r="H16" s="56">
        <f t="shared" si="8"/>
        <v>837</v>
      </c>
      <c r="I16" s="56">
        <f t="shared" si="8"/>
        <v>15</v>
      </c>
      <c r="J16" s="56">
        <f t="shared" si="8"/>
        <v>245</v>
      </c>
      <c r="K16" s="56">
        <f t="shared" si="8"/>
        <v>120</v>
      </c>
      <c r="L16" s="56">
        <f t="shared" si="8"/>
        <v>116</v>
      </c>
      <c r="M16" s="102">
        <f t="shared" si="8"/>
        <v>371</v>
      </c>
      <c r="N16" s="56">
        <f t="shared" si="8"/>
        <v>7772</v>
      </c>
    </row>
    <row r="17" spans="1:14" x14ac:dyDescent="0.35">
      <c r="A17" s="196" t="s">
        <v>10</v>
      </c>
      <c r="B17" s="2" t="s">
        <v>261</v>
      </c>
      <c r="C17" s="54">
        <v>796</v>
      </c>
      <c r="D17" s="54">
        <v>853</v>
      </c>
      <c r="E17" s="54">
        <v>888</v>
      </c>
      <c r="F17" s="54">
        <v>695</v>
      </c>
      <c r="G17" s="54">
        <v>135</v>
      </c>
      <c r="H17" s="54">
        <v>128</v>
      </c>
      <c r="I17" s="54">
        <v>23</v>
      </c>
      <c r="J17" s="54">
        <v>356</v>
      </c>
      <c r="K17" s="54">
        <v>204</v>
      </c>
      <c r="L17" s="54">
        <v>178</v>
      </c>
      <c r="M17" s="100">
        <v>742</v>
      </c>
      <c r="N17" s="58">
        <f t="shared" si="1"/>
        <v>4998</v>
      </c>
    </row>
    <row r="18" spans="1:14" x14ac:dyDescent="0.35">
      <c r="A18" s="196"/>
      <c r="B18" s="2"/>
      <c r="C18" s="57">
        <f>C17/C23</f>
        <v>0.83877766069546889</v>
      </c>
      <c r="D18" s="57">
        <f t="shared" ref="D18:N18" si="9">D17/D23</f>
        <v>0.85728643216080402</v>
      </c>
      <c r="E18" s="57">
        <f t="shared" si="9"/>
        <v>0.8314606741573034</v>
      </c>
      <c r="F18" s="57">
        <f t="shared" si="9"/>
        <v>0.87311557788944727</v>
      </c>
      <c r="G18" s="57">
        <f t="shared" si="9"/>
        <v>0.94405594405594406</v>
      </c>
      <c r="H18" s="57">
        <f t="shared" si="9"/>
        <v>0.93430656934306566</v>
      </c>
      <c r="I18" s="57">
        <f t="shared" si="9"/>
        <v>0.92</v>
      </c>
      <c r="J18" s="57">
        <f t="shared" si="9"/>
        <v>0.92227979274611394</v>
      </c>
      <c r="K18" s="57">
        <f t="shared" si="9"/>
        <v>0.9107142857142857</v>
      </c>
      <c r="L18" s="57">
        <f t="shared" si="9"/>
        <v>0.956989247311828</v>
      </c>
      <c r="M18" s="101">
        <f t="shared" si="9"/>
        <v>0.92982456140350878</v>
      </c>
      <c r="N18" s="57">
        <f t="shared" si="9"/>
        <v>0.87576660241808302</v>
      </c>
    </row>
    <row r="19" spans="1:14" x14ac:dyDescent="0.35">
      <c r="A19" s="196"/>
      <c r="B19" s="2" t="s">
        <v>262</v>
      </c>
      <c r="C19" s="54">
        <v>74</v>
      </c>
      <c r="D19" s="54">
        <v>72</v>
      </c>
      <c r="E19" s="54">
        <v>98</v>
      </c>
      <c r="F19" s="54">
        <v>60</v>
      </c>
      <c r="G19" s="54">
        <v>6</v>
      </c>
      <c r="H19" s="54">
        <v>7</v>
      </c>
      <c r="I19" s="54">
        <v>1</v>
      </c>
      <c r="J19" s="54">
        <v>21</v>
      </c>
      <c r="K19" s="54">
        <v>13</v>
      </c>
      <c r="L19" s="54">
        <v>3</v>
      </c>
      <c r="M19" s="100">
        <v>33</v>
      </c>
      <c r="N19" s="58">
        <f t="shared" si="1"/>
        <v>388</v>
      </c>
    </row>
    <row r="20" spans="1:14" x14ac:dyDescent="0.35">
      <c r="A20" s="196"/>
      <c r="B20" s="2"/>
      <c r="C20" s="57">
        <f>C19/C23</f>
        <v>7.7976817702845105E-2</v>
      </c>
      <c r="D20" s="57">
        <f t="shared" ref="D20:N20" si="10">D19/D23</f>
        <v>7.2361809045226128E-2</v>
      </c>
      <c r="E20" s="57">
        <f t="shared" si="10"/>
        <v>9.1760299625468167E-2</v>
      </c>
      <c r="F20" s="57">
        <f t="shared" si="10"/>
        <v>7.5376884422110546E-2</v>
      </c>
      <c r="G20" s="57">
        <f t="shared" si="10"/>
        <v>4.195804195804196E-2</v>
      </c>
      <c r="H20" s="57">
        <f t="shared" si="10"/>
        <v>5.1094890510948905E-2</v>
      </c>
      <c r="I20" s="57">
        <f t="shared" si="10"/>
        <v>0.04</v>
      </c>
      <c r="J20" s="57">
        <f t="shared" si="10"/>
        <v>5.4404145077720206E-2</v>
      </c>
      <c r="K20" s="57">
        <f t="shared" si="10"/>
        <v>5.8035714285714288E-2</v>
      </c>
      <c r="L20" s="57">
        <f t="shared" si="10"/>
        <v>1.6129032258064516E-2</v>
      </c>
      <c r="M20" s="101">
        <f t="shared" si="10"/>
        <v>4.1353383458646614E-2</v>
      </c>
      <c r="N20" s="57">
        <f t="shared" si="10"/>
        <v>6.798668302085159E-2</v>
      </c>
    </row>
    <row r="21" spans="1:14" x14ac:dyDescent="0.35">
      <c r="A21" s="196"/>
      <c r="B21" s="2" t="s">
        <v>263</v>
      </c>
      <c r="C21" s="54">
        <v>79</v>
      </c>
      <c r="D21" s="54">
        <v>70</v>
      </c>
      <c r="E21" s="54">
        <v>82</v>
      </c>
      <c r="F21" s="54">
        <v>41</v>
      </c>
      <c r="G21" s="54">
        <v>2</v>
      </c>
      <c r="H21" s="54">
        <v>2</v>
      </c>
      <c r="I21" s="54">
        <v>1</v>
      </c>
      <c r="J21" s="54">
        <v>9</v>
      </c>
      <c r="K21" s="54">
        <v>7</v>
      </c>
      <c r="L21" s="54">
        <v>5</v>
      </c>
      <c r="M21" s="100">
        <v>23</v>
      </c>
      <c r="N21" s="58">
        <f t="shared" si="1"/>
        <v>321</v>
      </c>
    </row>
    <row r="22" spans="1:14" x14ac:dyDescent="0.35">
      <c r="A22" s="2"/>
      <c r="B22" s="2"/>
      <c r="C22" s="57">
        <f>C21/C23</f>
        <v>8.3245521601685982E-2</v>
      </c>
      <c r="D22" s="57">
        <f t="shared" ref="D22:N22" si="11">D21/D23</f>
        <v>7.0351758793969849E-2</v>
      </c>
      <c r="E22" s="57">
        <f t="shared" si="11"/>
        <v>7.6779026217228458E-2</v>
      </c>
      <c r="F22" s="57">
        <f t="shared" si="11"/>
        <v>5.1507537688442212E-2</v>
      </c>
      <c r="G22" s="57">
        <f t="shared" si="11"/>
        <v>1.3986013986013986E-2</v>
      </c>
      <c r="H22" s="57">
        <f t="shared" si="11"/>
        <v>1.4598540145985401E-2</v>
      </c>
      <c r="I22" s="57">
        <f t="shared" si="11"/>
        <v>0.04</v>
      </c>
      <c r="J22" s="57">
        <f t="shared" si="11"/>
        <v>2.3316062176165803E-2</v>
      </c>
      <c r="K22" s="57">
        <f t="shared" si="11"/>
        <v>3.125E-2</v>
      </c>
      <c r="L22" s="57">
        <f t="shared" si="11"/>
        <v>2.6881720430107527E-2</v>
      </c>
      <c r="M22" s="101">
        <f t="shared" si="11"/>
        <v>2.882205513784461E-2</v>
      </c>
      <c r="N22" s="57">
        <f t="shared" si="11"/>
        <v>5.6246714561065357E-2</v>
      </c>
    </row>
    <row r="23" spans="1:14" x14ac:dyDescent="0.35">
      <c r="A23" s="2"/>
      <c r="B23" s="2"/>
      <c r="C23" s="56">
        <f>SUM(C17,C19,C21)</f>
        <v>949</v>
      </c>
      <c r="D23" s="56">
        <f t="shared" ref="D23:N23" si="12">SUM(D17,D19,D21)</f>
        <v>995</v>
      </c>
      <c r="E23" s="56">
        <f t="shared" si="12"/>
        <v>1068</v>
      </c>
      <c r="F23" s="56">
        <f t="shared" si="12"/>
        <v>796</v>
      </c>
      <c r="G23" s="56">
        <f t="shared" si="12"/>
        <v>143</v>
      </c>
      <c r="H23" s="56">
        <f t="shared" si="12"/>
        <v>137</v>
      </c>
      <c r="I23" s="56">
        <f t="shared" si="12"/>
        <v>25</v>
      </c>
      <c r="J23" s="56">
        <f t="shared" si="12"/>
        <v>386</v>
      </c>
      <c r="K23" s="56">
        <f t="shared" si="12"/>
        <v>224</v>
      </c>
      <c r="L23" s="56">
        <f t="shared" si="12"/>
        <v>186</v>
      </c>
      <c r="M23" s="102">
        <f t="shared" si="12"/>
        <v>798</v>
      </c>
      <c r="N23" s="56">
        <f t="shared" si="12"/>
        <v>5707</v>
      </c>
    </row>
    <row r="24" spans="1:14" x14ac:dyDescent="0.35">
      <c r="A24" s="196" t="s">
        <v>11</v>
      </c>
      <c r="B24" s="2" t="s">
        <v>261</v>
      </c>
      <c r="C24" s="54">
        <v>156</v>
      </c>
      <c r="D24" s="54">
        <v>151</v>
      </c>
      <c r="E24" s="54">
        <v>220</v>
      </c>
      <c r="F24" s="54">
        <v>172</v>
      </c>
      <c r="G24" s="54">
        <v>49</v>
      </c>
      <c r="H24" s="54">
        <v>56</v>
      </c>
      <c r="I24" s="54">
        <v>8</v>
      </c>
      <c r="J24" s="54">
        <v>164</v>
      </c>
      <c r="K24" s="54">
        <v>135</v>
      </c>
      <c r="L24" s="54">
        <v>75</v>
      </c>
      <c r="M24" s="100">
        <v>278</v>
      </c>
      <c r="N24" s="58">
        <f t="shared" si="1"/>
        <v>1464</v>
      </c>
    </row>
    <row r="25" spans="1:14" x14ac:dyDescent="0.35">
      <c r="A25" s="196"/>
      <c r="B25" s="2"/>
      <c r="C25" s="57">
        <f>C24/C30</f>
        <v>0.79187817258883253</v>
      </c>
      <c r="D25" s="57">
        <f t="shared" ref="D25:N25" si="13">D24/D30</f>
        <v>0.81621621621621621</v>
      </c>
      <c r="E25" s="57">
        <f t="shared" si="13"/>
        <v>0.80586080586080588</v>
      </c>
      <c r="F25" s="57">
        <f t="shared" si="13"/>
        <v>0.79629629629629628</v>
      </c>
      <c r="G25" s="57">
        <f t="shared" si="13"/>
        <v>0.94230769230769229</v>
      </c>
      <c r="H25" s="57">
        <f t="shared" si="13"/>
        <v>0.90322580645161288</v>
      </c>
      <c r="I25" s="57">
        <f t="shared" si="13"/>
        <v>0.88888888888888884</v>
      </c>
      <c r="J25" s="57">
        <f t="shared" si="13"/>
        <v>0.88648648648648654</v>
      </c>
      <c r="K25" s="57">
        <f t="shared" si="13"/>
        <v>0.87096774193548387</v>
      </c>
      <c r="L25" s="57">
        <f t="shared" si="13"/>
        <v>0.86206896551724133</v>
      </c>
      <c r="M25" s="101">
        <f t="shared" si="13"/>
        <v>0.89389067524115751</v>
      </c>
      <c r="N25" s="57">
        <f t="shared" si="13"/>
        <v>0.84526558891454961</v>
      </c>
    </row>
    <row r="26" spans="1:14" x14ac:dyDescent="0.35">
      <c r="A26" s="196"/>
      <c r="B26" s="2" t="s">
        <v>262</v>
      </c>
      <c r="C26" s="54">
        <v>17</v>
      </c>
      <c r="D26" s="54">
        <v>19</v>
      </c>
      <c r="E26" s="54">
        <v>31</v>
      </c>
      <c r="F26" s="54">
        <v>21</v>
      </c>
      <c r="G26" s="54">
        <v>3</v>
      </c>
      <c r="H26" s="54">
        <v>4</v>
      </c>
      <c r="I26" s="54">
        <v>1</v>
      </c>
      <c r="J26" s="54">
        <v>11</v>
      </c>
      <c r="K26" s="54">
        <v>11</v>
      </c>
      <c r="L26" s="54">
        <v>9</v>
      </c>
      <c r="M26" s="100">
        <v>22</v>
      </c>
      <c r="N26" s="58">
        <f t="shared" si="1"/>
        <v>149</v>
      </c>
    </row>
    <row r="27" spans="1:14" x14ac:dyDescent="0.35">
      <c r="A27" s="196"/>
      <c r="B27" s="2"/>
      <c r="C27" s="57">
        <f>C26/C30</f>
        <v>8.6294416243654817E-2</v>
      </c>
      <c r="D27" s="57">
        <f t="shared" ref="D27:N27" si="14">D26/D30</f>
        <v>0.10270270270270271</v>
      </c>
      <c r="E27" s="57">
        <f t="shared" si="14"/>
        <v>0.11355311355311355</v>
      </c>
      <c r="F27" s="57">
        <f t="shared" si="14"/>
        <v>9.7222222222222224E-2</v>
      </c>
      <c r="G27" s="57">
        <f t="shared" si="14"/>
        <v>5.7692307692307696E-2</v>
      </c>
      <c r="H27" s="57">
        <f t="shared" si="14"/>
        <v>6.4516129032258063E-2</v>
      </c>
      <c r="I27" s="57">
        <f t="shared" si="14"/>
        <v>0.1111111111111111</v>
      </c>
      <c r="J27" s="57">
        <f t="shared" si="14"/>
        <v>5.9459459459459463E-2</v>
      </c>
      <c r="K27" s="57">
        <f t="shared" si="14"/>
        <v>7.0967741935483872E-2</v>
      </c>
      <c r="L27" s="57">
        <f t="shared" si="14"/>
        <v>0.10344827586206896</v>
      </c>
      <c r="M27" s="101">
        <f t="shared" si="14"/>
        <v>7.0739549839228297E-2</v>
      </c>
      <c r="N27" s="57">
        <f t="shared" si="14"/>
        <v>8.6027713625866045E-2</v>
      </c>
    </row>
    <row r="28" spans="1:14" x14ac:dyDescent="0.35">
      <c r="A28" s="196"/>
      <c r="B28" s="2" t="s">
        <v>263</v>
      </c>
      <c r="C28" s="54">
        <v>24</v>
      </c>
      <c r="D28" s="54">
        <v>15</v>
      </c>
      <c r="E28" s="54">
        <v>22</v>
      </c>
      <c r="F28" s="54">
        <v>23</v>
      </c>
      <c r="G28" s="54">
        <v>0</v>
      </c>
      <c r="H28" s="54">
        <v>2</v>
      </c>
      <c r="I28" s="54">
        <v>0</v>
      </c>
      <c r="J28" s="54">
        <v>10</v>
      </c>
      <c r="K28" s="54">
        <v>9</v>
      </c>
      <c r="L28" s="54">
        <v>3</v>
      </c>
      <c r="M28" s="100">
        <v>11</v>
      </c>
      <c r="N28" s="58">
        <f t="shared" si="1"/>
        <v>119</v>
      </c>
    </row>
    <row r="29" spans="1:14" x14ac:dyDescent="0.35">
      <c r="A29" s="2"/>
      <c r="B29" s="2"/>
      <c r="C29" s="57">
        <f>C28/C30</f>
        <v>0.12182741116751269</v>
      </c>
      <c r="D29" s="57">
        <f t="shared" ref="D29:N29" si="15">D28/D30</f>
        <v>8.1081081081081086E-2</v>
      </c>
      <c r="E29" s="57">
        <f t="shared" si="15"/>
        <v>8.0586080586080591E-2</v>
      </c>
      <c r="F29" s="57">
        <f t="shared" si="15"/>
        <v>0.10648148148148148</v>
      </c>
      <c r="G29" s="57">
        <f t="shared" si="15"/>
        <v>0</v>
      </c>
      <c r="H29" s="57">
        <f t="shared" si="15"/>
        <v>3.2258064516129031E-2</v>
      </c>
      <c r="I29" s="57">
        <f t="shared" si="15"/>
        <v>0</v>
      </c>
      <c r="J29" s="57">
        <f t="shared" si="15"/>
        <v>5.4054054054054057E-2</v>
      </c>
      <c r="K29" s="57">
        <f t="shared" si="15"/>
        <v>5.8064516129032261E-2</v>
      </c>
      <c r="L29" s="57">
        <f t="shared" si="15"/>
        <v>3.4482758620689655E-2</v>
      </c>
      <c r="M29" s="101">
        <f t="shared" si="15"/>
        <v>3.5369774919614148E-2</v>
      </c>
      <c r="N29" s="57">
        <f t="shared" si="15"/>
        <v>6.8706697459584298E-2</v>
      </c>
    </row>
    <row r="30" spans="1:14" x14ac:dyDescent="0.35">
      <c r="A30" s="2"/>
      <c r="B30" s="2"/>
      <c r="C30" s="56">
        <f>SUM(C24,C26,C28)</f>
        <v>197</v>
      </c>
      <c r="D30" s="56">
        <f t="shared" ref="D30:N30" si="16">SUM(D24,D26,D28)</f>
        <v>185</v>
      </c>
      <c r="E30" s="56">
        <f t="shared" si="16"/>
        <v>273</v>
      </c>
      <c r="F30" s="56">
        <f t="shared" si="16"/>
        <v>216</v>
      </c>
      <c r="G30" s="56">
        <f t="shared" si="16"/>
        <v>52</v>
      </c>
      <c r="H30" s="56">
        <f t="shared" si="16"/>
        <v>62</v>
      </c>
      <c r="I30" s="56">
        <f t="shared" si="16"/>
        <v>9</v>
      </c>
      <c r="J30" s="56">
        <f t="shared" si="16"/>
        <v>185</v>
      </c>
      <c r="K30" s="56">
        <f t="shared" si="16"/>
        <v>155</v>
      </c>
      <c r="L30" s="56">
        <f t="shared" si="16"/>
        <v>87</v>
      </c>
      <c r="M30" s="102">
        <f t="shared" si="16"/>
        <v>311</v>
      </c>
      <c r="N30" s="56">
        <f t="shared" si="16"/>
        <v>1732</v>
      </c>
    </row>
    <row r="31" spans="1:14" x14ac:dyDescent="0.35">
      <c r="A31" s="196" t="s">
        <v>248</v>
      </c>
      <c r="B31" s="208"/>
      <c r="C31" s="55">
        <v>62.555999999999997</v>
      </c>
      <c r="D31" s="55">
        <v>62.555999999999997</v>
      </c>
      <c r="E31" s="55">
        <v>70.44</v>
      </c>
      <c r="F31" s="55">
        <v>36.21</v>
      </c>
      <c r="G31" s="55">
        <v>4.99</v>
      </c>
      <c r="H31" s="55">
        <v>6.03</v>
      </c>
      <c r="I31" s="55">
        <v>2.12</v>
      </c>
      <c r="J31" s="55">
        <v>26.84</v>
      </c>
      <c r="K31" s="55">
        <v>20.88</v>
      </c>
      <c r="L31" s="55">
        <v>21.68</v>
      </c>
      <c r="M31" s="103">
        <v>40.380000000000003</v>
      </c>
    </row>
    <row r="32" spans="1:14" x14ac:dyDescent="0.35">
      <c r="A32" s="196" t="s">
        <v>148</v>
      </c>
      <c r="B32" s="208"/>
      <c r="C32" s="42">
        <v>6</v>
      </c>
      <c r="D32" s="42">
        <v>6</v>
      </c>
      <c r="E32" s="42">
        <v>6</v>
      </c>
      <c r="F32" s="42">
        <v>6</v>
      </c>
      <c r="G32" s="42">
        <v>6</v>
      </c>
      <c r="H32" s="42">
        <v>6</v>
      </c>
      <c r="I32" s="42">
        <v>6</v>
      </c>
      <c r="J32" s="42">
        <v>6</v>
      </c>
      <c r="K32" s="42">
        <v>6</v>
      </c>
      <c r="L32" s="42">
        <v>6</v>
      </c>
      <c r="M32" s="99">
        <v>6</v>
      </c>
    </row>
    <row r="33" spans="1:13" x14ac:dyDescent="0.35">
      <c r="A33" s="196" t="s">
        <v>266</v>
      </c>
      <c r="B33" s="208"/>
      <c r="C33" s="55" t="s">
        <v>899</v>
      </c>
      <c r="D33" s="55" t="s">
        <v>899</v>
      </c>
      <c r="E33" s="55" t="s">
        <v>900</v>
      </c>
      <c r="F33" s="55" t="s">
        <v>901</v>
      </c>
      <c r="G33" s="55">
        <v>0.54400000000000004</v>
      </c>
      <c r="H33" s="55">
        <v>0.41920000000000002</v>
      </c>
      <c r="I33" s="55">
        <v>0.90790000000000004</v>
      </c>
      <c r="J33" s="55">
        <v>1.4999999999999999E-4</v>
      </c>
      <c r="K33" s="55">
        <v>1.9E-3</v>
      </c>
      <c r="L33" s="55">
        <v>1.2999999999999999E-3</v>
      </c>
      <c r="M33" s="104">
        <v>3.8229999999999998E-7</v>
      </c>
    </row>
    <row r="35" spans="1:13" x14ac:dyDescent="0.35">
      <c r="C35">
        <v>2761</v>
      </c>
      <c r="D35" s="52">
        <f>C35/C38</f>
        <v>0.96034782608695657</v>
      </c>
      <c r="E35" s="51">
        <v>7181</v>
      </c>
      <c r="F35" s="52">
        <f>E35/E38</f>
        <v>0.92395779722079263</v>
      </c>
      <c r="G35">
        <v>4998</v>
      </c>
      <c r="H35" s="52">
        <f>G35/G38</f>
        <v>0.87576660241808302</v>
      </c>
      <c r="I35">
        <v>1464</v>
      </c>
      <c r="J35" s="52">
        <f>I35/I38</f>
        <v>0.84526558891454961</v>
      </c>
    </row>
    <row r="36" spans="1:13" x14ac:dyDescent="0.35">
      <c r="C36">
        <v>75</v>
      </c>
      <c r="D36" s="52">
        <f>C36/C38</f>
        <v>2.6086956521739129E-2</v>
      </c>
      <c r="E36">
        <v>354</v>
      </c>
      <c r="F36" s="52">
        <f>E36/E38</f>
        <v>4.554812146165723E-2</v>
      </c>
      <c r="G36">
        <v>388</v>
      </c>
      <c r="H36" s="52">
        <f>G36/G38</f>
        <v>6.798668302085159E-2</v>
      </c>
      <c r="I36">
        <v>149</v>
      </c>
      <c r="J36" s="52">
        <f>I36/I38</f>
        <v>8.6027713625866045E-2</v>
      </c>
    </row>
    <row r="37" spans="1:13" x14ac:dyDescent="0.35">
      <c r="C37">
        <v>39</v>
      </c>
      <c r="D37" s="52">
        <f>C37/C38</f>
        <v>1.3565217391304348E-2</v>
      </c>
      <c r="E37">
        <v>237</v>
      </c>
      <c r="F37" s="52">
        <f>E37/E38</f>
        <v>3.049408131755018E-2</v>
      </c>
      <c r="G37">
        <v>321</v>
      </c>
      <c r="H37" s="52">
        <f>G37/G38</f>
        <v>5.6246714561065357E-2</v>
      </c>
      <c r="I37">
        <v>119</v>
      </c>
      <c r="J37" s="52">
        <f>I37/I38</f>
        <v>6.8706697459584298E-2</v>
      </c>
    </row>
    <row r="38" spans="1:13" x14ac:dyDescent="0.35">
      <c r="C38" s="50">
        <f>SUM(C35:C37)</f>
        <v>2875</v>
      </c>
      <c r="E38" s="53">
        <f>SUM(E35:E37)</f>
        <v>7772</v>
      </c>
      <c r="G38" s="50">
        <f>SUM(G35:G37)</f>
        <v>5707</v>
      </c>
      <c r="I38" s="50">
        <f>SUM(I35:I37)</f>
        <v>1732</v>
      </c>
    </row>
  </sheetData>
  <mergeCells count="9">
    <mergeCell ref="A33:B33"/>
    <mergeCell ref="A31:B31"/>
    <mergeCell ref="A32:B32"/>
    <mergeCell ref="A1:B2"/>
    <mergeCell ref="C1:M1"/>
    <mergeCell ref="A3:A7"/>
    <mergeCell ref="A10:A14"/>
    <mergeCell ref="A17:A21"/>
    <mergeCell ref="A24:A28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H11"/>
  <sheetViews>
    <sheetView zoomScale="115" zoomScaleNormal="115" workbookViewId="0">
      <selection activeCell="H2" sqref="H1:H1048576"/>
    </sheetView>
  </sheetViews>
  <sheetFormatPr defaultRowHeight="14.5" x14ac:dyDescent="0.35"/>
  <cols>
    <col min="1" max="1" width="8.36328125" customWidth="1"/>
    <col min="2" max="2" width="25.453125" bestFit="1" customWidth="1"/>
    <col min="3" max="6" width="10.54296875" bestFit="1" customWidth="1"/>
    <col min="7" max="7" width="10.6328125" bestFit="1" customWidth="1"/>
    <col min="8" max="8" width="10.6328125" style="93" bestFit="1" customWidth="1"/>
  </cols>
  <sheetData>
    <row r="1" spans="1:8" x14ac:dyDescent="0.35">
      <c r="A1" s="210" t="s">
        <v>314</v>
      </c>
      <c r="B1" s="211"/>
      <c r="C1" s="196" t="s">
        <v>2</v>
      </c>
      <c r="D1" s="196"/>
      <c r="E1" s="196"/>
      <c r="F1" s="196"/>
      <c r="G1" s="196"/>
      <c r="H1" s="196"/>
    </row>
    <row r="2" spans="1:8" x14ac:dyDescent="0.35">
      <c r="A2" s="212"/>
      <c r="B2" s="213"/>
      <c r="C2" s="35">
        <v>2011</v>
      </c>
      <c r="D2" s="35">
        <v>2012</v>
      </c>
      <c r="E2" s="35">
        <v>2013</v>
      </c>
      <c r="F2" s="35">
        <v>2015</v>
      </c>
      <c r="G2" s="35">
        <v>2021</v>
      </c>
      <c r="H2" s="92">
        <v>2022</v>
      </c>
    </row>
    <row r="3" spans="1:8" x14ac:dyDescent="0.35">
      <c r="A3" s="197" t="s">
        <v>5</v>
      </c>
      <c r="B3" s="2" t="s">
        <v>261</v>
      </c>
      <c r="C3" s="42">
        <v>2605</v>
      </c>
      <c r="D3" s="44">
        <v>1511</v>
      </c>
      <c r="E3" s="42">
        <v>2347</v>
      </c>
      <c r="F3" s="42">
        <v>1325</v>
      </c>
      <c r="G3" s="42">
        <v>438</v>
      </c>
      <c r="H3" s="105">
        <v>1524</v>
      </c>
    </row>
    <row r="4" spans="1:8" x14ac:dyDescent="0.35">
      <c r="A4" s="214"/>
      <c r="B4" s="2" t="s">
        <v>262</v>
      </c>
      <c r="C4" s="42">
        <v>214</v>
      </c>
      <c r="D4" s="44">
        <v>110</v>
      </c>
      <c r="E4" s="42">
        <v>221</v>
      </c>
      <c r="F4" s="42">
        <v>123</v>
      </c>
      <c r="G4" s="42">
        <v>17</v>
      </c>
      <c r="H4" s="105">
        <v>62</v>
      </c>
    </row>
    <row r="5" spans="1:8" x14ac:dyDescent="0.35">
      <c r="A5" s="191"/>
      <c r="B5" s="2" t="s">
        <v>263</v>
      </c>
      <c r="C5" s="42">
        <v>209</v>
      </c>
      <c r="D5" s="44">
        <v>89</v>
      </c>
      <c r="E5" s="44">
        <v>161</v>
      </c>
      <c r="F5" s="44">
        <v>81</v>
      </c>
      <c r="G5" s="44">
        <v>8</v>
      </c>
      <c r="H5" s="105">
        <v>46</v>
      </c>
    </row>
    <row r="6" spans="1:8" x14ac:dyDescent="0.35">
      <c r="A6" s="197" t="s">
        <v>6</v>
      </c>
      <c r="B6" s="2" t="s">
        <v>261</v>
      </c>
      <c r="C6" s="42">
        <v>803</v>
      </c>
      <c r="D6" s="42">
        <v>466</v>
      </c>
      <c r="E6" s="42">
        <v>939</v>
      </c>
      <c r="F6" s="42">
        <v>534</v>
      </c>
      <c r="G6" s="42">
        <v>91</v>
      </c>
      <c r="H6" s="99">
        <v>349</v>
      </c>
    </row>
    <row r="7" spans="1:8" x14ac:dyDescent="0.35">
      <c r="A7" s="215"/>
      <c r="B7" s="2" t="s">
        <v>262</v>
      </c>
      <c r="C7" s="42">
        <v>26</v>
      </c>
      <c r="D7" s="42">
        <v>21</v>
      </c>
      <c r="E7" s="42">
        <v>30</v>
      </c>
      <c r="F7" s="42">
        <v>20</v>
      </c>
      <c r="G7" s="42">
        <v>2</v>
      </c>
      <c r="H7" s="99">
        <v>2</v>
      </c>
    </row>
    <row r="8" spans="1:8" x14ac:dyDescent="0.35">
      <c r="A8" s="216"/>
      <c r="B8" s="2" t="s">
        <v>263</v>
      </c>
      <c r="C8" s="42">
        <v>13</v>
      </c>
      <c r="D8" s="44">
        <v>14</v>
      </c>
      <c r="E8" s="44">
        <v>22</v>
      </c>
      <c r="F8" s="44">
        <v>12</v>
      </c>
      <c r="G8" s="44">
        <v>1</v>
      </c>
      <c r="H8" s="105">
        <v>2</v>
      </c>
    </row>
    <row r="9" spans="1:8" x14ac:dyDescent="0.35">
      <c r="A9" s="196" t="s">
        <v>248</v>
      </c>
      <c r="B9" s="208"/>
      <c r="C9" s="42" t="s">
        <v>483</v>
      </c>
      <c r="D9" s="40" t="s">
        <v>251</v>
      </c>
      <c r="E9" s="40" t="s">
        <v>253</v>
      </c>
      <c r="F9" s="40" t="s">
        <v>249</v>
      </c>
      <c r="G9" s="40" t="s">
        <v>255</v>
      </c>
      <c r="H9" s="106" t="s">
        <v>257</v>
      </c>
    </row>
    <row r="10" spans="1:8" x14ac:dyDescent="0.35">
      <c r="A10" s="196" t="s">
        <v>148</v>
      </c>
      <c r="B10" s="208"/>
      <c r="C10" s="42">
        <v>2</v>
      </c>
      <c r="D10" s="40">
        <v>2</v>
      </c>
      <c r="E10" s="40">
        <v>2</v>
      </c>
      <c r="F10" s="40">
        <v>2</v>
      </c>
      <c r="G10" s="40">
        <v>2</v>
      </c>
      <c r="H10" s="106">
        <v>2</v>
      </c>
    </row>
    <row r="11" spans="1:8" x14ac:dyDescent="0.35">
      <c r="A11" s="196" t="s">
        <v>266</v>
      </c>
      <c r="B11" s="208"/>
      <c r="C11" s="42" t="s">
        <v>482</v>
      </c>
      <c r="D11" s="40" t="s">
        <v>252</v>
      </c>
      <c r="E11" s="40" t="s">
        <v>254</v>
      </c>
      <c r="F11" s="40" t="s">
        <v>250</v>
      </c>
      <c r="G11" s="40" t="s">
        <v>256</v>
      </c>
      <c r="H11" s="106" t="s">
        <v>258</v>
      </c>
    </row>
  </sheetData>
  <mergeCells count="7">
    <mergeCell ref="A10:B10"/>
    <mergeCell ref="A11:B11"/>
    <mergeCell ref="C1:H1"/>
    <mergeCell ref="A1:B2"/>
    <mergeCell ref="A3:A5"/>
    <mergeCell ref="A6:A8"/>
    <mergeCell ref="A9:B9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L8"/>
  <sheetViews>
    <sheetView zoomScale="115" zoomScaleNormal="115" workbookViewId="0">
      <selection activeCell="L2" sqref="L1:L1048576"/>
    </sheetView>
  </sheetViews>
  <sheetFormatPr defaultRowHeight="14.5" x14ac:dyDescent="0.35"/>
  <cols>
    <col min="1" max="1" width="33" bestFit="1" customWidth="1"/>
    <col min="2" max="5" width="10.54296875" bestFit="1" customWidth="1"/>
    <col min="6" max="6" width="10.453125" bestFit="1" customWidth="1"/>
    <col min="7" max="10" width="10.54296875" bestFit="1" customWidth="1"/>
    <col min="11" max="11" width="10.6328125" bestFit="1" customWidth="1"/>
    <col min="12" max="12" width="10.6328125" style="93" bestFit="1" customWidth="1"/>
  </cols>
  <sheetData>
    <row r="1" spans="1:12" x14ac:dyDescent="0.35">
      <c r="A1" s="197" t="s">
        <v>192</v>
      </c>
      <c r="B1" s="196" t="s">
        <v>2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2" x14ac:dyDescent="0.35">
      <c r="A2" s="216"/>
      <c r="B2" s="35">
        <v>2011</v>
      </c>
      <c r="C2" s="35">
        <v>2012</v>
      </c>
      <c r="D2" s="35">
        <v>2013</v>
      </c>
      <c r="E2" s="35">
        <v>2015</v>
      </c>
      <c r="F2" s="35">
        <v>2016</v>
      </c>
      <c r="G2" s="35">
        <v>2017</v>
      </c>
      <c r="H2" s="8">
        <v>2018</v>
      </c>
      <c r="I2" s="35">
        <v>2019</v>
      </c>
      <c r="J2" s="35">
        <v>2020</v>
      </c>
      <c r="K2" s="35">
        <v>2021</v>
      </c>
      <c r="L2" s="92">
        <v>2022</v>
      </c>
    </row>
    <row r="3" spans="1:12" x14ac:dyDescent="0.35">
      <c r="A3" s="2" t="s">
        <v>195</v>
      </c>
      <c r="B3" s="36" t="s">
        <v>198</v>
      </c>
      <c r="C3" s="37" t="s">
        <v>202</v>
      </c>
      <c r="D3" s="36" t="s">
        <v>206</v>
      </c>
      <c r="E3" s="36" t="s">
        <v>210</v>
      </c>
      <c r="F3" s="36" t="s">
        <v>215</v>
      </c>
      <c r="G3" s="36" t="s">
        <v>219</v>
      </c>
      <c r="H3" s="37" t="s">
        <v>224</v>
      </c>
      <c r="I3" s="37" t="s">
        <v>229</v>
      </c>
      <c r="J3" s="37" t="s">
        <v>234</v>
      </c>
      <c r="K3" s="37" t="s">
        <v>239</v>
      </c>
      <c r="L3" s="107" t="s">
        <v>244</v>
      </c>
    </row>
    <row r="4" spans="1:12" x14ac:dyDescent="0.35">
      <c r="A4" s="2" t="s">
        <v>196</v>
      </c>
      <c r="B4" s="3" t="s">
        <v>199</v>
      </c>
      <c r="C4" s="6" t="s">
        <v>203</v>
      </c>
      <c r="D4" s="3" t="s">
        <v>207</v>
      </c>
      <c r="E4" s="3" t="s">
        <v>211</v>
      </c>
      <c r="F4" s="36" t="s">
        <v>198</v>
      </c>
      <c r="G4" s="36" t="s">
        <v>220</v>
      </c>
      <c r="H4" s="36" t="s">
        <v>225</v>
      </c>
      <c r="I4" s="36" t="s">
        <v>230</v>
      </c>
      <c r="J4" s="37" t="s">
        <v>235</v>
      </c>
      <c r="K4" s="37" t="s">
        <v>240</v>
      </c>
      <c r="L4" s="107" t="s">
        <v>240</v>
      </c>
    </row>
    <row r="5" spans="1:12" x14ac:dyDescent="0.35">
      <c r="A5" s="2" t="s">
        <v>193</v>
      </c>
      <c r="B5" s="6" t="s">
        <v>194</v>
      </c>
      <c r="C5" s="6" t="s">
        <v>204</v>
      </c>
      <c r="D5" s="6" t="s">
        <v>208</v>
      </c>
      <c r="E5" s="6" t="s">
        <v>212</v>
      </c>
      <c r="F5" s="37" t="s">
        <v>216</v>
      </c>
      <c r="G5" s="37" t="s">
        <v>221</v>
      </c>
      <c r="H5" s="37" t="s">
        <v>226</v>
      </c>
      <c r="I5" s="37" t="s">
        <v>231</v>
      </c>
      <c r="J5" s="37" t="s">
        <v>236</v>
      </c>
      <c r="K5" s="37" t="s">
        <v>241</v>
      </c>
      <c r="L5" s="107" t="s">
        <v>245</v>
      </c>
    </row>
    <row r="6" spans="1:12" x14ac:dyDescent="0.35">
      <c r="A6" s="2" t="s">
        <v>148</v>
      </c>
      <c r="B6" s="40">
        <v>3788</v>
      </c>
      <c r="C6" s="40">
        <v>2173</v>
      </c>
      <c r="D6" s="40">
        <v>3665</v>
      </c>
      <c r="E6" s="40">
        <v>2056</v>
      </c>
      <c r="F6" s="42">
        <v>689</v>
      </c>
      <c r="G6" s="42">
        <v>707</v>
      </c>
      <c r="H6" s="42">
        <v>51</v>
      </c>
      <c r="I6" s="42">
        <v>1048</v>
      </c>
      <c r="J6" s="42">
        <v>630</v>
      </c>
      <c r="K6" s="42">
        <v>551</v>
      </c>
      <c r="L6" s="99">
        <v>1951</v>
      </c>
    </row>
    <row r="7" spans="1:12" x14ac:dyDescent="0.35">
      <c r="A7" s="2" t="s">
        <v>266</v>
      </c>
      <c r="B7" s="3" t="s">
        <v>197</v>
      </c>
      <c r="C7" s="3" t="s">
        <v>160</v>
      </c>
      <c r="D7" s="3" t="s">
        <v>160</v>
      </c>
      <c r="E7" s="3" t="s">
        <v>213</v>
      </c>
      <c r="F7" s="36" t="s">
        <v>217</v>
      </c>
      <c r="G7" s="36" t="s">
        <v>222</v>
      </c>
      <c r="H7" s="36" t="s">
        <v>227</v>
      </c>
      <c r="I7" s="36" t="s">
        <v>232</v>
      </c>
      <c r="J7" s="36" t="s">
        <v>237</v>
      </c>
      <c r="K7" s="36" t="s">
        <v>242</v>
      </c>
      <c r="L7" s="108" t="s">
        <v>246</v>
      </c>
    </row>
    <row r="8" spans="1:12" x14ac:dyDescent="0.35">
      <c r="A8" s="2" t="s">
        <v>200</v>
      </c>
      <c r="B8" s="6" t="s">
        <v>201</v>
      </c>
      <c r="C8" s="38" t="s">
        <v>205</v>
      </c>
      <c r="D8" s="38" t="s">
        <v>209</v>
      </c>
      <c r="E8" s="38" t="s">
        <v>214</v>
      </c>
      <c r="F8" s="43" t="s">
        <v>218</v>
      </c>
      <c r="G8" s="43" t="s">
        <v>223</v>
      </c>
      <c r="H8" s="43" t="s">
        <v>228</v>
      </c>
      <c r="I8" s="43" t="s">
        <v>233</v>
      </c>
      <c r="J8" s="43" t="s">
        <v>238</v>
      </c>
      <c r="K8" s="43" t="s">
        <v>243</v>
      </c>
      <c r="L8" s="109" t="s">
        <v>247</v>
      </c>
    </row>
  </sheetData>
  <mergeCells count="2">
    <mergeCell ref="B1:L1"/>
    <mergeCell ref="A1:A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N17"/>
  <sheetViews>
    <sheetView topLeftCell="C1" zoomScale="115" zoomScaleNormal="115" workbookViewId="0">
      <selection activeCell="M2" sqref="M1:M1048576"/>
    </sheetView>
  </sheetViews>
  <sheetFormatPr defaultRowHeight="14.5" x14ac:dyDescent="0.35"/>
  <cols>
    <col min="1" max="1" width="14.08984375" bestFit="1" customWidth="1"/>
    <col min="2" max="2" width="29.6328125" bestFit="1" customWidth="1"/>
    <col min="3" max="6" width="10.54296875" bestFit="1" customWidth="1"/>
    <col min="7" max="11" width="10.54296875" customWidth="1"/>
    <col min="12" max="12" width="10.6328125" bestFit="1" customWidth="1"/>
    <col min="13" max="13" width="10.6328125" style="93" bestFit="1" customWidth="1"/>
  </cols>
  <sheetData>
    <row r="1" spans="1:14" x14ac:dyDescent="0.35">
      <c r="A1" s="210" t="s">
        <v>485</v>
      </c>
      <c r="B1" s="211"/>
      <c r="C1" s="196" t="s">
        <v>2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4" x14ac:dyDescent="0.35">
      <c r="A2" s="212"/>
      <c r="B2" s="213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</v>
      </c>
    </row>
    <row r="3" spans="1:14" x14ac:dyDescent="0.35">
      <c r="A3" s="197" t="s">
        <v>486</v>
      </c>
      <c r="B3" s="2" t="s">
        <v>261</v>
      </c>
      <c r="C3" s="42">
        <v>2517</v>
      </c>
      <c r="D3" s="44">
        <v>1606</v>
      </c>
      <c r="E3" s="42">
        <v>2505</v>
      </c>
      <c r="F3" s="42">
        <v>1448</v>
      </c>
      <c r="G3" s="42">
        <v>592</v>
      </c>
      <c r="H3" s="42">
        <v>617</v>
      </c>
      <c r="I3" s="42">
        <v>44</v>
      </c>
      <c r="J3" s="42">
        <v>884</v>
      </c>
      <c r="K3" s="42">
        <v>525</v>
      </c>
      <c r="L3" s="42">
        <v>463</v>
      </c>
      <c r="M3" s="105">
        <v>1662</v>
      </c>
      <c r="N3" s="51">
        <f>SUM(C3:M3)</f>
        <v>12863</v>
      </c>
    </row>
    <row r="4" spans="1:14" x14ac:dyDescent="0.35">
      <c r="A4" s="214"/>
      <c r="B4" s="2" t="s">
        <v>262</v>
      </c>
      <c r="C4" s="42">
        <v>157</v>
      </c>
      <c r="D4" s="44">
        <v>88</v>
      </c>
      <c r="E4" s="42">
        <v>169</v>
      </c>
      <c r="F4" s="42">
        <v>101</v>
      </c>
      <c r="G4" s="42">
        <v>16</v>
      </c>
      <c r="H4" s="42">
        <v>19</v>
      </c>
      <c r="I4" s="42">
        <v>2</v>
      </c>
      <c r="J4" s="42">
        <v>27</v>
      </c>
      <c r="K4" s="42">
        <v>21</v>
      </c>
      <c r="L4" s="42">
        <v>13</v>
      </c>
      <c r="M4" s="105">
        <v>48</v>
      </c>
      <c r="N4" s="51">
        <f t="shared" ref="N4:N8" si="0">SUM(C4:M4)</f>
        <v>661</v>
      </c>
    </row>
    <row r="5" spans="1:14" x14ac:dyDescent="0.35">
      <c r="A5" s="191"/>
      <c r="B5" s="2" t="s">
        <v>263</v>
      </c>
      <c r="C5" s="42">
        <v>138</v>
      </c>
      <c r="D5" s="44">
        <v>63</v>
      </c>
      <c r="E5" s="44">
        <v>92</v>
      </c>
      <c r="F5" s="44">
        <v>51</v>
      </c>
      <c r="G5" s="44">
        <v>5</v>
      </c>
      <c r="H5" s="44">
        <v>4</v>
      </c>
      <c r="I5" s="44">
        <v>0</v>
      </c>
      <c r="J5" s="44">
        <v>16</v>
      </c>
      <c r="K5" s="44">
        <v>12</v>
      </c>
      <c r="L5" s="44">
        <v>6</v>
      </c>
      <c r="M5" s="105">
        <v>34</v>
      </c>
      <c r="N5" s="51">
        <f t="shared" si="0"/>
        <v>421</v>
      </c>
    </row>
    <row r="6" spans="1:14" x14ac:dyDescent="0.35">
      <c r="A6" s="197" t="s">
        <v>487</v>
      </c>
      <c r="B6" s="2" t="s">
        <v>261</v>
      </c>
      <c r="C6" s="42">
        <v>821</v>
      </c>
      <c r="D6" s="42">
        <v>341</v>
      </c>
      <c r="E6" s="42">
        <v>735</v>
      </c>
      <c r="F6" s="42">
        <v>376</v>
      </c>
      <c r="G6" s="42">
        <v>69</v>
      </c>
      <c r="H6" s="42">
        <v>60</v>
      </c>
      <c r="I6" s="42">
        <v>5</v>
      </c>
      <c r="J6" s="42">
        <v>103</v>
      </c>
      <c r="K6" s="42">
        <v>63</v>
      </c>
      <c r="L6" s="42">
        <v>62</v>
      </c>
      <c r="M6" s="99">
        <v>183</v>
      </c>
      <c r="N6" s="51">
        <f t="shared" si="0"/>
        <v>2818</v>
      </c>
    </row>
    <row r="7" spans="1:14" x14ac:dyDescent="0.35">
      <c r="A7" s="215"/>
      <c r="B7" s="2" t="s">
        <v>262</v>
      </c>
      <c r="C7" s="42">
        <v>77</v>
      </c>
      <c r="D7" s="42">
        <v>40</v>
      </c>
      <c r="E7" s="42">
        <v>78</v>
      </c>
      <c r="F7" s="42">
        <v>40</v>
      </c>
      <c r="G7" s="42">
        <v>8</v>
      </c>
      <c r="H7" s="42">
        <v>8</v>
      </c>
      <c r="I7" s="42">
        <v>1</v>
      </c>
      <c r="J7" s="42">
        <v>9</v>
      </c>
      <c r="K7" s="42">
        <v>6</v>
      </c>
      <c r="L7" s="42">
        <v>6</v>
      </c>
      <c r="M7" s="99">
        <v>13</v>
      </c>
      <c r="N7" s="51">
        <f t="shared" si="0"/>
        <v>286</v>
      </c>
    </row>
    <row r="8" spans="1:14" x14ac:dyDescent="0.35">
      <c r="A8" s="216"/>
      <c r="B8" s="2" t="s">
        <v>263</v>
      </c>
      <c r="C8" s="42">
        <v>80</v>
      </c>
      <c r="D8" s="44">
        <v>37</v>
      </c>
      <c r="E8" s="44">
        <v>88</v>
      </c>
      <c r="F8" s="44">
        <v>42</v>
      </c>
      <c r="G8" s="44">
        <v>1</v>
      </c>
      <c r="H8" s="44">
        <v>1</v>
      </c>
      <c r="I8" s="44">
        <v>1</v>
      </c>
      <c r="J8" s="44">
        <v>11</v>
      </c>
      <c r="K8" s="44">
        <v>5</v>
      </c>
      <c r="L8" s="44">
        <v>3</v>
      </c>
      <c r="M8" s="105">
        <v>13</v>
      </c>
      <c r="N8" s="51">
        <f t="shared" si="0"/>
        <v>282</v>
      </c>
    </row>
    <row r="9" spans="1:14" x14ac:dyDescent="0.35">
      <c r="A9" s="196" t="s">
        <v>248</v>
      </c>
      <c r="B9" s="208"/>
      <c r="C9" s="42" t="s">
        <v>502</v>
      </c>
      <c r="D9" s="42" t="s">
        <v>515</v>
      </c>
      <c r="E9" s="42" t="s">
        <v>525</v>
      </c>
      <c r="F9" s="44" t="s">
        <v>538</v>
      </c>
      <c r="G9" s="44" t="s">
        <v>550</v>
      </c>
      <c r="H9" s="42" t="s">
        <v>564</v>
      </c>
      <c r="I9" s="44" t="s">
        <v>577</v>
      </c>
      <c r="J9" s="42" t="s">
        <v>591</v>
      </c>
      <c r="K9" s="44" t="s">
        <v>603</v>
      </c>
      <c r="L9" s="42" t="s">
        <v>615</v>
      </c>
      <c r="M9" s="99" t="s">
        <v>628</v>
      </c>
    </row>
    <row r="10" spans="1:14" x14ac:dyDescent="0.35">
      <c r="A10" s="196" t="s">
        <v>148</v>
      </c>
      <c r="B10" s="208"/>
      <c r="C10" s="42">
        <v>2</v>
      </c>
      <c r="D10" s="42">
        <v>2</v>
      </c>
      <c r="E10" s="42">
        <v>2</v>
      </c>
      <c r="F10" s="42">
        <v>2</v>
      </c>
      <c r="G10" s="42">
        <v>2</v>
      </c>
      <c r="H10" s="42">
        <v>2</v>
      </c>
      <c r="I10" s="42">
        <v>2</v>
      </c>
      <c r="J10" s="42">
        <v>2</v>
      </c>
      <c r="K10" s="42">
        <v>2</v>
      </c>
      <c r="L10" s="42">
        <v>2</v>
      </c>
      <c r="M10" s="99">
        <v>2</v>
      </c>
    </row>
    <row r="11" spans="1:14" x14ac:dyDescent="0.35">
      <c r="A11" s="196" t="s">
        <v>266</v>
      </c>
      <c r="B11" s="208"/>
      <c r="C11" s="42" t="s">
        <v>503</v>
      </c>
      <c r="D11" s="42" t="s">
        <v>516</v>
      </c>
      <c r="E11" s="42" t="s">
        <v>526</v>
      </c>
      <c r="F11" s="42" t="s">
        <v>539</v>
      </c>
      <c r="G11" s="42" t="s">
        <v>551</v>
      </c>
      <c r="H11" s="42" t="s">
        <v>565</v>
      </c>
      <c r="I11" s="42" t="s">
        <v>578</v>
      </c>
      <c r="J11" s="42" t="s">
        <v>592</v>
      </c>
      <c r="K11" s="42" t="s">
        <v>604</v>
      </c>
      <c r="L11" s="42" t="s">
        <v>616</v>
      </c>
      <c r="M11" s="99" t="s">
        <v>629</v>
      </c>
    </row>
    <row r="14" spans="1:14" x14ac:dyDescent="0.35">
      <c r="G14">
        <v>12863</v>
      </c>
      <c r="H14" s="52">
        <f>G14/G17</f>
        <v>0.92240946575833627</v>
      </c>
      <c r="I14" s="51">
        <v>2818</v>
      </c>
      <c r="J14" s="52">
        <f>I14/I17</f>
        <v>0.8322504430005907</v>
      </c>
    </row>
    <row r="15" spans="1:14" x14ac:dyDescent="0.35">
      <c r="G15">
        <v>661</v>
      </c>
      <c r="H15" s="52">
        <f>G15/G17</f>
        <v>4.7400501972032986E-2</v>
      </c>
      <c r="I15" s="51">
        <v>286</v>
      </c>
      <c r="J15" s="52">
        <f>I15/I17</f>
        <v>8.4465445953927937E-2</v>
      </c>
    </row>
    <row r="16" spans="1:14" x14ac:dyDescent="0.35">
      <c r="G16">
        <v>421</v>
      </c>
      <c r="H16" s="52">
        <f>G16/G17</f>
        <v>3.0190032269630691E-2</v>
      </c>
      <c r="I16" s="51">
        <v>282</v>
      </c>
      <c r="J16" s="52">
        <f>I16/I17</f>
        <v>8.328411104548139E-2</v>
      </c>
    </row>
    <row r="17" spans="7:9" x14ac:dyDescent="0.35">
      <c r="G17" s="50">
        <f>SUM(G14:G16)</f>
        <v>13945</v>
      </c>
      <c r="I17" s="53">
        <f>SUM(I14:I16)</f>
        <v>3386</v>
      </c>
    </row>
  </sheetData>
  <mergeCells count="7">
    <mergeCell ref="A11:B11"/>
    <mergeCell ref="A1:B2"/>
    <mergeCell ref="C1:M1"/>
    <mergeCell ref="A3:A5"/>
    <mergeCell ref="A6:A8"/>
    <mergeCell ref="A9:B9"/>
    <mergeCell ref="A10:B10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N25"/>
  <sheetViews>
    <sheetView workbookViewId="0">
      <selection activeCell="M2" sqref="M1:M1048576"/>
    </sheetView>
  </sheetViews>
  <sheetFormatPr defaultRowHeight="14.5" x14ac:dyDescent="0.35"/>
  <cols>
    <col min="1" max="1" width="25.08984375" customWidth="1"/>
    <col min="2" max="2" width="29.6328125" bestFit="1" customWidth="1"/>
    <col min="3" max="6" width="10.54296875" bestFit="1" customWidth="1"/>
    <col min="7" max="11" width="10.54296875" customWidth="1"/>
    <col min="12" max="12" width="10.6328125" bestFit="1" customWidth="1"/>
    <col min="13" max="13" width="10.6328125" style="93" bestFit="1" customWidth="1"/>
  </cols>
  <sheetData>
    <row r="1" spans="1:14" x14ac:dyDescent="0.35">
      <c r="A1" s="210" t="s">
        <v>484</v>
      </c>
      <c r="B1" s="211"/>
      <c r="C1" s="196" t="s">
        <v>2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4" x14ac:dyDescent="0.35">
      <c r="A2" s="212"/>
      <c r="B2" s="213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t="s">
        <v>89</v>
      </c>
    </row>
    <row r="3" spans="1:14" x14ac:dyDescent="0.35">
      <c r="A3" s="197" t="s">
        <v>488</v>
      </c>
      <c r="B3" s="2" t="s">
        <v>261</v>
      </c>
      <c r="C3" s="42">
        <v>588</v>
      </c>
      <c r="D3" s="44">
        <v>412</v>
      </c>
      <c r="E3" s="42">
        <v>510</v>
      </c>
      <c r="F3" s="42">
        <v>319</v>
      </c>
      <c r="G3" s="42">
        <v>187</v>
      </c>
      <c r="H3" s="42">
        <v>207</v>
      </c>
      <c r="I3" s="42">
        <v>13</v>
      </c>
      <c r="J3" s="42">
        <v>263</v>
      </c>
      <c r="K3" s="42">
        <v>152</v>
      </c>
      <c r="L3" s="42">
        <v>155</v>
      </c>
      <c r="M3" s="105">
        <v>600</v>
      </c>
      <c r="N3" s="51">
        <f>SUM(C3:M3)</f>
        <v>3406</v>
      </c>
    </row>
    <row r="4" spans="1:14" x14ac:dyDescent="0.35">
      <c r="A4" s="214"/>
      <c r="B4" s="2" t="s">
        <v>262</v>
      </c>
      <c r="C4" s="42">
        <v>25</v>
      </c>
      <c r="D4" s="44">
        <v>20</v>
      </c>
      <c r="E4" s="42">
        <v>36</v>
      </c>
      <c r="F4" s="42">
        <v>21</v>
      </c>
      <c r="G4" s="42">
        <v>1</v>
      </c>
      <c r="H4" s="42">
        <v>7</v>
      </c>
      <c r="I4" s="42">
        <v>1</v>
      </c>
      <c r="J4" s="42">
        <v>6</v>
      </c>
      <c r="K4" s="42">
        <v>8</v>
      </c>
      <c r="L4" s="42">
        <v>1</v>
      </c>
      <c r="M4" s="105">
        <v>14</v>
      </c>
      <c r="N4" s="51">
        <f t="shared" ref="N4:N14" si="0">SUM(C4:M4)</f>
        <v>140</v>
      </c>
    </row>
    <row r="5" spans="1:14" x14ac:dyDescent="0.35">
      <c r="A5" s="191"/>
      <c r="B5" s="2" t="s">
        <v>263</v>
      </c>
      <c r="C5" s="42">
        <v>20</v>
      </c>
      <c r="D5" s="44">
        <v>6</v>
      </c>
      <c r="E5" s="44">
        <v>12</v>
      </c>
      <c r="F5" s="44">
        <v>8</v>
      </c>
      <c r="G5" s="44">
        <v>2</v>
      </c>
      <c r="H5" s="44">
        <v>0</v>
      </c>
      <c r="I5" s="44">
        <v>0</v>
      </c>
      <c r="J5" s="44">
        <v>4</v>
      </c>
      <c r="K5" s="44">
        <v>2</v>
      </c>
      <c r="L5" s="44">
        <v>1</v>
      </c>
      <c r="M5" s="105">
        <v>11</v>
      </c>
      <c r="N5" s="51">
        <f t="shared" si="0"/>
        <v>66</v>
      </c>
    </row>
    <row r="6" spans="1:14" x14ac:dyDescent="0.35">
      <c r="A6" s="196" t="s">
        <v>489</v>
      </c>
      <c r="B6" s="2" t="s">
        <v>261</v>
      </c>
      <c r="C6" s="42">
        <v>1507</v>
      </c>
      <c r="D6" s="44">
        <v>952</v>
      </c>
      <c r="E6" s="44">
        <v>1575</v>
      </c>
      <c r="F6" s="44">
        <v>909</v>
      </c>
      <c r="G6" s="44">
        <v>334</v>
      </c>
      <c r="H6" s="44">
        <v>328</v>
      </c>
      <c r="I6" s="44">
        <v>27</v>
      </c>
      <c r="J6" s="44">
        <v>519</v>
      </c>
      <c r="K6" s="44">
        <v>294</v>
      </c>
      <c r="L6" s="44">
        <v>268</v>
      </c>
      <c r="M6" s="105">
        <v>917</v>
      </c>
      <c r="N6" s="51">
        <f t="shared" si="0"/>
        <v>7630</v>
      </c>
    </row>
    <row r="7" spans="1:14" x14ac:dyDescent="0.35">
      <c r="A7" s="196"/>
      <c r="B7" s="2" t="s">
        <v>262</v>
      </c>
      <c r="C7" s="42">
        <v>92</v>
      </c>
      <c r="D7" s="44">
        <v>52</v>
      </c>
      <c r="E7" s="44">
        <v>96</v>
      </c>
      <c r="F7" s="44">
        <v>57</v>
      </c>
      <c r="G7" s="44">
        <v>12</v>
      </c>
      <c r="H7" s="44">
        <v>6</v>
      </c>
      <c r="I7" s="44">
        <v>1</v>
      </c>
      <c r="J7" s="44">
        <v>13</v>
      </c>
      <c r="K7" s="44">
        <v>14</v>
      </c>
      <c r="L7" s="44">
        <v>8</v>
      </c>
      <c r="M7" s="105">
        <v>27</v>
      </c>
      <c r="N7" s="51">
        <f t="shared" si="0"/>
        <v>378</v>
      </c>
    </row>
    <row r="8" spans="1:14" x14ac:dyDescent="0.35">
      <c r="A8" s="196"/>
      <c r="B8" s="2" t="s">
        <v>263</v>
      </c>
      <c r="C8" s="42">
        <v>80</v>
      </c>
      <c r="D8" s="44">
        <v>39</v>
      </c>
      <c r="E8" s="44">
        <v>55</v>
      </c>
      <c r="F8" s="44">
        <v>30</v>
      </c>
      <c r="G8" s="44">
        <v>1</v>
      </c>
      <c r="H8" s="44">
        <v>2</v>
      </c>
      <c r="I8" s="44">
        <v>0</v>
      </c>
      <c r="J8" s="44">
        <v>6</v>
      </c>
      <c r="K8" s="44">
        <v>7</v>
      </c>
      <c r="L8" s="44">
        <v>4</v>
      </c>
      <c r="M8" s="105">
        <v>17</v>
      </c>
      <c r="N8" s="51">
        <f t="shared" si="0"/>
        <v>241</v>
      </c>
    </row>
    <row r="9" spans="1:14" x14ac:dyDescent="0.35">
      <c r="A9" s="196" t="s">
        <v>490</v>
      </c>
      <c r="B9" s="2" t="s">
        <v>261</v>
      </c>
      <c r="C9" s="42">
        <v>304</v>
      </c>
      <c r="D9" s="44">
        <v>174</v>
      </c>
      <c r="E9" s="44">
        <v>324</v>
      </c>
      <c r="F9" s="44">
        <v>180</v>
      </c>
      <c r="G9" s="44">
        <v>87</v>
      </c>
      <c r="H9" s="44">
        <v>72</v>
      </c>
      <c r="I9" s="44">
        <v>4</v>
      </c>
      <c r="J9" s="44">
        <v>124</v>
      </c>
      <c r="K9" s="44">
        <v>93</v>
      </c>
      <c r="L9" s="44">
        <v>57</v>
      </c>
      <c r="M9" s="105">
        <v>197</v>
      </c>
      <c r="N9" s="51">
        <f t="shared" si="0"/>
        <v>1616</v>
      </c>
    </row>
    <row r="10" spans="1:14" x14ac:dyDescent="0.35">
      <c r="A10" s="196"/>
      <c r="B10" s="2" t="s">
        <v>262</v>
      </c>
      <c r="C10" s="42">
        <v>28</v>
      </c>
      <c r="D10" s="44">
        <v>11</v>
      </c>
      <c r="E10" s="44">
        <v>26</v>
      </c>
      <c r="F10" s="44">
        <v>19</v>
      </c>
      <c r="G10" s="44">
        <v>4</v>
      </c>
      <c r="H10" s="44">
        <v>7</v>
      </c>
      <c r="I10" s="44">
        <v>0</v>
      </c>
      <c r="J10" s="44">
        <v>7</v>
      </c>
      <c r="K10" s="44">
        <v>2</v>
      </c>
      <c r="L10" s="44">
        <v>4</v>
      </c>
      <c r="M10" s="105">
        <v>9</v>
      </c>
      <c r="N10" s="51">
        <f t="shared" si="0"/>
        <v>117</v>
      </c>
    </row>
    <row r="11" spans="1:14" x14ac:dyDescent="0.35">
      <c r="A11" s="196"/>
      <c r="B11" s="2" t="s">
        <v>263</v>
      </c>
      <c r="C11" s="42">
        <v>23</v>
      </c>
      <c r="D11" s="44">
        <v>13</v>
      </c>
      <c r="E11" s="44">
        <v>16</v>
      </c>
      <c r="F11" s="44">
        <v>8</v>
      </c>
      <c r="G11" s="44">
        <v>2</v>
      </c>
      <c r="H11" s="44">
        <v>2</v>
      </c>
      <c r="I11" s="44">
        <v>0</v>
      </c>
      <c r="J11" s="44">
        <v>8</v>
      </c>
      <c r="K11" s="44">
        <v>4</v>
      </c>
      <c r="L11" s="44">
        <v>1</v>
      </c>
      <c r="M11" s="105">
        <v>12</v>
      </c>
      <c r="N11" s="51">
        <f t="shared" si="0"/>
        <v>89</v>
      </c>
    </row>
    <row r="12" spans="1:14" x14ac:dyDescent="0.35">
      <c r="A12" s="197" t="s">
        <v>491</v>
      </c>
      <c r="B12" s="2" t="s">
        <v>261</v>
      </c>
      <c r="C12" s="42">
        <v>101</v>
      </c>
      <c r="D12" s="42">
        <v>51</v>
      </c>
      <c r="E12" s="42">
        <v>82</v>
      </c>
      <c r="F12" s="42">
        <v>33</v>
      </c>
      <c r="G12" s="42">
        <v>8</v>
      </c>
      <c r="H12" s="42">
        <v>18</v>
      </c>
      <c r="I12" s="42">
        <v>3</v>
      </c>
      <c r="J12" s="42">
        <v>29</v>
      </c>
      <c r="K12" s="42">
        <v>17</v>
      </c>
      <c r="L12" s="42">
        <v>25</v>
      </c>
      <c r="M12" s="99">
        <v>47</v>
      </c>
      <c r="N12" s="51">
        <f t="shared" si="0"/>
        <v>414</v>
      </c>
    </row>
    <row r="13" spans="1:14" x14ac:dyDescent="0.35">
      <c r="A13" s="215"/>
      <c r="B13" s="2" t="s">
        <v>262</v>
      </c>
      <c r="C13" s="42">
        <v>11</v>
      </c>
      <c r="D13" s="42">
        <v>4</v>
      </c>
      <c r="E13" s="42">
        <v>6</v>
      </c>
      <c r="F13" s="42">
        <v>3</v>
      </c>
      <c r="G13" s="42">
        <v>0</v>
      </c>
      <c r="H13" s="42">
        <v>0</v>
      </c>
      <c r="I13" s="42">
        <v>0</v>
      </c>
      <c r="J13" s="42">
        <v>3</v>
      </c>
      <c r="K13" s="42">
        <v>2</v>
      </c>
      <c r="L13" s="42">
        <v>5</v>
      </c>
      <c r="M13" s="99">
        <v>5</v>
      </c>
      <c r="N13" s="51">
        <f t="shared" si="0"/>
        <v>39</v>
      </c>
    </row>
    <row r="14" spans="1:14" x14ac:dyDescent="0.35">
      <c r="A14" s="216"/>
      <c r="B14" s="2" t="s">
        <v>263</v>
      </c>
      <c r="C14" s="42">
        <v>13</v>
      </c>
      <c r="D14" s="44">
        <v>4</v>
      </c>
      <c r="E14" s="44">
        <v>6</v>
      </c>
      <c r="F14" s="44">
        <v>4</v>
      </c>
      <c r="G14" s="44">
        <v>0</v>
      </c>
      <c r="H14" s="44">
        <v>0</v>
      </c>
      <c r="I14" s="44">
        <v>0</v>
      </c>
      <c r="J14" s="44">
        <v>2</v>
      </c>
      <c r="K14" s="44">
        <v>1</v>
      </c>
      <c r="L14" s="44">
        <v>2</v>
      </c>
      <c r="M14" s="105">
        <v>2</v>
      </c>
      <c r="N14" s="51">
        <f t="shared" si="0"/>
        <v>34</v>
      </c>
    </row>
    <row r="15" spans="1:14" x14ac:dyDescent="0.35">
      <c r="A15" s="196" t="s">
        <v>147</v>
      </c>
      <c r="B15" s="208"/>
      <c r="C15" s="44" t="s">
        <v>504</v>
      </c>
      <c r="D15" s="42" t="s">
        <v>293</v>
      </c>
      <c r="E15" s="42" t="s">
        <v>527</v>
      </c>
      <c r="F15" s="42" t="s">
        <v>540</v>
      </c>
      <c r="G15" s="44" t="s">
        <v>552</v>
      </c>
      <c r="H15" s="42" t="s">
        <v>566</v>
      </c>
      <c r="I15" s="42" t="s">
        <v>579</v>
      </c>
      <c r="J15" s="44" t="s">
        <v>593</v>
      </c>
      <c r="K15" s="42" t="s">
        <v>389</v>
      </c>
      <c r="L15" s="42" t="s">
        <v>617</v>
      </c>
      <c r="M15" s="105" t="s">
        <v>630</v>
      </c>
    </row>
    <row r="16" spans="1:14" x14ac:dyDescent="0.35">
      <c r="A16" s="196" t="s">
        <v>148</v>
      </c>
      <c r="B16" s="208"/>
      <c r="C16" s="42">
        <v>3</v>
      </c>
      <c r="D16" s="44">
        <v>3</v>
      </c>
      <c r="E16" s="44">
        <v>3</v>
      </c>
      <c r="F16" s="44">
        <v>3</v>
      </c>
      <c r="G16" s="44">
        <v>3</v>
      </c>
      <c r="H16" s="44">
        <v>3</v>
      </c>
      <c r="I16" s="44">
        <v>3</v>
      </c>
      <c r="J16" s="44">
        <v>3</v>
      </c>
      <c r="K16" s="44">
        <v>3</v>
      </c>
      <c r="L16" s="44">
        <v>3</v>
      </c>
      <c r="M16" s="105">
        <v>3</v>
      </c>
    </row>
    <row r="17" spans="1:13" x14ac:dyDescent="0.35">
      <c r="A17" s="196" t="s">
        <v>266</v>
      </c>
      <c r="B17" s="208"/>
      <c r="C17" s="42" t="s">
        <v>505</v>
      </c>
      <c r="D17" s="42" t="s">
        <v>517</v>
      </c>
      <c r="E17" s="42" t="s">
        <v>528</v>
      </c>
      <c r="F17" s="42" t="s">
        <v>541</v>
      </c>
      <c r="G17" s="42" t="s">
        <v>553</v>
      </c>
      <c r="H17" s="42" t="s">
        <v>567</v>
      </c>
      <c r="I17" s="42" t="s">
        <v>580</v>
      </c>
      <c r="J17" s="42" t="s">
        <v>594</v>
      </c>
      <c r="K17" s="42" t="s">
        <v>605</v>
      </c>
      <c r="L17" s="42" t="s">
        <v>618</v>
      </c>
      <c r="M17" s="99" t="s">
        <v>631</v>
      </c>
    </row>
    <row r="18" spans="1:13" x14ac:dyDescent="0.35">
      <c r="A18" s="196" t="s">
        <v>248</v>
      </c>
      <c r="B18" s="208"/>
      <c r="C18" s="42" t="s">
        <v>506</v>
      </c>
      <c r="D18" s="42" t="s">
        <v>529</v>
      </c>
      <c r="E18" s="44" t="s">
        <v>530</v>
      </c>
      <c r="F18" s="44" t="s">
        <v>542</v>
      </c>
      <c r="G18" s="42" t="s">
        <v>554</v>
      </c>
      <c r="H18" s="44" t="s">
        <v>568</v>
      </c>
      <c r="I18" s="42" t="s">
        <v>581</v>
      </c>
      <c r="J18" s="42" t="s">
        <v>595</v>
      </c>
      <c r="K18" s="42" t="s">
        <v>391</v>
      </c>
      <c r="L18" s="42" t="s">
        <v>619</v>
      </c>
      <c r="M18" s="99" t="s">
        <v>632</v>
      </c>
    </row>
    <row r="19" spans="1:13" x14ac:dyDescent="0.35">
      <c r="A19" s="196" t="s">
        <v>148</v>
      </c>
      <c r="B19" s="208"/>
      <c r="C19" s="42">
        <v>6</v>
      </c>
      <c r="D19" s="42">
        <v>6</v>
      </c>
      <c r="E19" s="42">
        <v>6</v>
      </c>
      <c r="F19" s="42">
        <v>6</v>
      </c>
      <c r="G19" s="42">
        <v>6</v>
      </c>
      <c r="H19" s="42">
        <v>6</v>
      </c>
      <c r="I19" s="42">
        <v>3</v>
      </c>
      <c r="J19" s="42">
        <v>6</v>
      </c>
      <c r="K19" s="42">
        <v>6</v>
      </c>
      <c r="L19" s="42">
        <v>6</v>
      </c>
      <c r="M19" s="99">
        <v>6</v>
      </c>
    </row>
    <row r="20" spans="1:13" x14ac:dyDescent="0.35">
      <c r="A20" s="196" t="s">
        <v>266</v>
      </c>
      <c r="B20" s="208"/>
      <c r="C20" s="42" t="s">
        <v>507</v>
      </c>
      <c r="D20" s="42" t="s">
        <v>518</v>
      </c>
      <c r="E20" s="42" t="s">
        <v>531</v>
      </c>
      <c r="F20" s="42" t="s">
        <v>543</v>
      </c>
      <c r="G20" s="42" t="s">
        <v>555</v>
      </c>
      <c r="H20" s="42" t="s">
        <v>569</v>
      </c>
      <c r="I20" s="42" t="s">
        <v>582</v>
      </c>
      <c r="J20" s="42" t="s">
        <v>596</v>
      </c>
      <c r="K20" s="42" t="s">
        <v>606</v>
      </c>
      <c r="L20" s="42" t="s">
        <v>620</v>
      </c>
      <c r="M20" s="99" t="s">
        <v>633</v>
      </c>
    </row>
    <row r="22" spans="1:13" x14ac:dyDescent="0.35">
      <c r="C22">
        <v>3406</v>
      </c>
      <c r="D22" s="52">
        <f>C22/C25</f>
        <v>0.94296788482834992</v>
      </c>
      <c r="E22">
        <v>7630</v>
      </c>
      <c r="F22" s="52">
        <f>E22/E25</f>
        <v>0.92496060128500424</v>
      </c>
      <c r="G22">
        <v>1616</v>
      </c>
      <c r="H22" s="52">
        <f>G22/G25</f>
        <v>0.88693743139407244</v>
      </c>
      <c r="I22">
        <v>414</v>
      </c>
      <c r="J22" s="52">
        <f>I22/I25</f>
        <v>0.85010266940451751</v>
      </c>
    </row>
    <row r="23" spans="1:13" x14ac:dyDescent="0.35">
      <c r="C23">
        <v>140</v>
      </c>
      <c r="D23" s="52">
        <f>C23/C25</f>
        <v>3.875968992248062E-2</v>
      </c>
      <c r="E23">
        <v>378</v>
      </c>
      <c r="F23" s="52">
        <f>E23/E25</f>
        <v>4.5823736210449752E-2</v>
      </c>
      <c r="G23">
        <v>117</v>
      </c>
      <c r="H23" s="52">
        <f>G23/G25</f>
        <v>6.4215148188803514E-2</v>
      </c>
      <c r="I23">
        <v>39</v>
      </c>
      <c r="J23" s="52">
        <f>I23/I25</f>
        <v>8.0082135523613956E-2</v>
      </c>
    </row>
    <row r="24" spans="1:13" x14ac:dyDescent="0.35">
      <c r="C24">
        <v>66</v>
      </c>
      <c r="D24" s="52">
        <f>C24/C25</f>
        <v>1.8272425249169437E-2</v>
      </c>
      <c r="E24">
        <v>241</v>
      </c>
      <c r="F24" s="52">
        <f>E24/E25</f>
        <v>2.9215662504546006E-2</v>
      </c>
      <c r="G24">
        <v>89</v>
      </c>
      <c r="H24" s="52">
        <f>G24/G25</f>
        <v>4.8847420417124039E-2</v>
      </c>
      <c r="I24">
        <v>34</v>
      </c>
      <c r="J24" s="52">
        <f>I24/I25</f>
        <v>6.9815195071868577E-2</v>
      </c>
    </row>
    <row r="25" spans="1:13" x14ac:dyDescent="0.35">
      <c r="C25" s="50">
        <f>SUM(C22:C24)</f>
        <v>3612</v>
      </c>
      <c r="D25" s="50"/>
      <c r="E25" s="50">
        <f>SUM(E22:E24)</f>
        <v>8249</v>
      </c>
      <c r="F25" s="50"/>
      <c r="G25" s="50">
        <f>SUM(G22:G24)</f>
        <v>1822</v>
      </c>
      <c r="H25" s="50"/>
      <c r="I25" s="50">
        <f>SUM(I22:I24)</f>
        <v>487</v>
      </c>
    </row>
  </sheetData>
  <mergeCells count="12">
    <mergeCell ref="A20:B20"/>
    <mergeCell ref="A6:A8"/>
    <mergeCell ref="A9:A11"/>
    <mergeCell ref="A15:B15"/>
    <mergeCell ref="A16:B16"/>
    <mergeCell ref="A17:B17"/>
    <mergeCell ref="A19:B19"/>
    <mergeCell ref="A1:B2"/>
    <mergeCell ref="C1:M1"/>
    <mergeCell ref="A3:A5"/>
    <mergeCell ref="A12:A14"/>
    <mergeCell ref="A18:B18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N22"/>
  <sheetViews>
    <sheetView topLeftCell="B1" zoomScale="115" zoomScaleNormal="115" workbookViewId="0">
      <selection activeCell="M2" sqref="M1:M1048576"/>
    </sheetView>
  </sheetViews>
  <sheetFormatPr defaultRowHeight="14.5" x14ac:dyDescent="0.35"/>
  <cols>
    <col min="1" max="1" width="30.08984375" bestFit="1" customWidth="1"/>
    <col min="2" max="2" width="29.6328125" bestFit="1" customWidth="1"/>
    <col min="3" max="6" width="10.54296875" bestFit="1" customWidth="1"/>
    <col min="7" max="11" width="10.54296875" customWidth="1"/>
    <col min="12" max="12" width="10.6328125" bestFit="1" customWidth="1"/>
    <col min="13" max="13" width="10.6328125" style="93" bestFit="1" customWidth="1"/>
  </cols>
  <sheetData>
    <row r="1" spans="1:14" x14ac:dyDescent="0.35">
      <c r="A1" s="210" t="s">
        <v>492</v>
      </c>
      <c r="B1" s="211"/>
      <c r="C1" s="196" t="s">
        <v>2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4" x14ac:dyDescent="0.35">
      <c r="A2" s="212"/>
      <c r="B2" s="213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898</v>
      </c>
    </row>
    <row r="3" spans="1:14" x14ac:dyDescent="0.35">
      <c r="A3" s="197" t="s">
        <v>493</v>
      </c>
      <c r="B3" s="2" t="s">
        <v>261</v>
      </c>
      <c r="C3" s="42">
        <v>1496</v>
      </c>
      <c r="D3" s="44">
        <v>946</v>
      </c>
      <c r="E3" s="42">
        <v>1613</v>
      </c>
      <c r="F3" s="42">
        <v>953</v>
      </c>
      <c r="G3" s="42">
        <v>325</v>
      </c>
      <c r="H3" s="42">
        <v>318</v>
      </c>
      <c r="I3" s="42">
        <v>25</v>
      </c>
      <c r="J3" s="42">
        <v>503</v>
      </c>
      <c r="K3" s="42">
        <v>313</v>
      </c>
      <c r="L3" s="42">
        <v>244</v>
      </c>
      <c r="M3" s="105">
        <v>933</v>
      </c>
      <c r="N3" s="53">
        <f>SUM(C3:M3)</f>
        <v>7669</v>
      </c>
    </row>
    <row r="4" spans="1:14" x14ac:dyDescent="0.35">
      <c r="A4" s="214"/>
      <c r="B4" s="2" t="s">
        <v>262</v>
      </c>
      <c r="C4" s="42">
        <v>76</v>
      </c>
      <c r="D4" s="44">
        <v>55</v>
      </c>
      <c r="E4" s="42">
        <v>91</v>
      </c>
      <c r="F4" s="42">
        <v>54</v>
      </c>
      <c r="G4" s="42">
        <v>8</v>
      </c>
      <c r="H4" s="42">
        <v>11</v>
      </c>
      <c r="I4" s="42">
        <v>1</v>
      </c>
      <c r="J4" s="42">
        <v>16</v>
      </c>
      <c r="K4" s="42">
        <v>19</v>
      </c>
      <c r="L4" s="42">
        <v>9</v>
      </c>
      <c r="M4" s="105">
        <v>29</v>
      </c>
      <c r="N4" s="53">
        <f t="shared" ref="N4:N11" si="0">SUM(C4:M4)</f>
        <v>369</v>
      </c>
    </row>
    <row r="5" spans="1:14" x14ac:dyDescent="0.35">
      <c r="A5" s="191"/>
      <c r="B5" s="2" t="s">
        <v>263</v>
      </c>
      <c r="C5" s="42">
        <v>78</v>
      </c>
      <c r="D5" s="44">
        <v>35</v>
      </c>
      <c r="E5" s="44">
        <v>57</v>
      </c>
      <c r="F5" s="44">
        <v>28</v>
      </c>
      <c r="G5" s="44">
        <v>2</v>
      </c>
      <c r="H5" s="44">
        <v>1</v>
      </c>
      <c r="I5" s="44">
        <v>1</v>
      </c>
      <c r="J5" s="44">
        <v>11</v>
      </c>
      <c r="K5" s="44">
        <v>7</v>
      </c>
      <c r="L5" s="44">
        <v>3</v>
      </c>
      <c r="M5" s="105">
        <v>18</v>
      </c>
      <c r="N5" s="53">
        <f t="shared" si="0"/>
        <v>241</v>
      </c>
    </row>
    <row r="6" spans="1:14" x14ac:dyDescent="0.35">
      <c r="A6" s="197" t="s">
        <v>494</v>
      </c>
      <c r="B6" s="2" t="s">
        <v>261</v>
      </c>
      <c r="C6" s="42">
        <v>772</v>
      </c>
      <c r="D6" s="44">
        <v>409</v>
      </c>
      <c r="E6" s="44">
        <v>790</v>
      </c>
      <c r="F6" s="44">
        <v>434</v>
      </c>
      <c r="G6" s="44">
        <v>127</v>
      </c>
      <c r="H6" s="44">
        <v>163</v>
      </c>
      <c r="I6" s="44">
        <v>16</v>
      </c>
      <c r="J6" s="44">
        <v>221</v>
      </c>
      <c r="K6" s="44">
        <v>142</v>
      </c>
      <c r="L6" s="44">
        <v>134</v>
      </c>
      <c r="M6" s="105">
        <v>418</v>
      </c>
      <c r="N6" s="53">
        <f t="shared" si="0"/>
        <v>3626</v>
      </c>
    </row>
    <row r="7" spans="1:14" x14ac:dyDescent="0.35">
      <c r="A7" s="215"/>
      <c r="B7" s="2" t="s">
        <v>262</v>
      </c>
      <c r="C7" s="42">
        <v>71</v>
      </c>
      <c r="D7" s="44">
        <v>32</v>
      </c>
      <c r="E7" s="44">
        <v>76</v>
      </c>
      <c r="F7" s="44">
        <v>42</v>
      </c>
      <c r="G7" s="44">
        <v>6</v>
      </c>
      <c r="H7" s="44">
        <v>7</v>
      </c>
      <c r="I7" s="44">
        <v>0</v>
      </c>
      <c r="J7" s="44">
        <v>10</v>
      </c>
      <c r="K7" s="44">
        <v>5</v>
      </c>
      <c r="L7" s="44">
        <v>4</v>
      </c>
      <c r="M7" s="105">
        <v>14</v>
      </c>
      <c r="N7" s="53">
        <f t="shared" si="0"/>
        <v>267</v>
      </c>
    </row>
    <row r="8" spans="1:14" x14ac:dyDescent="0.35">
      <c r="A8" s="216"/>
      <c r="B8" s="2" t="s">
        <v>263</v>
      </c>
      <c r="C8" s="42">
        <v>65</v>
      </c>
      <c r="D8" s="44">
        <v>33</v>
      </c>
      <c r="E8" s="44">
        <v>67</v>
      </c>
      <c r="F8" s="44">
        <v>34</v>
      </c>
      <c r="G8" s="44">
        <v>2</v>
      </c>
      <c r="H8" s="44">
        <v>1</v>
      </c>
      <c r="I8" s="44">
        <v>0</v>
      </c>
      <c r="J8" s="44">
        <v>10</v>
      </c>
      <c r="K8" s="44">
        <v>8</v>
      </c>
      <c r="L8" s="44">
        <v>1</v>
      </c>
      <c r="M8" s="105">
        <v>11</v>
      </c>
      <c r="N8" s="53">
        <f t="shared" si="0"/>
        <v>232</v>
      </c>
    </row>
    <row r="9" spans="1:14" x14ac:dyDescent="0.35">
      <c r="A9" s="197" t="s">
        <v>495</v>
      </c>
      <c r="B9" s="2" t="s">
        <v>261</v>
      </c>
      <c r="C9" s="42">
        <v>1093</v>
      </c>
      <c r="D9" s="42">
        <v>607</v>
      </c>
      <c r="E9" s="42">
        <v>857</v>
      </c>
      <c r="F9" s="42">
        <v>451</v>
      </c>
      <c r="G9" s="42">
        <v>209</v>
      </c>
      <c r="H9" s="42">
        <v>192</v>
      </c>
      <c r="I9" s="42">
        <v>9</v>
      </c>
      <c r="J9" s="42">
        <v>267</v>
      </c>
      <c r="K9" s="42">
        <v>135</v>
      </c>
      <c r="L9" s="42">
        <v>147</v>
      </c>
      <c r="M9" s="99">
        <v>507</v>
      </c>
      <c r="N9" s="53">
        <f t="shared" si="0"/>
        <v>4474</v>
      </c>
    </row>
    <row r="10" spans="1:14" x14ac:dyDescent="0.35">
      <c r="A10" s="215"/>
      <c r="B10" s="2" t="s">
        <v>262</v>
      </c>
      <c r="C10" s="42">
        <v>89</v>
      </c>
      <c r="D10" s="42">
        <v>43</v>
      </c>
      <c r="E10" s="42">
        <v>82</v>
      </c>
      <c r="F10" s="42">
        <v>43</v>
      </c>
      <c r="G10" s="42">
        <v>11</v>
      </c>
      <c r="H10" s="42">
        <v>9</v>
      </c>
      <c r="I10" s="42">
        <v>2</v>
      </c>
      <c r="J10" s="42">
        <v>10</v>
      </c>
      <c r="K10" s="42">
        <v>4</v>
      </c>
      <c r="L10" s="42">
        <v>6</v>
      </c>
      <c r="M10" s="99">
        <v>21</v>
      </c>
      <c r="N10" s="53">
        <f t="shared" si="0"/>
        <v>320</v>
      </c>
    </row>
    <row r="11" spans="1:14" x14ac:dyDescent="0.35">
      <c r="A11" s="216"/>
      <c r="B11" s="2" t="s">
        <v>263</v>
      </c>
      <c r="C11" s="42">
        <v>78</v>
      </c>
      <c r="D11" s="44">
        <v>33</v>
      </c>
      <c r="E11" s="44">
        <v>58</v>
      </c>
      <c r="F11" s="44">
        <v>31</v>
      </c>
      <c r="G11" s="44">
        <v>3</v>
      </c>
      <c r="H11" s="44">
        <v>3</v>
      </c>
      <c r="I11" s="44">
        <v>0</v>
      </c>
      <c r="J11" s="44">
        <v>6</v>
      </c>
      <c r="K11" s="44">
        <v>2</v>
      </c>
      <c r="L11" s="44">
        <v>5</v>
      </c>
      <c r="M11" s="105">
        <v>19</v>
      </c>
      <c r="N11" s="53">
        <f t="shared" si="0"/>
        <v>238</v>
      </c>
    </row>
    <row r="12" spans="1:14" x14ac:dyDescent="0.35">
      <c r="A12" s="196" t="s">
        <v>147</v>
      </c>
      <c r="B12" s="208"/>
      <c r="C12" s="42" t="s">
        <v>508</v>
      </c>
      <c r="D12" s="42" t="s">
        <v>519</v>
      </c>
      <c r="E12" s="44" t="s">
        <v>532</v>
      </c>
      <c r="F12" s="42" t="s">
        <v>544</v>
      </c>
      <c r="G12" s="44" t="s">
        <v>556</v>
      </c>
      <c r="H12" s="44" t="s">
        <v>340</v>
      </c>
      <c r="I12" s="42" t="s">
        <v>583</v>
      </c>
      <c r="J12" s="44" t="s">
        <v>597</v>
      </c>
      <c r="K12" s="42" t="s">
        <v>607</v>
      </c>
      <c r="L12" s="42" t="s">
        <v>621</v>
      </c>
      <c r="M12" s="99" t="s">
        <v>634</v>
      </c>
    </row>
    <row r="13" spans="1:14" x14ac:dyDescent="0.35">
      <c r="A13" s="196" t="s">
        <v>148</v>
      </c>
      <c r="B13" s="208"/>
      <c r="C13" s="42">
        <v>2</v>
      </c>
      <c r="D13" s="44">
        <v>2</v>
      </c>
      <c r="E13" s="44">
        <v>2</v>
      </c>
      <c r="F13" s="44">
        <v>2</v>
      </c>
      <c r="G13" s="44">
        <v>2</v>
      </c>
      <c r="H13" s="44">
        <v>2</v>
      </c>
      <c r="I13" s="44">
        <v>2</v>
      </c>
      <c r="J13" s="44">
        <v>2</v>
      </c>
      <c r="K13" s="44">
        <v>2</v>
      </c>
      <c r="L13" s="44">
        <v>2</v>
      </c>
      <c r="M13" s="105">
        <v>2</v>
      </c>
    </row>
    <row r="14" spans="1:14" x14ac:dyDescent="0.35">
      <c r="A14" s="196" t="s">
        <v>266</v>
      </c>
      <c r="B14" s="208"/>
      <c r="C14" s="42" t="s">
        <v>509</v>
      </c>
      <c r="D14" s="42" t="s">
        <v>520</v>
      </c>
      <c r="E14" s="42" t="s">
        <v>533</v>
      </c>
      <c r="F14" s="42" t="s">
        <v>545</v>
      </c>
      <c r="G14" s="42" t="s">
        <v>557</v>
      </c>
      <c r="H14" s="42" t="s">
        <v>570</v>
      </c>
      <c r="I14" s="42" t="s">
        <v>584</v>
      </c>
      <c r="J14" s="42" t="s">
        <v>598</v>
      </c>
      <c r="K14" s="42" t="s">
        <v>608</v>
      </c>
      <c r="L14" s="42" t="s">
        <v>622</v>
      </c>
      <c r="M14" s="99" t="s">
        <v>635</v>
      </c>
    </row>
    <row r="15" spans="1:14" x14ac:dyDescent="0.35">
      <c r="A15" s="196" t="s">
        <v>248</v>
      </c>
      <c r="B15" s="208"/>
      <c r="C15" s="42" t="s">
        <v>510</v>
      </c>
      <c r="D15" s="42" t="s">
        <v>521</v>
      </c>
      <c r="E15" s="44" t="s">
        <v>534</v>
      </c>
      <c r="F15" s="42" t="s">
        <v>546</v>
      </c>
      <c r="G15" s="44" t="s">
        <v>558</v>
      </c>
      <c r="H15" s="42" t="s">
        <v>571</v>
      </c>
      <c r="I15" s="42" t="s">
        <v>585</v>
      </c>
      <c r="J15" s="42" t="s">
        <v>599</v>
      </c>
      <c r="K15" s="42" t="s">
        <v>609</v>
      </c>
      <c r="L15" s="42" t="s">
        <v>623</v>
      </c>
      <c r="M15" s="99" t="s">
        <v>636</v>
      </c>
    </row>
    <row r="16" spans="1:14" x14ac:dyDescent="0.35">
      <c r="A16" s="196" t="s">
        <v>148</v>
      </c>
      <c r="B16" s="208"/>
      <c r="C16" s="42">
        <v>4</v>
      </c>
      <c r="D16" s="42">
        <v>4</v>
      </c>
      <c r="E16" s="42">
        <v>4</v>
      </c>
      <c r="F16" s="42">
        <v>4</v>
      </c>
      <c r="G16" s="42">
        <v>4</v>
      </c>
      <c r="H16" s="42">
        <v>4</v>
      </c>
      <c r="I16" s="42">
        <v>4</v>
      </c>
      <c r="J16" s="42">
        <v>4</v>
      </c>
      <c r="K16" s="42">
        <v>4</v>
      </c>
      <c r="L16" s="42">
        <v>4</v>
      </c>
      <c r="M16" s="99">
        <v>4</v>
      </c>
    </row>
    <row r="17" spans="1:13" x14ac:dyDescent="0.35">
      <c r="A17" s="196" t="s">
        <v>266</v>
      </c>
      <c r="B17" s="208"/>
      <c r="C17" s="42" t="s">
        <v>511</v>
      </c>
      <c r="D17" s="42" t="s">
        <v>522</v>
      </c>
      <c r="E17" s="42" t="s">
        <v>535</v>
      </c>
      <c r="F17" s="42" t="s">
        <v>547</v>
      </c>
      <c r="G17" s="42" t="s">
        <v>559</v>
      </c>
      <c r="H17" s="42" t="s">
        <v>572</v>
      </c>
      <c r="I17" s="42" t="s">
        <v>586</v>
      </c>
      <c r="J17" s="42" t="s">
        <v>600</v>
      </c>
      <c r="K17" s="42" t="s">
        <v>610</v>
      </c>
      <c r="L17" s="42" t="s">
        <v>606</v>
      </c>
      <c r="M17" s="99" t="s">
        <v>637</v>
      </c>
    </row>
    <row r="19" spans="1:13" x14ac:dyDescent="0.35">
      <c r="D19">
        <v>7669</v>
      </c>
      <c r="E19" s="52">
        <f>D19/D22</f>
        <v>0.92631960381688605</v>
      </c>
      <c r="F19">
        <v>3626</v>
      </c>
      <c r="G19" s="52">
        <f>F19/F22</f>
        <v>0.87903030303030305</v>
      </c>
      <c r="H19">
        <v>4474</v>
      </c>
      <c r="I19" s="52">
        <f>H19/H22</f>
        <v>0.88910969793322736</v>
      </c>
    </row>
    <row r="20" spans="1:13" x14ac:dyDescent="0.35">
      <c r="D20">
        <v>369</v>
      </c>
      <c r="E20" s="52">
        <f>D20/D22</f>
        <v>4.4570600314047588E-2</v>
      </c>
      <c r="F20">
        <v>267</v>
      </c>
      <c r="G20" s="52">
        <f>F20/F22</f>
        <v>6.4727272727272731E-2</v>
      </c>
      <c r="H20">
        <v>320</v>
      </c>
      <c r="I20" s="52">
        <f>H20/H22</f>
        <v>6.3593004769475353E-2</v>
      </c>
    </row>
    <row r="21" spans="1:13" x14ac:dyDescent="0.35">
      <c r="D21">
        <v>241</v>
      </c>
      <c r="E21" s="52">
        <f>D21/D22</f>
        <v>2.9109795869066313E-2</v>
      </c>
      <c r="F21">
        <v>232</v>
      </c>
      <c r="G21" s="52">
        <f>F21/F22</f>
        <v>5.624242424242424E-2</v>
      </c>
      <c r="H21">
        <v>238</v>
      </c>
      <c r="I21" s="52">
        <f>H21/H22</f>
        <v>4.72972972972973E-2</v>
      </c>
    </row>
    <row r="22" spans="1:13" x14ac:dyDescent="0.35">
      <c r="D22" s="50">
        <f>SUM(D19:D21)</f>
        <v>8279</v>
      </c>
      <c r="F22" s="50">
        <f>SUM(F19:F21)</f>
        <v>4125</v>
      </c>
      <c r="H22" s="50">
        <f>SUM(H19:H21)</f>
        <v>5032</v>
      </c>
    </row>
  </sheetData>
  <mergeCells count="11">
    <mergeCell ref="A17:B17"/>
    <mergeCell ref="A6:A8"/>
    <mergeCell ref="A12:B12"/>
    <mergeCell ref="A13:B13"/>
    <mergeCell ref="A14:B14"/>
    <mergeCell ref="A16:B16"/>
    <mergeCell ref="A1:B2"/>
    <mergeCell ref="C1:M1"/>
    <mergeCell ref="A3:A5"/>
    <mergeCell ref="A9:A11"/>
    <mergeCell ref="A15:B1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N28"/>
  <sheetViews>
    <sheetView zoomScale="85" zoomScaleNormal="85" workbookViewId="0">
      <selection activeCell="M2" sqref="M1:M1048576"/>
    </sheetView>
  </sheetViews>
  <sheetFormatPr defaultRowHeight="14.5" x14ac:dyDescent="0.35"/>
  <cols>
    <col min="1" max="1" width="25.08984375" customWidth="1"/>
    <col min="2" max="2" width="29.6328125" bestFit="1" customWidth="1"/>
    <col min="3" max="3" width="12" customWidth="1"/>
    <col min="4" max="12" width="11.36328125" bestFit="1" customWidth="1"/>
    <col min="13" max="13" width="11.36328125" style="93" bestFit="1" customWidth="1"/>
  </cols>
  <sheetData>
    <row r="1" spans="1:14" x14ac:dyDescent="0.35">
      <c r="A1" s="210" t="s">
        <v>496</v>
      </c>
      <c r="B1" s="211"/>
      <c r="C1" s="196" t="s">
        <v>2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4" x14ac:dyDescent="0.35">
      <c r="A2" s="212"/>
      <c r="B2" s="213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</v>
      </c>
    </row>
    <row r="3" spans="1:14" x14ac:dyDescent="0.35">
      <c r="A3" s="197" t="s">
        <v>497</v>
      </c>
      <c r="B3" s="2" t="s">
        <v>261</v>
      </c>
      <c r="C3" s="41" t="s">
        <v>512</v>
      </c>
      <c r="D3" s="41" t="s">
        <v>512</v>
      </c>
      <c r="E3" s="41" t="s">
        <v>512</v>
      </c>
      <c r="F3" s="41" t="s">
        <v>512</v>
      </c>
      <c r="G3" s="41" t="s">
        <v>512</v>
      </c>
      <c r="H3" s="41" t="s">
        <v>512</v>
      </c>
      <c r="I3" s="41" t="s">
        <v>512</v>
      </c>
      <c r="J3" s="41" t="s">
        <v>512</v>
      </c>
      <c r="K3" s="41" t="s">
        <v>512</v>
      </c>
      <c r="L3" s="41" t="s">
        <v>512</v>
      </c>
      <c r="M3" s="110" t="s">
        <v>512</v>
      </c>
      <c r="N3" s="53">
        <f>SUM(C3:M3)</f>
        <v>0</v>
      </c>
    </row>
    <row r="4" spans="1:14" x14ac:dyDescent="0.35">
      <c r="A4" s="214"/>
      <c r="B4" s="2" t="s">
        <v>262</v>
      </c>
      <c r="C4" s="41" t="s">
        <v>512</v>
      </c>
      <c r="D4" s="41" t="s">
        <v>512</v>
      </c>
      <c r="E4" s="41" t="s">
        <v>512</v>
      </c>
      <c r="F4" s="41" t="s">
        <v>512</v>
      </c>
      <c r="G4" s="41" t="s">
        <v>512</v>
      </c>
      <c r="H4" s="41" t="s">
        <v>512</v>
      </c>
      <c r="I4" s="41" t="s">
        <v>512</v>
      </c>
      <c r="J4" s="41" t="s">
        <v>512</v>
      </c>
      <c r="K4" s="41" t="s">
        <v>512</v>
      </c>
      <c r="L4" s="41" t="s">
        <v>512</v>
      </c>
      <c r="M4" s="110" t="s">
        <v>512</v>
      </c>
      <c r="N4" s="53">
        <f t="shared" ref="N4:N14" si="0">SUM(C4:M4)</f>
        <v>0</v>
      </c>
    </row>
    <row r="5" spans="1:14" x14ac:dyDescent="0.35">
      <c r="A5" s="191"/>
      <c r="B5" s="2" t="s">
        <v>263</v>
      </c>
      <c r="C5" s="41" t="s">
        <v>512</v>
      </c>
      <c r="D5" s="41" t="s">
        <v>512</v>
      </c>
      <c r="E5" s="41" t="s">
        <v>512</v>
      </c>
      <c r="F5" s="41" t="s">
        <v>512</v>
      </c>
      <c r="G5" s="41" t="s">
        <v>512</v>
      </c>
      <c r="H5" s="41" t="s">
        <v>512</v>
      </c>
      <c r="I5" s="41" t="s">
        <v>512</v>
      </c>
      <c r="J5" s="41" t="s">
        <v>512</v>
      </c>
      <c r="K5" s="41" t="s">
        <v>512</v>
      </c>
      <c r="L5" s="41" t="s">
        <v>512</v>
      </c>
      <c r="M5" s="110" t="s">
        <v>512</v>
      </c>
      <c r="N5" s="53">
        <f t="shared" si="0"/>
        <v>0</v>
      </c>
    </row>
    <row r="6" spans="1:14" x14ac:dyDescent="0.35">
      <c r="A6" s="197" t="s">
        <v>498</v>
      </c>
      <c r="B6" s="2" t="s">
        <v>261</v>
      </c>
      <c r="C6" s="42">
        <v>11</v>
      </c>
      <c r="D6" s="44">
        <v>11</v>
      </c>
      <c r="E6" s="44">
        <v>5</v>
      </c>
      <c r="F6" s="44">
        <v>6</v>
      </c>
      <c r="G6" s="41" t="s">
        <v>512</v>
      </c>
      <c r="H6" s="41" t="s">
        <v>512</v>
      </c>
      <c r="I6" s="41" t="s">
        <v>512</v>
      </c>
      <c r="J6" s="41" t="s">
        <v>512</v>
      </c>
      <c r="K6" s="41" t="s">
        <v>512</v>
      </c>
      <c r="L6" s="41" t="s">
        <v>512</v>
      </c>
      <c r="M6" s="105">
        <v>4</v>
      </c>
      <c r="N6" s="53">
        <f t="shared" si="0"/>
        <v>37</v>
      </c>
    </row>
    <row r="7" spans="1:14" x14ac:dyDescent="0.35">
      <c r="A7" s="214"/>
      <c r="B7" s="2" t="s">
        <v>262</v>
      </c>
      <c r="C7" s="42">
        <v>3</v>
      </c>
      <c r="D7" s="44">
        <v>0</v>
      </c>
      <c r="E7" s="44">
        <v>4</v>
      </c>
      <c r="F7" s="44">
        <v>1</v>
      </c>
      <c r="G7" s="41" t="s">
        <v>512</v>
      </c>
      <c r="H7" s="41" t="s">
        <v>512</v>
      </c>
      <c r="I7" s="41" t="s">
        <v>512</v>
      </c>
      <c r="J7" s="41" t="s">
        <v>512</v>
      </c>
      <c r="K7" s="41" t="s">
        <v>512</v>
      </c>
      <c r="L7" s="41" t="s">
        <v>512</v>
      </c>
      <c r="M7" s="105">
        <v>0</v>
      </c>
      <c r="N7" s="53">
        <f t="shared" si="0"/>
        <v>8</v>
      </c>
    </row>
    <row r="8" spans="1:14" x14ac:dyDescent="0.35">
      <c r="A8" s="191"/>
      <c r="B8" s="2" t="s">
        <v>263</v>
      </c>
      <c r="C8" s="42">
        <v>6</v>
      </c>
      <c r="D8" s="44">
        <v>3</v>
      </c>
      <c r="E8" s="44">
        <v>11</v>
      </c>
      <c r="F8" s="44">
        <v>3</v>
      </c>
      <c r="G8" s="41" t="s">
        <v>512</v>
      </c>
      <c r="H8" s="41" t="s">
        <v>512</v>
      </c>
      <c r="I8" s="41" t="s">
        <v>512</v>
      </c>
      <c r="J8" s="41" t="s">
        <v>512</v>
      </c>
      <c r="K8" s="41" t="s">
        <v>512</v>
      </c>
      <c r="L8" s="41" t="s">
        <v>512</v>
      </c>
      <c r="M8" s="105">
        <v>2</v>
      </c>
      <c r="N8" s="53">
        <f t="shared" si="0"/>
        <v>25</v>
      </c>
    </row>
    <row r="9" spans="1:14" x14ac:dyDescent="0.35">
      <c r="A9" s="196" t="s">
        <v>499</v>
      </c>
      <c r="B9" s="2" t="s">
        <v>261</v>
      </c>
      <c r="C9" s="42">
        <v>427</v>
      </c>
      <c r="D9" s="44">
        <v>214</v>
      </c>
      <c r="E9" s="44">
        <v>397</v>
      </c>
      <c r="F9" s="44">
        <v>196</v>
      </c>
      <c r="G9" s="44">
        <v>28</v>
      </c>
      <c r="H9" s="44">
        <v>22</v>
      </c>
      <c r="I9" s="44">
        <v>3</v>
      </c>
      <c r="J9" s="44">
        <v>59</v>
      </c>
      <c r="K9" s="44">
        <v>34</v>
      </c>
      <c r="L9" s="44">
        <v>27</v>
      </c>
      <c r="M9" s="105">
        <v>112</v>
      </c>
      <c r="N9" s="53">
        <f t="shared" si="0"/>
        <v>1519</v>
      </c>
    </row>
    <row r="10" spans="1:14" x14ac:dyDescent="0.35">
      <c r="A10" s="196"/>
      <c r="B10" s="2" t="s">
        <v>262</v>
      </c>
      <c r="C10" s="42">
        <v>71</v>
      </c>
      <c r="D10" s="44">
        <v>38</v>
      </c>
      <c r="E10" s="44">
        <v>61</v>
      </c>
      <c r="F10" s="44">
        <v>37</v>
      </c>
      <c r="G10" s="44">
        <v>7</v>
      </c>
      <c r="H10" s="44">
        <v>7</v>
      </c>
      <c r="I10" s="44">
        <v>0</v>
      </c>
      <c r="J10" s="44">
        <v>8</v>
      </c>
      <c r="K10" s="44">
        <v>3</v>
      </c>
      <c r="L10" s="44">
        <v>4</v>
      </c>
      <c r="M10" s="105">
        <v>18</v>
      </c>
      <c r="N10" s="53">
        <f t="shared" si="0"/>
        <v>254</v>
      </c>
    </row>
    <row r="11" spans="1:14" x14ac:dyDescent="0.35">
      <c r="A11" s="196"/>
      <c r="B11" s="2" t="s">
        <v>263</v>
      </c>
      <c r="C11" s="42">
        <v>81</v>
      </c>
      <c r="D11" s="44">
        <v>35</v>
      </c>
      <c r="E11" s="44">
        <v>58</v>
      </c>
      <c r="F11" s="44">
        <v>31</v>
      </c>
      <c r="G11" s="44">
        <v>0</v>
      </c>
      <c r="H11" s="44">
        <v>0</v>
      </c>
      <c r="I11" s="44">
        <v>1</v>
      </c>
      <c r="J11" s="44">
        <v>13</v>
      </c>
      <c r="K11" s="44">
        <v>6</v>
      </c>
      <c r="L11" s="44">
        <v>2</v>
      </c>
      <c r="M11" s="105">
        <v>14</v>
      </c>
      <c r="N11" s="53">
        <f t="shared" si="0"/>
        <v>241</v>
      </c>
    </row>
    <row r="12" spans="1:14" x14ac:dyDescent="0.35">
      <c r="A12" s="196" t="s">
        <v>500</v>
      </c>
      <c r="B12" s="2" t="s">
        <v>261</v>
      </c>
      <c r="C12" s="42">
        <v>2263</v>
      </c>
      <c r="D12" s="44">
        <v>1251</v>
      </c>
      <c r="E12" s="44">
        <v>2189</v>
      </c>
      <c r="F12" s="44">
        <v>1204</v>
      </c>
      <c r="G12" s="44">
        <v>372</v>
      </c>
      <c r="H12" s="44">
        <v>419</v>
      </c>
      <c r="I12" s="44">
        <v>32</v>
      </c>
      <c r="J12" s="44">
        <v>623</v>
      </c>
      <c r="K12" s="44">
        <v>359</v>
      </c>
      <c r="L12" s="44">
        <v>309</v>
      </c>
      <c r="M12" s="105">
        <v>1117</v>
      </c>
      <c r="N12" s="53">
        <f t="shared" si="0"/>
        <v>10138</v>
      </c>
    </row>
    <row r="13" spans="1:14" x14ac:dyDescent="0.35">
      <c r="A13" s="196"/>
      <c r="B13" s="2" t="s">
        <v>262</v>
      </c>
      <c r="C13" s="42">
        <v>135</v>
      </c>
      <c r="D13" s="44">
        <v>79</v>
      </c>
      <c r="E13" s="44">
        <v>164</v>
      </c>
      <c r="F13" s="44">
        <v>86</v>
      </c>
      <c r="G13" s="44">
        <v>15</v>
      </c>
      <c r="H13" s="44">
        <v>18</v>
      </c>
      <c r="I13" s="44">
        <v>3</v>
      </c>
      <c r="J13" s="44">
        <v>22</v>
      </c>
      <c r="K13" s="44">
        <v>21</v>
      </c>
      <c r="L13" s="44">
        <v>12</v>
      </c>
      <c r="M13" s="105">
        <v>38</v>
      </c>
      <c r="N13" s="53">
        <f t="shared" si="0"/>
        <v>593</v>
      </c>
    </row>
    <row r="14" spans="1:14" x14ac:dyDescent="0.35">
      <c r="A14" s="196"/>
      <c r="B14" s="2" t="s">
        <v>263</v>
      </c>
      <c r="C14" s="42">
        <v>122</v>
      </c>
      <c r="D14" s="44">
        <v>60</v>
      </c>
      <c r="E14" s="44">
        <v>98</v>
      </c>
      <c r="F14" s="44">
        <v>47</v>
      </c>
      <c r="G14" s="44">
        <v>4</v>
      </c>
      <c r="H14" s="44">
        <v>4</v>
      </c>
      <c r="I14" s="44">
        <v>0</v>
      </c>
      <c r="J14" s="44">
        <v>11</v>
      </c>
      <c r="K14" s="44">
        <v>7</v>
      </c>
      <c r="L14" s="44">
        <v>5</v>
      </c>
      <c r="M14" s="105">
        <v>26</v>
      </c>
      <c r="N14" s="53">
        <f t="shared" si="0"/>
        <v>384</v>
      </c>
    </row>
    <row r="15" spans="1:14" x14ac:dyDescent="0.35">
      <c r="A15" s="197" t="s">
        <v>501</v>
      </c>
      <c r="B15" s="2" t="s">
        <v>261</v>
      </c>
      <c r="C15" s="42">
        <v>665</v>
      </c>
      <c r="D15" s="42">
        <v>479</v>
      </c>
      <c r="E15" s="42">
        <v>670</v>
      </c>
      <c r="F15" s="42">
        <v>432</v>
      </c>
      <c r="G15" s="42">
        <v>258</v>
      </c>
      <c r="H15" s="42">
        <v>233</v>
      </c>
      <c r="I15" s="42">
        <v>15</v>
      </c>
      <c r="J15" s="42">
        <v>313</v>
      </c>
      <c r="K15" s="42">
        <v>191</v>
      </c>
      <c r="L15" s="42">
        <v>190</v>
      </c>
      <c r="M15" s="99">
        <v>632</v>
      </c>
      <c r="N15" s="53">
        <f>SUM(C15:M15)</f>
        <v>4078</v>
      </c>
    </row>
    <row r="16" spans="1:14" x14ac:dyDescent="0.35">
      <c r="A16" s="215"/>
      <c r="B16" s="2" t="s">
        <v>262</v>
      </c>
      <c r="C16" s="42">
        <v>29</v>
      </c>
      <c r="D16" s="42">
        <v>12</v>
      </c>
      <c r="E16" s="42">
        <v>20</v>
      </c>
      <c r="F16" s="42">
        <v>18</v>
      </c>
      <c r="G16" s="42">
        <v>2</v>
      </c>
      <c r="H16" s="42">
        <v>2</v>
      </c>
      <c r="I16" s="42">
        <v>0</v>
      </c>
      <c r="J16" s="42">
        <v>5</v>
      </c>
      <c r="K16" s="42">
        <v>3</v>
      </c>
      <c r="L16" s="42">
        <v>3</v>
      </c>
      <c r="M16" s="99">
        <v>8</v>
      </c>
      <c r="N16" s="53">
        <f t="shared" ref="N16:N17" si="1">SUM(C16:M16)</f>
        <v>102</v>
      </c>
    </row>
    <row r="17" spans="1:14" x14ac:dyDescent="0.35">
      <c r="A17" s="216"/>
      <c r="B17" s="2" t="s">
        <v>263</v>
      </c>
      <c r="C17" s="42">
        <v>10</v>
      </c>
      <c r="D17" s="44">
        <v>4</v>
      </c>
      <c r="E17" s="44">
        <v>14</v>
      </c>
      <c r="F17" s="44">
        <v>12</v>
      </c>
      <c r="G17" s="44">
        <v>3</v>
      </c>
      <c r="H17" s="44">
        <v>1</v>
      </c>
      <c r="I17" s="44">
        <v>0</v>
      </c>
      <c r="J17" s="44">
        <v>3</v>
      </c>
      <c r="K17" s="44">
        <v>3</v>
      </c>
      <c r="L17" s="44">
        <v>1</v>
      </c>
      <c r="M17" s="105">
        <v>5</v>
      </c>
      <c r="N17" s="53">
        <f t="shared" si="1"/>
        <v>56</v>
      </c>
    </row>
    <row r="18" spans="1:14" x14ac:dyDescent="0.35">
      <c r="A18" s="196" t="s">
        <v>147</v>
      </c>
      <c r="B18" s="208"/>
      <c r="C18" s="42" t="s">
        <v>513</v>
      </c>
      <c r="D18" s="42" t="s">
        <v>523</v>
      </c>
      <c r="E18" s="42" t="s">
        <v>536</v>
      </c>
      <c r="F18" s="42" t="s">
        <v>548</v>
      </c>
      <c r="G18" s="42" t="s">
        <v>560</v>
      </c>
      <c r="H18" s="42" t="s">
        <v>573</v>
      </c>
      <c r="I18" s="44" t="s">
        <v>587</v>
      </c>
      <c r="J18" s="42" t="s">
        <v>601</v>
      </c>
      <c r="K18" s="42" t="s">
        <v>611</v>
      </c>
      <c r="L18" s="42" t="s">
        <v>624</v>
      </c>
      <c r="M18" s="99" t="s">
        <v>638</v>
      </c>
    </row>
    <row r="19" spans="1:14" x14ac:dyDescent="0.35">
      <c r="A19" s="196" t="s">
        <v>148</v>
      </c>
      <c r="B19" s="208"/>
      <c r="C19" s="42">
        <v>3</v>
      </c>
      <c r="D19" s="44">
        <v>3</v>
      </c>
      <c r="E19" s="44">
        <v>3</v>
      </c>
      <c r="F19" s="44">
        <v>3</v>
      </c>
      <c r="G19" s="44">
        <v>2</v>
      </c>
      <c r="H19" s="44">
        <v>2</v>
      </c>
      <c r="I19" s="44">
        <v>2</v>
      </c>
      <c r="J19" s="44">
        <v>2</v>
      </c>
      <c r="K19" s="44">
        <v>2</v>
      </c>
      <c r="L19" s="44">
        <v>2</v>
      </c>
      <c r="M19" s="105">
        <v>3</v>
      </c>
    </row>
    <row r="20" spans="1:14" x14ac:dyDescent="0.35">
      <c r="A20" s="196" t="s">
        <v>266</v>
      </c>
      <c r="B20" s="208"/>
      <c r="C20" s="42" t="s">
        <v>304</v>
      </c>
      <c r="D20" s="42" t="s">
        <v>304</v>
      </c>
      <c r="E20" s="42" t="s">
        <v>304</v>
      </c>
      <c r="F20" s="42" t="s">
        <v>304</v>
      </c>
      <c r="G20" s="42" t="s">
        <v>561</v>
      </c>
      <c r="H20" s="42" t="s">
        <v>574</v>
      </c>
      <c r="I20" s="42" t="s">
        <v>588</v>
      </c>
      <c r="J20" s="42" t="s">
        <v>304</v>
      </c>
      <c r="K20" s="42" t="s">
        <v>612</v>
      </c>
      <c r="L20" s="42" t="s">
        <v>625</v>
      </c>
      <c r="M20" s="99" t="s">
        <v>304</v>
      </c>
    </row>
    <row r="21" spans="1:14" x14ac:dyDescent="0.35">
      <c r="A21" s="196" t="s">
        <v>248</v>
      </c>
      <c r="B21" s="208"/>
      <c r="C21" s="42" t="s">
        <v>514</v>
      </c>
      <c r="D21" s="42" t="s">
        <v>524</v>
      </c>
      <c r="E21" s="42" t="s">
        <v>537</v>
      </c>
      <c r="F21" s="42" t="s">
        <v>549</v>
      </c>
      <c r="G21" s="42" t="s">
        <v>562</v>
      </c>
      <c r="H21" s="42" t="s">
        <v>575</v>
      </c>
      <c r="I21" s="42" t="s">
        <v>589</v>
      </c>
      <c r="J21" s="42" t="s">
        <v>602</v>
      </c>
      <c r="K21" s="42" t="s">
        <v>613</v>
      </c>
      <c r="L21" s="42" t="s">
        <v>626</v>
      </c>
      <c r="M21" s="99" t="s">
        <v>639</v>
      </c>
    </row>
    <row r="22" spans="1:14" x14ac:dyDescent="0.35">
      <c r="A22" s="196" t="s">
        <v>148</v>
      </c>
      <c r="B22" s="208"/>
      <c r="C22" s="42">
        <v>6</v>
      </c>
      <c r="D22" s="42">
        <v>6</v>
      </c>
      <c r="E22" s="42">
        <v>6</v>
      </c>
      <c r="F22" s="42">
        <v>6</v>
      </c>
      <c r="G22" s="42">
        <v>4</v>
      </c>
      <c r="H22" s="42">
        <v>4</v>
      </c>
      <c r="I22" s="42">
        <v>4</v>
      </c>
      <c r="J22" s="42">
        <v>4</v>
      </c>
      <c r="K22" s="42">
        <v>4</v>
      </c>
      <c r="L22" s="42">
        <v>4</v>
      </c>
      <c r="M22" s="99">
        <v>6</v>
      </c>
    </row>
    <row r="23" spans="1:14" x14ac:dyDescent="0.35">
      <c r="A23" s="196" t="s">
        <v>266</v>
      </c>
      <c r="B23" s="208"/>
      <c r="C23" s="42" t="s">
        <v>304</v>
      </c>
      <c r="D23" s="42" t="s">
        <v>304</v>
      </c>
      <c r="E23" s="42" t="s">
        <v>304</v>
      </c>
      <c r="F23" s="42" t="s">
        <v>304</v>
      </c>
      <c r="G23" s="42" t="s">
        <v>563</v>
      </c>
      <c r="H23" s="42" t="s">
        <v>576</v>
      </c>
      <c r="I23" s="42" t="s">
        <v>590</v>
      </c>
      <c r="J23" s="42" t="s">
        <v>304</v>
      </c>
      <c r="K23" s="42" t="s">
        <v>614</v>
      </c>
      <c r="L23" s="42" t="s">
        <v>627</v>
      </c>
      <c r="M23" s="99" t="s">
        <v>304</v>
      </c>
    </row>
    <row r="25" spans="1:14" x14ac:dyDescent="0.35">
      <c r="C25">
        <v>37</v>
      </c>
      <c r="D25" s="52">
        <f>C25/C28</f>
        <v>0.52857142857142858</v>
      </c>
      <c r="E25" s="51">
        <v>1519</v>
      </c>
      <c r="F25" s="52">
        <f>E25/E28</f>
        <v>0.75422045680238337</v>
      </c>
      <c r="G25">
        <v>10138</v>
      </c>
      <c r="H25" s="52">
        <f>G25/G28</f>
        <v>0.91210076473234369</v>
      </c>
      <c r="I25">
        <v>4078</v>
      </c>
      <c r="J25" s="52">
        <f>I25/I28</f>
        <v>0.96270066100094431</v>
      </c>
    </row>
    <row r="26" spans="1:14" x14ac:dyDescent="0.35">
      <c r="C26">
        <v>8</v>
      </c>
      <c r="D26" s="52">
        <f>C26/C28</f>
        <v>0.11428571428571428</v>
      </c>
      <c r="E26">
        <v>254</v>
      </c>
      <c r="F26" s="52">
        <f>E26/E28</f>
        <v>0.12611717974180736</v>
      </c>
      <c r="G26">
        <v>593</v>
      </c>
      <c r="H26" s="52">
        <f>G26/G28</f>
        <v>5.3351327035537563E-2</v>
      </c>
      <c r="I26">
        <v>102</v>
      </c>
      <c r="J26" s="52">
        <f>I26/I28</f>
        <v>2.4079320113314446E-2</v>
      </c>
    </row>
    <row r="27" spans="1:14" x14ac:dyDescent="0.35">
      <c r="C27">
        <v>25</v>
      </c>
      <c r="D27" s="52">
        <f>C27/C28</f>
        <v>0.35714285714285715</v>
      </c>
      <c r="E27">
        <v>241</v>
      </c>
      <c r="F27" s="52">
        <f>E27/E28</f>
        <v>0.11966236345580933</v>
      </c>
      <c r="G27">
        <v>384</v>
      </c>
      <c r="H27" s="52">
        <f>G27/G28</f>
        <v>3.4547908232118757E-2</v>
      </c>
      <c r="I27">
        <v>56</v>
      </c>
      <c r="J27" s="52">
        <f>I27/I28</f>
        <v>1.3220018885741265E-2</v>
      </c>
    </row>
    <row r="28" spans="1:14" x14ac:dyDescent="0.35">
      <c r="C28" s="50">
        <f>SUM(C25:C27)</f>
        <v>70</v>
      </c>
      <c r="E28" s="53">
        <f>SUM(E25:E27)</f>
        <v>2014</v>
      </c>
      <c r="G28" s="50">
        <f>SUM(G25:G27)</f>
        <v>11115</v>
      </c>
      <c r="I28" s="50">
        <f>SUM(I25:I27)</f>
        <v>4236</v>
      </c>
    </row>
  </sheetData>
  <mergeCells count="13">
    <mergeCell ref="A23:B23"/>
    <mergeCell ref="A1:B2"/>
    <mergeCell ref="C1:M1"/>
    <mergeCell ref="A3:A5"/>
    <mergeCell ref="A9:A11"/>
    <mergeCell ref="A12:A14"/>
    <mergeCell ref="A15:A17"/>
    <mergeCell ref="A6:A8"/>
    <mergeCell ref="A18:B18"/>
    <mergeCell ref="A19:B19"/>
    <mergeCell ref="A20:B20"/>
    <mergeCell ref="A21:B21"/>
    <mergeCell ref="A22:B22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L8"/>
  <sheetViews>
    <sheetView zoomScale="115" zoomScaleNormal="115" workbookViewId="0">
      <selection activeCell="L2" sqref="L1:L1048576"/>
    </sheetView>
  </sheetViews>
  <sheetFormatPr defaultRowHeight="14.5" x14ac:dyDescent="0.35"/>
  <cols>
    <col min="1" max="1" width="33" bestFit="1" customWidth="1"/>
    <col min="2" max="3" width="10.54296875" bestFit="1" customWidth="1"/>
    <col min="4" max="4" width="10" bestFit="1" customWidth="1"/>
    <col min="5" max="5" width="10.54296875" bestFit="1" customWidth="1"/>
    <col min="6" max="11" width="11.08984375" bestFit="1" customWidth="1"/>
    <col min="12" max="12" width="10.6328125" style="93" bestFit="1" customWidth="1"/>
  </cols>
  <sheetData>
    <row r="1" spans="1:12" x14ac:dyDescent="0.35">
      <c r="A1" s="197" t="s">
        <v>310</v>
      </c>
      <c r="B1" s="196" t="s">
        <v>2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2" x14ac:dyDescent="0.35">
      <c r="A2" s="216"/>
      <c r="B2" s="35">
        <v>2011</v>
      </c>
      <c r="C2" s="35">
        <v>2012</v>
      </c>
      <c r="D2" s="35">
        <v>2013</v>
      </c>
      <c r="E2" s="35">
        <v>2015</v>
      </c>
      <c r="F2" s="35">
        <v>2016</v>
      </c>
      <c r="G2" s="35">
        <v>2017</v>
      </c>
      <c r="H2" s="8">
        <v>2018</v>
      </c>
      <c r="I2" s="35">
        <v>2019</v>
      </c>
      <c r="J2" s="35">
        <v>2020</v>
      </c>
      <c r="K2" s="35">
        <v>2021</v>
      </c>
      <c r="L2" s="92">
        <v>2022</v>
      </c>
    </row>
    <row r="3" spans="1:12" x14ac:dyDescent="0.35">
      <c r="A3" s="2" t="s">
        <v>264</v>
      </c>
      <c r="B3" s="36" t="s">
        <v>267</v>
      </c>
      <c r="C3" s="36" t="s">
        <v>271</v>
      </c>
      <c r="D3" s="36" t="s">
        <v>275</v>
      </c>
      <c r="E3" s="44" t="s">
        <v>279</v>
      </c>
      <c r="F3" s="42" t="s">
        <v>285</v>
      </c>
      <c r="G3" s="42" t="s">
        <v>230</v>
      </c>
      <c r="H3" s="42" t="s">
        <v>293</v>
      </c>
      <c r="I3" s="42" t="s">
        <v>298</v>
      </c>
      <c r="J3" s="44" t="s">
        <v>302</v>
      </c>
      <c r="K3" s="44" t="s">
        <v>306</v>
      </c>
      <c r="L3" s="105" t="s">
        <v>311</v>
      </c>
    </row>
    <row r="4" spans="1:12" x14ac:dyDescent="0.35">
      <c r="A4" s="2" t="s">
        <v>265</v>
      </c>
      <c r="B4" s="36" t="s">
        <v>268</v>
      </c>
      <c r="C4" s="36" t="s">
        <v>206</v>
      </c>
      <c r="D4" s="36" t="s">
        <v>198</v>
      </c>
      <c r="E4" s="42" t="s">
        <v>280</v>
      </c>
      <c r="F4" s="44" t="s">
        <v>284</v>
      </c>
      <c r="G4" s="42" t="s">
        <v>289</v>
      </c>
      <c r="H4" s="44" t="s">
        <v>294</v>
      </c>
      <c r="I4" s="42" t="s">
        <v>284</v>
      </c>
      <c r="J4" s="44" t="s">
        <v>219</v>
      </c>
      <c r="K4" s="44" t="s">
        <v>307</v>
      </c>
      <c r="L4" s="105" t="s">
        <v>229</v>
      </c>
    </row>
    <row r="5" spans="1:12" x14ac:dyDescent="0.35">
      <c r="A5" s="2" t="s">
        <v>193</v>
      </c>
      <c r="B5" s="37" t="s">
        <v>136</v>
      </c>
      <c r="C5" s="36" t="s">
        <v>272</v>
      </c>
      <c r="D5" s="36" t="s">
        <v>276</v>
      </c>
      <c r="E5" s="42" t="s">
        <v>281</v>
      </c>
      <c r="F5" s="44" t="s">
        <v>286</v>
      </c>
      <c r="G5" s="44" t="s">
        <v>290</v>
      </c>
      <c r="H5" s="44" t="s">
        <v>295</v>
      </c>
      <c r="I5" s="44" t="s">
        <v>299</v>
      </c>
      <c r="J5" s="44" t="s">
        <v>303</v>
      </c>
      <c r="K5" s="44" t="s">
        <v>308</v>
      </c>
      <c r="L5" s="105" t="s">
        <v>312</v>
      </c>
    </row>
    <row r="6" spans="1:12" x14ac:dyDescent="0.35">
      <c r="A6" s="2" t="s">
        <v>148</v>
      </c>
      <c r="B6" s="42">
        <v>2549</v>
      </c>
      <c r="C6" s="42">
        <v>1589</v>
      </c>
      <c r="D6" s="42">
        <v>2868</v>
      </c>
      <c r="E6" s="42">
        <v>1577</v>
      </c>
      <c r="F6" s="42">
        <v>693</v>
      </c>
      <c r="G6" s="42">
        <v>712</v>
      </c>
      <c r="H6" s="42">
        <v>52</v>
      </c>
      <c r="I6" s="42">
        <v>1055</v>
      </c>
      <c r="J6" s="42">
        <v>636</v>
      </c>
      <c r="K6" s="42">
        <v>555</v>
      </c>
      <c r="L6" s="99">
        <v>1983</v>
      </c>
    </row>
    <row r="7" spans="1:12" x14ac:dyDescent="0.35">
      <c r="A7" s="2" t="s">
        <v>266</v>
      </c>
      <c r="B7" s="36" t="s">
        <v>269</v>
      </c>
      <c r="C7" s="36" t="s">
        <v>273</v>
      </c>
      <c r="D7" s="36" t="s">
        <v>277</v>
      </c>
      <c r="E7" s="42" t="s">
        <v>282</v>
      </c>
      <c r="F7" s="42" t="s">
        <v>287</v>
      </c>
      <c r="G7" s="42" t="s">
        <v>291</v>
      </c>
      <c r="H7" s="42" t="s">
        <v>296</v>
      </c>
      <c r="I7" s="42" t="s">
        <v>300</v>
      </c>
      <c r="J7" s="41" t="s">
        <v>304</v>
      </c>
      <c r="K7" s="41" t="s">
        <v>304</v>
      </c>
      <c r="L7" s="110" t="s">
        <v>304</v>
      </c>
    </row>
    <row r="8" spans="1:12" x14ac:dyDescent="0.35">
      <c r="A8" s="2" t="s">
        <v>200</v>
      </c>
      <c r="B8" s="36" t="s">
        <v>270</v>
      </c>
      <c r="C8" s="39" t="s">
        <v>274</v>
      </c>
      <c r="D8" s="39" t="s">
        <v>278</v>
      </c>
      <c r="E8" s="44" t="s">
        <v>283</v>
      </c>
      <c r="F8" s="44" t="s">
        <v>288</v>
      </c>
      <c r="G8" s="44" t="s">
        <v>292</v>
      </c>
      <c r="H8" s="44" t="s">
        <v>297</v>
      </c>
      <c r="I8" s="44" t="s">
        <v>301</v>
      </c>
      <c r="J8" s="44" t="s">
        <v>305</v>
      </c>
      <c r="K8" s="44" t="s">
        <v>309</v>
      </c>
      <c r="L8" s="105" t="s">
        <v>313</v>
      </c>
    </row>
  </sheetData>
  <mergeCells count="2">
    <mergeCell ref="A1:A2"/>
    <mergeCell ref="B1:L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N16"/>
  <sheetViews>
    <sheetView workbookViewId="0">
      <selection activeCell="M2" sqref="M1:M1048576"/>
    </sheetView>
  </sheetViews>
  <sheetFormatPr defaultRowHeight="14.5" x14ac:dyDescent="0.35"/>
  <cols>
    <col min="1" max="1" width="14.08984375" bestFit="1" customWidth="1"/>
    <col min="2" max="2" width="29.6328125" bestFit="1" customWidth="1"/>
    <col min="3" max="6" width="10.54296875" bestFit="1" customWidth="1"/>
    <col min="7" max="11" width="10.54296875" customWidth="1"/>
    <col min="12" max="12" width="10.6328125" bestFit="1" customWidth="1"/>
    <col min="13" max="13" width="10.6328125" style="93" bestFit="1" customWidth="1"/>
  </cols>
  <sheetData>
    <row r="1" spans="1:14" x14ac:dyDescent="0.35">
      <c r="A1" s="210" t="s">
        <v>315</v>
      </c>
      <c r="B1" s="211"/>
      <c r="C1" s="196" t="s">
        <v>2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4" x14ac:dyDescent="0.35">
      <c r="A2" s="212"/>
      <c r="B2" s="213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</v>
      </c>
    </row>
    <row r="3" spans="1:14" x14ac:dyDescent="0.35">
      <c r="A3" s="197" t="s">
        <v>259</v>
      </c>
      <c r="B3" s="2" t="s">
        <v>261</v>
      </c>
      <c r="C3" s="42">
        <v>297</v>
      </c>
      <c r="D3" s="44">
        <v>126</v>
      </c>
      <c r="E3" s="42">
        <v>240</v>
      </c>
      <c r="F3" s="42">
        <v>128</v>
      </c>
      <c r="G3" s="42">
        <v>41</v>
      </c>
      <c r="H3" s="42">
        <v>58</v>
      </c>
      <c r="I3" s="42">
        <v>5</v>
      </c>
      <c r="J3" s="42">
        <v>122</v>
      </c>
      <c r="K3" s="42">
        <v>89</v>
      </c>
      <c r="L3" s="42">
        <v>54</v>
      </c>
      <c r="M3" s="105">
        <v>171</v>
      </c>
      <c r="N3" s="51">
        <f>SUM(C3:M3)</f>
        <v>1331</v>
      </c>
    </row>
    <row r="4" spans="1:14" x14ac:dyDescent="0.35">
      <c r="A4" s="214"/>
      <c r="B4" s="2" t="s">
        <v>262</v>
      </c>
      <c r="C4" s="42">
        <v>33</v>
      </c>
      <c r="D4" s="44">
        <v>11</v>
      </c>
      <c r="E4" s="42">
        <v>20</v>
      </c>
      <c r="F4" s="42">
        <v>13</v>
      </c>
      <c r="G4" s="42">
        <v>5</v>
      </c>
      <c r="H4" s="42">
        <v>7</v>
      </c>
      <c r="I4" s="42">
        <v>0</v>
      </c>
      <c r="J4" s="42">
        <v>14</v>
      </c>
      <c r="K4" s="42">
        <v>13</v>
      </c>
      <c r="L4" s="42">
        <v>4</v>
      </c>
      <c r="M4" s="105">
        <v>16</v>
      </c>
      <c r="N4" s="51">
        <f t="shared" ref="N4:N8" si="0">SUM(C4:M4)</f>
        <v>136</v>
      </c>
    </row>
    <row r="5" spans="1:14" x14ac:dyDescent="0.35">
      <c r="A5" s="191"/>
      <c r="B5" s="2" t="s">
        <v>263</v>
      </c>
      <c r="C5" s="42">
        <v>28</v>
      </c>
      <c r="D5" s="44">
        <v>17</v>
      </c>
      <c r="E5" s="44">
        <v>24</v>
      </c>
      <c r="F5" s="44">
        <v>7</v>
      </c>
      <c r="G5" s="44">
        <v>2</v>
      </c>
      <c r="H5" s="44">
        <v>2</v>
      </c>
      <c r="I5" s="44">
        <v>1</v>
      </c>
      <c r="J5" s="44">
        <v>11</v>
      </c>
      <c r="K5" s="44">
        <v>14</v>
      </c>
      <c r="L5" s="44">
        <v>5</v>
      </c>
      <c r="M5" s="105">
        <v>18</v>
      </c>
      <c r="N5" s="51">
        <f t="shared" si="0"/>
        <v>129</v>
      </c>
    </row>
    <row r="6" spans="1:14" x14ac:dyDescent="0.35">
      <c r="A6" s="197" t="s">
        <v>260</v>
      </c>
      <c r="B6" s="2" t="s">
        <v>261</v>
      </c>
      <c r="C6" s="42">
        <v>1957</v>
      </c>
      <c r="D6" s="42">
        <v>1298</v>
      </c>
      <c r="E6" s="42">
        <v>2302</v>
      </c>
      <c r="F6" s="42">
        <v>1285</v>
      </c>
      <c r="G6" s="42">
        <v>622</v>
      </c>
      <c r="H6" s="42">
        <v>624</v>
      </c>
      <c r="I6" s="42">
        <v>45</v>
      </c>
      <c r="J6" s="42">
        <v>872</v>
      </c>
      <c r="K6" s="42">
        <v>504</v>
      </c>
      <c r="L6" s="42">
        <v>475</v>
      </c>
      <c r="M6" s="99">
        <v>1702</v>
      </c>
      <c r="N6" s="51">
        <f t="shared" si="0"/>
        <v>11686</v>
      </c>
    </row>
    <row r="7" spans="1:14" x14ac:dyDescent="0.35">
      <c r="A7" s="215"/>
      <c r="B7" s="2" t="s">
        <v>262</v>
      </c>
      <c r="C7" s="42">
        <v>115</v>
      </c>
      <c r="D7" s="42">
        <v>76</v>
      </c>
      <c r="E7" s="42">
        <v>169</v>
      </c>
      <c r="F7" s="42">
        <v>80</v>
      </c>
      <c r="G7" s="42">
        <v>20</v>
      </c>
      <c r="H7" s="42">
        <v>20</v>
      </c>
      <c r="I7" s="42">
        <v>3</v>
      </c>
      <c r="J7" s="42">
        <v>22</v>
      </c>
      <c r="K7" s="42">
        <v>15</v>
      </c>
      <c r="L7" s="42">
        <v>15</v>
      </c>
      <c r="M7" s="99">
        <v>48</v>
      </c>
      <c r="N7" s="51">
        <f t="shared" si="0"/>
        <v>583</v>
      </c>
    </row>
    <row r="8" spans="1:14" x14ac:dyDescent="0.35">
      <c r="A8" s="216"/>
      <c r="B8" s="2" t="s">
        <v>263</v>
      </c>
      <c r="C8" s="42">
        <v>121</v>
      </c>
      <c r="D8" s="44">
        <v>63</v>
      </c>
      <c r="E8" s="44">
        <v>115</v>
      </c>
      <c r="F8" s="44">
        <v>66</v>
      </c>
      <c r="G8" s="44">
        <v>5</v>
      </c>
      <c r="H8" s="44">
        <v>3</v>
      </c>
      <c r="I8" s="44">
        <v>0</v>
      </c>
      <c r="J8" s="44">
        <v>16</v>
      </c>
      <c r="K8" s="44">
        <v>3</v>
      </c>
      <c r="L8" s="44">
        <v>4</v>
      </c>
      <c r="M8" s="105">
        <v>30</v>
      </c>
      <c r="N8" s="51">
        <f t="shared" si="0"/>
        <v>426</v>
      </c>
    </row>
    <row r="9" spans="1:14" x14ac:dyDescent="0.35">
      <c r="A9" s="196" t="s">
        <v>248</v>
      </c>
      <c r="B9" s="208"/>
      <c r="C9" s="42" t="s">
        <v>420</v>
      </c>
      <c r="D9" s="42" t="s">
        <v>424</v>
      </c>
      <c r="E9" s="42" t="s">
        <v>430</v>
      </c>
      <c r="F9" s="42" t="s">
        <v>435</v>
      </c>
      <c r="G9" s="42" t="s">
        <v>441</v>
      </c>
      <c r="H9" s="42" t="s">
        <v>447</v>
      </c>
      <c r="I9" s="42" t="s">
        <v>453</v>
      </c>
      <c r="J9" s="42" t="s">
        <v>459</v>
      </c>
      <c r="K9" s="42" t="s">
        <v>465</v>
      </c>
      <c r="L9" s="42" t="s">
        <v>471</v>
      </c>
      <c r="M9" s="99" t="s">
        <v>477</v>
      </c>
    </row>
    <row r="10" spans="1:14" x14ac:dyDescent="0.35">
      <c r="A10" s="196" t="s">
        <v>148</v>
      </c>
      <c r="B10" s="208"/>
      <c r="C10" s="42">
        <v>2</v>
      </c>
      <c r="D10" s="42">
        <v>2</v>
      </c>
      <c r="E10" s="42">
        <v>2</v>
      </c>
      <c r="F10" s="42">
        <v>2</v>
      </c>
      <c r="G10" s="42">
        <v>2</v>
      </c>
      <c r="H10" s="42">
        <v>2</v>
      </c>
      <c r="I10" s="42">
        <v>2</v>
      </c>
      <c r="J10" s="42">
        <v>2</v>
      </c>
      <c r="K10" s="42">
        <v>2</v>
      </c>
      <c r="L10" s="42">
        <v>2</v>
      </c>
      <c r="M10" s="99">
        <v>2</v>
      </c>
    </row>
    <row r="11" spans="1:14" x14ac:dyDescent="0.35">
      <c r="A11" s="196" t="s">
        <v>266</v>
      </c>
      <c r="B11" s="208"/>
      <c r="C11" s="42" t="s">
        <v>421</v>
      </c>
      <c r="D11" s="42" t="s">
        <v>425</v>
      </c>
      <c r="E11" s="42" t="s">
        <v>431</v>
      </c>
      <c r="F11" s="42" t="s">
        <v>436</v>
      </c>
      <c r="G11" s="42" t="s">
        <v>442</v>
      </c>
      <c r="H11" s="42" t="s">
        <v>448</v>
      </c>
      <c r="I11" s="42" t="s">
        <v>454</v>
      </c>
      <c r="J11" s="42" t="s">
        <v>460</v>
      </c>
      <c r="K11" s="42" t="s">
        <v>466</v>
      </c>
      <c r="L11" s="42" t="s">
        <v>472</v>
      </c>
      <c r="M11" s="99" t="s">
        <v>478</v>
      </c>
    </row>
    <row r="13" spans="1:14" x14ac:dyDescent="0.35">
      <c r="E13">
        <v>1331</v>
      </c>
      <c r="F13" s="52">
        <f>E13/E16</f>
        <v>0.83395989974937346</v>
      </c>
      <c r="H13">
        <v>11686</v>
      </c>
      <c r="I13" s="52">
        <f>H13/H16</f>
        <v>0.92051988972036236</v>
      </c>
    </row>
    <row r="14" spans="1:14" x14ac:dyDescent="0.35">
      <c r="E14">
        <v>136</v>
      </c>
      <c r="F14" s="52">
        <f>E14/E16</f>
        <v>8.5213032581453629E-2</v>
      </c>
      <c r="H14">
        <v>583</v>
      </c>
      <c r="I14" s="52">
        <f>H14/H16</f>
        <v>4.5923591965340682E-2</v>
      </c>
    </row>
    <row r="15" spans="1:14" x14ac:dyDescent="0.35">
      <c r="E15">
        <v>129</v>
      </c>
      <c r="F15" s="52">
        <f>E15/E16</f>
        <v>8.0827067669172928E-2</v>
      </c>
      <c r="H15">
        <v>426</v>
      </c>
      <c r="I15" s="52">
        <f>H15/H16</f>
        <v>3.3556518314296964E-2</v>
      </c>
    </row>
    <row r="16" spans="1:14" x14ac:dyDescent="0.35">
      <c r="E16" s="50">
        <f>SUM(E13:E15)</f>
        <v>1596</v>
      </c>
      <c r="H16" s="50">
        <f>SUM(H13:H15)</f>
        <v>12695</v>
      </c>
    </row>
  </sheetData>
  <mergeCells count="7">
    <mergeCell ref="A11:B11"/>
    <mergeCell ref="A1:B2"/>
    <mergeCell ref="C1:M1"/>
    <mergeCell ref="A3:A5"/>
    <mergeCell ref="A6:A8"/>
    <mergeCell ref="A9:B9"/>
    <mergeCell ref="A10:B10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  <pageSetUpPr fitToPage="1"/>
  </sheetPr>
  <dimension ref="A1:N313"/>
  <sheetViews>
    <sheetView zoomScale="90" zoomScaleNormal="90" workbookViewId="0">
      <selection activeCell="M2" sqref="M1:M1048576"/>
    </sheetView>
  </sheetViews>
  <sheetFormatPr defaultRowHeight="14.5" x14ac:dyDescent="0.35"/>
  <cols>
    <col min="1" max="1" width="25.08984375" customWidth="1"/>
    <col min="2" max="2" width="29.6328125" bestFit="1" customWidth="1"/>
    <col min="3" max="3" width="12" customWidth="1"/>
    <col min="4" max="12" width="13.36328125" bestFit="1" customWidth="1"/>
    <col min="13" max="13" width="13.36328125" style="93" bestFit="1" customWidth="1"/>
    <col min="14" max="14" width="13.36328125" bestFit="1" customWidth="1"/>
  </cols>
  <sheetData>
    <row r="1" spans="1:14" x14ac:dyDescent="0.35">
      <c r="A1" s="217" t="s">
        <v>648</v>
      </c>
      <c r="B1" s="218"/>
      <c r="C1" s="196" t="s">
        <v>2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4" x14ac:dyDescent="0.35">
      <c r="A2" s="219"/>
      <c r="B2" s="220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t="s">
        <v>89</v>
      </c>
    </row>
    <row r="3" spans="1:14" x14ac:dyDescent="0.35">
      <c r="A3" s="197" t="s">
        <v>640</v>
      </c>
      <c r="B3" s="2" t="s">
        <v>645</v>
      </c>
      <c r="C3" s="42">
        <v>16</v>
      </c>
      <c r="D3" s="42">
        <v>15</v>
      </c>
      <c r="E3" s="42">
        <v>9</v>
      </c>
      <c r="F3" s="42">
        <v>12</v>
      </c>
      <c r="G3" s="42">
        <v>3</v>
      </c>
      <c r="H3" s="42">
        <v>0</v>
      </c>
      <c r="I3" s="42">
        <v>0</v>
      </c>
      <c r="J3" s="42">
        <v>0</v>
      </c>
      <c r="K3" s="42">
        <v>0</v>
      </c>
      <c r="L3" s="42">
        <v>0</v>
      </c>
      <c r="M3" s="99">
        <v>0</v>
      </c>
      <c r="N3" s="51">
        <f>SUM(C3:M3)</f>
        <v>55</v>
      </c>
    </row>
    <row r="4" spans="1:14" x14ac:dyDescent="0.35">
      <c r="A4" s="215"/>
      <c r="B4" s="2"/>
      <c r="C4" s="66">
        <f>C3/C9</f>
        <v>0.69565217391304346</v>
      </c>
      <c r="D4" s="66">
        <f t="shared" ref="D4:N4" si="0">D3/D9</f>
        <v>0.9375</v>
      </c>
      <c r="E4" s="66">
        <f t="shared" si="0"/>
        <v>0.6428571428571429</v>
      </c>
      <c r="F4" s="66">
        <f t="shared" si="0"/>
        <v>0.8571428571428571</v>
      </c>
      <c r="G4" s="66">
        <f t="shared" si="0"/>
        <v>1</v>
      </c>
      <c r="H4" s="66" t="e">
        <f t="shared" si="0"/>
        <v>#DIV/0!</v>
      </c>
      <c r="I4" s="66" t="e">
        <f t="shared" si="0"/>
        <v>#DIV/0!</v>
      </c>
      <c r="J4" s="66" t="e">
        <f t="shared" si="0"/>
        <v>#DIV/0!</v>
      </c>
      <c r="K4" s="66" t="e">
        <f t="shared" si="0"/>
        <v>#DIV/0!</v>
      </c>
      <c r="L4" s="66" t="e">
        <f t="shared" si="0"/>
        <v>#DIV/0!</v>
      </c>
      <c r="M4" s="111" t="e">
        <f t="shared" si="0"/>
        <v>#DIV/0!</v>
      </c>
      <c r="N4" s="66">
        <f t="shared" si="0"/>
        <v>0.7857142857142857</v>
      </c>
    </row>
    <row r="5" spans="1:14" x14ac:dyDescent="0.35">
      <c r="A5" s="214"/>
      <c r="B5" s="2" t="s">
        <v>646</v>
      </c>
      <c r="C5" s="42">
        <v>2</v>
      </c>
      <c r="D5" s="42">
        <v>0</v>
      </c>
      <c r="E5" s="42">
        <v>2</v>
      </c>
      <c r="F5" s="42">
        <v>0</v>
      </c>
      <c r="G5" s="42">
        <v>0</v>
      </c>
      <c r="H5" s="42">
        <v>0</v>
      </c>
      <c r="I5" s="42">
        <v>0</v>
      </c>
      <c r="J5" s="42">
        <v>0</v>
      </c>
      <c r="K5" s="42">
        <v>0</v>
      </c>
      <c r="L5" s="42">
        <v>0</v>
      </c>
      <c r="M5" s="99">
        <v>0</v>
      </c>
      <c r="N5" s="51">
        <f t="shared" ref="N5:N35" si="1">SUM(C5:M5)</f>
        <v>4</v>
      </c>
    </row>
    <row r="6" spans="1:14" x14ac:dyDescent="0.35">
      <c r="A6" s="214"/>
      <c r="B6" s="2"/>
      <c r="C6" s="66">
        <f>C5/C9</f>
        <v>8.6956521739130432E-2</v>
      </c>
      <c r="D6" s="66">
        <f t="shared" ref="D6:N6" si="2">D5/D9</f>
        <v>0</v>
      </c>
      <c r="E6" s="66">
        <f t="shared" si="2"/>
        <v>0.14285714285714285</v>
      </c>
      <c r="F6" s="66">
        <f t="shared" si="2"/>
        <v>0</v>
      </c>
      <c r="G6" s="66">
        <f t="shared" si="2"/>
        <v>0</v>
      </c>
      <c r="H6" s="66" t="e">
        <f t="shared" si="2"/>
        <v>#DIV/0!</v>
      </c>
      <c r="I6" s="66" t="e">
        <f t="shared" si="2"/>
        <v>#DIV/0!</v>
      </c>
      <c r="J6" s="66" t="e">
        <f t="shared" si="2"/>
        <v>#DIV/0!</v>
      </c>
      <c r="K6" s="66" t="e">
        <f t="shared" si="2"/>
        <v>#DIV/0!</v>
      </c>
      <c r="L6" s="66" t="e">
        <f t="shared" si="2"/>
        <v>#DIV/0!</v>
      </c>
      <c r="M6" s="111" t="e">
        <f t="shared" si="2"/>
        <v>#DIV/0!</v>
      </c>
      <c r="N6" s="66">
        <f t="shared" si="2"/>
        <v>5.7142857142857141E-2</v>
      </c>
    </row>
    <row r="7" spans="1:14" x14ac:dyDescent="0.35">
      <c r="A7" s="191"/>
      <c r="B7" s="2" t="s">
        <v>647</v>
      </c>
      <c r="C7" s="42">
        <v>5</v>
      </c>
      <c r="D7" s="42">
        <v>1</v>
      </c>
      <c r="E7" s="42">
        <v>3</v>
      </c>
      <c r="F7" s="42">
        <v>2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99">
        <v>0</v>
      </c>
      <c r="N7" s="51">
        <f t="shared" si="1"/>
        <v>11</v>
      </c>
    </row>
    <row r="8" spans="1:14" x14ac:dyDescent="0.35">
      <c r="A8" s="59"/>
      <c r="B8" s="2"/>
      <c r="C8" s="66">
        <f>C7/C9</f>
        <v>0.21739130434782608</v>
      </c>
      <c r="D8" s="66">
        <f t="shared" ref="D8:N8" si="3">D7/D9</f>
        <v>6.25E-2</v>
      </c>
      <c r="E8" s="66">
        <f t="shared" si="3"/>
        <v>0.21428571428571427</v>
      </c>
      <c r="F8" s="66">
        <f t="shared" si="3"/>
        <v>0.14285714285714285</v>
      </c>
      <c r="G8" s="66">
        <f t="shared" si="3"/>
        <v>0</v>
      </c>
      <c r="H8" s="66" t="e">
        <f t="shared" si="3"/>
        <v>#DIV/0!</v>
      </c>
      <c r="I8" s="66" t="e">
        <f t="shared" si="3"/>
        <v>#DIV/0!</v>
      </c>
      <c r="J8" s="66" t="e">
        <f t="shared" si="3"/>
        <v>#DIV/0!</v>
      </c>
      <c r="K8" s="66" t="e">
        <f t="shared" si="3"/>
        <v>#DIV/0!</v>
      </c>
      <c r="L8" s="66" t="e">
        <f t="shared" si="3"/>
        <v>#DIV/0!</v>
      </c>
      <c r="M8" s="111" t="e">
        <f t="shared" si="3"/>
        <v>#DIV/0!</v>
      </c>
      <c r="N8" s="66">
        <f t="shared" si="3"/>
        <v>0.15714285714285714</v>
      </c>
    </row>
    <row r="9" spans="1:14" x14ac:dyDescent="0.35">
      <c r="A9" s="59"/>
      <c r="B9" s="2" t="s">
        <v>89</v>
      </c>
      <c r="C9" s="69">
        <f>SUM(C3,C5,C7)</f>
        <v>23</v>
      </c>
      <c r="D9" s="69">
        <f t="shared" ref="D9:N9" si="4">SUM(D3,D5,D7)</f>
        <v>16</v>
      </c>
      <c r="E9" s="69">
        <f t="shared" si="4"/>
        <v>14</v>
      </c>
      <c r="F9" s="69">
        <f t="shared" si="4"/>
        <v>14</v>
      </c>
      <c r="G9" s="69">
        <f t="shared" si="4"/>
        <v>3</v>
      </c>
      <c r="H9" s="69">
        <f t="shared" si="4"/>
        <v>0</v>
      </c>
      <c r="I9" s="69">
        <f t="shared" si="4"/>
        <v>0</v>
      </c>
      <c r="J9" s="69">
        <f t="shared" si="4"/>
        <v>0</v>
      </c>
      <c r="K9" s="69">
        <f t="shared" si="4"/>
        <v>0</v>
      </c>
      <c r="L9" s="69">
        <f t="shared" si="4"/>
        <v>0</v>
      </c>
      <c r="M9" s="112">
        <f t="shared" si="4"/>
        <v>0</v>
      </c>
      <c r="N9" s="69">
        <f t="shared" si="4"/>
        <v>70</v>
      </c>
    </row>
    <row r="10" spans="1:14" x14ac:dyDescent="0.35">
      <c r="A10" s="197" t="s">
        <v>641</v>
      </c>
      <c r="B10" s="2" t="s">
        <v>645</v>
      </c>
      <c r="C10" s="42">
        <v>87</v>
      </c>
      <c r="D10" s="44">
        <v>34</v>
      </c>
      <c r="E10" s="44">
        <v>71</v>
      </c>
      <c r="F10" s="44">
        <v>34</v>
      </c>
      <c r="G10" s="42">
        <v>3</v>
      </c>
      <c r="H10" s="42">
        <v>8</v>
      </c>
      <c r="I10" s="42">
        <v>0</v>
      </c>
      <c r="J10" s="42">
        <v>6</v>
      </c>
      <c r="K10" s="42">
        <v>4</v>
      </c>
      <c r="L10" s="42">
        <v>3</v>
      </c>
      <c r="M10" s="105">
        <v>18</v>
      </c>
      <c r="N10" s="51">
        <f t="shared" si="1"/>
        <v>268</v>
      </c>
    </row>
    <row r="11" spans="1:14" x14ac:dyDescent="0.35">
      <c r="A11" s="215"/>
      <c r="B11" s="2"/>
      <c r="C11" s="66">
        <f>C10/C16</f>
        <v>0.7767857142857143</v>
      </c>
      <c r="D11" s="66">
        <f t="shared" ref="D11:N11" si="5">D10/D16</f>
        <v>0.80952380952380953</v>
      </c>
      <c r="E11" s="66">
        <f t="shared" si="5"/>
        <v>0.80681818181818177</v>
      </c>
      <c r="F11" s="66">
        <f t="shared" si="5"/>
        <v>0.77272727272727271</v>
      </c>
      <c r="G11" s="66">
        <f t="shared" si="5"/>
        <v>0.75</v>
      </c>
      <c r="H11" s="66">
        <f t="shared" si="5"/>
        <v>0.88888888888888884</v>
      </c>
      <c r="I11" s="66" t="e">
        <f t="shared" si="5"/>
        <v>#DIV/0!</v>
      </c>
      <c r="J11" s="66">
        <f t="shared" si="5"/>
        <v>0.8571428571428571</v>
      </c>
      <c r="K11" s="66">
        <f t="shared" si="5"/>
        <v>0.8</v>
      </c>
      <c r="L11" s="66">
        <f t="shared" si="5"/>
        <v>1</v>
      </c>
      <c r="M11" s="111">
        <f t="shared" si="5"/>
        <v>0.9</v>
      </c>
      <c r="N11" s="66">
        <f t="shared" si="5"/>
        <v>0.80239520958083832</v>
      </c>
    </row>
    <row r="12" spans="1:14" x14ac:dyDescent="0.35">
      <c r="A12" s="214"/>
      <c r="B12" s="2" t="s">
        <v>646</v>
      </c>
      <c r="C12" s="42">
        <v>14</v>
      </c>
      <c r="D12" s="44">
        <v>3</v>
      </c>
      <c r="E12" s="44">
        <v>11</v>
      </c>
      <c r="F12" s="44">
        <v>6</v>
      </c>
      <c r="G12" s="42">
        <v>1</v>
      </c>
      <c r="H12" s="42">
        <v>1</v>
      </c>
      <c r="I12" s="42">
        <v>0</v>
      </c>
      <c r="J12" s="42">
        <v>1</v>
      </c>
      <c r="K12" s="42">
        <v>0</v>
      </c>
      <c r="L12" s="42">
        <v>0</v>
      </c>
      <c r="M12" s="105">
        <v>2</v>
      </c>
      <c r="N12" s="51">
        <f t="shared" si="1"/>
        <v>39</v>
      </c>
    </row>
    <row r="13" spans="1:14" x14ac:dyDescent="0.35">
      <c r="A13" s="214"/>
      <c r="B13" s="2"/>
      <c r="C13" s="66">
        <f>C12/C16</f>
        <v>0.125</v>
      </c>
      <c r="D13" s="66">
        <f t="shared" ref="D13:N13" si="6">D12/D16</f>
        <v>7.1428571428571425E-2</v>
      </c>
      <c r="E13" s="66">
        <f t="shared" si="6"/>
        <v>0.125</v>
      </c>
      <c r="F13" s="66">
        <f t="shared" si="6"/>
        <v>0.13636363636363635</v>
      </c>
      <c r="G13" s="66">
        <f t="shared" si="6"/>
        <v>0.25</v>
      </c>
      <c r="H13" s="66">
        <f t="shared" si="6"/>
        <v>0.1111111111111111</v>
      </c>
      <c r="I13" s="66" t="e">
        <f t="shared" si="6"/>
        <v>#DIV/0!</v>
      </c>
      <c r="J13" s="66">
        <f t="shared" si="6"/>
        <v>0.14285714285714285</v>
      </c>
      <c r="K13" s="66">
        <f t="shared" si="6"/>
        <v>0</v>
      </c>
      <c r="L13" s="66">
        <f t="shared" si="6"/>
        <v>0</v>
      </c>
      <c r="M13" s="111">
        <f t="shared" si="6"/>
        <v>0.1</v>
      </c>
      <c r="N13" s="66">
        <f t="shared" si="6"/>
        <v>0.11676646706586827</v>
      </c>
    </row>
    <row r="14" spans="1:14" x14ac:dyDescent="0.35">
      <c r="A14" s="191"/>
      <c r="B14" s="2" t="s">
        <v>647</v>
      </c>
      <c r="C14" s="42">
        <v>11</v>
      </c>
      <c r="D14" s="44">
        <v>5</v>
      </c>
      <c r="E14" s="44">
        <v>6</v>
      </c>
      <c r="F14" s="44">
        <v>4</v>
      </c>
      <c r="G14" s="42">
        <v>0</v>
      </c>
      <c r="H14" s="42">
        <v>0</v>
      </c>
      <c r="I14" s="42">
        <v>0</v>
      </c>
      <c r="J14" s="42">
        <v>0</v>
      </c>
      <c r="K14" s="42">
        <v>1</v>
      </c>
      <c r="L14" s="42">
        <v>0</v>
      </c>
      <c r="M14" s="105">
        <v>0</v>
      </c>
      <c r="N14" s="51">
        <f t="shared" si="1"/>
        <v>27</v>
      </c>
    </row>
    <row r="15" spans="1:14" x14ac:dyDescent="0.35">
      <c r="A15" s="63"/>
      <c r="B15" s="2"/>
      <c r="C15" s="66">
        <f>C14/C16</f>
        <v>9.8214285714285712E-2</v>
      </c>
      <c r="D15" s="66">
        <f t="shared" ref="D15:N15" si="7">D14/D16</f>
        <v>0.11904761904761904</v>
      </c>
      <c r="E15" s="66">
        <f t="shared" si="7"/>
        <v>6.8181818181818177E-2</v>
      </c>
      <c r="F15" s="66">
        <f t="shared" si="7"/>
        <v>9.0909090909090912E-2</v>
      </c>
      <c r="G15" s="66">
        <f t="shared" si="7"/>
        <v>0</v>
      </c>
      <c r="H15" s="66">
        <f t="shared" si="7"/>
        <v>0</v>
      </c>
      <c r="I15" s="66" t="e">
        <f t="shared" si="7"/>
        <v>#DIV/0!</v>
      </c>
      <c r="J15" s="66">
        <f t="shared" si="7"/>
        <v>0</v>
      </c>
      <c r="K15" s="66">
        <f t="shared" si="7"/>
        <v>0.2</v>
      </c>
      <c r="L15" s="66">
        <f t="shared" si="7"/>
        <v>0</v>
      </c>
      <c r="M15" s="111">
        <f t="shared" si="7"/>
        <v>0</v>
      </c>
      <c r="N15" s="66">
        <f t="shared" si="7"/>
        <v>8.0838323353293412E-2</v>
      </c>
    </row>
    <row r="16" spans="1:14" x14ac:dyDescent="0.35">
      <c r="A16" s="63"/>
      <c r="B16" s="2" t="s">
        <v>89</v>
      </c>
      <c r="C16" s="69">
        <f>SUM(C10,C12,C14)</f>
        <v>112</v>
      </c>
      <c r="D16" s="69">
        <f t="shared" ref="D16:N16" si="8">SUM(D10,D12,D14)</f>
        <v>42</v>
      </c>
      <c r="E16" s="69">
        <f t="shared" si="8"/>
        <v>88</v>
      </c>
      <c r="F16" s="69">
        <f t="shared" si="8"/>
        <v>44</v>
      </c>
      <c r="G16" s="69">
        <f t="shared" si="8"/>
        <v>4</v>
      </c>
      <c r="H16" s="69">
        <f t="shared" si="8"/>
        <v>9</v>
      </c>
      <c r="I16" s="69">
        <f t="shared" si="8"/>
        <v>0</v>
      </c>
      <c r="J16" s="69">
        <f t="shared" si="8"/>
        <v>7</v>
      </c>
      <c r="K16" s="69">
        <f t="shared" si="8"/>
        <v>5</v>
      </c>
      <c r="L16" s="69">
        <f t="shared" si="8"/>
        <v>3</v>
      </c>
      <c r="M16" s="112">
        <f t="shared" si="8"/>
        <v>20</v>
      </c>
      <c r="N16" s="70">
        <f t="shared" si="8"/>
        <v>334</v>
      </c>
    </row>
    <row r="17" spans="1:14" x14ac:dyDescent="0.35">
      <c r="A17" s="196" t="s">
        <v>642</v>
      </c>
      <c r="B17" s="2" t="s">
        <v>645</v>
      </c>
      <c r="C17" s="42">
        <v>241</v>
      </c>
      <c r="D17" s="44">
        <v>131</v>
      </c>
      <c r="E17" s="44">
        <v>225</v>
      </c>
      <c r="F17" s="44">
        <v>121</v>
      </c>
      <c r="G17" s="44">
        <v>20</v>
      </c>
      <c r="H17" s="42">
        <v>18</v>
      </c>
      <c r="I17" s="44">
        <v>2</v>
      </c>
      <c r="J17" s="44">
        <v>33</v>
      </c>
      <c r="K17" s="44">
        <v>22</v>
      </c>
      <c r="L17" s="44">
        <v>19</v>
      </c>
      <c r="M17" s="105">
        <v>69</v>
      </c>
      <c r="N17" s="51">
        <f t="shared" si="1"/>
        <v>901</v>
      </c>
    </row>
    <row r="18" spans="1:14" x14ac:dyDescent="0.35">
      <c r="A18" s="196"/>
      <c r="B18" s="2"/>
      <c r="C18" s="66">
        <f>C17/C23</f>
        <v>0.81418918918918914</v>
      </c>
      <c r="D18" s="66">
        <f t="shared" ref="D18:N18" si="9">D17/D23</f>
        <v>0.81874999999999998</v>
      </c>
      <c r="E18" s="66">
        <f t="shared" si="9"/>
        <v>0.80935251798561147</v>
      </c>
      <c r="F18" s="66">
        <f t="shared" si="9"/>
        <v>0.852112676056338</v>
      </c>
      <c r="G18" s="66">
        <f t="shared" si="9"/>
        <v>0.95238095238095233</v>
      </c>
      <c r="H18" s="66">
        <f t="shared" si="9"/>
        <v>0.94736842105263153</v>
      </c>
      <c r="I18" s="66">
        <f t="shared" si="9"/>
        <v>0.5</v>
      </c>
      <c r="J18" s="66">
        <f t="shared" si="9"/>
        <v>0.86842105263157898</v>
      </c>
      <c r="K18" s="66">
        <f t="shared" si="9"/>
        <v>0.88</v>
      </c>
      <c r="L18" s="66">
        <f t="shared" si="9"/>
        <v>0.86363636363636365</v>
      </c>
      <c r="M18" s="111">
        <f t="shared" si="9"/>
        <v>0.84146341463414631</v>
      </c>
      <c r="N18" s="66">
        <f t="shared" si="9"/>
        <v>0.82888684452621897</v>
      </c>
    </row>
    <row r="19" spans="1:14" x14ac:dyDescent="0.35">
      <c r="A19" s="196"/>
      <c r="B19" s="2" t="s">
        <v>646</v>
      </c>
      <c r="C19" s="42">
        <v>28</v>
      </c>
      <c r="D19" s="44">
        <v>15</v>
      </c>
      <c r="E19" s="44">
        <v>28</v>
      </c>
      <c r="F19" s="44">
        <v>14</v>
      </c>
      <c r="G19" s="44">
        <v>1</v>
      </c>
      <c r="H19" s="42">
        <v>0</v>
      </c>
      <c r="I19" s="44">
        <v>1</v>
      </c>
      <c r="J19" s="44">
        <v>3</v>
      </c>
      <c r="K19" s="44">
        <v>3</v>
      </c>
      <c r="L19" s="44">
        <v>2</v>
      </c>
      <c r="M19" s="105">
        <v>9</v>
      </c>
      <c r="N19" s="51">
        <f t="shared" si="1"/>
        <v>104</v>
      </c>
    </row>
    <row r="20" spans="1:14" x14ac:dyDescent="0.35">
      <c r="A20" s="196"/>
      <c r="B20" s="2"/>
      <c r="C20" s="66">
        <f>C19/C23</f>
        <v>9.45945945945946E-2</v>
      </c>
      <c r="D20" s="66">
        <f t="shared" ref="D20:N20" si="10">D19/D23</f>
        <v>9.375E-2</v>
      </c>
      <c r="E20" s="66">
        <f t="shared" si="10"/>
        <v>0.10071942446043165</v>
      </c>
      <c r="F20" s="66">
        <f t="shared" si="10"/>
        <v>9.8591549295774641E-2</v>
      </c>
      <c r="G20" s="66">
        <f t="shared" si="10"/>
        <v>4.7619047619047616E-2</v>
      </c>
      <c r="H20" s="66">
        <f t="shared" si="10"/>
        <v>0</v>
      </c>
      <c r="I20" s="66">
        <f t="shared" si="10"/>
        <v>0.25</v>
      </c>
      <c r="J20" s="66">
        <f t="shared" si="10"/>
        <v>7.8947368421052627E-2</v>
      </c>
      <c r="K20" s="66">
        <f t="shared" si="10"/>
        <v>0.12</v>
      </c>
      <c r="L20" s="66">
        <f t="shared" si="10"/>
        <v>9.0909090909090912E-2</v>
      </c>
      <c r="M20" s="111">
        <f t="shared" si="10"/>
        <v>0.10975609756097561</v>
      </c>
      <c r="N20" s="66">
        <f t="shared" si="10"/>
        <v>9.5676172953081881E-2</v>
      </c>
    </row>
    <row r="21" spans="1:14" x14ac:dyDescent="0.35">
      <c r="A21" s="196"/>
      <c r="B21" s="2" t="s">
        <v>647</v>
      </c>
      <c r="C21" s="42">
        <v>27</v>
      </c>
      <c r="D21" s="44">
        <v>14</v>
      </c>
      <c r="E21" s="44">
        <v>25</v>
      </c>
      <c r="F21" s="44">
        <v>7</v>
      </c>
      <c r="G21" s="44">
        <v>0</v>
      </c>
      <c r="H21" s="42">
        <v>1</v>
      </c>
      <c r="I21" s="44">
        <v>1</v>
      </c>
      <c r="J21" s="44">
        <v>2</v>
      </c>
      <c r="K21" s="44">
        <v>0</v>
      </c>
      <c r="L21" s="44">
        <v>1</v>
      </c>
      <c r="M21" s="105">
        <v>4</v>
      </c>
      <c r="N21" s="51">
        <f t="shared" si="1"/>
        <v>82</v>
      </c>
    </row>
    <row r="22" spans="1:14" x14ac:dyDescent="0.35">
      <c r="A22" s="2"/>
      <c r="B22" s="2"/>
      <c r="C22" s="66">
        <f>C21/C23</f>
        <v>9.1216216216216214E-2</v>
      </c>
      <c r="D22" s="66">
        <f t="shared" ref="D22:N22" si="11">D21/D23</f>
        <v>8.7499999999999994E-2</v>
      </c>
      <c r="E22" s="66">
        <f t="shared" si="11"/>
        <v>8.9928057553956831E-2</v>
      </c>
      <c r="F22" s="66">
        <f t="shared" si="11"/>
        <v>4.9295774647887321E-2</v>
      </c>
      <c r="G22" s="66">
        <f t="shared" si="11"/>
        <v>0</v>
      </c>
      <c r="H22" s="66">
        <f t="shared" si="11"/>
        <v>5.2631578947368418E-2</v>
      </c>
      <c r="I22" s="66">
        <f t="shared" si="11"/>
        <v>0.25</v>
      </c>
      <c r="J22" s="66">
        <f t="shared" si="11"/>
        <v>5.2631578947368418E-2</v>
      </c>
      <c r="K22" s="66">
        <f t="shared" si="11"/>
        <v>0</v>
      </c>
      <c r="L22" s="66">
        <f t="shared" si="11"/>
        <v>4.5454545454545456E-2</v>
      </c>
      <c r="M22" s="111">
        <f t="shared" si="11"/>
        <v>4.878048780487805E-2</v>
      </c>
      <c r="N22" s="66">
        <f t="shared" si="11"/>
        <v>7.5436982520699178E-2</v>
      </c>
    </row>
    <row r="23" spans="1:14" x14ac:dyDescent="0.35">
      <c r="A23" s="2"/>
      <c r="B23" s="2" t="s">
        <v>89</v>
      </c>
      <c r="C23" s="69">
        <f>SUM(C17,C19,C21)</f>
        <v>296</v>
      </c>
      <c r="D23" s="69">
        <f t="shared" ref="D23:N23" si="12">SUM(D17,D19,D21)</f>
        <v>160</v>
      </c>
      <c r="E23" s="69">
        <f t="shared" si="12"/>
        <v>278</v>
      </c>
      <c r="F23" s="69">
        <f t="shared" si="12"/>
        <v>142</v>
      </c>
      <c r="G23" s="69">
        <f t="shared" si="12"/>
        <v>21</v>
      </c>
      <c r="H23" s="69">
        <f t="shared" si="12"/>
        <v>19</v>
      </c>
      <c r="I23" s="69">
        <f t="shared" si="12"/>
        <v>4</v>
      </c>
      <c r="J23" s="69">
        <f t="shared" si="12"/>
        <v>38</v>
      </c>
      <c r="K23" s="69">
        <f t="shared" si="12"/>
        <v>25</v>
      </c>
      <c r="L23" s="69">
        <f t="shared" si="12"/>
        <v>22</v>
      </c>
      <c r="M23" s="112">
        <f t="shared" si="12"/>
        <v>82</v>
      </c>
      <c r="N23" s="69">
        <f t="shared" si="12"/>
        <v>1087</v>
      </c>
    </row>
    <row r="24" spans="1:14" x14ac:dyDescent="0.35">
      <c r="A24" s="196" t="s">
        <v>643</v>
      </c>
      <c r="B24" s="2" t="s">
        <v>645</v>
      </c>
      <c r="C24" s="42">
        <v>840</v>
      </c>
      <c r="D24" s="44">
        <v>538</v>
      </c>
      <c r="E24" s="44">
        <v>850</v>
      </c>
      <c r="F24" s="44">
        <v>491</v>
      </c>
      <c r="G24" s="44">
        <v>137</v>
      </c>
      <c r="H24" s="44">
        <v>159</v>
      </c>
      <c r="I24" s="44">
        <v>14</v>
      </c>
      <c r="J24" s="44">
        <v>221</v>
      </c>
      <c r="K24" s="44">
        <v>120</v>
      </c>
      <c r="L24" s="44">
        <v>124</v>
      </c>
      <c r="M24" s="105">
        <v>447</v>
      </c>
      <c r="N24" s="51">
        <f t="shared" si="1"/>
        <v>3941</v>
      </c>
    </row>
    <row r="25" spans="1:14" x14ac:dyDescent="0.35">
      <c r="A25" s="196"/>
      <c r="B25" s="2"/>
      <c r="C25" s="66">
        <f>C24/C30</f>
        <v>0.84422110552763818</v>
      </c>
      <c r="D25" s="66">
        <f t="shared" ref="D25:N25" si="13">D24/D30</f>
        <v>0.88632619439868199</v>
      </c>
      <c r="E25" s="66">
        <f t="shared" si="13"/>
        <v>0.87448559670781889</v>
      </c>
      <c r="F25" s="66">
        <f t="shared" si="13"/>
        <v>0.87992831541218641</v>
      </c>
      <c r="G25" s="66">
        <f t="shared" si="13"/>
        <v>0.93835616438356162</v>
      </c>
      <c r="H25" s="66">
        <f t="shared" si="13"/>
        <v>0.9464285714285714</v>
      </c>
      <c r="I25" s="66">
        <f t="shared" si="13"/>
        <v>1</v>
      </c>
      <c r="J25" s="66">
        <f t="shared" si="13"/>
        <v>0.9324894514767933</v>
      </c>
      <c r="K25" s="66">
        <f t="shared" si="13"/>
        <v>0.92307692307692313</v>
      </c>
      <c r="L25" s="66">
        <f t="shared" si="13"/>
        <v>0.93939393939393945</v>
      </c>
      <c r="M25" s="111">
        <f t="shared" si="13"/>
        <v>0.94503171247357298</v>
      </c>
      <c r="N25" s="66">
        <f t="shared" si="13"/>
        <v>0.8892148014440433</v>
      </c>
    </row>
    <row r="26" spans="1:14" x14ac:dyDescent="0.35">
      <c r="A26" s="196"/>
      <c r="B26" s="2" t="s">
        <v>646</v>
      </c>
      <c r="C26" s="42">
        <v>90</v>
      </c>
      <c r="D26" s="44">
        <v>40</v>
      </c>
      <c r="E26" s="44">
        <v>61</v>
      </c>
      <c r="F26" s="44">
        <v>45</v>
      </c>
      <c r="G26" s="44">
        <v>7</v>
      </c>
      <c r="H26" s="44">
        <v>9</v>
      </c>
      <c r="I26" s="44">
        <v>0</v>
      </c>
      <c r="J26" s="44">
        <v>10</v>
      </c>
      <c r="K26" s="44">
        <v>6</v>
      </c>
      <c r="L26" s="44">
        <v>6</v>
      </c>
      <c r="M26" s="105">
        <v>14</v>
      </c>
      <c r="N26" s="51">
        <f t="shared" si="1"/>
        <v>288</v>
      </c>
    </row>
    <row r="27" spans="1:14" x14ac:dyDescent="0.35">
      <c r="A27" s="196"/>
      <c r="B27" s="2"/>
      <c r="C27" s="66">
        <f>C26/C30</f>
        <v>9.0452261306532666E-2</v>
      </c>
      <c r="D27" s="66">
        <f t="shared" ref="D27:N27" si="14">D26/D30</f>
        <v>6.589785831960461E-2</v>
      </c>
      <c r="E27" s="66">
        <f t="shared" si="14"/>
        <v>6.2757201646090541E-2</v>
      </c>
      <c r="F27" s="66">
        <f t="shared" si="14"/>
        <v>8.0645161290322578E-2</v>
      </c>
      <c r="G27" s="66">
        <f t="shared" si="14"/>
        <v>4.7945205479452052E-2</v>
      </c>
      <c r="H27" s="66">
        <f t="shared" si="14"/>
        <v>5.3571428571428568E-2</v>
      </c>
      <c r="I27" s="66">
        <f t="shared" si="14"/>
        <v>0</v>
      </c>
      <c r="J27" s="66">
        <f t="shared" si="14"/>
        <v>4.2194092827004218E-2</v>
      </c>
      <c r="K27" s="66">
        <f t="shared" si="14"/>
        <v>4.6153846153846156E-2</v>
      </c>
      <c r="L27" s="66">
        <f t="shared" si="14"/>
        <v>4.5454545454545456E-2</v>
      </c>
      <c r="M27" s="111">
        <f t="shared" si="14"/>
        <v>2.9598308668076109E-2</v>
      </c>
      <c r="N27" s="66">
        <f t="shared" si="14"/>
        <v>6.4981949458483748E-2</v>
      </c>
    </row>
    <row r="28" spans="1:14" x14ac:dyDescent="0.35">
      <c r="A28" s="196"/>
      <c r="B28" s="2" t="s">
        <v>647</v>
      </c>
      <c r="C28" s="42">
        <v>65</v>
      </c>
      <c r="D28" s="44">
        <v>29</v>
      </c>
      <c r="E28" s="44">
        <v>61</v>
      </c>
      <c r="F28" s="44">
        <v>22</v>
      </c>
      <c r="G28" s="44">
        <v>2</v>
      </c>
      <c r="H28" s="44">
        <v>0</v>
      </c>
      <c r="I28" s="44">
        <v>0</v>
      </c>
      <c r="J28" s="44">
        <v>6</v>
      </c>
      <c r="K28" s="44">
        <v>4</v>
      </c>
      <c r="L28" s="44">
        <v>2</v>
      </c>
      <c r="M28" s="105">
        <v>12</v>
      </c>
      <c r="N28" s="51">
        <f t="shared" si="1"/>
        <v>203</v>
      </c>
    </row>
    <row r="29" spans="1:14" x14ac:dyDescent="0.35">
      <c r="A29" s="64"/>
      <c r="B29" s="2"/>
      <c r="C29" s="66">
        <f>C28/C30</f>
        <v>6.5326633165829151E-2</v>
      </c>
      <c r="D29" s="66">
        <f t="shared" ref="D29:N29" si="15">D28/D30</f>
        <v>4.7775947281713346E-2</v>
      </c>
      <c r="E29" s="66">
        <f t="shared" si="15"/>
        <v>6.2757201646090541E-2</v>
      </c>
      <c r="F29" s="66">
        <f t="shared" si="15"/>
        <v>3.9426523297491037E-2</v>
      </c>
      <c r="G29" s="66">
        <f t="shared" si="15"/>
        <v>1.3698630136986301E-2</v>
      </c>
      <c r="H29" s="66">
        <f t="shared" si="15"/>
        <v>0</v>
      </c>
      <c r="I29" s="66">
        <f t="shared" si="15"/>
        <v>0</v>
      </c>
      <c r="J29" s="66">
        <f t="shared" si="15"/>
        <v>2.5316455696202531E-2</v>
      </c>
      <c r="K29" s="66">
        <f t="shared" si="15"/>
        <v>3.0769230769230771E-2</v>
      </c>
      <c r="L29" s="66">
        <f t="shared" si="15"/>
        <v>1.5151515151515152E-2</v>
      </c>
      <c r="M29" s="111">
        <f t="shared" si="15"/>
        <v>2.5369978858350951E-2</v>
      </c>
      <c r="N29" s="66">
        <f t="shared" si="15"/>
        <v>4.5803249097472923E-2</v>
      </c>
    </row>
    <row r="30" spans="1:14" x14ac:dyDescent="0.35">
      <c r="A30" s="64"/>
      <c r="B30" s="2" t="s">
        <v>89</v>
      </c>
      <c r="C30" s="69">
        <f>SUM(C24,C26,C28)</f>
        <v>995</v>
      </c>
      <c r="D30" s="69">
        <f t="shared" ref="D30:N30" si="16">SUM(D24,D26,D28)</f>
        <v>607</v>
      </c>
      <c r="E30" s="69">
        <f t="shared" si="16"/>
        <v>972</v>
      </c>
      <c r="F30" s="69">
        <f t="shared" si="16"/>
        <v>558</v>
      </c>
      <c r="G30" s="69">
        <f t="shared" si="16"/>
        <v>146</v>
      </c>
      <c r="H30" s="69">
        <f t="shared" si="16"/>
        <v>168</v>
      </c>
      <c r="I30" s="69">
        <f t="shared" si="16"/>
        <v>14</v>
      </c>
      <c r="J30" s="69">
        <f t="shared" si="16"/>
        <v>237</v>
      </c>
      <c r="K30" s="69">
        <f t="shared" si="16"/>
        <v>130</v>
      </c>
      <c r="L30" s="69">
        <f t="shared" si="16"/>
        <v>132</v>
      </c>
      <c r="M30" s="112">
        <f t="shared" si="16"/>
        <v>473</v>
      </c>
      <c r="N30" s="69">
        <f t="shared" si="16"/>
        <v>4432</v>
      </c>
    </row>
    <row r="31" spans="1:14" x14ac:dyDescent="0.35">
      <c r="A31" s="197" t="s">
        <v>644</v>
      </c>
      <c r="B31" s="2" t="s">
        <v>645</v>
      </c>
      <c r="C31" s="42">
        <v>2140</v>
      </c>
      <c r="D31" s="42">
        <v>1230</v>
      </c>
      <c r="E31" s="42">
        <v>2026</v>
      </c>
      <c r="F31" s="42">
        <v>1152</v>
      </c>
      <c r="G31" s="42">
        <v>494</v>
      </c>
      <c r="H31" s="44">
        <v>492</v>
      </c>
      <c r="I31" s="42">
        <v>34</v>
      </c>
      <c r="J31" s="42">
        <v>727</v>
      </c>
      <c r="K31" s="42">
        <v>440</v>
      </c>
      <c r="L31" s="42">
        <v>379</v>
      </c>
      <c r="M31" s="99">
        <v>1310</v>
      </c>
      <c r="N31" s="51">
        <f t="shared" si="1"/>
        <v>10424</v>
      </c>
    </row>
    <row r="32" spans="1:14" x14ac:dyDescent="0.35">
      <c r="A32" s="215"/>
      <c r="B32" s="2"/>
      <c r="C32" s="66">
        <f>C31/C37</f>
        <v>0.90909090909090906</v>
      </c>
      <c r="D32" s="66">
        <f t="shared" ref="D32:N32" si="17">D31/D37</f>
        <v>0.90774907749077494</v>
      </c>
      <c r="E32" s="66">
        <f t="shared" si="17"/>
        <v>0.90164663996439698</v>
      </c>
      <c r="F32" s="66">
        <f t="shared" si="17"/>
        <v>0.90282131661442011</v>
      </c>
      <c r="G32" s="66">
        <f t="shared" si="17"/>
        <v>0.95922330097087383</v>
      </c>
      <c r="H32" s="66">
        <f t="shared" si="17"/>
        <v>0.95906432748538006</v>
      </c>
      <c r="I32" s="66">
        <f t="shared" si="17"/>
        <v>0.94444444444444442</v>
      </c>
      <c r="J32" s="66">
        <f t="shared" si="17"/>
        <v>0.94661458333333337</v>
      </c>
      <c r="K32" s="66">
        <f t="shared" si="17"/>
        <v>0.93418259023354566</v>
      </c>
      <c r="L32" s="66">
        <f t="shared" si="17"/>
        <v>0.95707070707070707</v>
      </c>
      <c r="M32" s="111">
        <f t="shared" si="17"/>
        <v>0.95203488372093026</v>
      </c>
      <c r="N32" s="66">
        <f t="shared" si="17"/>
        <v>0.92190678340850796</v>
      </c>
    </row>
    <row r="33" spans="1:14" x14ac:dyDescent="0.35">
      <c r="A33" s="215"/>
      <c r="B33" s="2" t="s">
        <v>646</v>
      </c>
      <c r="C33" s="42">
        <v>103</v>
      </c>
      <c r="D33" s="42">
        <v>73</v>
      </c>
      <c r="E33" s="42">
        <v>139</v>
      </c>
      <c r="F33" s="42">
        <v>70</v>
      </c>
      <c r="G33" s="42">
        <v>16</v>
      </c>
      <c r="H33" s="44">
        <v>17</v>
      </c>
      <c r="I33" s="42">
        <v>2</v>
      </c>
      <c r="J33" s="42">
        <v>22</v>
      </c>
      <c r="K33" s="42">
        <v>19</v>
      </c>
      <c r="L33" s="42">
        <v>11</v>
      </c>
      <c r="M33" s="99">
        <v>37</v>
      </c>
      <c r="N33" s="51">
        <f t="shared" si="1"/>
        <v>509</v>
      </c>
    </row>
    <row r="34" spans="1:14" x14ac:dyDescent="0.35">
      <c r="A34" s="215"/>
      <c r="B34" s="2"/>
      <c r="C34" s="66">
        <f>C33/C37</f>
        <v>4.37553101104503E-2</v>
      </c>
      <c r="D34" s="66">
        <f t="shared" ref="D34:N34" si="18">D33/D37</f>
        <v>5.3874538745387453E-2</v>
      </c>
      <c r="E34" s="66">
        <f t="shared" si="18"/>
        <v>6.1860258121940362E-2</v>
      </c>
      <c r="F34" s="66">
        <f t="shared" si="18"/>
        <v>5.4858934169278999E-2</v>
      </c>
      <c r="G34" s="66">
        <f t="shared" si="18"/>
        <v>3.1067961165048542E-2</v>
      </c>
      <c r="H34" s="66">
        <f t="shared" si="18"/>
        <v>3.3138401559454189E-2</v>
      </c>
      <c r="I34" s="66">
        <f t="shared" si="18"/>
        <v>5.5555555555555552E-2</v>
      </c>
      <c r="J34" s="66">
        <f t="shared" si="18"/>
        <v>2.8645833333333332E-2</v>
      </c>
      <c r="K34" s="66">
        <f t="shared" si="18"/>
        <v>4.0339702760084924E-2</v>
      </c>
      <c r="L34" s="66">
        <f t="shared" si="18"/>
        <v>2.7777777777777776E-2</v>
      </c>
      <c r="M34" s="111">
        <f t="shared" si="18"/>
        <v>2.6889534883720929E-2</v>
      </c>
      <c r="N34" s="66">
        <f t="shared" si="18"/>
        <v>4.5016361545944988E-2</v>
      </c>
    </row>
    <row r="35" spans="1:14" x14ac:dyDescent="0.35">
      <c r="A35" s="216"/>
      <c r="B35" s="2" t="s">
        <v>647</v>
      </c>
      <c r="C35" s="42">
        <v>111</v>
      </c>
      <c r="D35" s="44">
        <v>52</v>
      </c>
      <c r="E35" s="44">
        <v>82</v>
      </c>
      <c r="F35" s="44">
        <v>54</v>
      </c>
      <c r="G35" s="44">
        <v>5</v>
      </c>
      <c r="H35" s="44">
        <v>4</v>
      </c>
      <c r="I35" s="44">
        <v>0</v>
      </c>
      <c r="J35" s="44">
        <v>19</v>
      </c>
      <c r="K35" s="44">
        <v>12</v>
      </c>
      <c r="L35" s="44">
        <v>6</v>
      </c>
      <c r="M35" s="105">
        <v>29</v>
      </c>
      <c r="N35" s="51">
        <f t="shared" si="1"/>
        <v>374</v>
      </c>
    </row>
    <row r="36" spans="1:14" x14ac:dyDescent="0.35">
      <c r="A36" s="65"/>
      <c r="B36" s="2"/>
      <c r="C36" s="66">
        <f>C35/C37</f>
        <v>4.7153780798640611E-2</v>
      </c>
      <c r="D36" s="66">
        <f t="shared" ref="D36:N36" si="19">D35/D37</f>
        <v>3.8376383763837639E-2</v>
      </c>
      <c r="E36" s="66">
        <f t="shared" si="19"/>
        <v>3.6493101913662659E-2</v>
      </c>
      <c r="F36" s="66">
        <f t="shared" si="19"/>
        <v>4.2319749216300939E-2</v>
      </c>
      <c r="G36" s="66">
        <f t="shared" si="19"/>
        <v>9.7087378640776691E-3</v>
      </c>
      <c r="H36" s="66">
        <f t="shared" si="19"/>
        <v>7.7972709551656916E-3</v>
      </c>
      <c r="I36" s="66">
        <f t="shared" si="19"/>
        <v>0</v>
      </c>
      <c r="J36" s="66">
        <f t="shared" si="19"/>
        <v>2.4739583333333332E-2</v>
      </c>
      <c r="K36" s="66">
        <f t="shared" si="19"/>
        <v>2.5477707006369428E-2</v>
      </c>
      <c r="L36" s="66">
        <f t="shared" si="19"/>
        <v>1.5151515151515152E-2</v>
      </c>
      <c r="M36" s="111">
        <f t="shared" si="19"/>
        <v>2.1075581395348836E-2</v>
      </c>
      <c r="N36" s="66">
        <f t="shared" si="19"/>
        <v>3.3076855045547006E-2</v>
      </c>
    </row>
    <row r="37" spans="1:14" x14ac:dyDescent="0.35">
      <c r="A37" s="65"/>
      <c r="B37" s="2" t="s">
        <v>89</v>
      </c>
      <c r="C37" s="69">
        <f>SUM(C31,C33,C35)</f>
        <v>2354</v>
      </c>
      <c r="D37" s="69">
        <f t="shared" ref="D37:N37" si="20">SUM(D31,D33,D35)</f>
        <v>1355</v>
      </c>
      <c r="E37" s="69">
        <f t="shared" si="20"/>
        <v>2247</v>
      </c>
      <c r="F37" s="69">
        <f t="shared" si="20"/>
        <v>1276</v>
      </c>
      <c r="G37" s="69">
        <f t="shared" si="20"/>
        <v>515</v>
      </c>
      <c r="H37" s="69">
        <f t="shared" si="20"/>
        <v>513</v>
      </c>
      <c r="I37" s="69">
        <f t="shared" si="20"/>
        <v>36</v>
      </c>
      <c r="J37" s="69">
        <f t="shared" si="20"/>
        <v>768</v>
      </c>
      <c r="K37" s="69">
        <f t="shared" si="20"/>
        <v>471</v>
      </c>
      <c r="L37" s="69">
        <f t="shared" si="20"/>
        <v>396</v>
      </c>
      <c r="M37" s="112">
        <f t="shared" si="20"/>
        <v>1376</v>
      </c>
      <c r="N37" s="69">
        <f t="shared" si="20"/>
        <v>11307</v>
      </c>
    </row>
    <row r="38" spans="1:14" x14ac:dyDescent="0.35">
      <c r="A38" s="196" t="s">
        <v>147</v>
      </c>
      <c r="B38" s="208"/>
      <c r="C38" s="42" t="s">
        <v>655</v>
      </c>
      <c r="D38" s="44" t="s">
        <v>674</v>
      </c>
      <c r="E38" s="42" t="s">
        <v>697</v>
      </c>
      <c r="F38" s="44" t="s">
        <v>716</v>
      </c>
      <c r="G38" s="42" t="s">
        <v>275</v>
      </c>
      <c r="H38" s="42" t="s">
        <v>765</v>
      </c>
      <c r="I38" s="42" t="s">
        <v>793</v>
      </c>
      <c r="J38" s="44" t="s">
        <v>805</v>
      </c>
      <c r="K38" s="44" t="s">
        <v>833</v>
      </c>
      <c r="L38" s="42" t="s">
        <v>860</v>
      </c>
      <c r="M38" s="99" t="s">
        <v>872</v>
      </c>
    </row>
    <row r="39" spans="1:14" x14ac:dyDescent="0.35">
      <c r="A39" s="196" t="s">
        <v>148</v>
      </c>
      <c r="B39" s="208"/>
      <c r="C39" s="42">
        <v>4</v>
      </c>
      <c r="D39" s="44">
        <v>4</v>
      </c>
      <c r="E39" s="44">
        <v>4</v>
      </c>
      <c r="F39" s="44">
        <v>4</v>
      </c>
      <c r="G39" s="44">
        <v>4</v>
      </c>
      <c r="H39" s="44">
        <v>3</v>
      </c>
      <c r="I39" s="44">
        <v>2</v>
      </c>
      <c r="J39" s="44">
        <v>3</v>
      </c>
      <c r="K39" s="44">
        <v>3</v>
      </c>
      <c r="L39" s="44">
        <v>3</v>
      </c>
      <c r="M39" s="105">
        <v>3</v>
      </c>
    </row>
    <row r="40" spans="1:14" x14ac:dyDescent="0.35">
      <c r="A40" s="196" t="s">
        <v>266</v>
      </c>
      <c r="B40" s="208"/>
      <c r="C40" s="42" t="s">
        <v>304</v>
      </c>
      <c r="D40" s="42" t="s">
        <v>675</v>
      </c>
      <c r="E40" s="42" t="s">
        <v>698</v>
      </c>
      <c r="F40" s="42" t="s">
        <v>717</v>
      </c>
      <c r="G40" s="42" t="s">
        <v>739</v>
      </c>
      <c r="H40" s="42" t="s">
        <v>766</v>
      </c>
      <c r="I40" s="42" t="s">
        <v>794</v>
      </c>
      <c r="J40" s="42" t="s">
        <v>806</v>
      </c>
      <c r="K40" s="42" t="s">
        <v>834</v>
      </c>
      <c r="L40" s="42" t="s">
        <v>861</v>
      </c>
      <c r="M40" s="99" t="s">
        <v>873</v>
      </c>
    </row>
    <row r="41" spans="1:14" x14ac:dyDescent="0.35">
      <c r="A41" s="196" t="s">
        <v>248</v>
      </c>
      <c r="B41" s="208"/>
      <c r="C41" s="42" t="s">
        <v>656</v>
      </c>
      <c r="D41" s="42" t="s">
        <v>676</v>
      </c>
      <c r="E41" s="42" t="s">
        <v>699</v>
      </c>
      <c r="F41" s="42" t="s">
        <v>718</v>
      </c>
      <c r="G41" s="42" t="s">
        <v>740</v>
      </c>
      <c r="H41" s="42" t="s">
        <v>767</v>
      </c>
      <c r="I41" s="42" t="s">
        <v>795</v>
      </c>
      <c r="J41" s="42" t="s">
        <v>807</v>
      </c>
      <c r="K41" s="44" t="s">
        <v>835</v>
      </c>
      <c r="L41" s="42" t="s">
        <v>862</v>
      </c>
      <c r="M41" s="99" t="s">
        <v>874</v>
      </c>
    </row>
    <row r="42" spans="1:14" x14ac:dyDescent="0.35">
      <c r="A42" s="196" t="s">
        <v>148</v>
      </c>
      <c r="B42" s="208"/>
      <c r="C42" s="42">
        <v>8</v>
      </c>
      <c r="D42" s="42">
        <v>8</v>
      </c>
      <c r="E42" s="42">
        <v>8</v>
      </c>
      <c r="F42" s="42">
        <v>8</v>
      </c>
      <c r="G42" s="42">
        <v>8</v>
      </c>
      <c r="H42" s="42">
        <v>6</v>
      </c>
      <c r="I42" s="42">
        <v>4</v>
      </c>
      <c r="J42" s="42">
        <v>6</v>
      </c>
      <c r="K42" s="42">
        <v>6</v>
      </c>
      <c r="L42" s="42">
        <v>6</v>
      </c>
      <c r="M42" s="99">
        <v>6</v>
      </c>
    </row>
    <row r="43" spans="1:14" x14ac:dyDescent="0.35">
      <c r="A43" s="196" t="s">
        <v>266</v>
      </c>
      <c r="B43" s="208"/>
      <c r="C43" s="42" t="s">
        <v>657</v>
      </c>
      <c r="D43" s="42" t="s">
        <v>677</v>
      </c>
      <c r="E43" s="42" t="s">
        <v>700</v>
      </c>
      <c r="F43" s="42" t="s">
        <v>719</v>
      </c>
      <c r="G43" s="42" t="s">
        <v>741</v>
      </c>
      <c r="H43" s="42" t="s">
        <v>768</v>
      </c>
      <c r="I43" s="42" t="s">
        <v>796</v>
      </c>
      <c r="J43" s="42" t="s">
        <v>808</v>
      </c>
      <c r="K43" s="42" t="s">
        <v>836</v>
      </c>
      <c r="L43" s="42" t="s">
        <v>863</v>
      </c>
      <c r="M43" s="99" t="s">
        <v>875</v>
      </c>
    </row>
    <row r="44" spans="1:14" x14ac:dyDescent="0.35">
      <c r="A44" s="67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113"/>
    </row>
    <row r="46" spans="1:14" x14ac:dyDescent="0.35">
      <c r="A46" s="217" t="s">
        <v>649</v>
      </c>
      <c r="B46" s="218"/>
      <c r="C46" s="196" t="s">
        <v>2</v>
      </c>
      <c r="D46" s="196"/>
      <c r="E46" s="196"/>
      <c r="F46" s="196"/>
      <c r="G46" s="196"/>
      <c r="H46" s="196"/>
      <c r="I46" s="196"/>
      <c r="J46" s="196"/>
      <c r="K46" s="196"/>
      <c r="L46" s="196"/>
      <c r="M46" s="196"/>
    </row>
    <row r="47" spans="1:14" x14ac:dyDescent="0.35">
      <c r="A47" s="219"/>
      <c r="B47" s="220"/>
      <c r="C47" s="35">
        <v>2011</v>
      </c>
      <c r="D47" s="35">
        <v>2012</v>
      </c>
      <c r="E47" s="35">
        <v>2013</v>
      </c>
      <c r="F47" s="35">
        <v>2015</v>
      </c>
      <c r="G47" s="35">
        <v>2016</v>
      </c>
      <c r="H47" s="35">
        <v>2017</v>
      </c>
      <c r="I47" s="35">
        <v>2018</v>
      </c>
      <c r="J47" s="35">
        <v>2019</v>
      </c>
      <c r="K47" s="35">
        <v>2020</v>
      </c>
      <c r="L47" s="35">
        <v>2021</v>
      </c>
      <c r="M47" s="92">
        <v>2022</v>
      </c>
      <c r="N47" t="s">
        <v>89</v>
      </c>
    </row>
    <row r="48" spans="1:14" x14ac:dyDescent="0.35">
      <c r="A48" s="197" t="s">
        <v>640</v>
      </c>
      <c r="B48" s="2" t="s">
        <v>645</v>
      </c>
      <c r="C48" s="42">
        <v>25</v>
      </c>
      <c r="D48" s="42">
        <v>20</v>
      </c>
      <c r="E48" s="42">
        <v>28</v>
      </c>
      <c r="F48" s="42">
        <v>13</v>
      </c>
      <c r="G48" s="42">
        <v>3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99">
        <v>0</v>
      </c>
      <c r="N48" s="51">
        <f>SUM(C48:M48)</f>
        <v>89</v>
      </c>
    </row>
    <row r="49" spans="1:14" x14ac:dyDescent="0.35">
      <c r="A49" s="215"/>
      <c r="B49" s="2"/>
      <c r="C49" s="66">
        <f>C48/C54</f>
        <v>0.86206896551724133</v>
      </c>
      <c r="D49" s="66">
        <f t="shared" ref="D49:N49" si="21">D48/D54</f>
        <v>0.83333333333333337</v>
      </c>
      <c r="E49" s="66">
        <f t="shared" si="21"/>
        <v>0.84848484848484851</v>
      </c>
      <c r="F49" s="66">
        <f t="shared" si="21"/>
        <v>0.8125</v>
      </c>
      <c r="G49" s="66">
        <f t="shared" si="21"/>
        <v>0.75</v>
      </c>
      <c r="H49" s="66" t="e">
        <f t="shared" si="21"/>
        <v>#DIV/0!</v>
      </c>
      <c r="I49" s="66" t="e">
        <f t="shared" si="21"/>
        <v>#DIV/0!</v>
      </c>
      <c r="J49" s="66" t="e">
        <f t="shared" si="21"/>
        <v>#DIV/0!</v>
      </c>
      <c r="K49" s="66" t="e">
        <f t="shared" si="21"/>
        <v>#DIV/0!</v>
      </c>
      <c r="L49" s="66" t="e">
        <f t="shared" si="21"/>
        <v>#DIV/0!</v>
      </c>
      <c r="M49" s="111" t="e">
        <f t="shared" si="21"/>
        <v>#DIV/0!</v>
      </c>
      <c r="N49" s="66">
        <f t="shared" si="21"/>
        <v>0.839622641509434</v>
      </c>
    </row>
    <row r="50" spans="1:14" x14ac:dyDescent="0.35">
      <c r="A50" s="214"/>
      <c r="B50" s="2" t="s">
        <v>646</v>
      </c>
      <c r="C50" s="42">
        <v>1</v>
      </c>
      <c r="D50" s="42">
        <v>0</v>
      </c>
      <c r="E50" s="42">
        <v>3</v>
      </c>
      <c r="F50" s="42">
        <v>2</v>
      </c>
      <c r="G50" s="42">
        <v>1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99">
        <v>0</v>
      </c>
      <c r="N50" s="51">
        <f>SUM(C50:M50)</f>
        <v>7</v>
      </c>
    </row>
    <row r="51" spans="1:14" x14ac:dyDescent="0.35">
      <c r="A51" s="214"/>
      <c r="B51" s="2"/>
      <c r="C51" s="66">
        <f>C50/C54</f>
        <v>3.4482758620689655E-2</v>
      </c>
      <c r="D51" s="66">
        <f t="shared" ref="D51:N51" si="22">D50/D54</f>
        <v>0</v>
      </c>
      <c r="E51" s="66">
        <f t="shared" si="22"/>
        <v>9.0909090909090912E-2</v>
      </c>
      <c r="F51" s="66">
        <f t="shared" si="22"/>
        <v>0.125</v>
      </c>
      <c r="G51" s="66">
        <f t="shared" si="22"/>
        <v>0.25</v>
      </c>
      <c r="H51" s="66" t="e">
        <f t="shared" si="22"/>
        <v>#DIV/0!</v>
      </c>
      <c r="I51" s="66" t="e">
        <f t="shared" si="22"/>
        <v>#DIV/0!</v>
      </c>
      <c r="J51" s="66" t="e">
        <f t="shared" si="22"/>
        <v>#DIV/0!</v>
      </c>
      <c r="K51" s="66" t="e">
        <f t="shared" si="22"/>
        <v>#DIV/0!</v>
      </c>
      <c r="L51" s="66" t="e">
        <f t="shared" si="22"/>
        <v>#DIV/0!</v>
      </c>
      <c r="M51" s="111" t="e">
        <f t="shared" si="22"/>
        <v>#DIV/0!</v>
      </c>
      <c r="N51" s="66">
        <f t="shared" si="22"/>
        <v>6.6037735849056603E-2</v>
      </c>
    </row>
    <row r="52" spans="1:14" x14ac:dyDescent="0.35">
      <c r="A52" s="191"/>
      <c r="B52" s="2" t="s">
        <v>647</v>
      </c>
      <c r="C52" s="42">
        <v>3</v>
      </c>
      <c r="D52" s="42">
        <v>4</v>
      </c>
      <c r="E52" s="42">
        <v>2</v>
      </c>
      <c r="F52" s="42">
        <v>1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99">
        <v>0</v>
      </c>
      <c r="N52" s="51">
        <f>SUM(C52:M52)</f>
        <v>10</v>
      </c>
    </row>
    <row r="53" spans="1:14" x14ac:dyDescent="0.35">
      <c r="A53" s="59"/>
      <c r="B53" s="2"/>
      <c r="C53" s="66">
        <f>C52/C54</f>
        <v>0.10344827586206896</v>
      </c>
      <c r="D53" s="66">
        <f t="shared" ref="D53:N53" si="23">D52/D54</f>
        <v>0.16666666666666666</v>
      </c>
      <c r="E53" s="66">
        <f t="shared" si="23"/>
        <v>6.0606060606060608E-2</v>
      </c>
      <c r="F53" s="66">
        <f t="shared" si="23"/>
        <v>6.25E-2</v>
      </c>
      <c r="G53" s="66">
        <f t="shared" si="23"/>
        <v>0</v>
      </c>
      <c r="H53" s="66" t="e">
        <f t="shared" si="23"/>
        <v>#DIV/0!</v>
      </c>
      <c r="I53" s="66" t="e">
        <f t="shared" si="23"/>
        <v>#DIV/0!</v>
      </c>
      <c r="J53" s="66" t="e">
        <f t="shared" si="23"/>
        <v>#DIV/0!</v>
      </c>
      <c r="K53" s="66" t="e">
        <f t="shared" si="23"/>
        <v>#DIV/0!</v>
      </c>
      <c r="L53" s="66" t="e">
        <f t="shared" si="23"/>
        <v>#DIV/0!</v>
      </c>
      <c r="M53" s="111" t="e">
        <f t="shared" si="23"/>
        <v>#DIV/0!</v>
      </c>
      <c r="N53" s="66">
        <f t="shared" si="23"/>
        <v>9.4339622641509441E-2</v>
      </c>
    </row>
    <row r="54" spans="1:14" x14ac:dyDescent="0.35">
      <c r="A54" s="59"/>
      <c r="B54" s="2" t="s">
        <v>89</v>
      </c>
      <c r="C54" s="69">
        <f>SUM(C48,C50,C52)</f>
        <v>29</v>
      </c>
      <c r="D54" s="69">
        <f t="shared" ref="D54:N54" si="24">SUM(D48,D50,D52)</f>
        <v>24</v>
      </c>
      <c r="E54" s="69">
        <f t="shared" si="24"/>
        <v>33</v>
      </c>
      <c r="F54" s="69">
        <f t="shared" si="24"/>
        <v>16</v>
      </c>
      <c r="G54" s="69">
        <f t="shared" si="24"/>
        <v>4</v>
      </c>
      <c r="H54" s="69">
        <f t="shared" si="24"/>
        <v>0</v>
      </c>
      <c r="I54" s="69">
        <f t="shared" si="24"/>
        <v>0</v>
      </c>
      <c r="J54" s="69">
        <f t="shared" si="24"/>
        <v>0</v>
      </c>
      <c r="K54" s="69">
        <f t="shared" si="24"/>
        <v>0</v>
      </c>
      <c r="L54" s="69">
        <f t="shared" si="24"/>
        <v>0</v>
      </c>
      <c r="M54" s="112">
        <f t="shared" si="24"/>
        <v>0</v>
      </c>
      <c r="N54" s="69">
        <f t="shared" si="24"/>
        <v>106</v>
      </c>
    </row>
    <row r="55" spans="1:14" x14ac:dyDescent="0.35">
      <c r="A55" s="197" t="s">
        <v>641</v>
      </c>
      <c r="B55" s="2" t="s">
        <v>645</v>
      </c>
      <c r="C55" s="42">
        <v>42</v>
      </c>
      <c r="D55" s="44">
        <v>27</v>
      </c>
      <c r="E55" s="44">
        <v>45</v>
      </c>
      <c r="F55" s="44">
        <v>26</v>
      </c>
      <c r="G55" s="42">
        <v>2</v>
      </c>
      <c r="H55" s="42">
        <v>2</v>
      </c>
      <c r="I55" s="42">
        <v>0</v>
      </c>
      <c r="J55" s="42">
        <v>4</v>
      </c>
      <c r="K55" s="42">
        <v>1</v>
      </c>
      <c r="L55" s="42">
        <v>3</v>
      </c>
      <c r="M55" s="105">
        <v>7</v>
      </c>
      <c r="N55" s="51">
        <f>SUM(C55:M55)</f>
        <v>159</v>
      </c>
    </row>
    <row r="56" spans="1:14" x14ac:dyDescent="0.35">
      <c r="A56" s="215"/>
      <c r="B56" s="2"/>
      <c r="C56" s="66">
        <f>C55/C61</f>
        <v>0.72413793103448276</v>
      </c>
      <c r="D56" s="66">
        <f t="shared" ref="D56:N56" si="25">D55/D61</f>
        <v>0.79411764705882348</v>
      </c>
      <c r="E56" s="66">
        <f t="shared" si="25"/>
        <v>0.73770491803278693</v>
      </c>
      <c r="F56" s="66">
        <f t="shared" si="25"/>
        <v>0.76470588235294112</v>
      </c>
      <c r="G56" s="66">
        <f t="shared" si="25"/>
        <v>1</v>
      </c>
      <c r="H56" s="66">
        <f t="shared" si="25"/>
        <v>1</v>
      </c>
      <c r="I56" s="66" t="e">
        <f t="shared" si="25"/>
        <v>#DIV/0!</v>
      </c>
      <c r="J56" s="66">
        <f t="shared" si="25"/>
        <v>1</v>
      </c>
      <c r="K56" s="66">
        <f t="shared" si="25"/>
        <v>0.5</v>
      </c>
      <c r="L56" s="66">
        <f t="shared" si="25"/>
        <v>0.75</v>
      </c>
      <c r="M56" s="111">
        <f t="shared" si="25"/>
        <v>0.875</v>
      </c>
      <c r="N56" s="66">
        <f t="shared" si="25"/>
        <v>0.76076555023923442</v>
      </c>
    </row>
    <row r="57" spans="1:14" x14ac:dyDescent="0.35">
      <c r="A57" s="214"/>
      <c r="B57" s="2" t="s">
        <v>646</v>
      </c>
      <c r="C57" s="42">
        <v>7</v>
      </c>
      <c r="D57" s="44">
        <v>3</v>
      </c>
      <c r="E57" s="44">
        <v>8</v>
      </c>
      <c r="F57" s="44">
        <v>4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105">
        <v>1</v>
      </c>
      <c r="N57" s="51">
        <f>SUM(C57:M57)</f>
        <v>23</v>
      </c>
    </row>
    <row r="58" spans="1:14" x14ac:dyDescent="0.35">
      <c r="A58" s="214"/>
      <c r="B58" s="2"/>
      <c r="C58" s="66">
        <f>C57/C61</f>
        <v>0.1206896551724138</v>
      </c>
      <c r="D58" s="66">
        <f t="shared" ref="D58:N58" si="26">D57/D61</f>
        <v>8.8235294117647065E-2</v>
      </c>
      <c r="E58" s="66">
        <f t="shared" si="26"/>
        <v>0.13114754098360656</v>
      </c>
      <c r="F58" s="66">
        <f t="shared" si="26"/>
        <v>0.11764705882352941</v>
      </c>
      <c r="G58" s="66">
        <f t="shared" si="26"/>
        <v>0</v>
      </c>
      <c r="H58" s="66">
        <f t="shared" si="26"/>
        <v>0</v>
      </c>
      <c r="I58" s="66" t="e">
        <f t="shared" si="26"/>
        <v>#DIV/0!</v>
      </c>
      <c r="J58" s="66">
        <f t="shared" si="26"/>
        <v>0</v>
      </c>
      <c r="K58" s="66">
        <f t="shared" si="26"/>
        <v>0</v>
      </c>
      <c r="L58" s="66">
        <f t="shared" si="26"/>
        <v>0</v>
      </c>
      <c r="M58" s="111">
        <f t="shared" si="26"/>
        <v>0.125</v>
      </c>
      <c r="N58" s="66">
        <f t="shared" si="26"/>
        <v>0.11004784688995216</v>
      </c>
    </row>
    <row r="59" spans="1:14" x14ac:dyDescent="0.35">
      <c r="A59" s="191"/>
      <c r="B59" s="2" t="s">
        <v>647</v>
      </c>
      <c r="C59" s="42">
        <v>9</v>
      </c>
      <c r="D59" s="44">
        <v>4</v>
      </c>
      <c r="E59" s="44">
        <v>8</v>
      </c>
      <c r="F59" s="44">
        <v>4</v>
      </c>
      <c r="G59" s="42">
        <v>0</v>
      </c>
      <c r="H59" s="42">
        <v>0</v>
      </c>
      <c r="I59" s="42">
        <v>0</v>
      </c>
      <c r="J59" s="42">
        <v>0</v>
      </c>
      <c r="K59" s="42">
        <v>1</v>
      </c>
      <c r="L59" s="42">
        <v>1</v>
      </c>
      <c r="M59" s="105">
        <v>0</v>
      </c>
      <c r="N59" s="51">
        <f>SUM(C59:M59)</f>
        <v>27</v>
      </c>
    </row>
    <row r="60" spans="1:14" x14ac:dyDescent="0.35">
      <c r="A60" s="63"/>
      <c r="B60" s="2"/>
      <c r="C60" s="66">
        <f>C59/C61</f>
        <v>0.15517241379310345</v>
      </c>
      <c r="D60" s="66">
        <f t="shared" ref="D60:N60" si="27">D59/D61</f>
        <v>0.11764705882352941</v>
      </c>
      <c r="E60" s="66">
        <f t="shared" si="27"/>
        <v>0.13114754098360656</v>
      </c>
      <c r="F60" s="66">
        <f t="shared" si="27"/>
        <v>0.11764705882352941</v>
      </c>
      <c r="G60" s="66">
        <f t="shared" si="27"/>
        <v>0</v>
      </c>
      <c r="H60" s="66">
        <f t="shared" si="27"/>
        <v>0</v>
      </c>
      <c r="I60" s="66" t="e">
        <f t="shared" si="27"/>
        <v>#DIV/0!</v>
      </c>
      <c r="J60" s="66">
        <f t="shared" si="27"/>
        <v>0</v>
      </c>
      <c r="K60" s="66">
        <f t="shared" si="27"/>
        <v>0.5</v>
      </c>
      <c r="L60" s="66">
        <f t="shared" si="27"/>
        <v>0.25</v>
      </c>
      <c r="M60" s="111">
        <f t="shared" si="27"/>
        <v>0</v>
      </c>
      <c r="N60" s="66">
        <f t="shared" si="27"/>
        <v>0.12918660287081341</v>
      </c>
    </row>
    <row r="61" spans="1:14" x14ac:dyDescent="0.35">
      <c r="A61" s="63"/>
      <c r="B61" s="2" t="s">
        <v>89</v>
      </c>
      <c r="C61" s="69">
        <f>SUM(C55,C57,C59)</f>
        <v>58</v>
      </c>
      <c r="D61" s="69">
        <f t="shared" ref="D61:N61" si="28">SUM(D55,D57,D59)</f>
        <v>34</v>
      </c>
      <c r="E61" s="69">
        <f t="shared" si="28"/>
        <v>61</v>
      </c>
      <c r="F61" s="69">
        <f t="shared" si="28"/>
        <v>34</v>
      </c>
      <c r="G61" s="69">
        <f t="shared" si="28"/>
        <v>2</v>
      </c>
      <c r="H61" s="69">
        <f t="shared" si="28"/>
        <v>2</v>
      </c>
      <c r="I61" s="69">
        <f t="shared" si="28"/>
        <v>0</v>
      </c>
      <c r="J61" s="69">
        <f t="shared" si="28"/>
        <v>4</v>
      </c>
      <c r="K61" s="69">
        <f t="shared" si="28"/>
        <v>2</v>
      </c>
      <c r="L61" s="69">
        <f t="shared" si="28"/>
        <v>4</v>
      </c>
      <c r="M61" s="112">
        <f t="shared" si="28"/>
        <v>8</v>
      </c>
      <c r="N61" s="69">
        <f t="shared" si="28"/>
        <v>209</v>
      </c>
    </row>
    <row r="62" spans="1:14" x14ac:dyDescent="0.35">
      <c r="A62" s="196" t="s">
        <v>642</v>
      </c>
      <c r="B62" s="2" t="s">
        <v>645</v>
      </c>
      <c r="C62" s="42">
        <v>116</v>
      </c>
      <c r="D62" s="44">
        <v>51</v>
      </c>
      <c r="E62" s="44">
        <v>73</v>
      </c>
      <c r="F62" s="44">
        <v>47</v>
      </c>
      <c r="G62" s="44">
        <v>5</v>
      </c>
      <c r="H62" s="44">
        <v>6</v>
      </c>
      <c r="I62" s="44">
        <v>1</v>
      </c>
      <c r="J62" s="44">
        <v>13</v>
      </c>
      <c r="K62" s="44">
        <v>9</v>
      </c>
      <c r="L62" s="44">
        <v>4</v>
      </c>
      <c r="M62" s="105">
        <v>21</v>
      </c>
      <c r="N62" s="51">
        <f>SUM(C62:M62)</f>
        <v>346</v>
      </c>
    </row>
    <row r="63" spans="1:14" x14ac:dyDescent="0.35">
      <c r="A63" s="196"/>
      <c r="B63" s="2"/>
      <c r="C63" s="66">
        <f>C62/C68</f>
        <v>0.79452054794520544</v>
      </c>
      <c r="D63" s="66">
        <f t="shared" ref="D63:N63" si="29">D62/D68</f>
        <v>0.82258064516129037</v>
      </c>
      <c r="E63" s="66">
        <f t="shared" si="29"/>
        <v>0.78494623655913975</v>
      </c>
      <c r="F63" s="66">
        <f t="shared" si="29"/>
        <v>0.8867924528301887</v>
      </c>
      <c r="G63" s="66">
        <f t="shared" si="29"/>
        <v>0.7142857142857143</v>
      </c>
      <c r="H63" s="66">
        <f t="shared" si="29"/>
        <v>0.8571428571428571</v>
      </c>
      <c r="I63" s="66">
        <f t="shared" si="29"/>
        <v>0.5</v>
      </c>
      <c r="J63" s="66">
        <f t="shared" si="29"/>
        <v>0.8125</v>
      </c>
      <c r="K63" s="66">
        <f t="shared" si="29"/>
        <v>1</v>
      </c>
      <c r="L63" s="66">
        <f t="shared" si="29"/>
        <v>1</v>
      </c>
      <c r="M63" s="111">
        <f t="shared" si="29"/>
        <v>0.80769230769230771</v>
      </c>
      <c r="N63" s="66">
        <f t="shared" si="29"/>
        <v>0.8141176470588235</v>
      </c>
    </row>
    <row r="64" spans="1:14" x14ac:dyDescent="0.35">
      <c r="A64" s="196"/>
      <c r="B64" s="2" t="s">
        <v>646</v>
      </c>
      <c r="C64" s="42">
        <v>21</v>
      </c>
      <c r="D64" s="44">
        <v>6</v>
      </c>
      <c r="E64" s="44">
        <v>9</v>
      </c>
      <c r="F64" s="44">
        <v>6</v>
      </c>
      <c r="G64" s="44">
        <v>2</v>
      </c>
      <c r="H64" s="44">
        <v>1</v>
      </c>
      <c r="I64" s="44">
        <v>0</v>
      </c>
      <c r="J64" s="44">
        <v>3</v>
      </c>
      <c r="K64" s="44">
        <v>0</v>
      </c>
      <c r="L64" s="44">
        <v>0</v>
      </c>
      <c r="M64" s="105">
        <v>4</v>
      </c>
      <c r="N64" s="51">
        <f>SUM(C64:M64)</f>
        <v>52</v>
      </c>
    </row>
    <row r="65" spans="1:14" x14ac:dyDescent="0.35">
      <c r="A65" s="196"/>
      <c r="B65" s="2"/>
      <c r="C65" s="66">
        <f>C64/C68</f>
        <v>0.14383561643835616</v>
      </c>
      <c r="D65" s="66">
        <f t="shared" ref="D65:N65" si="30">D64/D68</f>
        <v>9.6774193548387094E-2</v>
      </c>
      <c r="E65" s="66">
        <f t="shared" si="30"/>
        <v>9.6774193548387094E-2</v>
      </c>
      <c r="F65" s="66">
        <f t="shared" si="30"/>
        <v>0.11320754716981132</v>
      </c>
      <c r="G65" s="66">
        <f t="shared" si="30"/>
        <v>0.2857142857142857</v>
      </c>
      <c r="H65" s="66">
        <f t="shared" si="30"/>
        <v>0.14285714285714285</v>
      </c>
      <c r="I65" s="66">
        <f t="shared" si="30"/>
        <v>0</v>
      </c>
      <c r="J65" s="66">
        <f t="shared" si="30"/>
        <v>0.1875</v>
      </c>
      <c r="K65" s="66">
        <f t="shared" si="30"/>
        <v>0</v>
      </c>
      <c r="L65" s="66">
        <f t="shared" si="30"/>
        <v>0</v>
      </c>
      <c r="M65" s="111">
        <f t="shared" si="30"/>
        <v>0.15384615384615385</v>
      </c>
      <c r="N65" s="66">
        <f t="shared" si="30"/>
        <v>0.12235294117647059</v>
      </c>
    </row>
    <row r="66" spans="1:14" x14ac:dyDescent="0.35">
      <c r="A66" s="196"/>
      <c r="B66" s="2" t="s">
        <v>647</v>
      </c>
      <c r="C66" s="42">
        <v>9</v>
      </c>
      <c r="D66" s="44">
        <v>5</v>
      </c>
      <c r="E66" s="44">
        <v>11</v>
      </c>
      <c r="F66" s="44">
        <v>0</v>
      </c>
      <c r="G66" s="44">
        <v>0</v>
      </c>
      <c r="H66" s="44">
        <v>0</v>
      </c>
      <c r="I66" s="44">
        <v>1</v>
      </c>
      <c r="J66" s="44">
        <v>0</v>
      </c>
      <c r="K66" s="44">
        <v>0</v>
      </c>
      <c r="L66" s="44">
        <v>0</v>
      </c>
      <c r="M66" s="105">
        <v>1</v>
      </c>
      <c r="N66" s="51">
        <f>SUM(C66:M66)</f>
        <v>27</v>
      </c>
    </row>
    <row r="67" spans="1:14" x14ac:dyDescent="0.35">
      <c r="A67" s="2"/>
      <c r="B67" s="2"/>
      <c r="C67" s="66">
        <f>C66/C68</f>
        <v>6.1643835616438353E-2</v>
      </c>
      <c r="D67" s="66">
        <f t="shared" ref="D67:N67" si="31">D66/D68</f>
        <v>8.0645161290322578E-2</v>
      </c>
      <c r="E67" s="66">
        <f t="shared" si="31"/>
        <v>0.11827956989247312</v>
      </c>
      <c r="F67" s="66">
        <f t="shared" si="31"/>
        <v>0</v>
      </c>
      <c r="G67" s="66">
        <f t="shared" si="31"/>
        <v>0</v>
      </c>
      <c r="H67" s="66">
        <f t="shared" si="31"/>
        <v>0</v>
      </c>
      <c r="I67" s="66">
        <f t="shared" si="31"/>
        <v>0.5</v>
      </c>
      <c r="J67" s="66">
        <f t="shared" si="31"/>
        <v>0</v>
      </c>
      <c r="K67" s="66">
        <f t="shared" si="31"/>
        <v>0</v>
      </c>
      <c r="L67" s="66">
        <f t="shared" si="31"/>
        <v>0</v>
      </c>
      <c r="M67" s="111">
        <f t="shared" si="31"/>
        <v>3.8461538461538464E-2</v>
      </c>
      <c r="N67" s="66">
        <f t="shared" si="31"/>
        <v>6.3529411764705876E-2</v>
      </c>
    </row>
    <row r="68" spans="1:14" x14ac:dyDescent="0.35">
      <c r="A68" s="2"/>
      <c r="B68" s="2" t="s">
        <v>89</v>
      </c>
      <c r="C68" s="69">
        <f>SUM(C62,C64,C66)</f>
        <v>146</v>
      </c>
      <c r="D68" s="69">
        <f t="shared" ref="D68:N68" si="32">SUM(D62,D64,D66)</f>
        <v>62</v>
      </c>
      <c r="E68" s="69">
        <f t="shared" si="32"/>
        <v>93</v>
      </c>
      <c r="F68" s="69">
        <f t="shared" si="32"/>
        <v>53</v>
      </c>
      <c r="G68" s="69">
        <f t="shared" si="32"/>
        <v>7</v>
      </c>
      <c r="H68" s="69">
        <f t="shared" si="32"/>
        <v>7</v>
      </c>
      <c r="I68" s="69">
        <f t="shared" si="32"/>
        <v>2</v>
      </c>
      <c r="J68" s="69">
        <f t="shared" si="32"/>
        <v>16</v>
      </c>
      <c r="K68" s="69">
        <f t="shared" si="32"/>
        <v>9</v>
      </c>
      <c r="L68" s="69">
        <f t="shared" si="32"/>
        <v>4</v>
      </c>
      <c r="M68" s="112">
        <f t="shared" si="32"/>
        <v>26</v>
      </c>
      <c r="N68" s="69">
        <f t="shared" si="32"/>
        <v>425</v>
      </c>
    </row>
    <row r="69" spans="1:14" x14ac:dyDescent="0.35">
      <c r="A69" s="196" t="s">
        <v>643</v>
      </c>
      <c r="B69" s="2" t="s">
        <v>645</v>
      </c>
      <c r="C69" s="42">
        <v>452</v>
      </c>
      <c r="D69" s="44">
        <v>325</v>
      </c>
      <c r="E69" s="44">
        <v>436</v>
      </c>
      <c r="F69" s="44">
        <v>235</v>
      </c>
      <c r="G69" s="44">
        <v>61</v>
      </c>
      <c r="H69" s="44">
        <v>75</v>
      </c>
      <c r="I69" s="44">
        <v>1</v>
      </c>
      <c r="J69" s="44">
        <v>101</v>
      </c>
      <c r="K69" s="44">
        <v>70</v>
      </c>
      <c r="L69" s="44">
        <v>37</v>
      </c>
      <c r="M69" s="105">
        <v>211</v>
      </c>
      <c r="N69" s="51">
        <f>SUM(C69:M69)</f>
        <v>2004</v>
      </c>
    </row>
    <row r="70" spans="1:14" x14ac:dyDescent="0.35">
      <c r="A70" s="196"/>
      <c r="B70" s="2"/>
      <c r="C70" s="66">
        <f>C69/C75</f>
        <v>0.82783882783882778</v>
      </c>
      <c r="D70" s="66">
        <f t="shared" ref="D70:N70" si="33">D69/D75</f>
        <v>0.87131367292225204</v>
      </c>
      <c r="E70" s="66">
        <f t="shared" si="33"/>
        <v>0.86852589641434264</v>
      </c>
      <c r="F70" s="66">
        <f t="shared" si="33"/>
        <v>0.83629893238434161</v>
      </c>
      <c r="G70" s="66">
        <f t="shared" si="33"/>
        <v>0.953125</v>
      </c>
      <c r="H70" s="66">
        <f t="shared" si="33"/>
        <v>0.91463414634146345</v>
      </c>
      <c r="I70" s="66">
        <f t="shared" si="33"/>
        <v>0.5</v>
      </c>
      <c r="J70" s="66">
        <f t="shared" si="33"/>
        <v>0.91818181818181821</v>
      </c>
      <c r="K70" s="66">
        <f t="shared" si="33"/>
        <v>0.90909090909090906</v>
      </c>
      <c r="L70" s="66">
        <f t="shared" si="33"/>
        <v>0.86046511627906974</v>
      </c>
      <c r="M70" s="111">
        <f t="shared" si="33"/>
        <v>0.91739130434782612</v>
      </c>
      <c r="N70" s="66">
        <f t="shared" si="33"/>
        <v>0.86753246753246749</v>
      </c>
    </row>
    <row r="71" spans="1:14" x14ac:dyDescent="0.35">
      <c r="A71" s="196"/>
      <c r="B71" s="2" t="s">
        <v>646</v>
      </c>
      <c r="C71" s="42">
        <v>44</v>
      </c>
      <c r="D71" s="44">
        <v>24</v>
      </c>
      <c r="E71" s="44">
        <v>32</v>
      </c>
      <c r="F71" s="44">
        <v>28</v>
      </c>
      <c r="G71" s="44">
        <v>2</v>
      </c>
      <c r="H71" s="44">
        <v>6</v>
      </c>
      <c r="I71" s="44">
        <v>1</v>
      </c>
      <c r="J71" s="44">
        <v>5</v>
      </c>
      <c r="K71" s="44">
        <v>6</v>
      </c>
      <c r="L71" s="44">
        <v>5</v>
      </c>
      <c r="M71" s="105">
        <v>9</v>
      </c>
      <c r="N71" s="51">
        <f>SUM(C71:M71)</f>
        <v>162</v>
      </c>
    </row>
    <row r="72" spans="1:14" x14ac:dyDescent="0.35">
      <c r="A72" s="196"/>
      <c r="B72" s="2"/>
      <c r="C72" s="66">
        <f>C71/C75</f>
        <v>8.0586080586080591E-2</v>
      </c>
      <c r="D72" s="66">
        <f t="shared" ref="D72:N72" si="34">D71/D75</f>
        <v>6.4343163538873996E-2</v>
      </c>
      <c r="E72" s="66">
        <f t="shared" si="34"/>
        <v>6.3745019920318724E-2</v>
      </c>
      <c r="F72" s="66">
        <f t="shared" si="34"/>
        <v>9.9644128113879002E-2</v>
      </c>
      <c r="G72" s="66">
        <f t="shared" si="34"/>
        <v>3.125E-2</v>
      </c>
      <c r="H72" s="66">
        <f t="shared" si="34"/>
        <v>7.3170731707317069E-2</v>
      </c>
      <c r="I72" s="66">
        <f t="shared" si="34"/>
        <v>0.5</v>
      </c>
      <c r="J72" s="66">
        <f t="shared" si="34"/>
        <v>4.5454545454545456E-2</v>
      </c>
      <c r="K72" s="66">
        <f t="shared" si="34"/>
        <v>7.792207792207792E-2</v>
      </c>
      <c r="L72" s="66">
        <f t="shared" si="34"/>
        <v>0.11627906976744186</v>
      </c>
      <c r="M72" s="111">
        <f t="shared" si="34"/>
        <v>3.9130434782608699E-2</v>
      </c>
      <c r="N72" s="66">
        <f t="shared" si="34"/>
        <v>7.0129870129870125E-2</v>
      </c>
    </row>
    <row r="73" spans="1:14" x14ac:dyDescent="0.35">
      <c r="A73" s="196"/>
      <c r="B73" s="2" t="s">
        <v>647</v>
      </c>
      <c r="C73" s="42">
        <v>50</v>
      </c>
      <c r="D73" s="44">
        <v>24</v>
      </c>
      <c r="E73" s="44">
        <v>34</v>
      </c>
      <c r="F73" s="44">
        <v>18</v>
      </c>
      <c r="G73" s="44">
        <v>1</v>
      </c>
      <c r="H73" s="44">
        <v>1</v>
      </c>
      <c r="I73" s="44">
        <v>0</v>
      </c>
      <c r="J73" s="44">
        <v>4</v>
      </c>
      <c r="K73" s="44">
        <v>1</v>
      </c>
      <c r="L73" s="44">
        <v>1</v>
      </c>
      <c r="M73" s="105">
        <v>10</v>
      </c>
      <c r="N73" s="51">
        <f>SUM(C73:M73)</f>
        <v>144</v>
      </c>
    </row>
    <row r="74" spans="1:14" x14ac:dyDescent="0.35">
      <c r="A74" s="64"/>
      <c r="B74" s="2"/>
      <c r="C74" s="66">
        <f>C73/C75</f>
        <v>9.1575091575091569E-2</v>
      </c>
      <c r="D74" s="66">
        <f t="shared" ref="D74:N74" si="35">D73/D75</f>
        <v>6.4343163538873996E-2</v>
      </c>
      <c r="E74" s="66">
        <f t="shared" si="35"/>
        <v>6.7729083665338641E-2</v>
      </c>
      <c r="F74" s="66">
        <f t="shared" si="35"/>
        <v>6.4056939501779361E-2</v>
      </c>
      <c r="G74" s="66">
        <f t="shared" si="35"/>
        <v>1.5625E-2</v>
      </c>
      <c r="H74" s="66">
        <f t="shared" si="35"/>
        <v>1.2195121951219513E-2</v>
      </c>
      <c r="I74" s="66">
        <f t="shared" si="35"/>
        <v>0</v>
      </c>
      <c r="J74" s="66">
        <f t="shared" si="35"/>
        <v>3.6363636363636362E-2</v>
      </c>
      <c r="K74" s="66">
        <f t="shared" si="35"/>
        <v>1.2987012987012988E-2</v>
      </c>
      <c r="L74" s="66">
        <f t="shared" si="35"/>
        <v>2.3255813953488372E-2</v>
      </c>
      <c r="M74" s="111">
        <f t="shared" si="35"/>
        <v>4.3478260869565216E-2</v>
      </c>
      <c r="N74" s="66">
        <f t="shared" si="35"/>
        <v>6.2337662337662338E-2</v>
      </c>
    </row>
    <row r="75" spans="1:14" x14ac:dyDescent="0.35">
      <c r="A75" s="64"/>
      <c r="B75" s="2" t="s">
        <v>89</v>
      </c>
      <c r="C75" s="69">
        <f>SUM(C69,C71,C73)</f>
        <v>546</v>
      </c>
      <c r="D75" s="69">
        <f t="shared" ref="D75:N75" si="36">SUM(D69,D71,D73)</f>
        <v>373</v>
      </c>
      <c r="E75" s="69">
        <f t="shared" si="36"/>
        <v>502</v>
      </c>
      <c r="F75" s="69">
        <f t="shared" si="36"/>
        <v>281</v>
      </c>
      <c r="G75" s="69">
        <f t="shared" si="36"/>
        <v>64</v>
      </c>
      <c r="H75" s="69">
        <f t="shared" si="36"/>
        <v>82</v>
      </c>
      <c r="I75" s="69">
        <f t="shared" si="36"/>
        <v>2</v>
      </c>
      <c r="J75" s="69">
        <f t="shared" si="36"/>
        <v>110</v>
      </c>
      <c r="K75" s="69">
        <f t="shared" si="36"/>
        <v>77</v>
      </c>
      <c r="L75" s="69">
        <f t="shared" si="36"/>
        <v>43</v>
      </c>
      <c r="M75" s="112">
        <f t="shared" si="36"/>
        <v>230</v>
      </c>
      <c r="N75" s="69">
        <f t="shared" si="36"/>
        <v>2310</v>
      </c>
    </row>
    <row r="76" spans="1:14" x14ac:dyDescent="0.35">
      <c r="A76" s="197" t="s">
        <v>644</v>
      </c>
      <c r="B76" s="2" t="s">
        <v>645</v>
      </c>
      <c r="C76" s="42">
        <v>2684</v>
      </c>
      <c r="D76" s="42">
        <v>1524</v>
      </c>
      <c r="E76" s="42">
        <v>2593</v>
      </c>
      <c r="F76" s="42">
        <v>1488</v>
      </c>
      <c r="G76" s="42">
        <v>586</v>
      </c>
      <c r="H76" s="42">
        <v>592</v>
      </c>
      <c r="I76" s="42">
        <v>48</v>
      </c>
      <c r="J76" s="42">
        <v>868</v>
      </c>
      <c r="K76" s="42">
        <v>507</v>
      </c>
      <c r="L76" s="42">
        <v>482</v>
      </c>
      <c r="M76" s="99">
        <v>1612</v>
      </c>
      <c r="N76" s="51">
        <f>SUM(C76:M76)</f>
        <v>12984</v>
      </c>
    </row>
    <row r="77" spans="1:14" x14ac:dyDescent="0.35">
      <c r="A77" s="215"/>
      <c r="B77" s="2"/>
      <c r="C77" s="66">
        <f>C76/C82</f>
        <v>0.89675910457734709</v>
      </c>
      <c r="D77" s="66">
        <f t="shared" ref="D77:N77" si="37">D76/D82</f>
        <v>0.90391459074733094</v>
      </c>
      <c r="E77" s="66">
        <f t="shared" si="37"/>
        <v>0.89382971389176147</v>
      </c>
      <c r="F77" s="66">
        <f t="shared" si="37"/>
        <v>0.90346083788706744</v>
      </c>
      <c r="G77" s="66">
        <f t="shared" si="37"/>
        <v>0.95751633986928109</v>
      </c>
      <c r="H77" s="66">
        <f t="shared" si="37"/>
        <v>0.96103896103896103</v>
      </c>
      <c r="I77" s="66">
        <f t="shared" si="37"/>
        <v>0.96</v>
      </c>
      <c r="J77" s="66">
        <f t="shared" si="37"/>
        <v>0.94450489662676818</v>
      </c>
      <c r="K77" s="66">
        <f t="shared" si="37"/>
        <v>0.93198529411764708</v>
      </c>
      <c r="L77" s="66">
        <f t="shared" si="37"/>
        <v>0.95825049701789267</v>
      </c>
      <c r="M77" s="111">
        <f t="shared" si="37"/>
        <v>0.95103244837758116</v>
      </c>
      <c r="N77" s="66">
        <f t="shared" si="37"/>
        <v>0.91656077933079205</v>
      </c>
    </row>
    <row r="78" spans="1:14" x14ac:dyDescent="0.35">
      <c r="A78" s="215"/>
      <c r="B78" s="2" t="s">
        <v>646</v>
      </c>
      <c r="C78" s="42">
        <v>162</v>
      </c>
      <c r="D78" s="42">
        <v>98</v>
      </c>
      <c r="E78" s="42">
        <v>188</v>
      </c>
      <c r="F78" s="42">
        <v>95</v>
      </c>
      <c r="G78" s="42">
        <v>20</v>
      </c>
      <c r="H78" s="42">
        <v>20</v>
      </c>
      <c r="I78" s="42">
        <v>2</v>
      </c>
      <c r="J78" s="42">
        <v>28</v>
      </c>
      <c r="K78" s="42">
        <v>22</v>
      </c>
      <c r="L78" s="42">
        <v>14</v>
      </c>
      <c r="M78" s="99">
        <v>49</v>
      </c>
      <c r="N78" s="51">
        <f>SUM(C78:M78)</f>
        <v>698</v>
      </c>
    </row>
    <row r="79" spans="1:14" x14ac:dyDescent="0.35">
      <c r="A79" s="215"/>
      <c r="B79" s="2"/>
      <c r="C79" s="66">
        <f>C78/C82</f>
        <v>5.4126294687604409E-2</v>
      </c>
      <c r="D79" s="66">
        <f t="shared" ref="D79:N79" si="38">D78/D82</f>
        <v>5.8125741399762752E-2</v>
      </c>
      <c r="E79" s="66">
        <f t="shared" si="38"/>
        <v>6.480523957256118E-2</v>
      </c>
      <c r="F79" s="66">
        <f t="shared" si="38"/>
        <v>5.7680631451123253E-2</v>
      </c>
      <c r="G79" s="66">
        <f t="shared" si="38"/>
        <v>3.2679738562091505E-2</v>
      </c>
      <c r="H79" s="66">
        <f t="shared" si="38"/>
        <v>3.2467532467532464E-2</v>
      </c>
      <c r="I79" s="66">
        <f t="shared" si="38"/>
        <v>0.04</v>
      </c>
      <c r="J79" s="66">
        <f t="shared" si="38"/>
        <v>3.0467899891186073E-2</v>
      </c>
      <c r="K79" s="66">
        <f t="shared" si="38"/>
        <v>4.0441176470588237E-2</v>
      </c>
      <c r="L79" s="66">
        <f t="shared" si="38"/>
        <v>2.7833001988071572E-2</v>
      </c>
      <c r="M79" s="111">
        <f t="shared" si="38"/>
        <v>2.8908554572271386E-2</v>
      </c>
      <c r="N79" s="66">
        <f t="shared" si="38"/>
        <v>4.9272906960327545E-2</v>
      </c>
    </row>
    <row r="80" spans="1:14" x14ac:dyDescent="0.35">
      <c r="A80" s="216"/>
      <c r="B80" s="2" t="s">
        <v>647</v>
      </c>
      <c r="C80" s="42">
        <v>147</v>
      </c>
      <c r="D80" s="44">
        <v>64</v>
      </c>
      <c r="E80" s="44">
        <v>120</v>
      </c>
      <c r="F80" s="44">
        <v>64</v>
      </c>
      <c r="G80" s="44">
        <v>6</v>
      </c>
      <c r="H80" s="44">
        <v>4</v>
      </c>
      <c r="I80" s="44">
        <v>0</v>
      </c>
      <c r="J80" s="44">
        <v>23</v>
      </c>
      <c r="K80" s="44">
        <v>15</v>
      </c>
      <c r="L80" s="44">
        <v>7</v>
      </c>
      <c r="M80" s="105">
        <v>34</v>
      </c>
      <c r="N80" s="51">
        <f>SUM(C80:M80)</f>
        <v>484</v>
      </c>
    </row>
    <row r="81" spans="1:14" x14ac:dyDescent="0.35">
      <c r="A81" s="65"/>
      <c r="B81" s="2"/>
      <c r="C81" s="66">
        <f>C80/C82</f>
        <v>4.9114600735048447E-2</v>
      </c>
      <c r="D81" s="66">
        <f t="shared" ref="D81:N81" si="39">D80/D82</f>
        <v>3.795966785290629E-2</v>
      </c>
      <c r="E81" s="66">
        <f t="shared" si="39"/>
        <v>4.1365046535677352E-2</v>
      </c>
      <c r="F81" s="66">
        <f t="shared" si="39"/>
        <v>3.8858530661809353E-2</v>
      </c>
      <c r="G81" s="66">
        <f t="shared" si="39"/>
        <v>9.8039215686274508E-3</v>
      </c>
      <c r="H81" s="66">
        <f t="shared" si="39"/>
        <v>6.4935064935064939E-3</v>
      </c>
      <c r="I81" s="66">
        <f t="shared" si="39"/>
        <v>0</v>
      </c>
      <c r="J81" s="66">
        <f t="shared" si="39"/>
        <v>2.5027203482045703E-2</v>
      </c>
      <c r="K81" s="66">
        <f t="shared" si="39"/>
        <v>2.7573529411764705E-2</v>
      </c>
      <c r="L81" s="66">
        <f t="shared" si="39"/>
        <v>1.3916500994035786E-2</v>
      </c>
      <c r="M81" s="111">
        <f t="shared" si="39"/>
        <v>2.0058997050147492E-2</v>
      </c>
      <c r="N81" s="66">
        <f t="shared" si="39"/>
        <v>3.4166313708880416E-2</v>
      </c>
    </row>
    <row r="82" spans="1:14" x14ac:dyDescent="0.35">
      <c r="A82" s="65"/>
      <c r="B82" s="2" t="s">
        <v>89</v>
      </c>
      <c r="C82" s="69">
        <f>SUM(C76,C78,C80)</f>
        <v>2993</v>
      </c>
      <c r="D82" s="69">
        <f t="shared" ref="D82:N82" si="40">SUM(D76,D78,D80)</f>
        <v>1686</v>
      </c>
      <c r="E82" s="69">
        <f t="shared" si="40"/>
        <v>2901</v>
      </c>
      <c r="F82" s="69">
        <f t="shared" si="40"/>
        <v>1647</v>
      </c>
      <c r="G82" s="69">
        <f t="shared" si="40"/>
        <v>612</v>
      </c>
      <c r="H82" s="69">
        <f t="shared" si="40"/>
        <v>616</v>
      </c>
      <c r="I82" s="69">
        <f t="shared" si="40"/>
        <v>50</v>
      </c>
      <c r="J82" s="69">
        <f t="shared" si="40"/>
        <v>919</v>
      </c>
      <c r="K82" s="69">
        <f t="shared" si="40"/>
        <v>544</v>
      </c>
      <c r="L82" s="69">
        <f t="shared" si="40"/>
        <v>503</v>
      </c>
      <c r="M82" s="112">
        <f t="shared" si="40"/>
        <v>1695</v>
      </c>
      <c r="N82" s="69">
        <f t="shared" si="40"/>
        <v>14166</v>
      </c>
    </row>
    <row r="83" spans="1:14" x14ac:dyDescent="0.35">
      <c r="A83" s="196" t="s">
        <v>147</v>
      </c>
      <c r="B83" s="208"/>
      <c r="C83" s="44" t="s">
        <v>658</v>
      </c>
      <c r="D83" s="42" t="s">
        <v>678</v>
      </c>
      <c r="E83" s="42" t="s">
        <v>701</v>
      </c>
      <c r="F83" s="42" t="s">
        <v>720</v>
      </c>
      <c r="G83" s="42" t="s">
        <v>742</v>
      </c>
      <c r="H83" s="42" t="s">
        <v>769</v>
      </c>
      <c r="I83" s="42" t="s">
        <v>797</v>
      </c>
      <c r="J83" s="42" t="s">
        <v>809</v>
      </c>
      <c r="K83" s="42" t="s">
        <v>837</v>
      </c>
      <c r="L83" s="44" t="s">
        <v>864</v>
      </c>
      <c r="M83" s="99" t="s">
        <v>876</v>
      </c>
    </row>
    <row r="84" spans="1:14" x14ac:dyDescent="0.35">
      <c r="A84" s="196" t="s">
        <v>148</v>
      </c>
      <c r="B84" s="208"/>
      <c r="C84" s="42">
        <v>4</v>
      </c>
      <c r="D84" s="44">
        <v>4</v>
      </c>
      <c r="E84" s="44">
        <v>4</v>
      </c>
      <c r="F84" s="44">
        <v>4</v>
      </c>
      <c r="G84" s="44">
        <v>4</v>
      </c>
      <c r="H84" s="44">
        <v>3</v>
      </c>
      <c r="I84" s="44">
        <v>2</v>
      </c>
      <c r="J84" s="44">
        <v>3</v>
      </c>
      <c r="K84" s="44">
        <v>3</v>
      </c>
      <c r="L84" s="44">
        <v>3</v>
      </c>
      <c r="M84" s="105">
        <v>3</v>
      </c>
    </row>
    <row r="85" spans="1:14" x14ac:dyDescent="0.35">
      <c r="A85" s="196" t="s">
        <v>266</v>
      </c>
      <c r="B85" s="208"/>
      <c r="C85" s="42" t="s">
        <v>659</v>
      </c>
      <c r="D85" s="42" t="s">
        <v>679</v>
      </c>
      <c r="E85" s="42" t="s">
        <v>702</v>
      </c>
      <c r="F85" s="42" t="s">
        <v>721</v>
      </c>
      <c r="G85" s="42" t="s">
        <v>743</v>
      </c>
      <c r="H85" s="42" t="s">
        <v>770</v>
      </c>
      <c r="I85" s="42" t="s">
        <v>798</v>
      </c>
      <c r="J85" s="42" t="s">
        <v>810</v>
      </c>
      <c r="K85" s="42" t="s">
        <v>838</v>
      </c>
      <c r="L85" s="42" t="s">
        <v>865</v>
      </c>
      <c r="M85" s="99" t="s">
        <v>877</v>
      </c>
    </row>
    <row r="86" spans="1:14" x14ac:dyDescent="0.35">
      <c r="A86" s="196" t="s">
        <v>248</v>
      </c>
      <c r="B86" s="208"/>
      <c r="C86" s="42" t="s">
        <v>660</v>
      </c>
      <c r="D86" s="42" t="s">
        <v>595</v>
      </c>
      <c r="E86" s="42" t="s">
        <v>703</v>
      </c>
      <c r="F86" s="42" t="s">
        <v>722</v>
      </c>
      <c r="G86" s="42" t="s">
        <v>744</v>
      </c>
      <c r="H86" s="42" t="s">
        <v>771</v>
      </c>
      <c r="I86" s="42" t="s">
        <v>799</v>
      </c>
      <c r="J86" s="42" t="s">
        <v>811</v>
      </c>
      <c r="K86" s="42" t="s">
        <v>839</v>
      </c>
      <c r="L86" s="42" t="s">
        <v>866</v>
      </c>
      <c r="M86" s="105" t="s">
        <v>878</v>
      </c>
    </row>
    <row r="87" spans="1:14" x14ac:dyDescent="0.35">
      <c r="A87" s="196" t="s">
        <v>148</v>
      </c>
      <c r="B87" s="208"/>
      <c r="C87" s="42">
        <v>8</v>
      </c>
      <c r="D87" s="42">
        <v>8</v>
      </c>
      <c r="E87" s="42">
        <v>8</v>
      </c>
      <c r="F87" s="42">
        <v>8</v>
      </c>
      <c r="G87" s="42">
        <v>8</v>
      </c>
      <c r="H87" s="42">
        <v>6</v>
      </c>
      <c r="I87" s="42">
        <v>4</v>
      </c>
      <c r="J87" s="42">
        <v>6</v>
      </c>
      <c r="K87" s="42">
        <v>6</v>
      </c>
      <c r="L87" s="42">
        <v>6</v>
      </c>
      <c r="M87" s="99">
        <v>6</v>
      </c>
    </row>
    <row r="88" spans="1:14" x14ac:dyDescent="0.35">
      <c r="A88" s="196" t="s">
        <v>266</v>
      </c>
      <c r="B88" s="208"/>
      <c r="C88" s="42" t="s">
        <v>661</v>
      </c>
      <c r="D88" s="42" t="s">
        <v>680</v>
      </c>
      <c r="E88" s="42" t="s">
        <v>704</v>
      </c>
      <c r="F88" s="42" t="s">
        <v>723</v>
      </c>
      <c r="G88" s="42" t="s">
        <v>745</v>
      </c>
      <c r="H88" s="42" t="s">
        <v>772</v>
      </c>
      <c r="I88" s="42" t="s">
        <v>800</v>
      </c>
      <c r="J88" s="42" t="s">
        <v>812</v>
      </c>
      <c r="K88" s="42" t="s">
        <v>840</v>
      </c>
      <c r="L88" s="42" t="s">
        <v>867</v>
      </c>
      <c r="M88" s="99" t="s">
        <v>879</v>
      </c>
    </row>
    <row r="91" spans="1:14" x14ac:dyDescent="0.35">
      <c r="A91" s="217" t="s">
        <v>650</v>
      </c>
      <c r="B91" s="218"/>
      <c r="C91" s="196" t="s">
        <v>2</v>
      </c>
      <c r="D91" s="196"/>
      <c r="E91" s="196"/>
      <c r="F91" s="196"/>
      <c r="G91" s="196"/>
      <c r="H91" s="196"/>
      <c r="I91" s="196"/>
      <c r="J91" s="196"/>
      <c r="K91" s="196"/>
      <c r="L91" s="196"/>
      <c r="M91" s="196"/>
    </row>
    <row r="92" spans="1:14" x14ac:dyDescent="0.35">
      <c r="A92" s="219"/>
      <c r="B92" s="220"/>
      <c r="C92" s="35">
        <v>2011</v>
      </c>
      <c r="D92" s="35">
        <v>2012</v>
      </c>
      <c r="E92" s="35">
        <v>2013</v>
      </c>
      <c r="F92" s="35">
        <v>2015</v>
      </c>
      <c r="G92" s="35">
        <v>2016</v>
      </c>
      <c r="H92" s="35">
        <v>2017</v>
      </c>
      <c r="I92" s="35">
        <v>2018</v>
      </c>
      <c r="J92" s="35">
        <v>2019</v>
      </c>
      <c r="K92" s="35">
        <v>2020</v>
      </c>
      <c r="L92" s="35">
        <v>2021</v>
      </c>
      <c r="M92" s="92">
        <v>2022</v>
      </c>
      <c r="N92" t="s">
        <v>89</v>
      </c>
    </row>
    <row r="93" spans="1:14" x14ac:dyDescent="0.35">
      <c r="A93" s="197" t="s">
        <v>640</v>
      </c>
      <c r="B93" s="2" t="s">
        <v>645</v>
      </c>
      <c r="C93" s="42">
        <v>79</v>
      </c>
      <c r="D93" s="42">
        <v>43</v>
      </c>
      <c r="E93" s="42">
        <v>79</v>
      </c>
      <c r="F93" s="42">
        <v>41</v>
      </c>
      <c r="G93" s="42">
        <v>9</v>
      </c>
      <c r="H93" s="42">
        <v>0</v>
      </c>
      <c r="I93" s="42">
        <v>0</v>
      </c>
      <c r="J93" s="42">
        <v>0</v>
      </c>
      <c r="K93" s="42">
        <v>0</v>
      </c>
      <c r="L93" s="42">
        <v>0</v>
      </c>
      <c r="M93" s="99">
        <v>0</v>
      </c>
      <c r="N93" s="51">
        <f>SUM(C93:M93)</f>
        <v>251</v>
      </c>
    </row>
    <row r="94" spans="1:14" x14ac:dyDescent="0.35">
      <c r="A94" s="215"/>
      <c r="B94" s="2"/>
      <c r="C94" s="66">
        <f>C93/C99</f>
        <v>0.78217821782178221</v>
      </c>
      <c r="D94" s="66">
        <f t="shared" ref="D94:N94" si="41">D93/D99</f>
        <v>0.71666666666666667</v>
      </c>
      <c r="E94" s="66">
        <f t="shared" si="41"/>
        <v>0.73148148148148151</v>
      </c>
      <c r="F94" s="66">
        <f t="shared" si="41"/>
        <v>0.7068965517241379</v>
      </c>
      <c r="G94" s="66">
        <f t="shared" si="41"/>
        <v>0.69230769230769229</v>
      </c>
      <c r="H94" s="66" t="e">
        <f t="shared" si="41"/>
        <v>#DIV/0!</v>
      </c>
      <c r="I94" s="66" t="e">
        <f t="shared" si="41"/>
        <v>#DIV/0!</v>
      </c>
      <c r="J94" s="66" t="e">
        <f t="shared" si="41"/>
        <v>#DIV/0!</v>
      </c>
      <c r="K94" s="66" t="e">
        <f t="shared" si="41"/>
        <v>#DIV/0!</v>
      </c>
      <c r="L94" s="66" t="e">
        <f t="shared" si="41"/>
        <v>#DIV/0!</v>
      </c>
      <c r="M94" s="111" t="e">
        <f t="shared" si="41"/>
        <v>#DIV/0!</v>
      </c>
      <c r="N94" s="66">
        <f t="shared" si="41"/>
        <v>0.7382352941176471</v>
      </c>
    </row>
    <row r="95" spans="1:14" x14ac:dyDescent="0.35">
      <c r="A95" s="214"/>
      <c r="B95" s="2" t="s">
        <v>646</v>
      </c>
      <c r="C95" s="42">
        <v>12</v>
      </c>
      <c r="D95" s="42">
        <v>7</v>
      </c>
      <c r="E95" s="42">
        <v>12</v>
      </c>
      <c r="F95" s="42">
        <v>11</v>
      </c>
      <c r="G95" s="42">
        <v>4</v>
      </c>
      <c r="H95" s="42">
        <v>0</v>
      </c>
      <c r="I95" s="42">
        <v>0</v>
      </c>
      <c r="J95" s="42">
        <v>0</v>
      </c>
      <c r="K95" s="42">
        <v>0</v>
      </c>
      <c r="L95" s="42">
        <v>0</v>
      </c>
      <c r="M95" s="99">
        <v>0</v>
      </c>
      <c r="N95" s="51">
        <f t="shared" ref="N95:N125" si="42">SUM(C95:M95)</f>
        <v>46</v>
      </c>
    </row>
    <row r="96" spans="1:14" x14ac:dyDescent="0.35">
      <c r="A96" s="214"/>
      <c r="B96" s="2"/>
      <c r="C96" s="66">
        <f>C95/C99</f>
        <v>0.11881188118811881</v>
      </c>
      <c r="D96" s="66">
        <f t="shared" ref="D96:N96" si="43">D95/D99</f>
        <v>0.11666666666666667</v>
      </c>
      <c r="E96" s="66">
        <f t="shared" si="43"/>
        <v>0.1111111111111111</v>
      </c>
      <c r="F96" s="66">
        <f t="shared" si="43"/>
        <v>0.18965517241379309</v>
      </c>
      <c r="G96" s="66">
        <f t="shared" si="43"/>
        <v>0.30769230769230771</v>
      </c>
      <c r="H96" s="66" t="e">
        <f t="shared" si="43"/>
        <v>#DIV/0!</v>
      </c>
      <c r="I96" s="66" t="e">
        <f t="shared" si="43"/>
        <v>#DIV/0!</v>
      </c>
      <c r="J96" s="66" t="e">
        <f t="shared" si="43"/>
        <v>#DIV/0!</v>
      </c>
      <c r="K96" s="66" t="e">
        <f t="shared" si="43"/>
        <v>#DIV/0!</v>
      </c>
      <c r="L96" s="66" t="e">
        <f t="shared" si="43"/>
        <v>#DIV/0!</v>
      </c>
      <c r="M96" s="111" t="e">
        <f t="shared" si="43"/>
        <v>#DIV/0!</v>
      </c>
      <c r="N96" s="66">
        <f t="shared" si="43"/>
        <v>0.13529411764705881</v>
      </c>
    </row>
    <row r="97" spans="1:14" x14ac:dyDescent="0.35">
      <c r="A97" s="191"/>
      <c r="B97" s="2" t="s">
        <v>647</v>
      </c>
      <c r="C97" s="42">
        <v>10</v>
      </c>
      <c r="D97" s="42">
        <v>10</v>
      </c>
      <c r="E97" s="42">
        <v>17</v>
      </c>
      <c r="F97" s="42">
        <v>6</v>
      </c>
      <c r="G97" s="42">
        <v>0</v>
      </c>
      <c r="H97" s="42">
        <v>0</v>
      </c>
      <c r="I97" s="42">
        <v>0</v>
      </c>
      <c r="J97" s="42">
        <v>0</v>
      </c>
      <c r="K97" s="42">
        <v>0</v>
      </c>
      <c r="L97" s="42">
        <v>0</v>
      </c>
      <c r="M97" s="99">
        <v>0</v>
      </c>
      <c r="N97" s="51">
        <f t="shared" si="42"/>
        <v>43</v>
      </c>
    </row>
    <row r="98" spans="1:14" x14ac:dyDescent="0.35">
      <c r="A98" s="59"/>
      <c r="B98" s="2"/>
      <c r="C98" s="66">
        <f>C97/C99</f>
        <v>9.9009900990099015E-2</v>
      </c>
      <c r="D98" s="66">
        <f t="shared" ref="D98:N98" si="44">D97/D99</f>
        <v>0.16666666666666666</v>
      </c>
      <c r="E98" s="66">
        <f t="shared" si="44"/>
        <v>0.15740740740740741</v>
      </c>
      <c r="F98" s="66">
        <f t="shared" si="44"/>
        <v>0.10344827586206896</v>
      </c>
      <c r="G98" s="66">
        <f t="shared" si="44"/>
        <v>0</v>
      </c>
      <c r="H98" s="66" t="e">
        <f t="shared" si="44"/>
        <v>#DIV/0!</v>
      </c>
      <c r="I98" s="66" t="e">
        <f t="shared" si="44"/>
        <v>#DIV/0!</v>
      </c>
      <c r="J98" s="66" t="e">
        <f t="shared" si="44"/>
        <v>#DIV/0!</v>
      </c>
      <c r="K98" s="66" t="e">
        <f t="shared" si="44"/>
        <v>#DIV/0!</v>
      </c>
      <c r="L98" s="66" t="e">
        <f t="shared" si="44"/>
        <v>#DIV/0!</v>
      </c>
      <c r="M98" s="111" t="e">
        <f t="shared" si="44"/>
        <v>#DIV/0!</v>
      </c>
      <c r="N98" s="66">
        <f t="shared" si="44"/>
        <v>0.12647058823529411</v>
      </c>
    </row>
    <row r="99" spans="1:14" x14ac:dyDescent="0.35">
      <c r="A99" s="59"/>
      <c r="B99" s="2" t="s">
        <v>89</v>
      </c>
      <c r="C99" s="69">
        <f>SUM(C93,C95,C97)</f>
        <v>101</v>
      </c>
      <c r="D99" s="69">
        <f t="shared" ref="D99:N99" si="45">SUM(D93,D95,D97)</f>
        <v>60</v>
      </c>
      <c r="E99" s="69">
        <f t="shared" si="45"/>
        <v>108</v>
      </c>
      <c r="F99" s="69">
        <f t="shared" si="45"/>
        <v>58</v>
      </c>
      <c r="G99" s="69">
        <f t="shared" si="45"/>
        <v>13</v>
      </c>
      <c r="H99" s="69">
        <f t="shared" si="45"/>
        <v>0</v>
      </c>
      <c r="I99" s="69">
        <f t="shared" si="45"/>
        <v>0</v>
      </c>
      <c r="J99" s="69">
        <f t="shared" si="45"/>
        <v>0</v>
      </c>
      <c r="K99" s="69">
        <f t="shared" si="45"/>
        <v>0</v>
      </c>
      <c r="L99" s="69">
        <f t="shared" si="45"/>
        <v>0</v>
      </c>
      <c r="M99" s="112">
        <f t="shared" si="45"/>
        <v>0</v>
      </c>
      <c r="N99" s="69">
        <f t="shared" si="45"/>
        <v>340</v>
      </c>
    </row>
    <row r="100" spans="1:14" x14ac:dyDescent="0.35">
      <c r="A100" s="197" t="s">
        <v>641</v>
      </c>
      <c r="B100" s="2" t="s">
        <v>645</v>
      </c>
      <c r="C100" s="42">
        <v>153</v>
      </c>
      <c r="D100" s="44">
        <v>79</v>
      </c>
      <c r="E100" s="44">
        <v>134</v>
      </c>
      <c r="F100" s="44">
        <v>69</v>
      </c>
      <c r="G100" s="42">
        <v>9</v>
      </c>
      <c r="H100" s="42">
        <v>11</v>
      </c>
      <c r="I100" s="42">
        <v>1</v>
      </c>
      <c r="J100" s="42">
        <v>9</v>
      </c>
      <c r="K100" s="42">
        <v>11</v>
      </c>
      <c r="L100" s="42">
        <v>7</v>
      </c>
      <c r="M100" s="105">
        <v>25</v>
      </c>
      <c r="N100" s="51">
        <f t="shared" si="42"/>
        <v>508</v>
      </c>
    </row>
    <row r="101" spans="1:14" x14ac:dyDescent="0.35">
      <c r="A101" s="215"/>
      <c r="B101" s="2"/>
      <c r="C101" s="66">
        <f>C100/C106</f>
        <v>0.80526315789473679</v>
      </c>
      <c r="D101" s="66">
        <f t="shared" ref="D101:N101" si="46">D100/D106</f>
        <v>0.75238095238095237</v>
      </c>
      <c r="E101" s="66">
        <f t="shared" si="46"/>
        <v>0.82208588957055218</v>
      </c>
      <c r="F101" s="66">
        <f t="shared" si="46"/>
        <v>0.83132530120481929</v>
      </c>
      <c r="G101" s="66">
        <f t="shared" si="46"/>
        <v>1</v>
      </c>
      <c r="H101" s="66">
        <f t="shared" si="46"/>
        <v>0.91666666666666663</v>
      </c>
      <c r="I101" s="66">
        <f t="shared" si="46"/>
        <v>0.33333333333333331</v>
      </c>
      <c r="J101" s="66">
        <f t="shared" si="46"/>
        <v>0.75</v>
      </c>
      <c r="K101" s="66">
        <f t="shared" si="46"/>
        <v>0.73333333333333328</v>
      </c>
      <c r="L101" s="66">
        <f t="shared" si="46"/>
        <v>0.875</v>
      </c>
      <c r="M101" s="111">
        <f t="shared" si="46"/>
        <v>0.80645161290322576</v>
      </c>
      <c r="N101" s="66">
        <f t="shared" si="46"/>
        <v>0.80507131537242471</v>
      </c>
    </row>
    <row r="102" spans="1:14" x14ac:dyDescent="0.35">
      <c r="A102" s="214"/>
      <c r="B102" s="2" t="s">
        <v>646</v>
      </c>
      <c r="C102" s="42">
        <v>17</v>
      </c>
      <c r="D102" s="44">
        <v>13</v>
      </c>
      <c r="E102" s="44">
        <v>16</v>
      </c>
      <c r="F102" s="44">
        <v>9</v>
      </c>
      <c r="G102" s="42">
        <v>0</v>
      </c>
      <c r="H102" s="42">
        <v>1</v>
      </c>
      <c r="I102" s="42">
        <v>1</v>
      </c>
      <c r="J102" s="42">
        <v>2</v>
      </c>
      <c r="K102" s="42">
        <v>2</v>
      </c>
      <c r="L102" s="42">
        <v>0</v>
      </c>
      <c r="M102" s="105">
        <v>4</v>
      </c>
      <c r="N102" s="51">
        <f t="shared" si="42"/>
        <v>65</v>
      </c>
    </row>
    <row r="103" spans="1:14" x14ac:dyDescent="0.35">
      <c r="A103" s="214"/>
      <c r="B103" s="2"/>
      <c r="C103" s="66">
        <f>C102/C106</f>
        <v>8.9473684210526316E-2</v>
      </c>
      <c r="D103" s="66">
        <f t="shared" ref="D103:N103" si="47">D102/D106</f>
        <v>0.12380952380952381</v>
      </c>
      <c r="E103" s="66">
        <f t="shared" si="47"/>
        <v>9.815950920245399E-2</v>
      </c>
      <c r="F103" s="66">
        <f t="shared" si="47"/>
        <v>0.10843373493975904</v>
      </c>
      <c r="G103" s="66">
        <f t="shared" si="47"/>
        <v>0</v>
      </c>
      <c r="H103" s="66">
        <f t="shared" si="47"/>
        <v>8.3333333333333329E-2</v>
      </c>
      <c r="I103" s="66">
        <f t="shared" si="47"/>
        <v>0.33333333333333331</v>
      </c>
      <c r="J103" s="66">
        <f t="shared" si="47"/>
        <v>0.16666666666666666</v>
      </c>
      <c r="K103" s="66">
        <f t="shared" si="47"/>
        <v>0.13333333333333333</v>
      </c>
      <c r="L103" s="66">
        <f t="shared" si="47"/>
        <v>0</v>
      </c>
      <c r="M103" s="111">
        <f t="shared" si="47"/>
        <v>0.12903225806451613</v>
      </c>
      <c r="N103" s="66">
        <f t="shared" si="47"/>
        <v>0.10301109350237718</v>
      </c>
    </row>
    <row r="104" spans="1:14" x14ac:dyDescent="0.35">
      <c r="A104" s="191"/>
      <c r="B104" s="2" t="s">
        <v>647</v>
      </c>
      <c r="C104" s="42">
        <v>20</v>
      </c>
      <c r="D104" s="44">
        <v>13</v>
      </c>
      <c r="E104" s="44">
        <v>13</v>
      </c>
      <c r="F104" s="44">
        <v>5</v>
      </c>
      <c r="G104" s="42">
        <v>0</v>
      </c>
      <c r="H104" s="42">
        <v>0</v>
      </c>
      <c r="I104" s="42">
        <v>1</v>
      </c>
      <c r="J104" s="42">
        <v>1</v>
      </c>
      <c r="K104" s="42">
        <v>2</v>
      </c>
      <c r="L104" s="42">
        <v>1</v>
      </c>
      <c r="M104" s="105">
        <v>2</v>
      </c>
      <c r="N104" s="51">
        <f t="shared" si="42"/>
        <v>58</v>
      </c>
    </row>
    <row r="105" spans="1:14" x14ac:dyDescent="0.35">
      <c r="A105" s="63"/>
      <c r="B105" s="2"/>
      <c r="C105" s="66">
        <f>C104/C106</f>
        <v>0.10526315789473684</v>
      </c>
      <c r="D105" s="66">
        <f t="shared" ref="D105:N105" si="48">D104/D106</f>
        <v>0.12380952380952381</v>
      </c>
      <c r="E105" s="66">
        <f t="shared" si="48"/>
        <v>7.9754601226993863E-2</v>
      </c>
      <c r="F105" s="66">
        <f t="shared" si="48"/>
        <v>6.0240963855421686E-2</v>
      </c>
      <c r="G105" s="66">
        <f t="shared" si="48"/>
        <v>0</v>
      </c>
      <c r="H105" s="66">
        <f t="shared" si="48"/>
        <v>0</v>
      </c>
      <c r="I105" s="66">
        <f t="shared" si="48"/>
        <v>0.33333333333333331</v>
      </c>
      <c r="J105" s="66">
        <f t="shared" si="48"/>
        <v>8.3333333333333329E-2</v>
      </c>
      <c r="K105" s="66">
        <f t="shared" si="48"/>
        <v>0.13333333333333333</v>
      </c>
      <c r="L105" s="66">
        <f t="shared" si="48"/>
        <v>0.125</v>
      </c>
      <c r="M105" s="111">
        <f t="shared" si="48"/>
        <v>6.4516129032258063E-2</v>
      </c>
      <c r="N105" s="66">
        <f t="shared" si="48"/>
        <v>9.1917591125198095E-2</v>
      </c>
    </row>
    <row r="106" spans="1:14" x14ac:dyDescent="0.35">
      <c r="A106" s="63"/>
      <c r="B106" s="2" t="s">
        <v>89</v>
      </c>
      <c r="C106" s="69">
        <f>SUM(C100,C102,C104)</f>
        <v>190</v>
      </c>
      <c r="D106" s="69">
        <f t="shared" ref="D106:N106" si="49">SUM(D100,D102,D104)</f>
        <v>105</v>
      </c>
      <c r="E106" s="69">
        <f t="shared" si="49"/>
        <v>163</v>
      </c>
      <c r="F106" s="69">
        <f t="shared" si="49"/>
        <v>83</v>
      </c>
      <c r="G106" s="69">
        <f t="shared" si="49"/>
        <v>9</v>
      </c>
      <c r="H106" s="69">
        <f t="shared" si="49"/>
        <v>12</v>
      </c>
      <c r="I106" s="69">
        <f t="shared" si="49"/>
        <v>3</v>
      </c>
      <c r="J106" s="69">
        <f t="shared" si="49"/>
        <v>12</v>
      </c>
      <c r="K106" s="69">
        <f t="shared" si="49"/>
        <v>15</v>
      </c>
      <c r="L106" s="69">
        <f t="shared" si="49"/>
        <v>8</v>
      </c>
      <c r="M106" s="112">
        <f t="shared" si="49"/>
        <v>31</v>
      </c>
      <c r="N106" s="69">
        <f t="shared" si="49"/>
        <v>631</v>
      </c>
    </row>
    <row r="107" spans="1:14" x14ac:dyDescent="0.35">
      <c r="A107" s="196" t="s">
        <v>642</v>
      </c>
      <c r="B107" s="2" t="s">
        <v>645</v>
      </c>
      <c r="C107" s="42">
        <v>252</v>
      </c>
      <c r="D107" s="44">
        <v>164</v>
      </c>
      <c r="E107" s="44">
        <v>256</v>
      </c>
      <c r="F107" s="44">
        <v>125</v>
      </c>
      <c r="G107" s="44">
        <v>17</v>
      </c>
      <c r="H107" s="44">
        <v>24</v>
      </c>
      <c r="I107" s="44">
        <v>2</v>
      </c>
      <c r="J107" s="44">
        <v>43</v>
      </c>
      <c r="K107" s="44">
        <v>37</v>
      </c>
      <c r="L107" s="44">
        <v>21</v>
      </c>
      <c r="M107" s="105">
        <v>84</v>
      </c>
      <c r="N107" s="51">
        <f t="shared" si="42"/>
        <v>1025</v>
      </c>
    </row>
    <row r="108" spans="1:14" x14ac:dyDescent="0.35">
      <c r="A108" s="196"/>
      <c r="B108" s="2"/>
      <c r="C108" s="66">
        <f>C107/C113</f>
        <v>0.81818181818181823</v>
      </c>
      <c r="D108" s="66">
        <f t="shared" ref="D108:N108" si="50">D107/D113</f>
        <v>0.85416666666666663</v>
      </c>
      <c r="E108" s="66">
        <f t="shared" si="50"/>
        <v>0.83660130718954251</v>
      </c>
      <c r="F108" s="66">
        <f t="shared" si="50"/>
        <v>0.80128205128205132</v>
      </c>
      <c r="G108" s="66">
        <f t="shared" si="50"/>
        <v>1</v>
      </c>
      <c r="H108" s="66">
        <f t="shared" si="50"/>
        <v>0.8571428571428571</v>
      </c>
      <c r="I108" s="66">
        <f t="shared" si="50"/>
        <v>1</v>
      </c>
      <c r="J108" s="66">
        <f t="shared" si="50"/>
        <v>0.87755102040816324</v>
      </c>
      <c r="K108" s="66">
        <f t="shared" si="50"/>
        <v>0.86046511627906974</v>
      </c>
      <c r="L108" s="66">
        <f t="shared" si="50"/>
        <v>0.91304347826086951</v>
      </c>
      <c r="M108" s="111">
        <f t="shared" si="50"/>
        <v>0.81553398058252424</v>
      </c>
      <c r="N108" s="66">
        <f t="shared" si="50"/>
        <v>0.83537082314588429</v>
      </c>
    </row>
    <row r="109" spans="1:14" x14ac:dyDescent="0.35">
      <c r="A109" s="196"/>
      <c r="B109" s="2" t="s">
        <v>646</v>
      </c>
      <c r="C109" s="42">
        <v>33</v>
      </c>
      <c r="D109" s="44">
        <v>11</v>
      </c>
      <c r="E109" s="44">
        <v>21</v>
      </c>
      <c r="F109" s="44">
        <v>17</v>
      </c>
      <c r="G109" s="44">
        <v>0</v>
      </c>
      <c r="H109" s="44">
        <v>3</v>
      </c>
      <c r="I109" s="44">
        <v>0</v>
      </c>
      <c r="J109" s="44">
        <v>1</v>
      </c>
      <c r="K109" s="44">
        <v>4</v>
      </c>
      <c r="L109" s="44">
        <v>1</v>
      </c>
      <c r="M109" s="105">
        <v>9</v>
      </c>
      <c r="N109" s="51">
        <f t="shared" si="42"/>
        <v>100</v>
      </c>
    </row>
    <row r="110" spans="1:14" x14ac:dyDescent="0.35">
      <c r="A110" s="196"/>
      <c r="B110" s="2"/>
      <c r="C110" s="66">
        <f>C109/C113</f>
        <v>0.10714285714285714</v>
      </c>
      <c r="D110" s="66">
        <f t="shared" ref="D110:N110" si="51">D109/D113</f>
        <v>5.7291666666666664E-2</v>
      </c>
      <c r="E110" s="66">
        <f t="shared" si="51"/>
        <v>6.8627450980392163E-2</v>
      </c>
      <c r="F110" s="66">
        <f t="shared" si="51"/>
        <v>0.10897435897435898</v>
      </c>
      <c r="G110" s="66">
        <f t="shared" si="51"/>
        <v>0</v>
      </c>
      <c r="H110" s="66">
        <f t="shared" si="51"/>
        <v>0.10714285714285714</v>
      </c>
      <c r="I110" s="66">
        <f t="shared" si="51"/>
        <v>0</v>
      </c>
      <c r="J110" s="66">
        <f t="shared" si="51"/>
        <v>2.0408163265306121E-2</v>
      </c>
      <c r="K110" s="66">
        <f t="shared" si="51"/>
        <v>9.3023255813953487E-2</v>
      </c>
      <c r="L110" s="66">
        <f t="shared" si="51"/>
        <v>4.3478260869565216E-2</v>
      </c>
      <c r="M110" s="111">
        <f t="shared" si="51"/>
        <v>8.7378640776699032E-2</v>
      </c>
      <c r="N110" s="66">
        <f t="shared" si="51"/>
        <v>8.1499592502037491E-2</v>
      </c>
    </row>
    <row r="111" spans="1:14" x14ac:dyDescent="0.35">
      <c r="A111" s="196"/>
      <c r="B111" s="2" t="s">
        <v>647</v>
      </c>
      <c r="C111" s="42">
        <v>23</v>
      </c>
      <c r="D111" s="44">
        <v>17</v>
      </c>
      <c r="E111" s="44">
        <v>29</v>
      </c>
      <c r="F111" s="44">
        <v>14</v>
      </c>
      <c r="G111" s="44">
        <v>0</v>
      </c>
      <c r="H111" s="44">
        <v>1</v>
      </c>
      <c r="I111" s="44">
        <v>0</v>
      </c>
      <c r="J111" s="44">
        <v>5</v>
      </c>
      <c r="K111" s="44">
        <v>2</v>
      </c>
      <c r="L111" s="44">
        <v>1</v>
      </c>
      <c r="M111" s="105">
        <v>10</v>
      </c>
      <c r="N111" s="51">
        <f t="shared" si="42"/>
        <v>102</v>
      </c>
    </row>
    <row r="112" spans="1:14" x14ac:dyDescent="0.35">
      <c r="A112" s="2"/>
      <c r="B112" s="2"/>
      <c r="C112" s="66">
        <f>C111/C113</f>
        <v>7.4675324675324672E-2</v>
      </c>
      <c r="D112" s="66">
        <f t="shared" ref="D112:N112" si="52">D111/D113</f>
        <v>8.8541666666666671E-2</v>
      </c>
      <c r="E112" s="66">
        <f t="shared" si="52"/>
        <v>9.4771241830065356E-2</v>
      </c>
      <c r="F112" s="66">
        <f t="shared" si="52"/>
        <v>8.9743589743589744E-2</v>
      </c>
      <c r="G112" s="66">
        <f t="shared" si="52"/>
        <v>0</v>
      </c>
      <c r="H112" s="66">
        <f t="shared" si="52"/>
        <v>3.5714285714285712E-2</v>
      </c>
      <c r="I112" s="66">
        <f t="shared" si="52"/>
        <v>0</v>
      </c>
      <c r="J112" s="66">
        <f t="shared" si="52"/>
        <v>0.10204081632653061</v>
      </c>
      <c r="K112" s="66">
        <f t="shared" si="52"/>
        <v>4.6511627906976744E-2</v>
      </c>
      <c r="L112" s="66">
        <f t="shared" si="52"/>
        <v>4.3478260869565216E-2</v>
      </c>
      <c r="M112" s="111">
        <f t="shared" si="52"/>
        <v>9.7087378640776698E-2</v>
      </c>
      <c r="N112" s="66">
        <f t="shared" si="52"/>
        <v>8.3129584352078234E-2</v>
      </c>
    </row>
    <row r="113" spans="1:14" x14ac:dyDescent="0.35">
      <c r="A113" s="2"/>
      <c r="B113" s="2" t="s">
        <v>89</v>
      </c>
      <c r="C113" s="69">
        <f>SUM(C107,C109,C111)</f>
        <v>308</v>
      </c>
      <c r="D113" s="69">
        <f t="shared" ref="D113:N113" si="53">SUM(D107,D109,D111)</f>
        <v>192</v>
      </c>
      <c r="E113" s="69">
        <f t="shared" si="53"/>
        <v>306</v>
      </c>
      <c r="F113" s="69">
        <f t="shared" si="53"/>
        <v>156</v>
      </c>
      <c r="G113" s="69">
        <f t="shared" si="53"/>
        <v>17</v>
      </c>
      <c r="H113" s="69">
        <f t="shared" si="53"/>
        <v>28</v>
      </c>
      <c r="I113" s="69">
        <f t="shared" si="53"/>
        <v>2</v>
      </c>
      <c r="J113" s="69">
        <f t="shared" si="53"/>
        <v>49</v>
      </c>
      <c r="K113" s="69">
        <f t="shared" si="53"/>
        <v>43</v>
      </c>
      <c r="L113" s="69">
        <f t="shared" si="53"/>
        <v>23</v>
      </c>
      <c r="M113" s="112">
        <f t="shared" si="53"/>
        <v>103</v>
      </c>
      <c r="N113" s="69">
        <f t="shared" si="53"/>
        <v>1227</v>
      </c>
    </row>
    <row r="114" spans="1:14" x14ac:dyDescent="0.35">
      <c r="A114" s="196" t="s">
        <v>643</v>
      </c>
      <c r="B114" s="2" t="s">
        <v>645</v>
      </c>
      <c r="C114" s="42">
        <v>745</v>
      </c>
      <c r="D114" s="44">
        <v>446</v>
      </c>
      <c r="E114" s="44">
        <v>752</v>
      </c>
      <c r="F114" s="44">
        <v>407</v>
      </c>
      <c r="G114" s="44">
        <v>109</v>
      </c>
      <c r="H114" s="44">
        <v>124</v>
      </c>
      <c r="I114" s="44">
        <v>8</v>
      </c>
      <c r="J114" s="44">
        <v>189</v>
      </c>
      <c r="K114" s="44">
        <v>121</v>
      </c>
      <c r="L114" s="44">
        <v>100</v>
      </c>
      <c r="M114" s="105">
        <v>394</v>
      </c>
      <c r="N114" s="51">
        <f t="shared" si="42"/>
        <v>3395</v>
      </c>
    </row>
    <row r="115" spans="1:14" x14ac:dyDescent="0.35">
      <c r="A115" s="196"/>
      <c r="B115" s="2"/>
      <c r="C115" s="66">
        <f>C114/C120</f>
        <v>0.8437146092865232</v>
      </c>
      <c r="D115" s="66">
        <f t="shared" ref="D115:N115" si="54">D114/D120</f>
        <v>0.87795275590551181</v>
      </c>
      <c r="E115" s="66">
        <f t="shared" si="54"/>
        <v>0.87238979118329463</v>
      </c>
      <c r="F115" s="66">
        <f t="shared" si="54"/>
        <v>0.87152034261241973</v>
      </c>
      <c r="G115" s="66">
        <f t="shared" si="54"/>
        <v>0.91596638655462181</v>
      </c>
      <c r="H115" s="66">
        <f t="shared" si="54"/>
        <v>0.93233082706766912</v>
      </c>
      <c r="I115" s="66">
        <f t="shared" si="54"/>
        <v>1</v>
      </c>
      <c r="J115" s="66">
        <f t="shared" si="54"/>
        <v>0.9356435643564357</v>
      </c>
      <c r="K115" s="66">
        <f t="shared" si="54"/>
        <v>0.92366412213740456</v>
      </c>
      <c r="L115" s="66">
        <f t="shared" si="54"/>
        <v>0.90909090909090906</v>
      </c>
      <c r="M115" s="111">
        <f t="shared" si="54"/>
        <v>0.92705882352941171</v>
      </c>
      <c r="N115" s="66">
        <f t="shared" si="54"/>
        <v>0.8822765072765073</v>
      </c>
    </row>
    <row r="116" spans="1:14" x14ac:dyDescent="0.35">
      <c r="A116" s="196"/>
      <c r="B116" s="2" t="s">
        <v>646</v>
      </c>
      <c r="C116" s="42">
        <v>63</v>
      </c>
      <c r="D116" s="44">
        <v>47</v>
      </c>
      <c r="E116" s="44">
        <v>59</v>
      </c>
      <c r="F116" s="44">
        <v>28</v>
      </c>
      <c r="G116" s="44">
        <v>9</v>
      </c>
      <c r="H116" s="44">
        <v>7</v>
      </c>
      <c r="I116" s="44">
        <v>0</v>
      </c>
      <c r="J116" s="44">
        <v>10</v>
      </c>
      <c r="K116" s="44">
        <v>6</v>
      </c>
      <c r="L116" s="44">
        <v>8</v>
      </c>
      <c r="M116" s="105">
        <v>18</v>
      </c>
      <c r="N116" s="51">
        <f t="shared" si="42"/>
        <v>255</v>
      </c>
    </row>
    <row r="117" spans="1:14" x14ac:dyDescent="0.35">
      <c r="A117" s="196"/>
      <c r="B117" s="2"/>
      <c r="C117" s="66">
        <f>C116/C120</f>
        <v>7.1347678369195922E-2</v>
      </c>
      <c r="D117" s="66">
        <f t="shared" ref="D117:N117" si="55">D116/D120</f>
        <v>9.2519685039370081E-2</v>
      </c>
      <c r="E117" s="66">
        <f t="shared" si="55"/>
        <v>6.8445475638051048E-2</v>
      </c>
      <c r="F117" s="66">
        <f t="shared" si="55"/>
        <v>5.9957173447537475E-2</v>
      </c>
      <c r="G117" s="66">
        <f t="shared" si="55"/>
        <v>7.5630252100840331E-2</v>
      </c>
      <c r="H117" s="66">
        <f t="shared" si="55"/>
        <v>5.2631578947368418E-2</v>
      </c>
      <c r="I117" s="66">
        <f t="shared" si="55"/>
        <v>0</v>
      </c>
      <c r="J117" s="66">
        <f t="shared" si="55"/>
        <v>4.9504950495049507E-2</v>
      </c>
      <c r="K117" s="66">
        <f t="shared" si="55"/>
        <v>4.5801526717557252E-2</v>
      </c>
      <c r="L117" s="66">
        <f t="shared" si="55"/>
        <v>7.2727272727272724E-2</v>
      </c>
      <c r="M117" s="111">
        <f t="shared" si="55"/>
        <v>4.2352941176470586E-2</v>
      </c>
      <c r="N117" s="66">
        <f t="shared" si="55"/>
        <v>6.6268191268191265E-2</v>
      </c>
    </row>
    <row r="118" spans="1:14" x14ac:dyDescent="0.35">
      <c r="A118" s="196"/>
      <c r="B118" s="2" t="s">
        <v>647</v>
      </c>
      <c r="C118" s="42">
        <v>75</v>
      </c>
      <c r="D118" s="44">
        <v>15</v>
      </c>
      <c r="E118" s="44">
        <v>51</v>
      </c>
      <c r="F118" s="44">
        <v>32</v>
      </c>
      <c r="G118" s="44">
        <v>1</v>
      </c>
      <c r="H118" s="44">
        <v>2</v>
      </c>
      <c r="I118" s="44">
        <v>0</v>
      </c>
      <c r="J118" s="44">
        <v>3</v>
      </c>
      <c r="K118" s="44">
        <v>4</v>
      </c>
      <c r="L118" s="44">
        <v>2</v>
      </c>
      <c r="M118" s="105">
        <v>13</v>
      </c>
      <c r="N118" s="51">
        <f t="shared" si="42"/>
        <v>198</v>
      </c>
    </row>
    <row r="119" spans="1:14" x14ac:dyDescent="0.35">
      <c r="A119" s="64"/>
      <c r="B119" s="2"/>
      <c r="C119" s="66">
        <f>C118/C120</f>
        <v>8.4937712344280866E-2</v>
      </c>
      <c r="D119" s="66">
        <f t="shared" ref="D119:N119" si="56">D118/D120</f>
        <v>2.952755905511811E-2</v>
      </c>
      <c r="E119" s="66">
        <f t="shared" si="56"/>
        <v>5.916473317865429E-2</v>
      </c>
      <c r="F119" s="66">
        <f t="shared" si="56"/>
        <v>6.852248394004283E-2</v>
      </c>
      <c r="G119" s="66">
        <f t="shared" si="56"/>
        <v>8.4033613445378148E-3</v>
      </c>
      <c r="H119" s="66">
        <f t="shared" si="56"/>
        <v>1.5037593984962405E-2</v>
      </c>
      <c r="I119" s="66">
        <f t="shared" si="56"/>
        <v>0</v>
      </c>
      <c r="J119" s="66">
        <f t="shared" si="56"/>
        <v>1.4851485148514851E-2</v>
      </c>
      <c r="K119" s="66">
        <f t="shared" si="56"/>
        <v>3.0534351145038167E-2</v>
      </c>
      <c r="L119" s="66">
        <f t="shared" si="56"/>
        <v>1.8181818181818181E-2</v>
      </c>
      <c r="M119" s="111">
        <f t="shared" si="56"/>
        <v>3.0588235294117649E-2</v>
      </c>
      <c r="N119" s="66">
        <f t="shared" si="56"/>
        <v>5.1455301455301458E-2</v>
      </c>
    </row>
    <row r="120" spans="1:14" x14ac:dyDescent="0.35">
      <c r="A120" s="64"/>
      <c r="B120" s="2" t="s">
        <v>89</v>
      </c>
      <c r="C120" s="69">
        <f>SUM(C114,C116,C118)</f>
        <v>883</v>
      </c>
      <c r="D120" s="69">
        <f t="shared" ref="D120:N120" si="57">SUM(D114,D116,D118)</f>
        <v>508</v>
      </c>
      <c r="E120" s="69">
        <f t="shared" si="57"/>
        <v>862</v>
      </c>
      <c r="F120" s="69">
        <f t="shared" si="57"/>
        <v>467</v>
      </c>
      <c r="G120" s="69">
        <f t="shared" si="57"/>
        <v>119</v>
      </c>
      <c r="H120" s="69">
        <f t="shared" si="57"/>
        <v>133</v>
      </c>
      <c r="I120" s="69">
        <f t="shared" si="57"/>
        <v>8</v>
      </c>
      <c r="J120" s="69">
        <f t="shared" si="57"/>
        <v>202</v>
      </c>
      <c r="K120" s="69">
        <f t="shared" si="57"/>
        <v>131</v>
      </c>
      <c r="L120" s="69">
        <f t="shared" si="57"/>
        <v>110</v>
      </c>
      <c r="M120" s="112">
        <f t="shared" si="57"/>
        <v>425</v>
      </c>
      <c r="N120" s="69">
        <f t="shared" si="57"/>
        <v>3848</v>
      </c>
    </row>
    <row r="121" spans="1:14" x14ac:dyDescent="0.35">
      <c r="A121" s="197" t="s">
        <v>644</v>
      </c>
      <c r="B121" s="2" t="s">
        <v>645</v>
      </c>
      <c r="C121" s="42">
        <v>2086</v>
      </c>
      <c r="D121" s="42">
        <v>1213</v>
      </c>
      <c r="E121" s="42">
        <v>1953</v>
      </c>
      <c r="F121" s="42">
        <v>1170</v>
      </c>
      <c r="G121" s="42">
        <v>514</v>
      </c>
      <c r="H121" s="42">
        <v>511</v>
      </c>
      <c r="I121" s="42">
        <v>39</v>
      </c>
      <c r="J121" s="42">
        <v>741</v>
      </c>
      <c r="K121" s="42">
        <v>418</v>
      </c>
      <c r="L121" s="42">
        <v>393</v>
      </c>
      <c r="M121" s="99">
        <v>1332</v>
      </c>
      <c r="N121" s="51">
        <f t="shared" si="42"/>
        <v>10370</v>
      </c>
    </row>
    <row r="122" spans="1:14" x14ac:dyDescent="0.35">
      <c r="A122" s="215"/>
      <c r="B122" s="2"/>
      <c r="C122" s="66">
        <f>C121/C127</f>
        <v>0.9105194238323876</v>
      </c>
      <c r="D122" s="66">
        <f t="shared" ref="D122:N122" si="58">D121/D127</f>
        <v>0.92383853769992386</v>
      </c>
      <c r="E122" s="66">
        <f t="shared" si="58"/>
        <v>0.90752788104089221</v>
      </c>
      <c r="F122" s="66">
        <f t="shared" si="58"/>
        <v>0.92053501180173092</v>
      </c>
      <c r="G122" s="66">
        <f t="shared" si="58"/>
        <v>0.96616541353383456</v>
      </c>
      <c r="H122" s="66">
        <f t="shared" si="58"/>
        <v>0.97148288973384034</v>
      </c>
      <c r="I122" s="66">
        <f t="shared" si="58"/>
        <v>0.95121951219512191</v>
      </c>
      <c r="J122" s="66">
        <f t="shared" si="58"/>
        <v>0.95489690721649489</v>
      </c>
      <c r="K122" s="66">
        <f t="shared" si="58"/>
        <v>0.94784580498866211</v>
      </c>
      <c r="L122" s="66">
        <f t="shared" si="58"/>
        <v>0.96560196560196565</v>
      </c>
      <c r="M122" s="111">
        <f t="shared" si="58"/>
        <v>0.9645184648805214</v>
      </c>
      <c r="N122" s="66">
        <f t="shared" si="58"/>
        <v>0.93163237804330246</v>
      </c>
    </row>
    <row r="123" spans="1:14" x14ac:dyDescent="0.35">
      <c r="A123" s="215"/>
      <c r="B123" s="2" t="s">
        <v>646</v>
      </c>
      <c r="C123" s="42">
        <v>113</v>
      </c>
      <c r="D123" s="42">
        <v>53</v>
      </c>
      <c r="E123" s="42">
        <v>135</v>
      </c>
      <c r="F123" s="42">
        <v>70</v>
      </c>
      <c r="G123" s="42">
        <v>12</v>
      </c>
      <c r="H123" s="42">
        <v>13</v>
      </c>
      <c r="I123" s="42">
        <v>2</v>
      </c>
      <c r="J123" s="42">
        <v>20</v>
      </c>
      <c r="K123" s="42">
        <v>16</v>
      </c>
      <c r="L123" s="42">
        <v>9</v>
      </c>
      <c r="M123" s="99">
        <v>31</v>
      </c>
      <c r="N123" s="51">
        <f t="shared" si="42"/>
        <v>474</v>
      </c>
    </row>
    <row r="124" spans="1:14" x14ac:dyDescent="0.35">
      <c r="A124" s="215"/>
      <c r="B124" s="2"/>
      <c r="C124" s="66">
        <f>C123/C127</f>
        <v>4.9323439546049758E-2</v>
      </c>
      <c r="D124" s="66">
        <f t="shared" ref="D124:N124" si="59">D123/D127</f>
        <v>4.0365575019040367E-2</v>
      </c>
      <c r="E124" s="66">
        <f t="shared" si="59"/>
        <v>6.2732342007434938E-2</v>
      </c>
      <c r="F124" s="66">
        <f t="shared" si="59"/>
        <v>5.5074744295830057E-2</v>
      </c>
      <c r="G124" s="66">
        <f t="shared" si="59"/>
        <v>2.2556390977443608E-2</v>
      </c>
      <c r="H124" s="66">
        <f t="shared" si="59"/>
        <v>2.4714828897338403E-2</v>
      </c>
      <c r="I124" s="66">
        <f t="shared" si="59"/>
        <v>4.878048780487805E-2</v>
      </c>
      <c r="J124" s="66">
        <f t="shared" si="59"/>
        <v>2.5773195876288658E-2</v>
      </c>
      <c r="K124" s="66">
        <f t="shared" si="59"/>
        <v>3.6281179138321996E-2</v>
      </c>
      <c r="L124" s="66">
        <f t="shared" si="59"/>
        <v>2.2113022113022112E-2</v>
      </c>
      <c r="M124" s="111">
        <f t="shared" si="59"/>
        <v>2.2447501810282405E-2</v>
      </c>
      <c r="N124" s="66">
        <f t="shared" si="59"/>
        <v>4.2583775042673612E-2</v>
      </c>
    </row>
    <row r="125" spans="1:14" x14ac:dyDescent="0.35">
      <c r="A125" s="216"/>
      <c r="B125" s="2" t="s">
        <v>647</v>
      </c>
      <c r="C125" s="42">
        <v>92</v>
      </c>
      <c r="D125" s="44">
        <v>47</v>
      </c>
      <c r="E125" s="44">
        <v>64</v>
      </c>
      <c r="F125" s="44">
        <v>31</v>
      </c>
      <c r="G125" s="44">
        <v>6</v>
      </c>
      <c r="H125" s="44">
        <v>2</v>
      </c>
      <c r="I125" s="44">
        <v>0</v>
      </c>
      <c r="J125" s="44">
        <v>15</v>
      </c>
      <c r="K125" s="44">
        <v>7</v>
      </c>
      <c r="L125" s="44">
        <v>5</v>
      </c>
      <c r="M125" s="105">
        <v>18</v>
      </c>
      <c r="N125" s="51">
        <f t="shared" si="42"/>
        <v>287</v>
      </c>
    </row>
    <row r="126" spans="1:14" x14ac:dyDescent="0.35">
      <c r="A126" s="65"/>
      <c r="B126" s="2"/>
      <c r="C126" s="66">
        <f>C125/C127</f>
        <v>4.0157136621562638E-2</v>
      </c>
      <c r="D126" s="66">
        <f t="shared" ref="D126:N126" si="60">D125/D127</f>
        <v>3.5795887281035797E-2</v>
      </c>
      <c r="E126" s="66">
        <f t="shared" si="60"/>
        <v>2.9739776951672861E-2</v>
      </c>
      <c r="F126" s="66">
        <f t="shared" si="60"/>
        <v>2.4390243902439025E-2</v>
      </c>
      <c r="G126" s="66">
        <f t="shared" si="60"/>
        <v>1.1278195488721804E-2</v>
      </c>
      <c r="H126" s="66">
        <f t="shared" si="60"/>
        <v>3.8022813688212928E-3</v>
      </c>
      <c r="I126" s="66">
        <f t="shared" si="60"/>
        <v>0</v>
      </c>
      <c r="J126" s="66">
        <f t="shared" si="60"/>
        <v>1.9329896907216496E-2</v>
      </c>
      <c r="K126" s="66">
        <f t="shared" si="60"/>
        <v>1.5873015873015872E-2</v>
      </c>
      <c r="L126" s="66">
        <f t="shared" si="60"/>
        <v>1.2285012285012284E-2</v>
      </c>
      <c r="M126" s="111">
        <f t="shared" si="60"/>
        <v>1.3034033309196235E-2</v>
      </c>
      <c r="N126" s="66">
        <f t="shared" si="60"/>
        <v>2.5783846914023897E-2</v>
      </c>
    </row>
    <row r="127" spans="1:14" x14ac:dyDescent="0.35">
      <c r="A127" s="65"/>
      <c r="B127" s="2" t="s">
        <v>89</v>
      </c>
      <c r="C127" s="69">
        <f>SUM(C121,C123,C125)</f>
        <v>2291</v>
      </c>
      <c r="D127" s="69">
        <f t="shared" ref="D127:N127" si="61">SUM(D121,D123,D125)</f>
        <v>1313</v>
      </c>
      <c r="E127" s="69">
        <f t="shared" si="61"/>
        <v>2152</v>
      </c>
      <c r="F127" s="69">
        <f t="shared" si="61"/>
        <v>1271</v>
      </c>
      <c r="G127" s="69">
        <f t="shared" si="61"/>
        <v>532</v>
      </c>
      <c r="H127" s="69">
        <f t="shared" si="61"/>
        <v>526</v>
      </c>
      <c r="I127" s="69">
        <f t="shared" si="61"/>
        <v>41</v>
      </c>
      <c r="J127" s="69">
        <f t="shared" si="61"/>
        <v>776</v>
      </c>
      <c r="K127" s="69">
        <f t="shared" si="61"/>
        <v>441</v>
      </c>
      <c r="L127" s="69">
        <f t="shared" si="61"/>
        <v>407</v>
      </c>
      <c r="M127" s="112">
        <f t="shared" si="61"/>
        <v>1381</v>
      </c>
      <c r="N127" s="69">
        <f t="shared" si="61"/>
        <v>11131</v>
      </c>
    </row>
    <row r="128" spans="1:14" x14ac:dyDescent="0.35">
      <c r="A128" s="196" t="s">
        <v>147</v>
      </c>
      <c r="B128" s="208"/>
      <c r="C128" s="42" t="s">
        <v>662</v>
      </c>
      <c r="D128" s="42" t="s">
        <v>681</v>
      </c>
      <c r="E128" s="42" t="s">
        <v>705</v>
      </c>
      <c r="F128" s="42" t="s">
        <v>724</v>
      </c>
      <c r="G128" s="42" t="s">
        <v>746</v>
      </c>
      <c r="H128" s="42" t="s">
        <v>773</v>
      </c>
      <c r="I128" s="42" t="s">
        <v>801</v>
      </c>
      <c r="J128" s="42" t="s">
        <v>813</v>
      </c>
      <c r="K128" s="44" t="s">
        <v>841</v>
      </c>
      <c r="L128" s="42" t="s">
        <v>868</v>
      </c>
      <c r="M128" s="99" t="s">
        <v>880</v>
      </c>
    </row>
    <row r="129" spans="1:14" x14ac:dyDescent="0.35">
      <c r="A129" s="196" t="s">
        <v>148</v>
      </c>
      <c r="B129" s="208"/>
      <c r="C129" s="42">
        <v>4</v>
      </c>
      <c r="D129" s="44">
        <v>4</v>
      </c>
      <c r="E129" s="44">
        <v>4</v>
      </c>
      <c r="F129" s="44">
        <v>4</v>
      </c>
      <c r="G129" s="44">
        <v>4</v>
      </c>
      <c r="H129" s="44">
        <v>3</v>
      </c>
      <c r="I129" s="44">
        <v>3</v>
      </c>
      <c r="J129" s="44">
        <v>3</v>
      </c>
      <c r="K129" s="44">
        <v>3</v>
      </c>
      <c r="L129" s="44">
        <v>3</v>
      </c>
      <c r="M129" s="105">
        <v>3</v>
      </c>
    </row>
    <row r="130" spans="1:14" x14ac:dyDescent="0.35">
      <c r="A130" s="196" t="s">
        <v>266</v>
      </c>
      <c r="B130" s="208"/>
      <c r="C130" s="42" t="s">
        <v>304</v>
      </c>
      <c r="D130" s="42" t="s">
        <v>304</v>
      </c>
      <c r="E130" s="42" t="s">
        <v>304</v>
      </c>
      <c r="F130" s="42" t="s">
        <v>725</v>
      </c>
      <c r="G130" s="42" t="s">
        <v>747</v>
      </c>
      <c r="H130" s="42" t="s">
        <v>774</v>
      </c>
      <c r="I130" s="42" t="s">
        <v>802</v>
      </c>
      <c r="J130" s="42" t="s">
        <v>814</v>
      </c>
      <c r="K130" s="42" t="s">
        <v>842</v>
      </c>
      <c r="L130" s="42" t="s">
        <v>869</v>
      </c>
      <c r="M130" s="99" t="s">
        <v>304</v>
      </c>
    </row>
    <row r="131" spans="1:14" x14ac:dyDescent="0.35">
      <c r="A131" s="196" t="s">
        <v>248</v>
      </c>
      <c r="B131" s="208"/>
      <c r="C131" s="42" t="s">
        <v>663</v>
      </c>
      <c r="D131" s="42" t="s">
        <v>682</v>
      </c>
      <c r="E131" s="42" t="s">
        <v>706</v>
      </c>
      <c r="F131" s="42" t="s">
        <v>726</v>
      </c>
      <c r="G131" s="42" t="s">
        <v>748</v>
      </c>
      <c r="H131" s="42" t="s">
        <v>775</v>
      </c>
      <c r="I131" s="42" t="s">
        <v>803</v>
      </c>
      <c r="J131" s="42" t="s">
        <v>815</v>
      </c>
      <c r="K131" s="42" t="s">
        <v>843</v>
      </c>
      <c r="L131" s="42" t="s">
        <v>870</v>
      </c>
      <c r="M131" s="99" t="s">
        <v>881</v>
      </c>
    </row>
    <row r="132" spans="1:14" x14ac:dyDescent="0.35">
      <c r="A132" s="196" t="s">
        <v>148</v>
      </c>
      <c r="B132" s="208"/>
      <c r="C132" s="42">
        <v>8</v>
      </c>
      <c r="D132" s="42">
        <v>8</v>
      </c>
      <c r="E132" s="42">
        <v>8</v>
      </c>
      <c r="F132" s="42">
        <v>8</v>
      </c>
      <c r="G132" s="42">
        <v>8</v>
      </c>
      <c r="H132" s="42">
        <v>6</v>
      </c>
      <c r="I132" s="42">
        <v>6</v>
      </c>
      <c r="J132" s="42">
        <v>6</v>
      </c>
      <c r="K132" s="42">
        <v>6</v>
      </c>
      <c r="L132" s="42">
        <v>6</v>
      </c>
      <c r="M132" s="99">
        <v>6</v>
      </c>
    </row>
    <row r="133" spans="1:14" x14ac:dyDescent="0.35">
      <c r="A133" s="196" t="s">
        <v>266</v>
      </c>
      <c r="B133" s="208"/>
      <c r="C133" s="42" t="s">
        <v>664</v>
      </c>
      <c r="D133" s="42" t="s">
        <v>683</v>
      </c>
      <c r="E133" s="42" t="s">
        <v>707</v>
      </c>
      <c r="F133" s="42" t="s">
        <v>727</v>
      </c>
      <c r="G133" s="42" t="s">
        <v>749</v>
      </c>
      <c r="H133" s="42" t="s">
        <v>776</v>
      </c>
      <c r="I133" s="42" t="s">
        <v>804</v>
      </c>
      <c r="J133" s="42" t="s">
        <v>816</v>
      </c>
      <c r="K133" s="42" t="s">
        <v>844</v>
      </c>
      <c r="L133" s="42" t="s">
        <v>871</v>
      </c>
      <c r="M133" s="99" t="s">
        <v>882</v>
      </c>
    </row>
    <row r="136" spans="1:14" x14ac:dyDescent="0.35">
      <c r="A136" s="217" t="s">
        <v>651</v>
      </c>
      <c r="B136" s="218"/>
      <c r="C136" s="196" t="s">
        <v>2</v>
      </c>
      <c r="D136" s="196"/>
      <c r="E136" s="196"/>
      <c r="F136" s="196"/>
      <c r="G136" s="196"/>
      <c r="H136" s="196"/>
      <c r="I136" s="196"/>
      <c r="J136" s="196"/>
      <c r="K136" s="196"/>
      <c r="L136" s="196"/>
      <c r="M136" s="196"/>
    </row>
    <row r="137" spans="1:14" x14ac:dyDescent="0.35">
      <c r="A137" s="219"/>
      <c r="B137" s="220"/>
      <c r="C137" s="35">
        <v>2011</v>
      </c>
      <c r="D137" s="35">
        <v>2012</v>
      </c>
      <c r="E137" s="35">
        <v>2013</v>
      </c>
      <c r="F137" s="35">
        <v>2015</v>
      </c>
      <c r="G137" s="35">
        <v>2016</v>
      </c>
      <c r="H137" s="35">
        <v>2017</v>
      </c>
      <c r="I137" s="35">
        <v>2018</v>
      </c>
      <c r="J137" s="35">
        <v>2019</v>
      </c>
      <c r="K137" s="35">
        <v>2020</v>
      </c>
      <c r="L137" s="35">
        <v>2021</v>
      </c>
      <c r="M137" s="92">
        <v>2022</v>
      </c>
      <c r="N137" t="s">
        <v>89</v>
      </c>
    </row>
    <row r="138" spans="1:14" x14ac:dyDescent="0.35">
      <c r="A138" s="197" t="s">
        <v>640</v>
      </c>
      <c r="B138" s="2" t="s">
        <v>645</v>
      </c>
      <c r="C138" s="42">
        <v>20</v>
      </c>
      <c r="D138" s="42">
        <v>11</v>
      </c>
      <c r="E138" s="42">
        <v>17</v>
      </c>
      <c r="F138" s="42">
        <v>16</v>
      </c>
      <c r="G138" s="42">
        <v>3</v>
      </c>
      <c r="H138" s="42">
        <v>0</v>
      </c>
      <c r="I138" s="42" t="s">
        <v>93</v>
      </c>
      <c r="J138" s="42">
        <v>0</v>
      </c>
      <c r="K138" s="42">
        <v>0</v>
      </c>
      <c r="L138" s="42" t="s">
        <v>93</v>
      </c>
      <c r="M138" s="99">
        <v>0</v>
      </c>
      <c r="N138" s="51">
        <f>SUM(C138:M138)</f>
        <v>67</v>
      </c>
    </row>
    <row r="139" spans="1:14" x14ac:dyDescent="0.35">
      <c r="A139" s="215"/>
      <c r="B139" s="2"/>
      <c r="C139" s="66">
        <f>C138/C144</f>
        <v>0.68965517241379315</v>
      </c>
      <c r="D139" s="66">
        <f t="shared" ref="D139:N139" si="62">D138/D144</f>
        <v>0.84615384615384615</v>
      </c>
      <c r="E139" s="66">
        <f t="shared" si="62"/>
        <v>0.65384615384615385</v>
      </c>
      <c r="F139" s="66">
        <f t="shared" si="62"/>
        <v>0.88888888888888884</v>
      </c>
      <c r="G139" s="66">
        <f t="shared" si="62"/>
        <v>0.75</v>
      </c>
      <c r="H139" s="66" t="e">
        <f t="shared" si="62"/>
        <v>#DIV/0!</v>
      </c>
      <c r="I139" s="66" t="e">
        <f t="shared" si="62"/>
        <v>#VALUE!</v>
      </c>
      <c r="J139" s="66" t="e">
        <f t="shared" si="62"/>
        <v>#DIV/0!</v>
      </c>
      <c r="K139" s="66" t="e">
        <f t="shared" si="62"/>
        <v>#DIV/0!</v>
      </c>
      <c r="L139" s="66" t="e">
        <f t="shared" si="62"/>
        <v>#VALUE!</v>
      </c>
      <c r="M139" s="111" t="e">
        <f t="shared" si="62"/>
        <v>#DIV/0!</v>
      </c>
      <c r="N139" s="66">
        <f t="shared" si="62"/>
        <v>0.74444444444444446</v>
      </c>
    </row>
    <row r="140" spans="1:14" x14ac:dyDescent="0.35">
      <c r="A140" s="214"/>
      <c r="B140" s="2" t="s">
        <v>646</v>
      </c>
      <c r="C140" s="42">
        <v>4</v>
      </c>
      <c r="D140" s="42">
        <v>1</v>
      </c>
      <c r="E140" s="42">
        <v>4</v>
      </c>
      <c r="F140" s="42">
        <v>2</v>
      </c>
      <c r="G140" s="42">
        <v>1</v>
      </c>
      <c r="H140" s="42">
        <v>0</v>
      </c>
      <c r="I140" s="42" t="s">
        <v>93</v>
      </c>
      <c r="J140" s="42">
        <v>0</v>
      </c>
      <c r="K140" s="42">
        <v>0</v>
      </c>
      <c r="L140" s="42" t="s">
        <v>93</v>
      </c>
      <c r="M140" s="99">
        <v>0</v>
      </c>
      <c r="N140" s="51">
        <f t="shared" ref="N140:N170" si="63">SUM(C140:M140)</f>
        <v>12</v>
      </c>
    </row>
    <row r="141" spans="1:14" x14ac:dyDescent="0.35">
      <c r="A141" s="214"/>
      <c r="B141" s="2"/>
      <c r="C141" s="66">
        <f>C140/C144</f>
        <v>0.13793103448275862</v>
      </c>
      <c r="D141" s="66">
        <f t="shared" ref="D141:N141" si="64">D140/D144</f>
        <v>7.6923076923076927E-2</v>
      </c>
      <c r="E141" s="66">
        <f t="shared" si="64"/>
        <v>0.15384615384615385</v>
      </c>
      <c r="F141" s="66">
        <f t="shared" si="64"/>
        <v>0.1111111111111111</v>
      </c>
      <c r="G141" s="66">
        <f t="shared" si="64"/>
        <v>0.25</v>
      </c>
      <c r="H141" s="66" t="e">
        <f t="shared" si="64"/>
        <v>#DIV/0!</v>
      </c>
      <c r="I141" s="66" t="e">
        <f t="shared" si="64"/>
        <v>#VALUE!</v>
      </c>
      <c r="J141" s="66" t="e">
        <f t="shared" si="64"/>
        <v>#DIV/0!</v>
      </c>
      <c r="K141" s="66" t="e">
        <f t="shared" si="64"/>
        <v>#DIV/0!</v>
      </c>
      <c r="L141" s="66" t="e">
        <f t="shared" si="64"/>
        <v>#VALUE!</v>
      </c>
      <c r="M141" s="111" t="e">
        <f t="shared" si="64"/>
        <v>#DIV/0!</v>
      </c>
      <c r="N141" s="66">
        <f t="shared" si="64"/>
        <v>0.13333333333333333</v>
      </c>
    </row>
    <row r="142" spans="1:14" x14ac:dyDescent="0.35">
      <c r="A142" s="191"/>
      <c r="B142" s="2" t="s">
        <v>647</v>
      </c>
      <c r="C142" s="42">
        <v>5</v>
      </c>
      <c r="D142" s="42">
        <v>1</v>
      </c>
      <c r="E142" s="42">
        <v>5</v>
      </c>
      <c r="F142" s="42">
        <v>0</v>
      </c>
      <c r="G142" s="42">
        <v>0</v>
      </c>
      <c r="H142" s="42">
        <v>0</v>
      </c>
      <c r="I142" s="42" t="s">
        <v>93</v>
      </c>
      <c r="J142" s="42">
        <v>0</v>
      </c>
      <c r="K142" s="42">
        <v>0</v>
      </c>
      <c r="L142" s="42" t="s">
        <v>93</v>
      </c>
      <c r="M142" s="99">
        <v>0</v>
      </c>
      <c r="N142" s="51">
        <f t="shared" si="63"/>
        <v>11</v>
      </c>
    </row>
    <row r="143" spans="1:14" x14ac:dyDescent="0.35">
      <c r="A143" s="59"/>
      <c r="B143" s="2"/>
      <c r="C143" s="66">
        <f>C142/C144</f>
        <v>0.17241379310344829</v>
      </c>
      <c r="D143" s="66">
        <f t="shared" ref="D143:N143" si="65">D142/D144</f>
        <v>7.6923076923076927E-2</v>
      </c>
      <c r="E143" s="66">
        <f t="shared" si="65"/>
        <v>0.19230769230769232</v>
      </c>
      <c r="F143" s="66">
        <f t="shared" si="65"/>
        <v>0</v>
      </c>
      <c r="G143" s="66">
        <f t="shared" si="65"/>
        <v>0</v>
      </c>
      <c r="H143" s="66" t="e">
        <f t="shared" si="65"/>
        <v>#DIV/0!</v>
      </c>
      <c r="I143" s="66" t="e">
        <f t="shared" si="65"/>
        <v>#VALUE!</v>
      </c>
      <c r="J143" s="66" t="e">
        <f t="shared" si="65"/>
        <v>#DIV/0!</v>
      </c>
      <c r="K143" s="66" t="e">
        <f t="shared" si="65"/>
        <v>#DIV/0!</v>
      </c>
      <c r="L143" s="66" t="e">
        <f t="shared" si="65"/>
        <v>#VALUE!</v>
      </c>
      <c r="M143" s="111" t="e">
        <f t="shared" si="65"/>
        <v>#DIV/0!</v>
      </c>
      <c r="N143" s="66">
        <f t="shared" si="65"/>
        <v>0.12222222222222222</v>
      </c>
    </row>
    <row r="144" spans="1:14" x14ac:dyDescent="0.35">
      <c r="A144" s="59"/>
      <c r="B144" s="2" t="s">
        <v>89</v>
      </c>
      <c r="C144" s="69">
        <f>SUM(C138,C140,C142)</f>
        <v>29</v>
      </c>
      <c r="D144" s="69">
        <f t="shared" ref="D144:N144" si="66">SUM(D138,D140,D142)</f>
        <v>13</v>
      </c>
      <c r="E144" s="69">
        <f t="shared" si="66"/>
        <v>26</v>
      </c>
      <c r="F144" s="69">
        <f t="shared" si="66"/>
        <v>18</v>
      </c>
      <c r="G144" s="69">
        <f t="shared" si="66"/>
        <v>4</v>
      </c>
      <c r="H144" s="69">
        <f t="shared" si="66"/>
        <v>0</v>
      </c>
      <c r="I144" s="69">
        <f t="shared" si="66"/>
        <v>0</v>
      </c>
      <c r="J144" s="69">
        <f t="shared" si="66"/>
        <v>0</v>
      </c>
      <c r="K144" s="69">
        <f t="shared" si="66"/>
        <v>0</v>
      </c>
      <c r="L144" s="69">
        <f t="shared" si="66"/>
        <v>0</v>
      </c>
      <c r="M144" s="112">
        <f t="shared" si="66"/>
        <v>0</v>
      </c>
      <c r="N144" s="69">
        <f t="shared" si="66"/>
        <v>90</v>
      </c>
    </row>
    <row r="145" spans="1:14" x14ac:dyDescent="0.35">
      <c r="A145" s="197" t="s">
        <v>641</v>
      </c>
      <c r="B145" s="2" t="s">
        <v>645</v>
      </c>
      <c r="C145" s="42">
        <v>68</v>
      </c>
      <c r="D145" s="44">
        <v>40</v>
      </c>
      <c r="E145" s="44">
        <v>66</v>
      </c>
      <c r="F145" s="44">
        <v>27</v>
      </c>
      <c r="G145" s="42">
        <v>4</v>
      </c>
      <c r="H145" s="42">
        <v>2</v>
      </c>
      <c r="I145" s="42" t="s">
        <v>93</v>
      </c>
      <c r="J145" s="42">
        <v>4</v>
      </c>
      <c r="K145" s="42">
        <v>7</v>
      </c>
      <c r="L145" s="42" t="s">
        <v>93</v>
      </c>
      <c r="M145" s="105">
        <v>19</v>
      </c>
      <c r="N145" s="51">
        <f t="shared" si="63"/>
        <v>237</v>
      </c>
    </row>
    <row r="146" spans="1:14" x14ac:dyDescent="0.35">
      <c r="A146" s="215"/>
      <c r="B146" s="2"/>
      <c r="C146" s="66">
        <f>C145/C151</f>
        <v>0.66019417475728159</v>
      </c>
      <c r="D146" s="66">
        <f t="shared" ref="D146:N146" si="67">D145/D151</f>
        <v>0.70175438596491224</v>
      </c>
      <c r="E146" s="66">
        <f t="shared" si="67"/>
        <v>0.7857142857142857</v>
      </c>
      <c r="F146" s="66">
        <f t="shared" si="67"/>
        <v>0.58695652173913049</v>
      </c>
      <c r="G146" s="66">
        <f t="shared" si="67"/>
        <v>0.66666666666666663</v>
      </c>
      <c r="H146" s="66">
        <f t="shared" si="67"/>
        <v>0.5</v>
      </c>
      <c r="I146" s="66" t="e">
        <f t="shared" si="67"/>
        <v>#VALUE!</v>
      </c>
      <c r="J146" s="66">
        <f t="shared" si="67"/>
        <v>0.8</v>
      </c>
      <c r="K146" s="66">
        <f t="shared" si="67"/>
        <v>1</v>
      </c>
      <c r="L146" s="66" t="e">
        <f t="shared" si="67"/>
        <v>#VALUE!</v>
      </c>
      <c r="M146" s="111">
        <f t="shared" si="67"/>
        <v>0.95</v>
      </c>
      <c r="N146" s="66">
        <f t="shared" si="67"/>
        <v>0.71385542168674698</v>
      </c>
    </row>
    <row r="147" spans="1:14" x14ac:dyDescent="0.35">
      <c r="A147" s="214"/>
      <c r="B147" s="2" t="s">
        <v>646</v>
      </c>
      <c r="C147" s="42">
        <v>16</v>
      </c>
      <c r="D147" s="44">
        <v>4</v>
      </c>
      <c r="E147" s="44">
        <v>8</v>
      </c>
      <c r="F147" s="44">
        <v>10</v>
      </c>
      <c r="G147" s="42">
        <v>2</v>
      </c>
      <c r="H147" s="42">
        <v>2</v>
      </c>
      <c r="I147" s="42" t="s">
        <v>93</v>
      </c>
      <c r="J147" s="42">
        <v>1</v>
      </c>
      <c r="K147" s="42">
        <v>0</v>
      </c>
      <c r="L147" s="42" t="s">
        <v>93</v>
      </c>
      <c r="M147" s="105">
        <v>1</v>
      </c>
      <c r="N147" s="51">
        <f t="shared" si="63"/>
        <v>44</v>
      </c>
    </row>
    <row r="148" spans="1:14" x14ac:dyDescent="0.35">
      <c r="A148" s="214"/>
      <c r="B148" s="2"/>
      <c r="C148" s="66">
        <f>C147/C151</f>
        <v>0.1553398058252427</v>
      </c>
      <c r="D148" s="66">
        <f t="shared" ref="D148:N148" si="68">D147/D151</f>
        <v>7.0175438596491224E-2</v>
      </c>
      <c r="E148" s="66">
        <f t="shared" si="68"/>
        <v>9.5238095238095233E-2</v>
      </c>
      <c r="F148" s="66">
        <f t="shared" si="68"/>
        <v>0.21739130434782608</v>
      </c>
      <c r="G148" s="66">
        <f t="shared" si="68"/>
        <v>0.33333333333333331</v>
      </c>
      <c r="H148" s="66">
        <f t="shared" si="68"/>
        <v>0.5</v>
      </c>
      <c r="I148" s="66" t="e">
        <f t="shared" si="68"/>
        <v>#VALUE!</v>
      </c>
      <c r="J148" s="66">
        <f t="shared" si="68"/>
        <v>0.2</v>
      </c>
      <c r="K148" s="66">
        <f t="shared" si="68"/>
        <v>0</v>
      </c>
      <c r="L148" s="66" t="e">
        <f t="shared" si="68"/>
        <v>#VALUE!</v>
      </c>
      <c r="M148" s="111">
        <f t="shared" si="68"/>
        <v>0.05</v>
      </c>
      <c r="N148" s="66">
        <f t="shared" si="68"/>
        <v>0.13253012048192772</v>
      </c>
    </row>
    <row r="149" spans="1:14" x14ac:dyDescent="0.35">
      <c r="A149" s="191"/>
      <c r="B149" s="2" t="s">
        <v>647</v>
      </c>
      <c r="C149" s="42">
        <v>19</v>
      </c>
      <c r="D149" s="44">
        <v>13</v>
      </c>
      <c r="E149" s="44">
        <v>10</v>
      </c>
      <c r="F149" s="44">
        <v>9</v>
      </c>
      <c r="G149" s="42">
        <v>0</v>
      </c>
      <c r="H149" s="42">
        <v>0</v>
      </c>
      <c r="I149" s="42" t="s">
        <v>93</v>
      </c>
      <c r="J149" s="42">
        <v>0</v>
      </c>
      <c r="K149" s="42">
        <v>0</v>
      </c>
      <c r="L149" s="42" t="s">
        <v>93</v>
      </c>
      <c r="M149" s="105">
        <v>0</v>
      </c>
      <c r="N149" s="51">
        <f t="shared" si="63"/>
        <v>51</v>
      </c>
    </row>
    <row r="150" spans="1:14" x14ac:dyDescent="0.35">
      <c r="A150" s="63"/>
      <c r="B150" s="2"/>
      <c r="C150" s="66">
        <f>C149/C151</f>
        <v>0.18446601941747573</v>
      </c>
      <c r="D150" s="66">
        <f t="shared" ref="D150:N150" si="69">D149/D151</f>
        <v>0.22807017543859648</v>
      </c>
      <c r="E150" s="66">
        <f t="shared" si="69"/>
        <v>0.11904761904761904</v>
      </c>
      <c r="F150" s="66">
        <f t="shared" si="69"/>
        <v>0.19565217391304349</v>
      </c>
      <c r="G150" s="66">
        <f t="shared" si="69"/>
        <v>0</v>
      </c>
      <c r="H150" s="66">
        <f t="shared" si="69"/>
        <v>0</v>
      </c>
      <c r="I150" s="66" t="e">
        <f t="shared" si="69"/>
        <v>#VALUE!</v>
      </c>
      <c r="J150" s="66">
        <f t="shared" si="69"/>
        <v>0</v>
      </c>
      <c r="K150" s="66">
        <f t="shared" si="69"/>
        <v>0</v>
      </c>
      <c r="L150" s="66" t="e">
        <f t="shared" si="69"/>
        <v>#VALUE!</v>
      </c>
      <c r="M150" s="111">
        <f t="shared" si="69"/>
        <v>0</v>
      </c>
      <c r="N150" s="66">
        <f t="shared" si="69"/>
        <v>0.1536144578313253</v>
      </c>
    </row>
    <row r="151" spans="1:14" x14ac:dyDescent="0.35">
      <c r="A151" s="63"/>
      <c r="B151" s="2" t="s">
        <v>89</v>
      </c>
      <c r="C151" s="69">
        <f>SUM(C145,C147,C149)</f>
        <v>103</v>
      </c>
      <c r="D151" s="69">
        <f t="shared" ref="D151:N151" si="70">SUM(D145,D147,D149)</f>
        <v>57</v>
      </c>
      <c r="E151" s="69">
        <f t="shared" si="70"/>
        <v>84</v>
      </c>
      <c r="F151" s="69">
        <f t="shared" si="70"/>
        <v>46</v>
      </c>
      <c r="G151" s="69">
        <f t="shared" si="70"/>
        <v>6</v>
      </c>
      <c r="H151" s="69">
        <f t="shared" si="70"/>
        <v>4</v>
      </c>
      <c r="I151" s="69">
        <f t="shared" si="70"/>
        <v>0</v>
      </c>
      <c r="J151" s="69">
        <f t="shared" si="70"/>
        <v>5</v>
      </c>
      <c r="K151" s="69">
        <f t="shared" si="70"/>
        <v>7</v>
      </c>
      <c r="L151" s="69">
        <f t="shared" si="70"/>
        <v>0</v>
      </c>
      <c r="M151" s="112">
        <f t="shared" si="70"/>
        <v>20</v>
      </c>
      <c r="N151" s="69">
        <f t="shared" si="70"/>
        <v>332</v>
      </c>
    </row>
    <row r="152" spans="1:14" x14ac:dyDescent="0.35">
      <c r="A152" s="196" t="s">
        <v>642</v>
      </c>
      <c r="B152" s="2" t="s">
        <v>645</v>
      </c>
      <c r="C152" s="42">
        <v>233</v>
      </c>
      <c r="D152" s="44">
        <v>184</v>
      </c>
      <c r="E152" s="44">
        <v>213</v>
      </c>
      <c r="F152" s="44">
        <v>121</v>
      </c>
      <c r="G152" s="44">
        <v>17</v>
      </c>
      <c r="H152" s="44">
        <v>13</v>
      </c>
      <c r="I152" s="42" t="s">
        <v>93</v>
      </c>
      <c r="J152" s="44">
        <v>33</v>
      </c>
      <c r="K152" s="44">
        <v>14</v>
      </c>
      <c r="L152" s="42" t="s">
        <v>93</v>
      </c>
      <c r="M152" s="105">
        <v>48</v>
      </c>
      <c r="N152" s="51">
        <f t="shared" si="63"/>
        <v>876</v>
      </c>
    </row>
    <row r="153" spans="1:14" x14ac:dyDescent="0.35">
      <c r="A153" s="196"/>
      <c r="B153" s="2"/>
      <c r="C153" s="66">
        <f>C152/C158</f>
        <v>0.78716216216216217</v>
      </c>
      <c r="D153" s="66">
        <f t="shared" ref="D153:N153" si="71">D152/D158</f>
        <v>0.84403669724770647</v>
      </c>
      <c r="E153" s="66">
        <f t="shared" si="71"/>
        <v>0.77454545454545454</v>
      </c>
      <c r="F153" s="66">
        <f t="shared" si="71"/>
        <v>0.80666666666666664</v>
      </c>
      <c r="G153" s="66">
        <f t="shared" si="71"/>
        <v>0.94444444444444442</v>
      </c>
      <c r="H153" s="66">
        <f t="shared" si="71"/>
        <v>0.76470588235294112</v>
      </c>
      <c r="I153" s="66" t="e">
        <f t="shared" si="71"/>
        <v>#VALUE!</v>
      </c>
      <c r="J153" s="66">
        <f t="shared" si="71"/>
        <v>0.86842105263157898</v>
      </c>
      <c r="K153" s="66">
        <f t="shared" si="71"/>
        <v>0.73684210526315785</v>
      </c>
      <c r="L153" s="66" t="e">
        <f t="shared" si="71"/>
        <v>#VALUE!</v>
      </c>
      <c r="M153" s="111">
        <f t="shared" si="71"/>
        <v>0.82758620689655171</v>
      </c>
      <c r="N153" s="66">
        <f t="shared" si="71"/>
        <v>0.80440771349862261</v>
      </c>
    </row>
    <row r="154" spans="1:14" x14ac:dyDescent="0.35">
      <c r="A154" s="196"/>
      <c r="B154" s="2" t="s">
        <v>646</v>
      </c>
      <c r="C154" s="42">
        <v>35</v>
      </c>
      <c r="D154" s="44">
        <v>18</v>
      </c>
      <c r="E154" s="44">
        <v>26</v>
      </c>
      <c r="F154" s="44">
        <v>17</v>
      </c>
      <c r="G154" s="44">
        <v>1</v>
      </c>
      <c r="H154" s="44">
        <v>2</v>
      </c>
      <c r="I154" s="42" t="s">
        <v>93</v>
      </c>
      <c r="J154" s="44">
        <v>3</v>
      </c>
      <c r="K154" s="44">
        <v>3</v>
      </c>
      <c r="L154" s="42" t="s">
        <v>93</v>
      </c>
      <c r="M154" s="105">
        <v>5</v>
      </c>
      <c r="N154" s="51">
        <f t="shared" si="63"/>
        <v>110</v>
      </c>
    </row>
    <row r="155" spans="1:14" x14ac:dyDescent="0.35">
      <c r="A155" s="196"/>
      <c r="B155" s="2"/>
      <c r="C155" s="66">
        <f>C154/C158</f>
        <v>0.11824324324324324</v>
      </c>
      <c r="D155" s="66">
        <f t="shared" ref="D155:N155" si="72">D154/D158</f>
        <v>8.2568807339449546E-2</v>
      </c>
      <c r="E155" s="66">
        <f t="shared" si="72"/>
        <v>9.4545454545454544E-2</v>
      </c>
      <c r="F155" s="66">
        <f t="shared" si="72"/>
        <v>0.11333333333333333</v>
      </c>
      <c r="G155" s="66">
        <f t="shared" si="72"/>
        <v>5.5555555555555552E-2</v>
      </c>
      <c r="H155" s="66">
        <f t="shared" si="72"/>
        <v>0.11764705882352941</v>
      </c>
      <c r="I155" s="66" t="e">
        <f t="shared" si="72"/>
        <v>#VALUE!</v>
      </c>
      <c r="J155" s="66">
        <f t="shared" si="72"/>
        <v>7.8947368421052627E-2</v>
      </c>
      <c r="K155" s="66">
        <f t="shared" si="72"/>
        <v>0.15789473684210525</v>
      </c>
      <c r="L155" s="66" t="e">
        <f t="shared" si="72"/>
        <v>#VALUE!</v>
      </c>
      <c r="M155" s="111">
        <f t="shared" si="72"/>
        <v>8.6206896551724144E-2</v>
      </c>
      <c r="N155" s="66">
        <f t="shared" si="72"/>
        <v>0.10101010101010101</v>
      </c>
    </row>
    <row r="156" spans="1:14" x14ac:dyDescent="0.35">
      <c r="A156" s="196"/>
      <c r="B156" s="2" t="s">
        <v>647</v>
      </c>
      <c r="C156" s="42">
        <v>28</v>
      </c>
      <c r="D156" s="44">
        <v>16</v>
      </c>
      <c r="E156" s="44">
        <v>36</v>
      </c>
      <c r="F156" s="44">
        <v>12</v>
      </c>
      <c r="G156" s="44">
        <v>0</v>
      </c>
      <c r="H156" s="44">
        <v>2</v>
      </c>
      <c r="I156" s="42" t="s">
        <v>93</v>
      </c>
      <c r="J156" s="44">
        <v>2</v>
      </c>
      <c r="K156" s="44">
        <v>2</v>
      </c>
      <c r="L156" s="42" t="s">
        <v>93</v>
      </c>
      <c r="M156" s="105">
        <v>5</v>
      </c>
      <c r="N156" s="51">
        <f t="shared" si="63"/>
        <v>103</v>
      </c>
    </row>
    <row r="157" spans="1:14" x14ac:dyDescent="0.35">
      <c r="A157" s="2"/>
      <c r="B157" s="2"/>
      <c r="C157" s="66">
        <f>C156/C158</f>
        <v>9.45945945945946E-2</v>
      </c>
      <c r="D157" s="66">
        <f t="shared" ref="D157:N157" si="73">D156/D158</f>
        <v>7.3394495412844041E-2</v>
      </c>
      <c r="E157" s="66">
        <f t="shared" si="73"/>
        <v>0.13090909090909092</v>
      </c>
      <c r="F157" s="66">
        <f t="shared" si="73"/>
        <v>0.08</v>
      </c>
      <c r="G157" s="66">
        <f t="shared" si="73"/>
        <v>0</v>
      </c>
      <c r="H157" s="66">
        <f t="shared" si="73"/>
        <v>0.11764705882352941</v>
      </c>
      <c r="I157" s="66" t="e">
        <f t="shared" si="73"/>
        <v>#VALUE!</v>
      </c>
      <c r="J157" s="66">
        <f t="shared" si="73"/>
        <v>5.2631578947368418E-2</v>
      </c>
      <c r="K157" s="66">
        <f t="shared" si="73"/>
        <v>0.10526315789473684</v>
      </c>
      <c r="L157" s="66" t="e">
        <f t="shared" si="73"/>
        <v>#VALUE!</v>
      </c>
      <c r="M157" s="111">
        <f t="shared" si="73"/>
        <v>8.6206896551724144E-2</v>
      </c>
      <c r="N157" s="66">
        <f t="shared" si="73"/>
        <v>9.4582185491276394E-2</v>
      </c>
    </row>
    <row r="158" spans="1:14" x14ac:dyDescent="0.35">
      <c r="A158" s="2"/>
      <c r="B158" s="2" t="s">
        <v>89</v>
      </c>
      <c r="C158" s="69">
        <f>SUM(C152,C154,C156)</f>
        <v>296</v>
      </c>
      <c r="D158" s="69">
        <f t="shared" ref="D158:N158" si="74">SUM(D152,D154,D156)</f>
        <v>218</v>
      </c>
      <c r="E158" s="69">
        <f t="shared" si="74"/>
        <v>275</v>
      </c>
      <c r="F158" s="69">
        <f t="shared" si="74"/>
        <v>150</v>
      </c>
      <c r="G158" s="69">
        <f t="shared" si="74"/>
        <v>18</v>
      </c>
      <c r="H158" s="69">
        <f t="shared" si="74"/>
        <v>17</v>
      </c>
      <c r="I158" s="69">
        <f t="shared" si="74"/>
        <v>0</v>
      </c>
      <c r="J158" s="69">
        <f t="shared" si="74"/>
        <v>38</v>
      </c>
      <c r="K158" s="69">
        <f t="shared" si="74"/>
        <v>19</v>
      </c>
      <c r="L158" s="69">
        <f t="shared" si="74"/>
        <v>0</v>
      </c>
      <c r="M158" s="112">
        <f t="shared" si="74"/>
        <v>58</v>
      </c>
      <c r="N158" s="69">
        <f t="shared" si="74"/>
        <v>1089</v>
      </c>
    </row>
    <row r="159" spans="1:14" x14ac:dyDescent="0.35">
      <c r="A159" s="196" t="s">
        <v>643</v>
      </c>
      <c r="B159" s="2" t="s">
        <v>645</v>
      </c>
      <c r="C159" s="42">
        <v>1103</v>
      </c>
      <c r="D159" s="44">
        <v>668</v>
      </c>
      <c r="E159" s="44">
        <v>1020</v>
      </c>
      <c r="F159" s="44">
        <v>595</v>
      </c>
      <c r="G159" s="44">
        <v>141</v>
      </c>
      <c r="H159" s="44">
        <v>159</v>
      </c>
      <c r="I159" s="42" t="s">
        <v>93</v>
      </c>
      <c r="J159" s="44">
        <v>232</v>
      </c>
      <c r="K159" s="44">
        <v>126</v>
      </c>
      <c r="L159" s="42" t="s">
        <v>93</v>
      </c>
      <c r="M159" s="105">
        <v>397</v>
      </c>
      <c r="N159" s="51">
        <f t="shared" si="63"/>
        <v>4441</v>
      </c>
    </row>
    <row r="160" spans="1:14" x14ac:dyDescent="0.35">
      <c r="A160" s="196"/>
      <c r="B160" s="2"/>
      <c r="C160" s="66">
        <f>C159/C165</f>
        <v>0.85703185703185703</v>
      </c>
      <c r="D160" s="66">
        <f t="shared" ref="D160:N160" si="75">D159/D165</f>
        <v>0.86979166666666663</v>
      </c>
      <c r="E160" s="66">
        <f t="shared" si="75"/>
        <v>0.86440677966101698</v>
      </c>
      <c r="F160" s="66">
        <f t="shared" si="75"/>
        <v>0.86861313868613144</v>
      </c>
      <c r="G160" s="66">
        <f t="shared" si="75"/>
        <v>0.95918367346938771</v>
      </c>
      <c r="H160" s="66">
        <f t="shared" si="75"/>
        <v>0.92982456140350878</v>
      </c>
      <c r="I160" s="66" t="e">
        <f t="shared" si="75"/>
        <v>#VALUE!</v>
      </c>
      <c r="J160" s="66">
        <f t="shared" si="75"/>
        <v>0.8854961832061069</v>
      </c>
      <c r="K160" s="66">
        <f t="shared" si="75"/>
        <v>0.90647482014388492</v>
      </c>
      <c r="L160" s="66" t="e">
        <f t="shared" si="75"/>
        <v>#VALUE!</v>
      </c>
      <c r="M160" s="111">
        <f t="shared" si="75"/>
        <v>0.92111368909512759</v>
      </c>
      <c r="N160" s="66">
        <f t="shared" si="75"/>
        <v>0.87593688362919131</v>
      </c>
    </row>
    <row r="161" spans="1:14" x14ac:dyDescent="0.35">
      <c r="A161" s="196"/>
      <c r="B161" s="2" t="s">
        <v>646</v>
      </c>
      <c r="C161" s="42">
        <v>97</v>
      </c>
      <c r="D161" s="44">
        <v>61</v>
      </c>
      <c r="E161" s="44">
        <v>91</v>
      </c>
      <c r="F161" s="44">
        <v>51</v>
      </c>
      <c r="G161" s="44">
        <v>4</v>
      </c>
      <c r="H161" s="44">
        <v>11</v>
      </c>
      <c r="I161" s="42" t="s">
        <v>93</v>
      </c>
      <c r="J161" s="44">
        <v>15</v>
      </c>
      <c r="K161" s="44">
        <v>8</v>
      </c>
      <c r="L161" s="42" t="s">
        <v>93</v>
      </c>
      <c r="M161" s="105">
        <v>16</v>
      </c>
      <c r="N161" s="51">
        <f t="shared" si="63"/>
        <v>354</v>
      </c>
    </row>
    <row r="162" spans="1:14" x14ac:dyDescent="0.35">
      <c r="A162" s="196"/>
      <c r="B162" s="2"/>
      <c r="C162" s="66">
        <f>C161/C165</f>
        <v>7.5369075369075375E-2</v>
      </c>
      <c r="D162" s="66">
        <f t="shared" ref="D162:N162" si="76">D161/D165</f>
        <v>7.9427083333333329E-2</v>
      </c>
      <c r="E162" s="66">
        <f t="shared" si="76"/>
        <v>7.7118644067796616E-2</v>
      </c>
      <c r="F162" s="66">
        <f t="shared" si="76"/>
        <v>7.4452554744525543E-2</v>
      </c>
      <c r="G162" s="66">
        <f t="shared" si="76"/>
        <v>2.7210884353741496E-2</v>
      </c>
      <c r="H162" s="66">
        <f t="shared" si="76"/>
        <v>6.4327485380116955E-2</v>
      </c>
      <c r="I162" s="66" t="e">
        <f t="shared" si="76"/>
        <v>#VALUE!</v>
      </c>
      <c r="J162" s="66">
        <f t="shared" si="76"/>
        <v>5.7251908396946563E-2</v>
      </c>
      <c r="K162" s="66">
        <f t="shared" si="76"/>
        <v>5.7553956834532377E-2</v>
      </c>
      <c r="L162" s="66" t="e">
        <f t="shared" si="76"/>
        <v>#VALUE!</v>
      </c>
      <c r="M162" s="111">
        <f t="shared" si="76"/>
        <v>3.7122969837587005E-2</v>
      </c>
      <c r="N162" s="66">
        <f t="shared" si="76"/>
        <v>6.982248520710059E-2</v>
      </c>
    </row>
    <row r="163" spans="1:14" x14ac:dyDescent="0.35">
      <c r="A163" s="196"/>
      <c r="B163" s="2" t="s">
        <v>647</v>
      </c>
      <c r="C163" s="42">
        <v>87</v>
      </c>
      <c r="D163" s="44">
        <v>39</v>
      </c>
      <c r="E163" s="44">
        <v>69</v>
      </c>
      <c r="F163" s="44">
        <v>39</v>
      </c>
      <c r="G163" s="44">
        <v>2</v>
      </c>
      <c r="H163" s="44">
        <v>1</v>
      </c>
      <c r="I163" s="42" t="s">
        <v>93</v>
      </c>
      <c r="J163" s="44">
        <v>15</v>
      </c>
      <c r="K163" s="44">
        <v>5</v>
      </c>
      <c r="L163" s="42" t="s">
        <v>93</v>
      </c>
      <c r="M163" s="105">
        <v>18</v>
      </c>
      <c r="N163" s="51">
        <f t="shared" si="63"/>
        <v>275</v>
      </c>
    </row>
    <row r="164" spans="1:14" x14ac:dyDescent="0.35">
      <c r="A164" s="64"/>
      <c r="B164" s="2"/>
      <c r="C164" s="66">
        <f>C163/C165</f>
        <v>6.75990675990676E-2</v>
      </c>
      <c r="D164" s="66">
        <f t="shared" ref="D164:N164" si="77">D163/D165</f>
        <v>5.078125E-2</v>
      </c>
      <c r="E164" s="66">
        <f t="shared" si="77"/>
        <v>5.8474576271186442E-2</v>
      </c>
      <c r="F164" s="66">
        <f t="shared" si="77"/>
        <v>5.6934306569343063E-2</v>
      </c>
      <c r="G164" s="66">
        <f t="shared" si="77"/>
        <v>1.3605442176870748E-2</v>
      </c>
      <c r="H164" s="66">
        <f t="shared" si="77"/>
        <v>5.8479532163742687E-3</v>
      </c>
      <c r="I164" s="66" t="e">
        <f t="shared" si="77"/>
        <v>#VALUE!</v>
      </c>
      <c r="J164" s="66">
        <f t="shared" si="77"/>
        <v>5.7251908396946563E-2</v>
      </c>
      <c r="K164" s="66">
        <f t="shared" si="77"/>
        <v>3.5971223021582732E-2</v>
      </c>
      <c r="L164" s="66" t="e">
        <f t="shared" si="77"/>
        <v>#VALUE!</v>
      </c>
      <c r="M164" s="111">
        <f t="shared" si="77"/>
        <v>4.1763341067285381E-2</v>
      </c>
      <c r="N164" s="66">
        <f t="shared" si="77"/>
        <v>5.4240631163708086E-2</v>
      </c>
    </row>
    <row r="165" spans="1:14" x14ac:dyDescent="0.35">
      <c r="A165" s="64"/>
      <c r="B165" s="2" t="s">
        <v>89</v>
      </c>
      <c r="C165" s="69">
        <f>SUM(C159,C161,C163)</f>
        <v>1287</v>
      </c>
      <c r="D165" s="69">
        <f t="shared" ref="D165:N165" si="78">SUM(D159,D161,D163)</f>
        <v>768</v>
      </c>
      <c r="E165" s="69">
        <f t="shared" si="78"/>
        <v>1180</v>
      </c>
      <c r="F165" s="69">
        <f t="shared" si="78"/>
        <v>685</v>
      </c>
      <c r="G165" s="69">
        <f t="shared" si="78"/>
        <v>147</v>
      </c>
      <c r="H165" s="69">
        <f t="shared" si="78"/>
        <v>171</v>
      </c>
      <c r="I165" s="69">
        <f t="shared" si="78"/>
        <v>0</v>
      </c>
      <c r="J165" s="69">
        <f t="shared" si="78"/>
        <v>262</v>
      </c>
      <c r="K165" s="69">
        <f t="shared" si="78"/>
        <v>139</v>
      </c>
      <c r="L165" s="69">
        <f t="shared" si="78"/>
        <v>0</v>
      </c>
      <c r="M165" s="112">
        <f t="shared" si="78"/>
        <v>431</v>
      </c>
      <c r="N165" s="69">
        <f t="shared" si="78"/>
        <v>5070</v>
      </c>
    </row>
    <row r="166" spans="1:14" x14ac:dyDescent="0.35">
      <c r="A166" s="197" t="s">
        <v>644</v>
      </c>
      <c r="B166" s="2" t="s">
        <v>645</v>
      </c>
      <c r="C166" s="42">
        <v>1889</v>
      </c>
      <c r="D166" s="42">
        <v>1040</v>
      </c>
      <c r="E166" s="42">
        <v>1859</v>
      </c>
      <c r="F166" s="42">
        <v>1051</v>
      </c>
      <c r="G166" s="42">
        <v>492</v>
      </c>
      <c r="H166" s="42">
        <v>501</v>
      </c>
      <c r="I166" s="42" t="s">
        <v>93</v>
      </c>
      <c r="J166" s="42">
        <v>718</v>
      </c>
      <c r="K166" s="42">
        <v>440</v>
      </c>
      <c r="L166" s="42" t="s">
        <v>93</v>
      </c>
      <c r="M166" s="99">
        <v>1383</v>
      </c>
      <c r="N166" s="51">
        <f t="shared" si="63"/>
        <v>9373</v>
      </c>
    </row>
    <row r="167" spans="1:14" x14ac:dyDescent="0.35">
      <c r="A167" s="215"/>
      <c r="B167" s="2"/>
      <c r="C167" s="66">
        <f>C166/C172</f>
        <v>0.92011690209449581</v>
      </c>
      <c r="D167" s="66">
        <f t="shared" ref="D167:N167" si="79">D166/D172</f>
        <v>0.9285714285714286</v>
      </c>
      <c r="E167" s="66">
        <f t="shared" si="79"/>
        <v>0.91621488417939867</v>
      </c>
      <c r="F167" s="66">
        <f t="shared" si="79"/>
        <v>0.92680776014109345</v>
      </c>
      <c r="G167" s="66">
        <f t="shared" si="79"/>
        <v>0.95719844357976658</v>
      </c>
      <c r="H167" s="66">
        <f t="shared" si="79"/>
        <v>0.97281553398058251</v>
      </c>
      <c r="I167" s="66" t="e">
        <f t="shared" si="79"/>
        <v>#VALUE!</v>
      </c>
      <c r="J167" s="66">
        <f t="shared" si="79"/>
        <v>0.96375838926174495</v>
      </c>
      <c r="K167" s="66">
        <f t="shared" si="79"/>
        <v>0.94218415417558887</v>
      </c>
      <c r="L167" s="66" t="e">
        <f t="shared" si="79"/>
        <v>#VALUE!</v>
      </c>
      <c r="M167" s="111">
        <f t="shared" si="79"/>
        <v>0.95775623268698062</v>
      </c>
      <c r="N167" s="66">
        <f t="shared" si="79"/>
        <v>0.93533579483085516</v>
      </c>
    </row>
    <row r="168" spans="1:14" x14ac:dyDescent="0.35">
      <c r="A168" s="215"/>
      <c r="B168" s="2" t="s">
        <v>646</v>
      </c>
      <c r="C168" s="42">
        <v>84</v>
      </c>
      <c r="D168" s="42">
        <v>47</v>
      </c>
      <c r="E168" s="42">
        <v>112</v>
      </c>
      <c r="F168" s="42">
        <v>54</v>
      </c>
      <c r="G168" s="42">
        <v>17</v>
      </c>
      <c r="H168" s="42">
        <v>12</v>
      </c>
      <c r="I168" s="42" t="s">
        <v>93</v>
      </c>
      <c r="J168" s="42">
        <v>17</v>
      </c>
      <c r="K168" s="42">
        <v>17</v>
      </c>
      <c r="L168" s="42" t="s">
        <v>93</v>
      </c>
      <c r="M168" s="99">
        <v>42</v>
      </c>
      <c r="N168" s="51">
        <f t="shared" si="63"/>
        <v>402</v>
      </c>
    </row>
    <row r="169" spans="1:14" x14ac:dyDescent="0.35">
      <c r="A169" s="215"/>
      <c r="B169" s="2"/>
      <c r="C169" s="66">
        <f>C168/C172</f>
        <v>4.0915733073550904E-2</v>
      </c>
      <c r="D169" s="66">
        <f t="shared" ref="D169:N169" si="80">D168/D172</f>
        <v>4.1964285714285711E-2</v>
      </c>
      <c r="E169" s="66">
        <f t="shared" si="80"/>
        <v>5.5199605717102022E-2</v>
      </c>
      <c r="F169" s="66">
        <f t="shared" si="80"/>
        <v>4.7619047619047616E-2</v>
      </c>
      <c r="G169" s="66">
        <f t="shared" si="80"/>
        <v>3.3073929961089495E-2</v>
      </c>
      <c r="H169" s="66">
        <f t="shared" si="80"/>
        <v>2.3300970873786409E-2</v>
      </c>
      <c r="I169" s="66" t="e">
        <f t="shared" si="80"/>
        <v>#VALUE!</v>
      </c>
      <c r="J169" s="66">
        <f t="shared" si="80"/>
        <v>2.2818791946308724E-2</v>
      </c>
      <c r="K169" s="66">
        <f t="shared" si="80"/>
        <v>3.6402569593147749E-2</v>
      </c>
      <c r="L169" s="66" t="e">
        <f t="shared" si="80"/>
        <v>#VALUE!</v>
      </c>
      <c r="M169" s="111">
        <f t="shared" si="80"/>
        <v>2.9085872576177285E-2</v>
      </c>
      <c r="N169" s="66">
        <f t="shared" si="80"/>
        <v>4.0115756910487972E-2</v>
      </c>
    </row>
    <row r="170" spans="1:14" x14ac:dyDescent="0.35">
      <c r="A170" s="216"/>
      <c r="B170" s="2" t="s">
        <v>647</v>
      </c>
      <c r="C170" s="42">
        <v>80</v>
      </c>
      <c r="D170" s="44">
        <v>33</v>
      </c>
      <c r="E170" s="44">
        <v>58</v>
      </c>
      <c r="F170" s="44">
        <v>29</v>
      </c>
      <c r="G170" s="44">
        <v>5</v>
      </c>
      <c r="H170" s="44">
        <v>2</v>
      </c>
      <c r="I170" s="42" t="s">
        <v>93</v>
      </c>
      <c r="J170" s="44">
        <v>10</v>
      </c>
      <c r="K170" s="44">
        <v>10</v>
      </c>
      <c r="L170" s="42" t="s">
        <v>93</v>
      </c>
      <c r="M170" s="105">
        <v>19</v>
      </c>
      <c r="N170" s="51">
        <f t="shared" si="63"/>
        <v>246</v>
      </c>
    </row>
    <row r="171" spans="1:14" x14ac:dyDescent="0.35">
      <c r="A171" s="65"/>
      <c r="B171" s="2"/>
      <c r="C171" s="66">
        <f>C170/C172</f>
        <v>3.896736483195324E-2</v>
      </c>
      <c r="D171" s="66">
        <f t="shared" ref="D171:N171" si="81">D170/D172</f>
        <v>2.9464285714285714E-2</v>
      </c>
      <c r="E171" s="66">
        <f t="shared" si="81"/>
        <v>2.8585510103499259E-2</v>
      </c>
      <c r="F171" s="66">
        <f t="shared" si="81"/>
        <v>2.5573192239858905E-2</v>
      </c>
      <c r="G171" s="66">
        <f t="shared" si="81"/>
        <v>9.727626459143969E-3</v>
      </c>
      <c r="H171" s="66">
        <f t="shared" si="81"/>
        <v>3.8834951456310678E-3</v>
      </c>
      <c r="I171" s="66" t="e">
        <f t="shared" si="81"/>
        <v>#VALUE!</v>
      </c>
      <c r="J171" s="66">
        <f t="shared" si="81"/>
        <v>1.3422818791946308E-2</v>
      </c>
      <c r="K171" s="66">
        <f t="shared" si="81"/>
        <v>2.1413276231263382E-2</v>
      </c>
      <c r="L171" s="66" t="e">
        <f t="shared" si="81"/>
        <v>#VALUE!</v>
      </c>
      <c r="M171" s="111">
        <f t="shared" si="81"/>
        <v>1.3157894736842105E-2</v>
      </c>
      <c r="N171" s="66">
        <f t="shared" si="81"/>
        <v>2.4548448258656822E-2</v>
      </c>
    </row>
    <row r="172" spans="1:14" x14ac:dyDescent="0.35">
      <c r="A172" s="65"/>
      <c r="B172" s="2" t="s">
        <v>910</v>
      </c>
      <c r="C172" s="69">
        <f>SUM(C166,C168,C170)</f>
        <v>2053</v>
      </c>
      <c r="D172" s="69">
        <f t="shared" ref="D172:N172" si="82">SUM(D166,D168,D170)</f>
        <v>1120</v>
      </c>
      <c r="E172" s="69">
        <f t="shared" si="82"/>
        <v>2029</v>
      </c>
      <c r="F172" s="69">
        <f t="shared" si="82"/>
        <v>1134</v>
      </c>
      <c r="G172" s="69">
        <f t="shared" si="82"/>
        <v>514</v>
      </c>
      <c r="H172" s="69">
        <f t="shared" si="82"/>
        <v>515</v>
      </c>
      <c r="I172" s="69">
        <f t="shared" si="82"/>
        <v>0</v>
      </c>
      <c r="J172" s="69">
        <f t="shared" si="82"/>
        <v>745</v>
      </c>
      <c r="K172" s="69">
        <f t="shared" si="82"/>
        <v>467</v>
      </c>
      <c r="L172" s="69">
        <f t="shared" si="82"/>
        <v>0</v>
      </c>
      <c r="M172" s="112">
        <f t="shared" si="82"/>
        <v>1444</v>
      </c>
      <c r="N172" s="69">
        <f t="shared" si="82"/>
        <v>10021</v>
      </c>
    </row>
    <row r="173" spans="1:14" x14ac:dyDescent="0.35">
      <c r="A173" s="196" t="s">
        <v>147</v>
      </c>
      <c r="B173" s="208"/>
      <c r="C173" s="42" t="s">
        <v>665</v>
      </c>
      <c r="D173" s="42" t="s">
        <v>684</v>
      </c>
      <c r="E173" s="42" t="s">
        <v>172</v>
      </c>
      <c r="F173" s="44" t="s">
        <v>728</v>
      </c>
      <c r="G173" s="42" t="s">
        <v>750</v>
      </c>
      <c r="H173" s="44" t="s">
        <v>777</v>
      </c>
      <c r="I173" s="42" t="s">
        <v>93</v>
      </c>
      <c r="J173" s="42" t="s">
        <v>817</v>
      </c>
      <c r="K173" s="42" t="s">
        <v>845</v>
      </c>
      <c r="L173" s="42" t="s">
        <v>93</v>
      </c>
      <c r="M173" s="105" t="s">
        <v>883</v>
      </c>
    </row>
    <row r="174" spans="1:14" x14ac:dyDescent="0.35">
      <c r="A174" s="196" t="s">
        <v>148</v>
      </c>
      <c r="B174" s="208"/>
      <c r="C174" s="42">
        <v>4</v>
      </c>
      <c r="D174" s="44">
        <v>4</v>
      </c>
      <c r="E174" s="44">
        <v>4</v>
      </c>
      <c r="F174" s="44">
        <v>4</v>
      </c>
      <c r="G174" s="44">
        <v>4</v>
      </c>
      <c r="H174" s="44">
        <v>3</v>
      </c>
      <c r="I174" s="42" t="s">
        <v>93</v>
      </c>
      <c r="J174" s="44">
        <v>3</v>
      </c>
      <c r="K174" s="44">
        <v>3</v>
      </c>
      <c r="L174" s="42" t="s">
        <v>93</v>
      </c>
      <c r="M174" s="105">
        <v>3</v>
      </c>
    </row>
    <row r="175" spans="1:14" x14ac:dyDescent="0.35">
      <c r="A175" s="196" t="s">
        <v>266</v>
      </c>
      <c r="B175" s="208"/>
      <c r="C175" s="42" t="s">
        <v>304</v>
      </c>
      <c r="D175" s="42" t="s">
        <v>304</v>
      </c>
      <c r="E175" s="42" t="s">
        <v>304</v>
      </c>
      <c r="F175" s="42" t="s">
        <v>304</v>
      </c>
      <c r="G175" s="42" t="s">
        <v>751</v>
      </c>
      <c r="H175" s="42" t="s">
        <v>778</v>
      </c>
      <c r="I175" s="42" t="s">
        <v>93</v>
      </c>
      <c r="J175" s="42" t="s">
        <v>818</v>
      </c>
      <c r="K175" s="42" t="s">
        <v>846</v>
      </c>
      <c r="L175" s="42" t="s">
        <v>93</v>
      </c>
      <c r="M175" s="99" t="s">
        <v>884</v>
      </c>
    </row>
    <row r="176" spans="1:14" x14ac:dyDescent="0.35">
      <c r="A176" s="196" t="s">
        <v>248</v>
      </c>
      <c r="B176" s="208"/>
      <c r="C176" s="42" t="s">
        <v>666</v>
      </c>
      <c r="D176" s="42" t="s">
        <v>685</v>
      </c>
      <c r="E176" s="42" t="s">
        <v>708</v>
      </c>
      <c r="F176" s="44" t="s">
        <v>729</v>
      </c>
      <c r="G176" s="42" t="s">
        <v>752</v>
      </c>
      <c r="H176" s="42" t="s">
        <v>779</v>
      </c>
      <c r="I176" s="42" t="s">
        <v>93</v>
      </c>
      <c r="J176" s="44" t="s">
        <v>819</v>
      </c>
      <c r="K176" s="42" t="s">
        <v>847</v>
      </c>
      <c r="L176" s="42" t="s">
        <v>93</v>
      </c>
      <c r="M176" s="99">
        <v>11841</v>
      </c>
    </row>
    <row r="177" spans="1:14" x14ac:dyDescent="0.35">
      <c r="A177" s="196" t="s">
        <v>148</v>
      </c>
      <c r="B177" s="208"/>
      <c r="C177" s="42">
        <v>8</v>
      </c>
      <c r="D177" s="42">
        <v>8</v>
      </c>
      <c r="E177" s="42">
        <v>8</v>
      </c>
      <c r="F177" s="42">
        <v>8</v>
      </c>
      <c r="G177" s="42">
        <v>8</v>
      </c>
      <c r="H177" s="42">
        <v>6</v>
      </c>
      <c r="I177" s="42" t="s">
        <v>93</v>
      </c>
      <c r="J177" s="42">
        <v>6</v>
      </c>
      <c r="K177" s="42">
        <v>6</v>
      </c>
      <c r="L177" s="42" t="s">
        <v>93</v>
      </c>
      <c r="M177" s="99">
        <v>6</v>
      </c>
    </row>
    <row r="178" spans="1:14" x14ac:dyDescent="0.35">
      <c r="A178" s="196" t="s">
        <v>266</v>
      </c>
      <c r="B178" s="208"/>
      <c r="C178" s="42" t="s">
        <v>304</v>
      </c>
      <c r="D178" s="42" t="s">
        <v>686</v>
      </c>
      <c r="E178" s="42" t="s">
        <v>304</v>
      </c>
      <c r="F178" s="42" t="s">
        <v>730</v>
      </c>
      <c r="G178" s="42" t="s">
        <v>753</v>
      </c>
      <c r="H178" s="42" t="s">
        <v>780</v>
      </c>
      <c r="I178" s="42" t="s">
        <v>93</v>
      </c>
      <c r="J178" s="42" t="s">
        <v>820</v>
      </c>
      <c r="K178" s="42" t="s">
        <v>848</v>
      </c>
      <c r="L178" s="42" t="s">
        <v>93</v>
      </c>
      <c r="M178" s="99" t="s">
        <v>885</v>
      </c>
    </row>
    <row r="181" spans="1:14" x14ac:dyDescent="0.35">
      <c r="A181" s="217" t="s">
        <v>652</v>
      </c>
      <c r="B181" s="218"/>
      <c r="C181" s="196" t="s">
        <v>2</v>
      </c>
      <c r="D181" s="196"/>
      <c r="E181" s="196"/>
      <c r="F181" s="196"/>
      <c r="G181" s="196"/>
      <c r="H181" s="196"/>
      <c r="I181" s="196"/>
      <c r="J181" s="196"/>
      <c r="K181" s="196"/>
      <c r="L181" s="196"/>
      <c r="M181" s="196"/>
    </row>
    <row r="182" spans="1:14" x14ac:dyDescent="0.35">
      <c r="A182" s="219"/>
      <c r="B182" s="220"/>
      <c r="C182" s="35">
        <v>2011</v>
      </c>
      <c r="D182" s="35">
        <v>2012</v>
      </c>
      <c r="E182" s="35">
        <v>2013</v>
      </c>
      <c r="F182" s="35">
        <v>2015</v>
      </c>
      <c r="G182" s="35">
        <v>2016</v>
      </c>
      <c r="H182" s="35">
        <v>2017</v>
      </c>
      <c r="I182" s="35">
        <v>2018</v>
      </c>
      <c r="J182" s="35">
        <v>2019</v>
      </c>
      <c r="K182" s="35">
        <v>2020</v>
      </c>
      <c r="L182" s="35">
        <v>2021</v>
      </c>
      <c r="M182" s="92">
        <v>2022</v>
      </c>
      <c r="N182" t="s">
        <v>89</v>
      </c>
    </row>
    <row r="183" spans="1:14" x14ac:dyDescent="0.35">
      <c r="A183" s="197" t="s">
        <v>640</v>
      </c>
      <c r="B183" s="2" t="s">
        <v>645</v>
      </c>
      <c r="C183" s="42">
        <v>10</v>
      </c>
      <c r="D183" s="42">
        <v>8</v>
      </c>
      <c r="E183" s="42">
        <v>9</v>
      </c>
      <c r="F183" s="42">
        <v>13</v>
      </c>
      <c r="G183" s="42">
        <v>3</v>
      </c>
      <c r="H183" s="42">
        <v>0</v>
      </c>
      <c r="I183" s="42" t="s">
        <v>93</v>
      </c>
      <c r="J183" s="42">
        <v>0</v>
      </c>
      <c r="K183" s="42">
        <v>0</v>
      </c>
      <c r="L183" s="42" t="s">
        <v>93</v>
      </c>
      <c r="M183" s="99">
        <v>0</v>
      </c>
      <c r="N183" s="51">
        <f>SUM(C183:M183)</f>
        <v>43</v>
      </c>
    </row>
    <row r="184" spans="1:14" x14ac:dyDescent="0.35">
      <c r="A184" s="215"/>
      <c r="B184" s="2"/>
      <c r="C184" s="66">
        <f>C183/C189</f>
        <v>0.625</v>
      </c>
      <c r="D184" s="66">
        <f t="shared" ref="D184:N184" si="83">D183/D189</f>
        <v>0.72727272727272729</v>
      </c>
      <c r="E184" s="66">
        <f t="shared" si="83"/>
        <v>0.69230769230769229</v>
      </c>
      <c r="F184" s="66">
        <f t="shared" si="83"/>
        <v>0.8666666666666667</v>
      </c>
      <c r="G184" s="66">
        <f t="shared" si="83"/>
        <v>1</v>
      </c>
      <c r="H184" s="66" t="e">
        <f t="shared" si="83"/>
        <v>#DIV/0!</v>
      </c>
      <c r="I184" s="66" t="e">
        <f t="shared" si="83"/>
        <v>#VALUE!</v>
      </c>
      <c r="J184" s="66" t="e">
        <f t="shared" si="83"/>
        <v>#DIV/0!</v>
      </c>
      <c r="K184" s="66" t="e">
        <f t="shared" si="83"/>
        <v>#DIV/0!</v>
      </c>
      <c r="L184" s="66" t="e">
        <f t="shared" si="83"/>
        <v>#VALUE!</v>
      </c>
      <c r="M184" s="111" t="e">
        <f t="shared" si="83"/>
        <v>#DIV/0!</v>
      </c>
      <c r="N184" s="66">
        <f t="shared" si="83"/>
        <v>0.74137931034482762</v>
      </c>
    </row>
    <row r="185" spans="1:14" x14ac:dyDescent="0.35">
      <c r="A185" s="214"/>
      <c r="B185" s="2" t="s">
        <v>646</v>
      </c>
      <c r="C185" s="42">
        <v>4</v>
      </c>
      <c r="D185" s="42">
        <v>0</v>
      </c>
      <c r="E185" s="42">
        <v>2</v>
      </c>
      <c r="F185" s="42">
        <v>1</v>
      </c>
      <c r="G185" s="42">
        <v>0</v>
      </c>
      <c r="H185" s="42">
        <v>0</v>
      </c>
      <c r="I185" s="42" t="s">
        <v>93</v>
      </c>
      <c r="J185" s="42">
        <v>0</v>
      </c>
      <c r="K185" s="42">
        <v>0</v>
      </c>
      <c r="L185" s="42" t="s">
        <v>93</v>
      </c>
      <c r="M185" s="99">
        <v>0</v>
      </c>
      <c r="N185" s="51">
        <f t="shared" ref="N185:N215" si="84">SUM(C185:M185)</f>
        <v>7</v>
      </c>
    </row>
    <row r="186" spans="1:14" x14ac:dyDescent="0.35">
      <c r="A186" s="214"/>
      <c r="B186" s="2"/>
      <c r="C186" s="66">
        <f>C185/C189</f>
        <v>0.25</v>
      </c>
      <c r="D186" s="66">
        <f t="shared" ref="D186:N186" si="85">D185/D189</f>
        <v>0</v>
      </c>
      <c r="E186" s="66">
        <f t="shared" si="85"/>
        <v>0.15384615384615385</v>
      </c>
      <c r="F186" s="66">
        <f t="shared" si="85"/>
        <v>6.6666666666666666E-2</v>
      </c>
      <c r="G186" s="66">
        <f t="shared" si="85"/>
        <v>0</v>
      </c>
      <c r="H186" s="66" t="e">
        <f t="shared" si="85"/>
        <v>#DIV/0!</v>
      </c>
      <c r="I186" s="66" t="e">
        <f t="shared" si="85"/>
        <v>#VALUE!</v>
      </c>
      <c r="J186" s="66" t="e">
        <f t="shared" si="85"/>
        <v>#DIV/0!</v>
      </c>
      <c r="K186" s="66" t="e">
        <f t="shared" si="85"/>
        <v>#DIV/0!</v>
      </c>
      <c r="L186" s="66" t="e">
        <f t="shared" si="85"/>
        <v>#VALUE!</v>
      </c>
      <c r="M186" s="111" t="e">
        <f t="shared" si="85"/>
        <v>#DIV/0!</v>
      </c>
      <c r="N186" s="66">
        <f t="shared" si="85"/>
        <v>0.1206896551724138</v>
      </c>
    </row>
    <row r="187" spans="1:14" x14ac:dyDescent="0.35">
      <c r="A187" s="191"/>
      <c r="B187" s="2" t="s">
        <v>647</v>
      </c>
      <c r="C187" s="42">
        <v>2</v>
      </c>
      <c r="D187" s="42">
        <v>3</v>
      </c>
      <c r="E187" s="42">
        <v>2</v>
      </c>
      <c r="F187" s="42">
        <v>1</v>
      </c>
      <c r="G187" s="42">
        <v>0</v>
      </c>
      <c r="H187" s="42">
        <v>0</v>
      </c>
      <c r="I187" s="42" t="s">
        <v>93</v>
      </c>
      <c r="J187" s="42">
        <v>0</v>
      </c>
      <c r="K187" s="42">
        <v>0</v>
      </c>
      <c r="L187" s="42" t="s">
        <v>93</v>
      </c>
      <c r="M187" s="99">
        <v>0</v>
      </c>
      <c r="N187" s="51">
        <f t="shared" si="84"/>
        <v>8</v>
      </c>
    </row>
    <row r="188" spans="1:14" x14ac:dyDescent="0.35">
      <c r="A188" s="59"/>
      <c r="B188" s="2"/>
      <c r="C188" s="66">
        <f>C187/C189</f>
        <v>0.125</v>
      </c>
      <c r="D188" s="66">
        <f t="shared" ref="D188:N188" si="86">D187/D189</f>
        <v>0.27272727272727271</v>
      </c>
      <c r="E188" s="66">
        <f t="shared" si="86"/>
        <v>0.15384615384615385</v>
      </c>
      <c r="F188" s="66">
        <f t="shared" si="86"/>
        <v>6.6666666666666666E-2</v>
      </c>
      <c r="G188" s="66">
        <f t="shared" si="86"/>
        <v>0</v>
      </c>
      <c r="H188" s="66" t="e">
        <f t="shared" si="86"/>
        <v>#DIV/0!</v>
      </c>
      <c r="I188" s="66" t="e">
        <f t="shared" si="86"/>
        <v>#VALUE!</v>
      </c>
      <c r="J188" s="66" t="e">
        <f t="shared" si="86"/>
        <v>#DIV/0!</v>
      </c>
      <c r="K188" s="66" t="e">
        <f t="shared" si="86"/>
        <v>#DIV/0!</v>
      </c>
      <c r="L188" s="66" t="e">
        <f t="shared" si="86"/>
        <v>#VALUE!</v>
      </c>
      <c r="M188" s="111" t="e">
        <f t="shared" si="86"/>
        <v>#DIV/0!</v>
      </c>
      <c r="N188" s="66">
        <f t="shared" si="86"/>
        <v>0.13793103448275862</v>
      </c>
    </row>
    <row r="189" spans="1:14" x14ac:dyDescent="0.35">
      <c r="A189" s="59"/>
      <c r="B189" s="2" t="s">
        <v>89</v>
      </c>
      <c r="C189" s="69">
        <f>SUM(C183,C185,C187)</f>
        <v>16</v>
      </c>
      <c r="D189" s="69">
        <f t="shared" ref="D189:N189" si="87">SUM(D183,D185,D187)</f>
        <v>11</v>
      </c>
      <c r="E189" s="69">
        <f t="shared" si="87"/>
        <v>13</v>
      </c>
      <c r="F189" s="69">
        <f t="shared" si="87"/>
        <v>15</v>
      </c>
      <c r="G189" s="69">
        <f t="shared" si="87"/>
        <v>3</v>
      </c>
      <c r="H189" s="69">
        <f t="shared" si="87"/>
        <v>0</v>
      </c>
      <c r="I189" s="69">
        <f t="shared" si="87"/>
        <v>0</v>
      </c>
      <c r="J189" s="69">
        <f t="shared" si="87"/>
        <v>0</v>
      </c>
      <c r="K189" s="69">
        <f t="shared" si="87"/>
        <v>0</v>
      </c>
      <c r="L189" s="69">
        <f t="shared" si="87"/>
        <v>0</v>
      </c>
      <c r="M189" s="112">
        <f t="shared" si="87"/>
        <v>0</v>
      </c>
      <c r="N189" s="69">
        <f t="shared" si="87"/>
        <v>58</v>
      </c>
    </row>
    <row r="190" spans="1:14" x14ac:dyDescent="0.35">
      <c r="A190" s="197" t="s">
        <v>641</v>
      </c>
      <c r="B190" s="2" t="s">
        <v>645</v>
      </c>
      <c r="C190" s="42">
        <v>55</v>
      </c>
      <c r="D190" s="44">
        <v>28</v>
      </c>
      <c r="E190" s="44">
        <v>47</v>
      </c>
      <c r="F190" s="44">
        <v>17</v>
      </c>
      <c r="G190" s="42">
        <v>3</v>
      </c>
      <c r="H190" s="42">
        <v>4</v>
      </c>
      <c r="I190" s="42" t="s">
        <v>93</v>
      </c>
      <c r="J190" s="42">
        <v>2</v>
      </c>
      <c r="K190" s="42">
        <v>2</v>
      </c>
      <c r="L190" s="42" t="s">
        <v>93</v>
      </c>
      <c r="M190" s="105">
        <v>9</v>
      </c>
      <c r="N190" s="51">
        <f t="shared" si="84"/>
        <v>167</v>
      </c>
    </row>
    <row r="191" spans="1:14" x14ac:dyDescent="0.35">
      <c r="A191" s="215"/>
      <c r="B191" s="2"/>
      <c r="C191" s="66">
        <f>C190/C196</f>
        <v>0.73333333333333328</v>
      </c>
      <c r="D191" s="66">
        <f t="shared" ref="D191:N191" si="88">D190/D196</f>
        <v>0.7567567567567568</v>
      </c>
      <c r="E191" s="66">
        <f t="shared" si="88"/>
        <v>0.72307692307692306</v>
      </c>
      <c r="F191" s="66">
        <f t="shared" si="88"/>
        <v>0.42499999999999999</v>
      </c>
      <c r="G191" s="66">
        <f t="shared" si="88"/>
        <v>0.75</v>
      </c>
      <c r="H191" s="66">
        <f t="shared" si="88"/>
        <v>1</v>
      </c>
      <c r="I191" s="66" t="e">
        <f t="shared" si="88"/>
        <v>#VALUE!</v>
      </c>
      <c r="J191" s="66">
        <f t="shared" si="88"/>
        <v>0.4</v>
      </c>
      <c r="K191" s="66">
        <f t="shared" si="88"/>
        <v>0.66666666666666663</v>
      </c>
      <c r="L191" s="66" t="e">
        <f t="shared" si="88"/>
        <v>#VALUE!</v>
      </c>
      <c r="M191" s="111">
        <f t="shared" si="88"/>
        <v>0.81818181818181823</v>
      </c>
      <c r="N191" s="66">
        <f t="shared" si="88"/>
        <v>0.68442622950819676</v>
      </c>
    </row>
    <row r="192" spans="1:14" x14ac:dyDescent="0.35">
      <c r="A192" s="214"/>
      <c r="B192" s="2" t="s">
        <v>646</v>
      </c>
      <c r="C192" s="42">
        <v>9</v>
      </c>
      <c r="D192" s="44">
        <v>4</v>
      </c>
      <c r="E192" s="44">
        <v>4</v>
      </c>
      <c r="F192" s="44">
        <v>15</v>
      </c>
      <c r="G192" s="42">
        <v>1</v>
      </c>
      <c r="H192" s="42">
        <v>0</v>
      </c>
      <c r="I192" s="42" t="s">
        <v>93</v>
      </c>
      <c r="J192" s="42">
        <v>2</v>
      </c>
      <c r="K192" s="42">
        <v>0</v>
      </c>
      <c r="L192" s="42" t="s">
        <v>93</v>
      </c>
      <c r="M192" s="105">
        <v>2</v>
      </c>
      <c r="N192" s="51">
        <f t="shared" si="84"/>
        <v>37</v>
      </c>
    </row>
    <row r="193" spans="1:14" x14ac:dyDescent="0.35">
      <c r="A193" s="214"/>
      <c r="B193" s="2"/>
      <c r="C193" s="66">
        <f>C192/C196</f>
        <v>0.12</v>
      </c>
      <c r="D193" s="66">
        <f t="shared" ref="D193:N193" si="89">D192/D196</f>
        <v>0.10810810810810811</v>
      </c>
      <c r="E193" s="66">
        <f t="shared" si="89"/>
        <v>6.1538461538461542E-2</v>
      </c>
      <c r="F193" s="66">
        <f t="shared" si="89"/>
        <v>0.375</v>
      </c>
      <c r="G193" s="66">
        <f t="shared" si="89"/>
        <v>0.25</v>
      </c>
      <c r="H193" s="66">
        <f t="shared" si="89"/>
        <v>0</v>
      </c>
      <c r="I193" s="66" t="e">
        <f t="shared" si="89"/>
        <v>#VALUE!</v>
      </c>
      <c r="J193" s="66">
        <f t="shared" si="89"/>
        <v>0.4</v>
      </c>
      <c r="K193" s="66">
        <f t="shared" si="89"/>
        <v>0</v>
      </c>
      <c r="L193" s="66" t="e">
        <f t="shared" si="89"/>
        <v>#VALUE!</v>
      </c>
      <c r="M193" s="111">
        <f t="shared" si="89"/>
        <v>0.18181818181818182</v>
      </c>
      <c r="N193" s="66">
        <f t="shared" si="89"/>
        <v>0.15163934426229508</v>
      </c>
    </row>
    <row r="194" spans="1:14" x14ac:dyDescent="0.35">
      <c r="A194" s="191"/>
      <c r="B194" s="2" t="s">
        <v>647</v>
      </c>
      <c r="C194" s="42">
        <v>11</v>
      </c>
      <c r="D194" s="44">
        <v>5</v>
      </c>
      <c r="E194" s="44">
        <v>14</v>
      </c>
      <c r="F194" s="44">
        <v>8</v>
      </c>
      <c r="G194" s="42">
        <v>0</v>
      </c>
      <c r="H194" s="42">
        <v>0</v>
      </c>
      <c r="I194" s="42" t="s">
        <v>93</v>
      </c>
      <c r="J194" s="42">
        <v>1</v>
      </c>
      <c r="K194" s="42">
        <v>1</v>
      </c>
      <c r="L194" s="42" t="s">
        <v>93</v>
      </c>
      <c r="M194" s="105">
        <v>0</v>
      </c>
      <c r="N194" s="51">
        <f t="shared" si="84"/>
        <v>40</v>
      </c>
    </row>
    <row r="195" spans="1:14" x14ac:dyDescent="0.35">
      <c r="A195" s="63"/>
      <c r="B195" s="2"/>
      <c r="C195" s="66">
        <f>C194/C196</f>
        <v>0.14666666666666667</v>
      </c>
      <c r="D195" s="66">
        <f t="shared" ref="D195:N195" si="90">D194/D196</f>
        <v>0.13513513513513514</v>
      </c>
      <c r="E195" s="66">
        <f t="shared" si="90"/>
        <v>0.2153846153846154</v>
      </c>
      <c r="F195" s="66">
        <f t="shared" si="90"/>
        <v>0.2</v>
      </c>
      <c r="G195" s="66">
        <f t="shared" si="90"/>
        <v>0</v>
      </c>
      <c r="H195" s="66">
        <f t="shared" si="90"/>
        <v>0</v>
      </c>
      <c r="I195" s="66" t="e">
        <f t="shared" si="90"/>
        <v>#VALUE!</v>
      </c>
      <c r="J195" s="66">
        <f t="shared" si="90"/>
        <v>0.2</v>
      </c>
      <c r="K195" s="66">
        <f t="shared" si="90"/>
        <v>0.33333333333333331</v>
      </c>
      <c r="L195" s="66" t="e">
        <f t="shared" si="90"/>
        <v>#VALUE!</v>
      </c>
      <c r="M195" s="111">
        <f t="shared" si="90"/>
        <v>0</v>
      </c>
      <c r="N195" s="66">
        <f t="shared" si="90"/>
        <v>0.16393442622950818</v>
      </c>
    </row>
    <row r="196" spans="1:14" x14ac:dyDescent="0.35">
      <c r="A196" s="63"/>
      <c r="B196" s="2" t="s">
        <v>89</v>
      </c>
      <c r="C196" s="69">
        <f>SUM(C190,C192,C194)</f>
        <v>75</v>
      </c>
      <c r="D196" s="69">
        <f t="shared" ref="D196:N196" si="91">SUM(D190,D192,D194)</f>
        <v>37</v>
      </c>
      <c r="E196" s="69">
        <f t="shared" si="91"/>
        <v>65</v>
      </c>
      <c r="F196" s="69">
        <f t="shared" si="91"/>
        <v>40</v>
      </c>
      <c r="G196" s="69">
        <f t="shared" si="91"/>
        <v>4</v>
      </c>
      <c r="H196" s="69">
        <f t="shared" si="91"/>
        <v>4</v>
      </c>
      <c r="I196" s="69">
        <f t="shared" si="91"/>
        <v>0</v>
      </c>
      <c r="J196" s="69">
        <f t="shared" si="91"/>
        <v>5</v>
      </c>
      <c r="K196" s="69">
        <f t="shared" si="91"/>
        <v>3</v>
      </c>
      <c r="L196" s="69">
        <f t="shared" si="91"/>
        <v>0</v>
      </c>
      <c r="M196" s="112">
        <f t="shared" si="91"/>
        <v>11</v>
      </c>
      <c r="N196" s="69">
        <f t="shared" si="91"/>
        <v>244</v>
      </c>
    </row>
    <row r="197" spans="1:14" x14ac:dyDescent="0.35">
      <c r="A197" s="196" t="s">
        <v>642</v>
      </c>
      <c r="B197" s="2" t="s">
        <v>645</v>
      </c>
      <c r="C197" s="42">
        <v>175</v>
      </c>
      <c r="D197" s="44">
        <v>139</v>
      </c>
      <c r="E197" s="44">
        <v>193</v>
      </c>
      <c r="F197" s="44">
        <v>112</v>
      </c>
      <c r="G197" s="44">
        <v>19</v>
      </c>
      <c r="H197" s="44">
        <v>8</v>
      </c>
      <c r="I197" s="42" t="s">
        <v>93</v>
      </c>
      <c r="J197" s="44">
        <v>19</v>
      </c>
      <c r="K197" s="44">
        <v>13</v>
      </c>
      <c r="L197" s="42" t="s">
        <v>93</v>
      </c>
      <c r="M197" s="105">
        <v>43</v>
      </c>
      <c r="N197" s="51">
        <f t="shared" si="84"/>
        <v>721</v>
      </c>
    </row>
    <row r="198" spans="1:14" x14ac:dyDescent="0.35">
      <c r="A198" s="196"/>
      <c r="B198" s="2"/>
      <c r="C198" s="66">
        <f>C197/C203</f>
        <v>0.7142857142857143</v>
      </c>
      <c r="D198" s="66">
        <f t="shared" ref="D198:N198" si="92">D197/D203</f>
        <v>0.82738095238095233</v>
      </c>
      <c r="E198" s="66">
        <f t="shared" si="92"/>
        <v>0.7975206611570248</v>
      </c>
      <c r="F198" s="66">
        <f t="shared" si="92"/>
        <v>0.83582089552238803</v>
      </c>
      <c r="G198" s="66">
        <f t="shared" si="92"/>
        <v>0.90476190476190477</v>
      </c>
      <c r="H198" s="66">
        <f t="shared" si="92"/>
        <v>0.88888888888888884</v>
      </c>
      <c r="I198" s="66" t="e">
        <f t="shared" si="92"/>
        <v>#VALUE!</v>
      </c>
      <c r="J198" s="66">
        <f t="shared" si="92"/>
        <v>0.82608695652173914</v>
      </c>
      <c r="K198" s="66">
        <f t="shared" si="92"/>
        <v>0.8666666666666667</v>
      </c>
      <c r="L198" s="66" t="e">
        <f t="shared" si="92"/>
        <v>#VALUE!</v>
      </c>
      <c r="M198" s="111">
        <f t="shared" si="92"/>
        <v>0.84313725490196079</v>
      </c>
      <c r="N198" s="66">
        <f t="shared" si="92"/>
        <v>0.79405286343612336</v>
      </c>
    </row>
    <row r="199" spans="1:14" x14ac:dyDescent="0.35">
      <c r="A199" s="196"/>
      <c r="B199" s="2" t="s">
        <v>646</v>
      </c>
      <c r="C199" s="42">
        <v>33</v>
      </c>
      <c r="D199" s="44">
        <v>13</v>
      </c>
      <c r="E199" s="44">
        <v>18</v>
      </c>
      <c r="F199" s="44">
        <v>13</v>
      </c>
      <c r="G199" s="44">
        <v>2</v>
      </c>
      <c r="H199" s="44">
        <v>0</v>
      </c>
      <c r="I199" s="42" t="s">
        <v>93</v>
      </c>
      <c r="J199" s="44">
        <v>2</v>
      </c>
      <c r="K199" s="44">
        <v>2</v>
      </c>
      <c r="L199" s="42" t="s">
        <v>93</v>
      </c>
      <c r="M199" s="105">
        <v>3</v>
      </c>
      <c r="N199" s="51">
        <f t="shared" si="84"/>
        <v>86</v>
      </c>
    </row>
    <row r="200" spans="1:14" x14ac:dyDescent="0.35">
      <c r="A200" s="196"/>
      <c r="B200" s="2"/>
      <c r="C200" s="66">
        <f>C199/C203</f>
        <v>0.13469387755102041</v>
      </c>
      <c r="D200" s="66">
        <f t="shared" ref="D200:N200" si="93">D199/D203</f>
        <v>7.7380952380952384E-2</v>
      </c>
      <c r="E200" s="66">
        <f t="shared" si="93"/>
        <v>7.43801652892562E-2</v>
      </c>
      <c r="F200" s="66">
        <f t="shared" si="93"/>
        <v>9.7014925373134331E-2</v>
      </c>
      <c r="G200" s="66">
        <f t="shared" si="93"/>
        <v>9.5238095238095233E-2</v>
      </c>
      <c r="H200" s="66">
        <f t="shared" si="93"/>
        <v>0</v>
      </c>
      <c r="I200" s="66" t="e">
        <f t="shared" si="93"/>
        <v>#VALUE!</v>
      </c>
      <c r="J200" s="66">
        <f t="shared" si="93"/>
        <v>8.6956521739130432E-2</v>
      </c>
      <c r="K200" s="66">
        <f t="shared" si="93"/>
        <v>0.13333333333333333</v>
      </c>
      <c r="L200" s="66" t="e">
        <f t="shared" si="93"/>
        <v>#VALUE!</v>
      </c>
      <c r="M200" s="111">
        <f t="shared" si="93"/>
        <v>5.8823529411764705E-2</v>
      </c>
      <c r="N200" s="66">
        <f t="shared" si="93"/>
        <v>9.4713656387665199E-2</v>
      </c>
    </row>
    <row r="201" spans="1:14" x14ac:dyDescent="0.35">
      <c r="A201" s="196"/>
      <c r="B201" s="2" t="s">
        <v>647</v>
      </c>
      <c r="C201" s="42">
        <v>37</v>
      </c>
      <c r="D201" s="44">
        <v>16</v>
      </c>
      <c r="E201" s="44">
        <v>31</v>
      </c>
      <c r="F201" s="44">
        <v>9</v>
      </c>
      <c r="G201" s="44">
        <v>0</v>
      </c>
      <c r="H201" s="44">
        <v>1</v>
      </c>
      <c r="I201" s="42" t="s">
        <v>93</v>
      </c>
      <c r="J201" s="44">
        <v>2</v>
      </c>
      <c r="K201" s="44">
        <v>0</v>
      </c>
      <c r="L201" s="42" t="s">
        <v>93</v>
      </c>
      <c r="M201" s="105">
        <v>5</v>
      </c>
      <c r="N201" s="51">
        <f t="shared" si="84"/>
        <v>101</v>
      </c>
    </row>
    <row r="202" spans="1:14" x14ac:dyDescent="0.35">
      <c r="A202" s="2"/>
      <c r="B202" s="2"/>
      <c r="C202" s="66">
        <f>C201/C203</f>
        <v>0.15102040816326531</v>
      </c>
      <c r="D202" s="66">
        <f t="shared" ref="D202:N202" si="94">D201/D203</f>
        <v>9.5238095238095233E-2</v>
      </c>
      <c r="E202" s="66">
        <f t="shared" si="94"/>
        <v>0.128099173553719</v>
      </c>
      <c r="F202" s="66">
        <f t="shared" si="94"/>
        <v>6.7164179104477612E-2</v>
      </c>
      <c r="G202" s="66">
        <f t="shared" si="94"/>
        <v>0</v>
      </c>
      <c r="H202" s="66">
        <f t="shared" si="94"/>
        <v>0.1111111111111111</v>
      </c>
      <c r="I202" s="66" t="e">
        <f t="shared" si="94"/>
        <v>#VALUE!</v>
      </c>
      <c r="J202" s="66">
        <f t="shared" si="94"/>
        <v>8.6956521739130432E-2</v>
      </c>
      <c r="K202" s="66">
        <f t="shared" si="94"/>
        <v>0</v>
      </c>
      <c r="L202" s="66" t="e">
        <f t="shared" si="94"/>
        <v>#VALUE!</v>
      </c>
      <c r="M202" s="111">
        <f t="shared" si="94"/>
        <v>9.8039215686274508E-2</v>
      </c>
      <c r="N202" s="66">
        <f t="shared" si="94"/>
        <v>0.11123348017621146</v>
      </c>
    </row>
    <row r="203" spans="1:14" x14ac:dyDescent="0.35">
      <c r="A203" s="2"/>
      <c r="B203" s="2" t="s">
        <v>89</v>
      </c>
      <c r="C203" s="69">
        <f>SUM(C197,C199,C201)</f>
        <v>245</v>
      </c>
      <c r="D203" s="69">
        <f t="shared" ref="D203:N203" si="95">SUM(D197,D199,D201)</f>
        <v>168</v>
      </c>
      <c r="E203" s="69">
        <f t="shared" si="95"/>
        <v>242</v>
      </c>
      <c r="F203" s="69">
        <f t="shared" si="95"/>
        <v>134</v>
      </c>
      <c r="G203" s="69">
        <f t="shared" si="95"/>
        <v>21</v>
      </c>
      <c r="H203" s="69">
        <f t="shared" si="95"/>
        <v>9</v>
      </c>
      <c r="I203" s="69">
        <f t="shared" si="95"/>
        <v>0</v>
      </c>
      <c r="J203" s="69">
        <f t="shared" si="95"/>
        <v>23</v>
      </c>
      <c r="K203" s="69">
        <f t="shared" si="95"/>
        <v>15</v>
      </c>
      <c r="L203" s="69">
        <f t="shared" si="95"/>
        <v>0</v>
      </c>
      <c r="M203" s="112">
        <f t="shared" si="95"/>
        <v>51</v>
      </c>
      <c r="N203" s="69">
        <f t="shared" si="95"/>
        <v>908</v>
      </c>
    </row>
    <row r="204" spans="1:14" x14ac:dyDescent="0.35">
      <c r="A204" s="196" t="s">
        <v>643</v>
      </c>
      <c r="B204" s="2" t="s">
        <v>645</v>
      </c>
      <c r="C204" s="42">
        <v>1056</v>
      </c>
      <c r="D204" s="44">
        <v>621</v>
      </c>
      <c r="E204" s="44">
        <v>1013</v>
      </c>
      <c r="F204" s="44">
        <v>616</v>
      </c>
      <c r="G204" s="44">
        <v>104</v>
      </c>
      <c r="H204" s="44">
        <v>138</v>
      </c>
      <c r="I204" s="42" t="s">
        <v>93</v>
      </c>
      <c r="J204" s="44">
        <v>183</v>
      </c>
      <c r="K204" s="44">
        <v>109</v>
      </c>
      <c r="L204" s="42" t="s">
        <v>93</v>
      </c>
      <c r="M204" s="105">
        <v>349</v>
      </c>
      <c r="N204" s="51">
        <f t="shared" si="84"/>
        <v>4189</v>
      </c>
    </row>
    <row r="205" spans="1:14" x14ac:dyDescent="0.35">
      <c r="A205" s="196"/>
      <c r="B205" s="2"/>
      <c r="C205" s="66">
        <f>C204/C210</f>
        <v>0.86133768352365414</v>
      </c>
      <c r="D205" s="66">
        <f t="shared" ref="D205:N205" si="96">D204/D210</f>
        <v>0.87096774193548387</v>
      </c>
      <c r="E205" s="66">
        <f t="shared" si="96"/>
        <v>0.86803770351328191</v>
      </c>
      <c r="F205" s="66">
        <f t="shared" si="96"/>
        <v>0.88</v>
      </c>
      <c r="G205" s="66">
        <f t="shared" si="96"/>
        <v>0.95412844036697253</v>
      </c>
      <c r="H205" s="66">
        <f t="shared" si="96"/>
        <v>0.9452054794520548</v>
      </c>
      <c r="I205" s="66" t="e">
        <f t="shared" si="96"/>
        <v>#VALUE!</v>
      </c>
      <c r="J205" s="66">
        <f t="shared" si="96"/>
        <v>0.87559808612440193</v>
      </c>
      <c r="K205" s="66">
        <f t="shared" si="96"/>
        <v>0.88617886178861793</v>
      </c>
      <c r="L205" s="66" t="e">
        <f t="shared" si="96"/>
        <v>#VALUE!</v>
      </c>
      <c r="M205" s="111">
        <f t="shared" si="96"/>
        <v>0.93066666666666664</v>
      </c>
      <c r="N205" s="66">
        <f t="shared" si="96"/>
        <v>0.87856543624161076</v>
      </c>
    </row>
    <row r="206" spans="1:14" x14ac:dyDescent="0.35">
      <c r="A206" s="196"/>
      <c r="B206" s="2" t="s">
        <v>646</v>
      </c>
      <c r="C206" s="42">
        <v>85</v>
      </c>
      <c r="D206" s="44">
        <v>52</v>
      </c>
      <c r="E206" s="44">
        <v>85</v>
      </c>
      <c r="F206" s="44">
        <v>45</v>
      </c>
      <c r="G206" s="44">
        <v>5</v>
      </c>
      <c r="H206" s="44">
        <v>8</v>
      </c>
      <c r="I206" s="42" t="s">
        <v>93</v>
      </c>
      <c r="J206" s="44">
        <v>15</v>
      </c>
      <c r="K206" s="44">
        <v>7</v>
      </c>
      <c r="L206" s="42" t="s">
        <v>93</v>
      </c>
      <c r="M206" s="105">
        <v>14</v>
      </c>
      <c r="N206" s="51">
        <f t="shared" si="84"/>
        <v>316</v>
      </c>
    </row>
    <row r="207" spans="1:14" x14ac:dyDescent="0.35">
      <c r="A207" s="196"/>
      <c r="B207" s="2"/>
      <c r="C207" s="66">
        <f>C206/C210</f>
        <v>6.9331158238172916E-2</v>
      </c>
      <c r="D207" s="66">
        <f t="shared" ref="D207:N207" si="97">D206/D210</f>
        <v>7.2931276297335201E-2</v>
      </c>
      <c r="E207" s="66">
        <f t="shared" si="97"/>
        <v>7.2836332476435298E-2</v>
      </c>
      <c r="F207" s="66">
        <f t="shared" si="97"/>
        <v>6.4285714285714279E-2</v>
      </c>
      <c r="G207" s="66">
        <f t="shared" si="97"/>
        <v>4.5871559633027525E-2</v>
      </c>
      <c r="H207" s="66">
        <f t="shared" si="97"/>
        <v>5.4794520547945202E-2</v>
      </c>
      <c r="I207" s="66" t="e">
        <f t="shared" si="97"/>
        <v>#VALUE!</v>
      </c>
      <c r="J207" s="66">
        <f t="shared" si="97"/>
        <v>7.1770334928229665E-2</v>
      </c>
      <c r="K207" s="66">
        <f t="shared" si="97"/>
        <v>5.6910569105691054E-2</v>
      </c>
      <c r="L207" s="66" t="e">
        <f t="shared" si="97"/>
        <v>#VALUE!</v>
      </c>
      <c r="M207" s="111">
        <f t="shared" si="97"/>
        <v>3.7333333333333336E-2</v>
      </c>
      <c r="N207" s="66">
        <f t="shared" si="97"/>
        <v>6.6275167785234901E-2</v>
      </c>
    </row>
    <row r="208" spans="1:14" x14ac:dyDescent="0.35">
      <c r="A208" s="196"/>
      <c r="B208" s="2" t="s">
        <v>647</v>
      </c>
      <c r="C208" s="42">
        <v>85</v>
      </c>
      <c r="D208" s="44">
        <v>40</v>
      </c>
      <c r="E208" s="44">
        <v>69</v>
      </c>
      <c r="F208" s="44">
        <v>39</v>
      </c>
      <c r="G208" s="44">
        <v>0</v>
      </c>
      <c r="H208" s="44">
        <v>0</v>
      </c>
      <c r="I208" s="42" t="s">
        <v>93</v>
      </c>
      <c r="J208" s="44">
        <v>11</v>
      </c>
      <c r="K208" s="44">
        <v>7</v>
      </c>
      <c r="L208" s="42" t="s">
        <v>93</v>
      </c>
      <c r="M208" s="105">
        <v>12</v>
      </c>
      <c r="N208" s="51">
        <f t="shared" si="84"/>
        <v>263</v>
      </c>
    </row>
    <row r="209" spans="1:14" x14ac:dyDescent="0.35">
      <c r="A209" s="64"/>
      <c r="B209" s="2"/>
      <c r="C209" s="66">
        <f>C208/C210</f>
        <v>6.9331158238172916E-2</v>
      </c>
      <c r="D209" s="66">
        <f t="shared" ref="D209:N209" si="98">D208/D210</f>
        <v>5.6100981767180924E-2</v>
      </c>
      <c r="E209" s="66">
        <f t="shared" si="98"/>
        <v>5.9125964010282778E-2</v>
      </c>
      <c r="F209" s="66">
        <f t="shared" si="98"/>
        <v>5.5714285714285716E-2</v>
      </c>
      <c r="G209" s="66">
        <f t="shared" si="98"/>
        <v>0</v>
      </c>
      <c r="H209" s="66">
        <f t="shared" si="98"/>
        <v>0</v>
      </c>
      <c r="I209" s="66" t="e">
        <f t="shared" si="98"/>
        <v>#VALUE!</v>
      </c>
      <c r="J209" s="66">
        <f t="shared" si="98"/>
        <v>5.2631578947368418E-2</v>
      </c>
      <c r="K209" s="66">
        <f t="shared" si="98"/>
        <v>5.6910569105691054E-2</v>
      </c>
      <c r="L209" s="66" t="e">
        <f t="shared" si="98"/>
        <v>#VALUE!</v>
      </c>
      <c r="M209" s="111">
        <f t="shared" si="98"/>
        <v>3.2000000000000001E-2</v>
      </c>
      <c r="N209" s="66">
        <f t="shared" si="98"/>
        <v>5.5159395973154363E-2</v>
      </c>
    </row>
    <row r="210" spans="1:14" x14ac:dyDescent="0.35">
      <c r="A210" s="64"/>
      <c r="B210" s="2" t="s">
        <v>89</v>
      </c>
      <c r="C210" s="69">
        <f>SUM(C204,C206,C208)</f>
        <v>1226</v>
      </c>
      <c r="D210" s="69">
        <f t="shared" ref="D210:N210" si="99">SUM(D204,D206,D208)</f>
        <v>713</v>
      </c>
      <c r="E210" s="69">
        <f t="shared" si="99"/>
        <v>1167</v>
      </c>
      <c r="F210" s="69">
        <f t="shared" si="99"/>
        <v>700</v>
      </c>
      <c r="G210" s="69">
        <f t="shared" si="99"/>
        <v>109</v>
      </c>
      <c r="H210" s="69">
        <f t="shared" si="99"/>
        <v>146</v>
      </c>
      <c r="I210" s="69">
        <f t="shared" si="99"/>
        <v>0</v>
      </c>
      <c r="J210" s="69">
        <f t="shared" si="99"/>
        <v>209</v>
      </c>
      <c r="K210" s="69">
        <f t="shared" si="99"/>
        <v>123</v>
      </c>
      <c r="L210" s="69">
        <f t="shared" si="99"/>
        <v>0</v>
      </c>
      <c r="M210" s="112">
        <f t="shared" si="99"/>
        <v>375</v>
      </c>
      <c r="N210" s="69">
        <f t="shared" si="99"/>
        <v>4768</v>
      </c>
    </row>
    <row r="211" spans="1:14" x14ac:dyDescent="0.35">
      <c r="A211" s="197" t="s">
        <v>644</v>
      </c>
      <c r="B211" s="2" t="s">
        <v>645</v>
      </c>
      <c r="C211" s="42">
        <v>2017</v>
      </c>
      <c r="D211" s="42">
        <v>1149</v>
      </c>
      <c r="E211" s="42">
        <v>1915</v>
      </c>
      <c r="F211" s="42">
        <v>1053</v>
      </c>
      <c r="G211" s="42">
        <v>529</v>
      </c>
      <c r="H211" s="42">
        <v>526</v>
      </c>
      <c r="I211" s="42" t="s">
        <v>93</v>
      </c>
      <c r="J211" s="42">
        <v>784</v>
      </c>
      <c r="K211" s="42">
        <v>464</v>
      </c>
      <c r="L211" s="42" t="s">
        <v>93</v>
      </c>
      <c r="M211" s="99">
        <v>1447</v>
      </c>
      <c r="N211" s="51">
        <f t="shared" si="84"/>
        <v>9884</v>
      </c>
    </row>
    <row r="212" spans="1:14" x14ac:dyDescent="0.35">
      <c r="A212" s="215"/>
      <c r="B212" s="2"/>
      <c r="C212" s="66">
        <f>C211/C217</f>
        <v>0.91391028545536923</v>
      </c>
      <c r="D212" s="66">
        <f t="shared" ref="D212:N212" si="100">D211/D217</f>
        <v>0.91993594875900719</v>
      </c>
      <c r="E212" s="66">
        <f t="shared" si="100"/>
        <v>0.90758293838862558</v>
      </c>
      <c r="F212" s="66">
        <f t="shared" si="100"/>
        <v>0.91804707933740193</v>
      </c>
      <c r="G212" s="66">
        <f t="shared" si="100"/>
        <v>0.95660036166365281</v>
      </c>
      <c r="H212" s="66">
        <f t="shared" si="100"/>
        <v>0.95985401459854014</v>
      </c>
      <c r="I212" s="66" t="e">
        <f t="shared" si="100"/>
        <v>#VALUE!</v>
      </c>
      <c r="J212" s="66">
        <f t="shared" si="100"/>
        <v>0.96314496314496312</v>
      </c>
      <c r="K212" s="66">
        <f t="shared" si="100"/>
        <v>0.94308943089430897</v>
      </c>
      <c r="L212" s="66" t="e">
        <f t="shared" si="100"/>
        <v>#VALUE!</v>
      </c>
      <c r="M212" s="111">
        <f t="shared" si="100"/>
        <v>0.95385629531970995</v>
      </c>
      <c r="N212" s="66">
        <f t="shared" si="100"/>
        <v>0.92920936354235217</v>
      </c>
    </row>
    <row r="213" spans="1:14" x14ac:dyDescent="0.35">
      <c r="A213" s="215"/>
      <c r="B213" s="2" t="s">
        <v>646</v>
      </c>
      <c r="C213" s="42">
        <v>106</v>
      </c>
      <c r="D213" s="42">
        <v>62</v>
      </c>
      <c r="E213" s="42">
        <v>134</v>
      </c>
      <c r="F213" s="42">
        <v>61</v>
      </c>
      <c r="G213" s="42">
        <v>17</v>
      </c>
      <c r="H213" s="42">
        <v>18</v>
      </c>
      <c r="I213" s="42" t="s">
        <v>93</v>
      </c>
      <c r="J213" s="42">
        <v>17</v>
      </c>
      <c r="K213" s="42">
        <v>19</v>
      </c>
      <c r="L213" s="42" t="s">
        <v>93</v>
      </c>
      <c r="M213" s="99">
        <v>45</v>
      </c>
      <c r="N213" s="51">
        <f t="shared" si="84"/>
        <v>479</v>
      </c>
    </row>
    <row r="214" spans="1:14" x14ac:dyDescent="0.35">
      <c r="A214" s="215"/>
      <c r="B214" s="2"/>
      <c r="C214" s="66">
        <f>C213/C217</f>
        <v>4.8028998640688721E-2</v>
      </c>
      <c r="D214" s="66">
        <f t="shared" ref="D214:N214" si="101">D213/D217</f>
        <v>4.9639711769415534E-2</v>
      </c>
      <c r="E214" s="66">
        <f t="shared" si="101"/>
        <v>6.350710900473934E-2</v>
      </c>
      <c r="F214" s="66">
        <f t="shared" si="101"/>
        <v>5.3182214472537057E-2</v>
      </c>
      <c r="G214" s="66">
        <f t="shared" si="101"/>
        <v>3.074141048824593E-2</v>
      </c>
      <c r="H214" s="66">
        <f t="shared" si="101"/>
        <v>3.2846715328467155E-2</v>
      </c>
      <c r="I214" s="66" t="e">
        <f t="shared" si="101"/>
        <v>#VALUE!</v>
      </c>
      <c r="J214" s="66">
        <f t="shared" si="101"/>
        <v>2.0884520884520884E-2</v>
      </c>
      <c r="K214" s="66">
        <f t="shared" si="101"/>
        <v>3.8617886178861791E-2</v>
      </c>
      <c r="L214" s="66" t="e">
        <f t="shared" si="101"/>
        <v>#VALUE!</v>
      </c>
      <c r="M214" s="111">
        <f t="shared" si="101"/>
        <v>2.9663810151615028E-2</v>
      </c>
      <c r="N214" s="66">
        <f t="shared" si="101"/>
        <v>4.5031493842248756E-2</v>
      </c>
    </row>
    <row r="215" spans="1:14" x14ac:dyDescent="0.35">
      <c r="A215" s="216"/>
      <c r="B215" s="2" t="s">
        <v>647</v>
      </c>
      <c r="C215" s="42">
        <v>84</v>
      </c>
      <c r="D215" s="44">
        <v>38</v>
      </c>
      <c r="E215" s="44">
        <v>61</v>
      </c>
      <c r="F215" s="44">
        <v>33</v>
      </c>
      <c r="G215" s="44">
        <v>7</v>
      </c>
      <c r="H215" s="44">
        <v>4</v>
      </c>
      <c r="I215" s="42" t="s">
        <v>93</v>
      </c>
      <c r="J215" s="44">
        <v>13</v>
      </c>
      <c r="K215" s="44">
        <v>9</v>
      </c>
      <c r="L215" s="42" t="s">
        <v>93</v>
      </c>
      <c r="M215" s="105">
        <v>25</v>
      </c>
      <c r="N215" s="51">
        <f t="shared" si="84"/>
        <v>274</v>
      </c>
    </row>
    <row r="216" spans="1:14" x14ac:dyDescent="0.35">
      <c r="A216" s="65"/>
      <c r="B216" s="2"/>
      <c r="C216" s="66">
        <f>C215/C217</f>
        <v>3.8060715903942E-2</v>
      </c>
      <c r="D216" s="66">
        <f t="shared" ref="D216:N216" si="102">D215/D217</f>
        <v>3.0424339471577262E-2</v>
      </c>
      <c r="E216" s="66">
        <f t="shared" si="102"/>
        <v>2.8909952606635071E-2</v>
      </c>
      <c r="F216" s="66">
        <f t="shared" si="102"/>
        <v>2.8770706190061029E-2</v>
      </c>
      <c r="G216" s="66">
        <f t="shared" si="102"/>
        <v>1.2658227848101266E-2</v>
      </c>
      <c r="H216" s="66">
        <f t="shared" si="102"/>
        <v>7.2992700729927005E-3</v>
      </c>
      <c r="I216" s="66" t="e">
        <f t="shared" si="102"/>
        <v>#VALUE!</v>
      </c>
      <c r="J216" s="66">
        <f t="shared" si="102"/>
        <v>1.5970515970515971E-2</v>
      </c>
      <c r="K216" s="66">
        <f t="shared" si="102"/>
        <v>1.8292682926829267E-2</v>
      </c>
      <c r="L216" s="66" t="e">
        <f t="shared" si="102"/>
        <v>#VALUE!</v>
      </c>
      <c r="M216" s="111">
        <f t="shared" si="102"/>
        <v>1.6479894528675015E-2</v>
      </c>
      <c r="N216" s="66">
        <f t="shared" si="102"/>
        <v>2.5759142615399078E-2</v>
      </c>
    </row>
    <row r="217" spans="1:14" x14ac:dyDescent="0.35">
      <c r="A217" s="65"/>
      <c r="B217" s="2" t="s">
        <v>89</v>
      </c>
      <c r="C217" s="69">
        <f>SUM(C211,C213,C215)</f>
        <v>2207</v>
      </c>
      <c r="D217" s="69">
        <f t="shared" ref="D217:N217" si="103">SUM(D211,D213,D215)</f>
        <v>1249</v>
      </c>
      <c r="E217" s="69">
        <f t="shared" si="103"/>
        <v>2110</v>
      </c>
      <c r="F217" s="69">
        <f t="shared" si="103"/>
        <v>1147</v>
      </c>
      <c r="G217" s="69">
        <f t="shared" si="103"/>
        <v>553</v>
      </c>
      <c r="H217" s="69">
        <f t="shared" si="103"/>
        <v>548</v>
      </c>
      <c r="I217" s="69">
        <f t="shared" si="103"/>
        <v>0</v>
      </c>
      <c r="J217" s="69">
        <f t="shared" si="103"/>
        <v>814</v>
      </c>
      <c r="K217" s="69">
        <f t="shared" si="103"/>
        <v>492</v>
      </c>
      <c r="L217" s="69">
        <f t="shared" si="103"/>
        <v>0</v>
      </c>
      <c r="M217" s="112">
        <f t="shared" si="103"/>
        <v>1517</v>
      </c>
      <c r="N217" s="69">
        <f t="shared" si="103"/>
        <v>10637</v>
      </c>
    </row>
    <row r="218" spans="1:14" x14ac:dyDescent="0.35">
      <c r="A218" s="196" t="s">
        <v>147</v>
      </c>
      <c r="B218" s="208"/>
      <c r="C218" s="42" t="s">
        <v>667</v>
      </c>
      <c r="D218" s="42" t="s">
        <v>687</v>
      </c>
      <c r="E218" s="44" t="s">
        <v>709</v>
      </c>
      <c r="F218" s="42" t="s">
        <v>731</v>
      </c>
      <c r="G218" s="42" t="s">
        <v>754</v>
      </c>
      <c r="H218" s="44" t="s">
        <v>781</v>
      </c>
      <c r="I218" s="42" t="s">
        <v>93</v>
      </c>
      <c r="J218" s="42" t="s">
        <v>821</v>
      </c>
      <c r="K218" s="42" t="s">
        <v>849</v>
      </c>
      <c r="L218" s="42" t="s">
        <v>93</v>
      </c>
      <c r="M218" s="105" t="s">
        <v>886</v>
      </c>
    </row>
    <row r="219" spans="1:14" x14ac:dyDescent="0.35">
      <c r="A219" s="196" t="s">
        <v>148</v>
      </c>
      <c r="B219" s="208"/>
      <c r="C219" s="42">
        <v>4</v>
      </c>
      <c r="D219" s="44">
        <v>4</v>
      </c>
      <c r="E219" s="44">
        <v>4</v>
      </c>
      <c r="F219" s="44">
        <v>4</v>
      </c>
      <c r="G219" s="44">
        <v>4</v>
      </c>
      <c r="H219" s="44">
        <v>3</v>
      </c>
      <c r="I219" s="42" t="s">
        <v>93</v>
      </c>
      <c r="J219" s="44">
        <v>3</v>
      </c>
      <c r="K219" s="44">
        <v>3</v>
      </c>
      <c r="L219" s="42" t="s">
        <v>93</v>
      </c>
      <c r="M219" s="105">
        <v>3</v>
      </c>
    </row>
    <row r="220" spans="1:14" x14ac:dyDescent="0.35">
      <c r="A220" s="196" t="s">
        <v>266</v>
      </c>
      <c r="B220" s="208"/>
      <c r="C220" s="42" t="s">
        <v>304</v>
      </c>
      <c r="D220" s="42" t="s">
        <v>688</v>
      </c>
      <c r="E220" s="42" t="s">
        <v>304</v>
      </c>
      <c r="F220" s="42" t="s">
        <v>304</v>
      </c>
      <c r="G220" s="42" t="s">
        <v>755</v>
      </c>
      <c r="H220" s="42" t="s">
        <v>782</v>
      </c>
      <c r="I220" s="42" t="s">
        <v>93</v>
      </c>
      <c r="J220" s="42" t="s">
        <v>822</v>
      </c>
      <c r="K220" s="42" t="s">
        <v>850</v>
      </c>
      <c r="L220" s="42" t="s">
        <v>93</v>
      </c>
      <c r="M220" s="99" t="s">
        <v>887</v>
      </c>
    </row>
    <row r="221" spans="1:14" x14ac:dyDescent="0.35">
      <c r="A221" s="196" t="s">
        <v>248</v>
      </c>
      <c r="B221" s="208"/>
      <c r="C221" s="42" t="s">
        <v>668</v>
      </c>
      <c r="D221" s="42" t="s">
        <v>689</v>
      </c>
      <c r="E221" s="42" t="s">
        <v>710</v>
      </c>
      <c r="F221" s="42" t="s">
        <v>732</v>
      </c>
      <c r="G221" s="42" t="s">
        <v>756</v>
      </c>
      <c r="H221" s="42" t="s">
        <v>783</v>
      </c>
      <c r="I221" s="42" t="s">
        <v>93</v>
      </c>
      <c r="J221" s="42" t="s">
        <v>823</v>
      </c>
      <c r="K221" s="42" t="s">
        <v>851</v>
      </c>
      <c r="L221" s="42" t="s">
        <v>93</v>
      </c>
      <c r="M221" s="99" t="s">
        <v>888</v>
      </c>
    </row>
    <row r="222" spans="1:14" x14ac:dyDescent="0.35">
      <c r="A222" s="196" t="s">
        <v>148</v>
      </c>
      <c r="B222" s="208"/>
      <c r="C222" s="42">
        <v>8</v>
      </c>
      <c r="D222" s="42">
        <v>8</v>
      </c>
      <c r="E222" s="42">
        <v>8</v>
      </c>
      <c r="F222" s="42">
        <v>8</v>
      </c>
      <c r="G222" s="42">
        <v>8</v>
      </c>
      <c r="H222" s="42">
        <v>6</v>
      </c>
      <c r="I222" s="42" t="s">
        <v>93</v>
      </c>
      <c r="J222" s="42">
        <v>6</v>
      </c>
      <c r="K222" s="42">
        <v>6</v>
      </c>
      <c r="L222" s="42" t="s">
        <v>93</v>
      </c>
      <c r="M222" s="99">
        <v>6</v>
      </c>
    </row>
    <row r="223" spans="1:14" x14ac:dyDescent="0.35">
      <c r="A223" s="196" t="s">
        <v>266</v>
      </c>
      <c r="B223" s="208"/>
      <c r="C223" s="42" t="s">
        <v>304</v>
      </c>
      <c r="D223" s="42" t="s">
        <v>690</v>
      </c>
      <c r="E223" s="42" t="s">
        <v>304</v>
      </c>
      <c r="F223" s="42" t="s">
        <v>304</v>
      </c>
      <c r="G223" s="42" t="s">
        <v>757</v>
      </c>
      <c r="H223" s="42" t="s">
        <v>784</v>
      </c>
      <c r="I223" s="42" t="s">
        <v>93</v>
      </c>
      <c r="J223" s="42" t="s">
        <v>824</v>
      </c>
      <c r="K223" s="42" t="s">
        <v>852</v>
      </c>
      <c r="L223" s="42" t="s">
        <v>93</v>
      </c>
      <c r="M223" s="99" t="s">
        <v>889</v>
      </c>
    </row>
    <row r="226" spans="1:14" x14ac:dyDescent="0.35">
      <c r="A226" s="217" t="s">
        <v>653</v>
      </c>
      <c r="B226" s="218"/>
      <c r="C226" s="196" t="s">
        <v>2</v>
      </c>
      <c r="D226" s="196"/>
      <c r="E226" s="196"/>
      <c r="F226" s="196"/>
      <c r="G226" s="196"/>
      <c r="H226" s="196"/>
      <c r="I226" s="196"/>
      <c r="J226" s="196"/>
      <c r="K226" s="196"/>
      <c r="L226" s="196"/>
      <c r="M226" s="196"/>
    </row>
    <row r="227" spans="1:14" x14ac:dyDescent="0.35">
      <c r="A227" s="219"/>
      <c r="B227" s="220"/>
      <c r="C227" s="35">
        <v>2011</v>
      </c>
      <c r="D227" s="35">
        <v>2012</v>
      </c>
      <c r="E227" s="35">
        <v>2013</v>
      </c>
      <c r="F227" s="35">
        <v>2015</v>
      </c>
      <c r="G227" s="35">
        <v>2016</v>
      </c>
      <c r="H227" s="35">
        <v>2017</v>
      </c>
      <c r="I227" s="35">
        <v>2018</v>
      </c>
      <c r="J227" s="35">
        <v>2019</v>
      </c>
      <c r="K227" s="35">
        <v>2020</v>
      </c>
      <c r="L227" s="35">
        <v>2021</v>
      </c>
      <c r="M227" s="92">
        <v>2022</v>
      </c>
      <c r="N227" t="s">
        <v>89</v>
      </c>
    </row>
    <row r="228" spans="1:14" x14ac:dyDescent="0.35">
      <c r="A228" s="197" t="s">
        <v>640</v>
      </c>
      <c r="B228" s="2" t="s">
        <v>645</v>
      </c>
      <c r="C228" s="42">
        <v>14</v>
      </c>
      <c r="D228" s="42">
        <v>14</v>
      </c>
      <c r="E228" s="42">
        <v>17</v>
      </c>
      <c r="F228" s="42">
        <v>14</v>
      </c>
      <c r="G228" s="42">
        <v>4</v>
      </c>
      <c r="H228" s="42">
        <v>0</v>
      </c>
      <c r="I228" s="42" t="s">
        <v>93</v>
      </c>
      <c r="J228" s="42">
        <v>0</v>
      </c>
      <c r="K228" s="42">
        <v>0</v>
      </c>
      <c r="L228" s="42" t="s">
        <v>93</v>
      </c>
      <c r="M228" s="99">
        <v>0</v>
      </c>
      <c r="N228" s="51">
        <f>SUM(C228:M228)</f>
        <v>63</v>
      </c>
    </row>
    <row r="229" spans="1:14" x14ac:dyDescent="0.35">
      <c r="A229" s="215"/>
      <c r="B229" s="2"/>
      <c r="C229" s="66">
        <f>C228/C234</f>
        <v>0.60869565217391308</v>
      </c>
      <c r="D229" s="66">
        <f t="shared" ref="D229:N229" si="104">D228/D234</f>
        <v>0.73684210526315785</v>
      </c>
      <c r="E229" s="66">
        <f t="shared" si="104"/>
        <v>0.70833333333333337</v>
      </c>
      <c r="F229" s="66">
        <f t="shared" si="104"/>
        <v>0.7</v>
      </c>
      <c r="G229" s="66">
        <f t="shared" si="104"/>
        <v>0.8</v>
      </c>
      <c r="H229" s="66" t="e">
        <f t="shared" si="104"/>
        <v>#DIV/0!</v>
      </c>
      <c r="I229" s="66" t="e">
        <f t="shared" si="104"/>
        <v>#VALUE!</v>
      </c>
      <c r="J229" s="66" t="e">
        <f t="shared" si="104"/>
        <v>#DIV/0!</v>
      </c>
      <c r="K229" s="66" t="e">
        <f t="shared" si="104"/>
        <v>#DIV/0!</v>
      </c>
      <c r="L229" s="66" t="e">
        <f t="shared" si="104"/>
        <v>#VALUE!</v>
      </c>
      <c r="M229" s="111" t="e">
        <f t="shared" si="104"/>
        <v>#DIV/0!</v>
      </c>
      <c r="N229" s="66">
        <f t="shared" si="104"/>
        <v>0.69230769230769229</v>
      </c>
    </row>
    <row r="230" spans="1:14" x14ac:dyDescent="0.35">
      <c r="A230" s="214"/>
      <c r="B230" s="2" t="s">
        <v>646</v>
      </c>
      <c r="C230" s="42">
        <v>5</v>
      </c>
      <c r="D230" s="42">
        <v>2</v>
      </c>
      <c r="E230" s="42">
        <v>1</v>
      </c>
      <c r="F230" s="42">
        <v>5</v>
      </c>
      <c r="G230" s="42">
        <v>1</v>
      </c>
      <c r="H230" s="42">
        <v>0</v>
      </c>
      <c r="I230" s="42" t="s">
        <v>93</v>
      </c>
      <c r="J230" s="42">
        <v>0</v>
      </c>
      <c r="K230" s="42">
        <v>0</v>
      </c>
      <c r="L230" s="42" t="s">
        <v>93</v>
      </c>
      <c r="M230" s="99">
        <v>0</v>
      </c>
      <c r="N230" s="51">
        <f t="shared" ref="N230:N260" si="105">SUM(C230:M230)</f>
        <v>14</v>
      </c>
    </row>
    <row r="231" spans="1:14" x14ac:dyDescent="0.35">
      <c r="A231" s="214"/>
      <c r="B231" s="2"/>
      <c r="C231" s="66">
        <f>C230/C234</f>
        <v>0.21739130434782608</v>
      </c>
      <c r="D231" s="66">
        <f t="shared" ref="D231:N231" si="106">D230/D234</f>
        <v>0.10526315789473684</v>
      </c>
      <c r="E231" s="66">
        <f t="shared" si="106"/>
        <v>4.1666666666666664E-2</v>
      </c>
      <c r="F231" s="66">
        <f t="shared" si="106"/>
        <v>0.25</v>
      </c>
      <c r="G231" s="66">
        <f t="shared" si="106"/>
        <v>0.2</v>
      </c>
      <c r="H231" s="66" t="e">
        <f t="shared" si="106"/>
        <v>#DIV/0!</v>
      </c>
      <c r="I231" s="66" t="e">
        <f t="shared" si="106"/>
        <v>#VALUE!</v>
      </c>
      <c r="J231" s="66" t="e">
        <f t="shared" si="106"/>
        <v>#DIV/0!</v>
      </c>
      <c r="K231" s="66" t="e">
        <f t="shared" si="106"/>
        <v>#DIV/0!</v>
      </c>
      <c r="L231" s="66" t="e">
        <f t="shared" si="106"/>
        <v>#VALUE!</v>
      </c>
      <c r="M231" s="111" t="e">
        <f t="shared" si="106"/>
        <v>#DIV/0!</v>
      </c>
      <c r="N231" s="66">
        <f t="shared" si="106"/>
        <v>0.15384615384615385</v>
      </c>
    </row>
    <row r="232" spans="1:14" x14ac:dyDescent="0.35">
      <c r="A232" s="191"/>
      <c r="B232" s="2" t="s">
        <v>647</v>
      </c>
      <c r="C232" s="42">
        <v>4</v>
      </c>
      <c r="D232" s="42">
        <v>3</v>
      </c>
      <c r="E232" s="42">
        <v>6</v>
      </c>
      <c r="F232" s="42">
        <v>1</v>
      </c>
      <c r="G232" s="42">
        <v>0</v>
      </c>
      <c r="H232" s="42">
        <v>0</v>
      </c>
      <c r="I232" s="42" t="s">
        <v>93</v>
      </c>
      <c r="J232" s="42">
        <v>0</v>
      </c>
      <c r="K232" s="42">
        <v>0</v>
      </c>
      <c r="L232" s="42" t="s">
        <v>93</v>
      </c>
      <c r="M232" s="99">
        <v>0</v>
      </c>
      <c r="N232" s="51">
        <f t="shared" si="105"/>
        <v>14</v>
      </c>
    </row>
    <row r="233" spans="1:14" x14ac:dyDescent="0.35">
      <c r="A233" s="59"/>
      <c r="B233" s="2"/>
      <c r="C233" s="66">
        <f>C232/C234</f>
        <v>0.17391304347826086</v>
      </c>
      <c r="D233" s="66">
        <f t="shared" ref="D233:N233" si="107">D232/D234</f>
        <v>0.15789473684210525</v>
      </c>
      <c r="E233" s="66">
        <f t="shared" si="107"/>
        <v>0.25</v>
      </c>
      <c r="F233" s="66">
        <f t="shared" si="107"/>
        <v>0.05</v>
      </c>
      <c r="G233" s="66">
        <f t="shared" si="107"/>
        <v>0</v>
      </c>
      <c r="H233" s="66" t="e">
        <f t="shared" si="107"/>
        <v>#DIV/0!</v>
      </c>
      <c r="I233" s="66" t="e">
        <f t="shared" si="107"/>
        <v>#VALUE!</v>
      </c>
      <c r="J233" s="66" t="e">
        <f t="shared" si="107"/>
        <v>#DIV/0!</v>
      </c>
      <c r="K233" s="66" t="e">
        <f t="shared" si="107"/>
        <v>#DIV/0!</v>
      </c>
      <c r="L233" s="66" t="e">
        <f t="shared" si="107"/>
        <v>#VALUE!</v>
      </c>
      <c r="M233" s="111" t="e">
        <f t="shared" si="107"/>
        <v>#DIV/0!</v>
      </c>
      <c r="N233" s="66">
        <f t="shared" si="107"/>
        <v>0.15384615384615385</v>
      </c>
    </row>
    <row r="234" spans="1:14" x14ac:dyDescent="0.35">
      <c r="A234" s="59"/>
      <c r="B234" s="2" t="s">
        <v>89</v>
      </c>
      <c r="C234" s="69">
        <f>SUM(C228,C230,C232)</f>
        <v>23</v>
      </c>
      <c r="D234" s="69">
        <f t="shared" ref="D234:N234" si="108">SUM(D228,D230,D232)</f>
        <v>19</v>
      </c>
      <c r="E234" s="69">
        <f t="shared" si="108"/>
        <v>24</v>
      </c>
      <c r="F234" s="69">
        <f t="shared" si="108"/>
        <v>20</v>
      </c>
      <c r="G234" s="69">
        <f t="shared" si="108"/>
        <v>5</v>
      </c>
      <c r="H234" s="69">
        <f t="shared" si="108"/>
        <v>0</v>
      </c>
      <c r="I234" s="69">
        <f t="shared" si="108"/>
        <v>0</v>
      </c>
      <c r="J234" s="69">
        <f t="shared" si="108"/>
        <v>0</v>
      </c>
      <c r="K234" s="69">
        <f t="shared" si="108"/>
        <v>0</v>
      </c>
      <c r="L234" s="69">
        <f t="shared" si="108"/>
        <v>0</v>
      </c>
      <c r="M234" s="112">
        <f t="shared" si="108"/>
        <v>0</v>
      </c>
      <c r="N234" s="69">
        <f t="shared" si="108"/>
        <v>91</v>
      </c>
    </row>
    <row r="235" spans="1:14" x14ac:dyDescent="0.35">
      <c r="A235" s="197" t="s">
        <v>641</v>
      </c>
      <c r="B235" s="2" t="s">
        <v>645</v>
      </c>
      <c r="C235" s="42">
        <v>51</v>
      </c>
      <c r="D235" s="44">
        <v>44</v>
      </c>
      <c r="E235" s="44">
        <v>48</v>
      </c>
      <c r="F235" s="44">
        <v>26</v>
      </c>
      <c r="G235" s="42">
        <v>7</v>
      </c>
      <c r="H235" s="42">
        <v>3</v>
      </c>
      <c r="I235" s="42" t="s">
        <v>93</v>
      </c>
      <c r="J235" s="42">
        <v>7</v>
      </c>
      <c r="K235" s="42">
        <v>6</v>
      </c>
      <c r="L235" s="42" t="s">
        <v>93</v>
      </c>
      <c r="M235" s="105">
        <v>11</v>
      </c>
      <c r="N235" s="51">
        <f t="shared" si="105"/>
        <v>203</v>
      </c>
    </row>
    <row r="236" spans="1:14" x14ac:dyDescent="0.35">
      <c r="A236" s="215"/>
      <c r="B236" s="2"/>
      <c r="C236" s="66">
        <f>C235/C241</f>
        <v>0.68</v>
      </c>
      <c r="D236" s="66">
        <f t="shared" ref="D236:N236" si="109">D235/D241</f>
        <v>0.84615384615384615</v>
      </c>
      <c r="E236" s="66">
        <f t="shared" si="109"/>
        <v>0.77419354838709675</v>
      </c>
      <c r="F236" s="66">
        <f t="shared" si="109"/>
        <v>0.74285714285714288</v>
      </c>
      <c r="G236" s="66">
        <f t="shared" si="109"/>
        <v>0.77777777777777779</v>
      </c>
      <c r="H236" s="66">
        <f t="shared" si="109"/>
        <v>1</v>
      </c>
      <c r="I236" s="66" t="e">
        <f t="shared" si="109"/>
        <v>#VALUE!</v>
      </c>
      <c r="J236" s="66">
        <f t="shared" si="109"/>
        <v>0.7</v>
      </c>
      <c r="K236" s="66">
        <f t="shared" si="109"/>
        <v>0.8571428571428571</v>
      </c>
      <c r="L236" s="66" t="e">
        <f t="shared" si="109"/>
        <v>#VALUE!</v>
      </c>
      <c r="M236" s="111">
        <f t="shared" si="109"/>
        <v>0.73333333333333328</v>
      </c>
      <c r="N236" s="66">
        <f t="shared" si="109"/>
        <v>0.7574626865671642</v>
      </c>
    </row>
    <row r="237" spans="1:14" x14ac:dyDescent="0.35">
      <c r="A237" s="214"/>
      <c r="B237" s="2" t="s">
        <v>646</v>
      </c>
      <c r="C237" s="42">
        <v>10</v>
      </c>
      <c r="D237" s="44">
        <v>1</v>
      </c>
      <c r="E237" s="44">
        <v>7</v>
      </c>
      <c r="F237" s="44">
        <v>5</v>
      </c>
      <c r="G237" s="42">
        <v>2</v>
      </c>
      <c r="H237" s="42">
        <v>0</v>
      </c>
      <c r="I237" s="42" t="s">
        <v>93</v>
      </c>
      <c r="J237" s="42">
        <v>2</v>
      </c>
      <c r="K237" s="42">
        <v>0</v>
      </c>
      <c r="L237" s="42" t="s">
        <v>93</v>
      </c>
      <c r="M237" s="105">
        <v>3</v>
      </c>
      <c r="N237" s="51">
        <f t="shared" si="105"/>
        <v>30</v>
      </c>
    </row>
    <row r="238" spans="1:14" x14ac:dyDescent="0.35">
      <c r="A238" s="214"/>
      <c r="B238" s="2"/>
      <c r="C238" s="66">
        <f>C237/C241</f>
        <v>0.13333333333333333</v>
      </c>
      <c r="D238" s="66">
        <f t="shared" ref="D238:N238" si="110">D237/D241</f>
        <v>1.9230769230769232E-2</v>
      </c>
      <c r="E238" s="66">
        <f t="shared" si="110"/>
        <v>0.11290322580645161</v>
      </c>
      <c r="F238" s="66">
        <f t="shared" si="110"/>
        <v>0.14285714285714285</v>
      </c>
      <c r="G238" s="66">
        <f t="shared" si="110"/>
        <v>0.22222222222222221</v>
      </c>
      <c r="H238" s="66">
        <f t="shared" si="110"/>
        <v>0</v>
      </c>
      <c r="I238" s="66" t="e">
        <f t="shared" si="110"/>
        <v>#VALUE!</v>
      </c>
      <c r="J238" s="66">
        <f t="shared" si="110"/>
        <v>0.2</v>
      </c>
      <c r="K238" s="66">
        <f t="shared" si="110"/>
        <v>0</v>
      </c>
      <c r="L238" s="66" t="e">
        <f t="shared" si="110"/>
        <v>#VALUE!</v>
      </c>
      <c r="M238" s="111">
        <f t="shared" si="110"/>
        <v>0.2</v>
      </c>
      <c r="N238" s="66">
        <f t="shared" si="110"/>
        <v>0.11194029850746269</v>
      </c>
    </row>
    <row r="239" spans="1:14" x14ac:dyDescent="0.35">
      <c r="A239" s="191"/>
      <c r="B239" s="2" t="s">
        <v>647</v>
      </c>
      <c r="C239" s="42">
        <v>14</v>
      </c>
      <c r="D239" s="44">
        <v>7</v>
      </c>
      <c r="E239" s="44">
        <v>7</v>
      </c>
      <c r="F239" s="44">
        <v>4</v>
      </c>
      <c r="G239" s="42">
        <v>0</v>
      </c>
      <c r="H239" s="42">
        <v>0</v>
      </c>
      <c r="I239" s="42" t="s">
        <v>93</v>
      </c>
      <c r="J239" s="42">
        <v>1</v>
      </c>
      <c r="K239" s="42">
        <v>1</v>
      </c>
      <c r="L239" s="42" t="s">
        <v>93</v>
      </c>
      <c r="M239" s="105">
        <v>1</v>
      </c>
      <c r="N239" s="51">
        <f t="shared" si="105"/>
        <v>35</v>
      </c>
    </row>
    <row r="240" spans="1:14" x14ac:dyDescent="0.35">
      <c r="A240" s="63"/>
      <c r="B240" s="2"/>
      <c r="C240" s="66">
        <f>C239/C241</f>
        <v>0.18666666666666668</v>
      </c>
      <c r="D240" s="66">
        <f t="shared" ref="D240:N240" si="111">D239/D241</f>
        <v>0.13461538461538461</v>
      </c>
      <c r="E240" s="66">
        <f t="shared" si="111"/>
        <v>0.11290322580645161</v>
      </c>
      <c r="F240" s="66">
        <f t="shared" si="111"/>
        <v>0.11428571428571428</v>
      </c>
      <c r="G240" s="66">
        <f t="shared" si="111"/>
        <v>0</v>
      </c>
      <c r="H240" s="66">
        <f t="shared" si="111"/>
        <v>0</v>
      </c>
      <c r="I240" s="66" t="e">
        <f t="shared" si="111"/>
        <v>#VALUE!</v>
      </c>
      <c r="J240" s="66">
        <f t="shared" si="111"/>
        <v>0.1</v>
      </c>
      <c r="K240" s="66">
        <f t="shared" si="111"/>
        <v>0.14285714285714285</v>
      </c>
      <c r="L240" s="66" t="e">
        <f t="shared" si="111"/>
        <v>#VALUE!</v>
      </c>
      <c r="M240" s="111">
        <f t="shared" si="111"/>
        <v>6.6666666666666666E-2</v>
      </c>
      <c r="N240" s="66">
        <f t="shared" si="111"/>
        <v>0.13059701492537312</v>
      </c>
    </row>
    <row r="241" spans="1:14" x14ac:dyDescent="0.35">
      <c r="A241" s="63"/>
      <c r="B241" s="2" t="s">
        <v>89</v>
      </c>
      <c r="C241" s="69">
        <f>SUM(C235,C237,C239)</f>
        <v>75</v>
      </c>
      <c r="D241" s="69">
        <f t="shared" ref="D241:N241" si="112">SUM(D235,D237,D239)</f>
        <v>52</v>
      </c>
      <c r="E241" s="69">
        <f t="shared" si="112"/>
        <v>62</v>
      </c>
      <c r="F241" s="69">
        <f t="shared" si="112"/>
        <v>35</v>
      </c>
      <c r="G241" s="69">
        <f t="shared" si="112"/>
        <v>9</v>
      </c>
      <c r="H241" s="69">
        <f t="shared" si="112"/>
        <v>3</v>
      </c>
      <c r="I241" s="69">
        <f t="shared" si="112"/>
        <v>0</v>
      </c>
      <c r="J241" s="69">
        <f t="shared" si="112"/>
        <v>10</v>
      </c>
      <c r="K241" s="69">
        <f t="shared" si="112"/>
        <v>7</v>
      </c>
      <c r="L241" s="69">
        <f t="shared" si="112"/>
        <v>0</v>
      </c>
      <c r="M241" s="112">
        <f t="shared" si="112"/>
        <v>15</v>
      </c>
      <c r="N241" s="69">
        <f t="shared" si="112"/>
        <v>268</v>
      </c>
    </row>
    <row r="242" spans="1:14" x14ac:dyDescent="0.35">
      <c r="A242" s="196" t="s">
        <v>642</v>
      </c>
      <c r="B242" s="2" t="s">
        <v>645</v>
      </c>
      <c r="C242" s="42">
        <v>90</v>
      </c>
      <c r="D242" s="44">
        <v>66</v>
      </c>
      <c r="E242" s="44">
        <v>95</v>
      </c>
      <c r="F242" s="44">
        <v>50</v>
      </c>
      <c r="G242" s="44">
        <v>9</v>
      </c>
      <c r="H242" s="44">
        <v>14</v>
      </c>
      <c r="I242" s="42" t="s">
        <v>93</v>
      </c>
      <c r="J242" s="44">
        <v>18</v>
      </c>
      <c r="K242" s="44">
        <v>17</v>
      </c>
      <c r="L242" s="42" t="s">
        <v>93</v>
      </c>
      <c r="M242" s="105">
        <v>46</v>
      </c>
      <c r="N242" s="51">
        <f t="shared" si="105"/>
        <v>405</v>
      </c>
    </row>
    <row r="243" spans="1:14" x14ac:dyDescent="0.35">
      <c r="A243" s="196"/>
      <c r="B243" s="2"/>
      <c r="C243" s="66">
        <f>C242/C248</f>
        <v>0.79646017699115046</v>
      </c>
      <c r="D243" s="66">
        <f t="shared" ref="D243:N243" si="113">D242/D248</f>
        <v>0.75862068965517238</v>
      </c>
      <c r="E243" s="66">
        <f t="shared" si="113"/>
        <v>0.76</v>
      </c>
      <c r="F243" s="66">
        <f t="shared" si="113"/>
        <v>0.70422535211267601</v>
      </c>
      <c r="G243" s="66">
        <f t="shared" si="113"/>
        <v>0.75</v>
      </c>
      <c r="H243" s="66">
        <f t="shared" si="113"/>
        <v>0.875</v>
      </c>
      <c r="I243" s="66" t="e">
        <f t="shared" si="113"/>
        <v>#VALUE!</v>
      </c>
      <c r="J243" s="66">
        <f t="shared" si="113"/>
        <v>0.78260869565217395</v>
      </c>
      <c r="K243" s="66">
        <f t="shared" si="113"/>
        <v>1</v>
      </c>
      <c r="L243" s="66" t="e">
        <f t="shared" si="113"/>
        <v>#VALUE!</v>
      </c>
      <c r="M243" s="111">
        <f t="shared" si="113"/>
        <v>0.85185185185185186</v>
      </c>
      <c r="N243" s="66">
        <f t="shared" si="113"/>
        <v>0.78185328185328185</v>
      </c>
    </row>
    <row r="244" spans="1:14" x14ac:dyDescent="0.35">
      <c r="A244" s="196"/>
      <c r="B244" s="2" t="s">
        <v>646</v>
      </c>
      <c r="C244" s="42">
        <v>13</v>
      </c>
      <c r="D244" s="44">
        <v>8</v>
      </c>
      <c r="E244" s="44">
        <v>14</v>
      </c>
      <c r="F244" s="44">
        <v>14</v>
      </c>
      <c r="G244" s="44">
        <v>3</v>
      </c>
      <c r="H244" s="44">
        <v>2</v>
      </c>
      <c r="I244" s="42" t="s">
        <v>93</v>
      </c>
      <c r="J244" s="44">
        <v>3</v>
      </c>
      <c r="K244" s="44">
        <v>0</v>
      </c>
      <c r="L244" s="42" t="s">
        <v>93</v>
      </c>
      <c r="M244" s="105">
        <v>5</v>
      </c>
      <c r="N244" s="51">
        <f t="shared" si="105"/>
        <v>62</v>
      </c>
    </row>
    <row r="245" spans="1:14" x14ac:dyDescent="0.35">
      <c r="A245" s="196"/>
      <c r="B245" s="2"/>
      <c r="C245" s="66">
        <f>C244/C248</f>
        <v>0.11504424778761062</v>
      </c>
      <c r="D245" s="66">
        <f t="shared" ref="D245:N245" si="114">D244/D248</f>
        <v>9.1954022988505746E-2</v>
      </c>
      <c r="E245" s="66">
        <f t="shared" si="114"/>
        <v>0.112</v>
      </c>
      <c r="F245" s="66">
        <f t="shared" si="114"/>
        <v>0.19718309859154928</v>
      </c>
      <c r="G245" s="66">
        <f t="shared" si="114"/>
        <v>0.25</v>
      </c>
      <c r="H245" s="66">
        <f t="shared" si="114"/>
        <v>0.125</v>
      </c>
      <c r="I245" s="66" t="e">
        <f t="shared" si="114"/>
        <v>#VALUE!</v>
      </c>
      <c r="J245" s="66">
        <f t="shared" si="114"/>
        <v>0.13043478260869565</v>
      </c>
      <c r="K245" s="66">
        <f t="shared" si="114"/>
        <v>0</v>
      </c>
      <c r="L245" s="66" t="e">
        <f t="shared" si="114"/>
        <v>#VALUE!</v>
      </c>
      <c r="M245" s="111">
        <f t="shared" si="114"/>
        <v>9.2592592592592587E-2</v>
      </c>
      <c r="N245" s="66">
        <f t="shared" si="114"/>
        <v>0.11969111969111969</v>
      </c>
    </row>
    <row r="246" spans="1:14" x14ac:dyDescent="0.35">
      <c r="A246" s="196"/>
      <c r="B246" s="2" t="s">
        <v>647</v>
      </c>
      <c r="C246" s="42">
        <v>10</v>
      </c>
      <c r="D246" s="44">
        <v>13</v>
      </c>
      <c r="E246" s="44">
        <v>16</v>
      </c>
      <c r="F246" s="44">
        <v>7</v>
      </c>
      <c r="G246" s="44">
        <v>0</v>
      </c>
      <c r="H246" s="44">
        <v>0</v>
      </c>
      <c r="I246" s="42" t="s">
        <v>93</v>
      </c>
      <c r="J246" s="44">
        <v>2</v>
      </c>
      <c r="K246" s="44">
        <v>0</v>
      </c>
      <c r="L246" s="42" t="s">
        <v>93</v>
      </c>
      <c r="M246" s="105">
        <v>3</v>
      </c>
      <c r="N246" s="51">
        <f t="shared" si="105"/>
        <v>51</v>
      </c>
    </row>
    <row r="247" spans="1:14" x14ac:dyDescent="0.35">
      <c r="A247" s="2"/>
      <c r="B247" s="2"/>
      <c r="C247" s="66">
        <f>C246/C248</f>
        <v>8.8495575221238937E-2</v>
      </c>
      <c r="D247" s="66">
        <f t="shared" ref="D247:N247" si="115">D246/D248</f>
        <v>0.14942528735632185</v>
      </c>
      <c r="E247" s="66">
        <f t="shared" si="115"/>
        <v>0.128</v>
      </c>
      <c r="F247" s="66">
        <f t="shared" si="115"/>
        <v>9.8591549295774641E-2</v>
      </c>
      <c r="G247" s="66">
        <f t="shared" si="115"/>
        <v>0</v>
      </c>
      <c r="H247" s="66">
        <f t="shared" si="115"/>
        <v>0</v>
      </c>
      <c r="I247" s="66" t="e">
        <f t="shared" si="115"/>
        <v>#VALUE!</v>
      </c>
      <c r="J247" s="66">
        <f t="shared" si="115"/>
        <v>8.6956521739130432E-2</v>
      </c>
      <c r="K247" s="66">
        <f t="shared" si="115"/>
        <v>0</v>
      </c>
      <c r="L247" s="66" t="e">
        <f t="shared" si="115"/>
        <v>#VALUE!</v>
      </c>
      <c r="M247" s="111">
        <f t="shared" si="115"/>
        <v>5.5555555555555552E-2</v>
      </c>
      <c r="N247" s="66">
        <f t="shared" si="115"/>
        <v>9.8455598455598453E-2</v>
      </c>
    </row>
    <row r="248" spans="1:14" x14ac:dyDescent="0.35">
      <c r="A248" s="2"/>
      <c r="B248" s="2" t="s">
        <v>89</v>
      </c>
      <c r="C248" s="69">
        <f>SUM(C242,C244,C246)</f>
        <v>113</v>
      </c>
      <c r="D248" s="69">
        <f t="shared" ref="D248:N248" si="116">SUM(D242,D244,D246)</f>
        <v>87</v>
      </c>
      <c r="E248" s="69">
        <f t="shared" si="116"/>
        <v>125</v>
      </c>
      <c r="F248" s="69">
        <f t="shared" si="116"/>
        <v>71</v>
      </c>
      <c r="G248" s="69">
        <f t="shared" si="116"/>
        <v>12</v>
      </c>
      <c r="H248" s="69">
        <f t="shared" si="116"/>
        <v>16</v>
      </c>
      <c r="I248" s="69">
        <f t="shared" si="116"/>
        <v>0</v>
      </c>
      <c r="J248" s="69">
        <f t="shared" si="116"/>
        <v>23</v>
      </c>
      <c r="K248" s="69">
        <f t="shared" si="116"/>
        <v>17</v>
      </c>
      <c r="L248" s="69">
        <f t="shared" si="116"/>
        <v>0</v>
      </c>
      <c r="M248" s="112">
        <f t="shared" si="116"/>
        <v>54</v>
      </c>
      <c r="N248" s="69">
        <f t="shared" si="116"/>
        <v>518</v>
      </c>
    </row>
    <row r="249" spans="1:14" x14ac:dyDescent="0.35">
      <c r="A249" s="196" t="s">
        <v>643</v>
      </c>
      <c r="B249" s="2" t="s">
        <v>645</v>
      </c>
      <c r="C249" s="42">
        <v>503</v>
      </c>
      <c r="D249" s="44">
        <v>312</v>
      </c>
      <c r="E249" s="44">
        <v>434</v>
      </c>
      <c r="F249" s="44">
        <v>293</v>
      </c>
      <c r="G249" s="44">
        <v>81</v>
      </c>
      <c r="H249" s="44">
        <v>98</v>
      </c>
      <c r="I249" s="42" t="s">
        <v>93</v>
      </c>
      <c r="J249" s="44">
        <v>162</v>
      </c>
      <c r="K249" s="44">
        <v>107</v>
      </c>
      <c r="L249" s="42" t="s">
        <v>93</v>
      </c>
      <c r="M249" s="105">
        <v>331</v>
      </c>
      <c r="N249" s="51">
        <f t="shared" si="105"/>
        <v>2321</v>
      </c>
    </row>
    <row r="250" spans="1:14" x14ac:dyDescent="0.35">
      <c r="A250" s="196"/>
      <c r="B250" s="2"/>
      <c r="C250" s="66">
        <f>C249/C255</f>
        <v>0.85689948892674617</v>
      </c>
      <c r="D250" s="66">
        <f t="shared" ref="D250:N250" si="117">D249/D255</f>
        <v>0.86187845303867405</v>
      </c>
      <c r="E250" s="66">
        <f t="shared" si="117"/>
        <v>0.84765625</v>
      </c>
      <c r="F250" s="66">
        <f t="shared" si="117"/>
        <v>0.86943620178041547</v>
      </c>
      <c r="G250" s="66">
        <f t="shared" si="117"/>
        <v>0.89010989010989006</v>
      </c>
      <c r="H250" s="66">
        <f t="shared" si="117"/>
        <v>0.91588785046728971</v>
      </c>
      <c r="I250" s="66" t="e">
        <f t="shared" si="117"/>
        <v>#VALUE!</v>
      </c>
      <c r="J250" s="66">
        <f t="shared" si="117"/>
        <v>0.9050279329608939</v>
      </c>
      <c r="K250" s="66">
        <f t="shared" si="117"/>
        <v>0.88429752066115708</v>
      </c>
      <c r="L250" s="66" t="e">
        <f t="shared" si="117"/>
        <v>#VALUE!</v>
      </c>
      <c r="M250" s="111">
        <f t="shared" si="117"/>
        <v>0.92717086834733897</v>
      </c>
      <c r="N250" s="66">
        <f t="shared" si="117"/>
        <v>0.87485865058424428</v>
      </c>
    </row>
    <row r="251" spans="1:14" x14ac:dyDescent="0.35">
      <c r="A251" s="196"/>
      <c r="B251" s="2" t="s">
        <v>646</v>
      </c>
      <c r="C251" s="42">
        <v>44</v>
      </c>
      <c r="D251" s="44">
        <v>33</v>
      </c>
      <c r="E251" s="44">
        <v>38</v>
      </c>
      <c r="F251" s="44">
        <v>28</v>
      </c>
      <c r="G251" s="44">
        <v>8</v>
      </c>
      <c r="H251" s="44">
        <v>7</v>
      </c>
      <c r="I251" s="42" t="s">
        <v>93</v>
      </c>
      <c r="J251" s="44">
        <v>9</v>
      </c>
      <c r="K251" s="44">
        <v>9</v>
      </c>
      <c r="L251" s="42" t="s">
        <v>93</v>
      </c>
      <c r="M251" s="105">
        <v>15</v>
      </c>
      <c r="N251" s="51">
        <f t="shared" si="105"/>
        <v>191</v>
      </c>
    </row>
    <row r="252" spans="1:14" x14ac:dyDescent="0.35">
      <c r="A252" s="196"/>
      <c r="B252" s="2"/>
      <c r="C252" s="66">
        <f>C251/C255</f>
        <v>7.4957410562180582E-2</v>
      </c>
      <c r="D252" s="66">
        <f t="shared" ref="D252:N252" si="118">D251/D255</f>
        <v>9.1160220994475141E-2</v>
      </c>
      <c r="E252" s="66">
        <f t="shared" si="118"/>
        <v>7.421875E-2</v>
      </c>
      <c r="F252" s="66">
        <f t="shared" si="118"/>
        <v>8.3086053412462904E-2</v>
      </c>
      <c r="G252" s="66">
        <f t="shared" si="118"/>
        <v>8.7912087912087919E-2</v>
      </c>
      <c r="H252" s="66">
        <f t="shared" si="118"/>
        <v>6.5420560747663545E-2</v>
      </c>
      <c r="I252" s="66" t="e">
        <f t="shared" si="118"/>
        <v>#VALUE!</v>
      </c>
      <c r="J252" s="66">
        <f t="shared" si="118"/>
        <v>5.027932960893855E-2</v>
      </c>
      <c r="K252" s="66">
        <f t="shared" si="118"/>
        <v>7.43801652892562E-2</v>
      </c>
      <c r="L252" s="66" t="e">
        <f t="shared" si="118"/>
        <v>#VALUE!</v>
      </c>
      <c r="M252" s="111">
        <f t="shared" si="118"/>
        <v>4.2016806722689079E-2</v>
      </c>
      <c r="N252" s="66">
        <f t="shared" si="118"/>
        <v>7.1993969091594417E-2</v>
      </c>
    </row>
    <row r="253" spans="1:14" x14ac:dyDescent="0.35">
      <c r="A253" s="196"/>
      <c r="B253" s="2" t="s">
        <v>647</v>
      </c>
      <c r="C253" s="42">
        <v>40</v>
      </c>
      <c r="D253" s="44">
        <v>17</v>
      </c>
      <c r="E253" s="44">
        <v>40</v>
      </c>
      <c r="F253" s="44">
        <v>16</v>
      </c>
      <c r="G253" s="44">
        <v>2</v>
      </c>
      <c r="H253" s="44">
        <v>2</v>
      </c>
      <c r="I253" s="42" t="s">
        <v>93</v>
      </c>
      <c r="J253" s="44">
        <v>8</v>
      </c>
      <c r="K253" s="44">
        <v>5</v>
      </c>
      <c r="L253" s="42" t="s">
        <v>93</v>
      </c>
      <c r="M253" s="105">
        <v>11</v>
      </c>
      <c r="N253" s="51">
        <f t="shared" si="105"/>
        <v>141</v>
      </c>
    </row>
    <row r="254" spans="1:14" x14ac:dyDescent="0.35">
      <c r="A254" s="64"/>
      <c r="B254" s="2"/>
      <c r="C254" s="66">
        <f>C253/C255</f>
        <v>6.8143100511073251E-2</v>
      </c>
      <c r="D254" s="66">
        <f t="shared" ref="D254:N254" si="119">D253/D255</f>
        <v>4.6961325966850827E-2</v>
      </c>
      <c r="E254" s="66">
        <f t="shared" si="119"/>
        <v>7.8125E-2</v>
      </c>
      <c r="F254" s="66">
        <f t="shared" si="119"/>
        <v>4.7477744807121663E-2</v>
      </c>
      <c r="G254" s="66">
        <f t="shared" si="119"/>
        <v>2.197802197802198E-2</v>
      </c>
      <c r="H254" s="66">
        <f t="shared" si="119"/>
        <v>1.8691588785046728E-2</v>
      </c>
      <c r="I254" s="66" t="e">
        <f t="shared" si="119"/>
        <v>#VALUE!</v>
      </c>
      <c r="J254" s="66">
        <f t="shared" si="119"/>
        <v>4.4692737430167599E-2</v>
      </c>
      <c r="K254" s="66">
        <f t="shared" si="119"/>
        <v>4.1322314049586778E-2</v>
      </c>
      <c r="L254" s="66" t="e">
        <f t="shared" si="119"/>
        <v>#VALUE!</v>
      </c>
      <c r="M254" s="111">
        <f t="shared" si="119"/>
        <v>3.081232492997199E-2</v>
      </c>
      <c r="N254" s="66">
        <f t="shared" si="119"/>
        <v>5.3147380324161324E-2</v>
      </c>
    </row>
    <row r="255" spans="1:14" x14ac:dyDescent="0.35">
      <c r="A255" s="64"/>
      <c r="B255" s="2" t="s">
        <v>89</v>
      </c>
      <c r="C255" s="69">
        <f>SUM(C249,C251,C253)</f>
        <v>587</v>
      </c>
      <c r="D255" s="69">
        <f t="shared" ref="D255:N255" si="120">SUM(D249,D251,D253)</f>
        <v>362</v>
      </c>
      <c r="E255" s="69">
        <f t="shared" si="120"/>
        <v>512</v>
      </c>
      <c r="F255" s="69">
        <f t="shared" si="120"/>
        <v>337</v>
      </c>
      <c r="G255" s="69">
        <f t="shared" si="120"/>
        <v>91</v>
      </c>
      <c r="H255" s="69">
        <f t="shared" si="120"/>
        <v>107</v>
      </c>
      <c r="I255" s="69">
        <f t="shared" si="120"/>
        <v>0</v>
      </c>
      <c r="J255" s="69">
        <f t="shared" si="120"/>
        <v>179</v>
      </c>
      <c r="K255" s="69">
        <f t="shared" si="120"/>
        <v>121</v>
      </c>
      <c r="L255" s="69">
        <f t="shared" si="120"/>
        <v>0</v>
      </c>
      <c r="M255" s="112">
        <f t="shared" si="120"/>
        <v>357</v>
      </c>
      <c r="N255" s="69">
        <f t="shared" si="120"/>
        <v>2653</v>
      </c>
    </row>
    <row r="256" spans="1:14" x14ac:dyDescent="0.35">
      <c r="A256" s="197" t="s">
        <v>644</v>
      </c>
      <c r="B256" s="2" t="s">
        <v>645</v>
      </c>
      <c r="C256" s="42">
        <v>2657</v>
      </c>
      <c r="D256" s="42">
        <v>1510</v>
      </c>
      <c r="E256" s="42">
        <v>2580</v>
      </c>
      <c r="F256" s="42">
        <v>1427</v>
      </c>
      <c r="G256" s="42">
        <v>555</v>
      </c>
      <c r="H256" s="42">
        <v>560</v>
      </c>
      <c r="I256" s="42" t="s">
        <v>93</v>
      </c>
      <c r="J256" s="42">
        <v>799</v>
      </c>
      <c r="K256" s="42">
        <v>458</v>
      </c>
      <c r="L256" s="42" t="s">
        <v>93</v>
      </c>
      <c r="M256" s="99">
        <v>1447</v>
      </c>
      <c r="N256" s="51">
        <f t="shared" si="105"/>
        <v>11993</v>
      </c>
    </row>
    <row r="257" spans="1:14" x14ac:dyDescent="0.35">
      <c r="A257" s="215"/>
      <c r="B257" s="2"/>
      <c r="C257" s="66">
        <f>C256/C262</f>
        <v>0.89371005718129837</v>
      </c>
      <c r="D257" s="66">
        <f t="shared" ref="D257:N257" si="121">D256/D262</f>
        <v>0.9107358262967431</v>
      </c>
      <c r="E257" s="66">
        <f t="shared" si="121"/>
        <v>0.89895470383275267</v>
      </c>
      <c r="F257" s="66">
        <f t="shared" si="121"/>
        <v>0.90776081424936383</v>
      </c>
      <c r="G257" s="66">
        <f t="shared" si="121"/>
        <v>0.97197898423817863</v>
      </c>
      <c r="H257" s="66">
        <f t="shared" si="121"/>
        <v>0.96551724137931039</v>
      </c>
      <c r="I257" s="66" t="e">
        <f t="shared" si="121"/>
        <v>#VALUE!</v>
      </c>
      <c r="J257" s="66">
        <f t="shared" si="121"/>
        <v>0.95574162679425834</v>
      </c>
      <c r="K257" s="66">
        <f t="shared" si="121"/>
        <v>0.93852459016393441</v>
      </c>
      <c r="L257" s="66" t="e">
        <f t="shared" si="121"/>
        <v>#VALUE!</v>
      </c>
      <c r="M257" s="111">
        <f t="shared" si="121"/>
        <v>0.95574636723910167</v>
      </c>
      <c r="N257" s="66">
        <f t="shared" si="121"/>
        <v>0.91815954677691014</v>
      </c>
    </row>
    <row r="258" spans="1:14" x14ac:dyDescent="0.35">
      <c r="A258" s="215"/>
      <c r="B258" s="2" t="s">
        <v>646</v>
      </c>
      <c r="C258" s="42">
        <v>165</v>
      </c>
      <c r="D258" s="42">
        <v>86</v>
      </c>
      <c r="E258" s="42">
        <v>182</v>
      </c>
      <c r="F258" s="42">
        <v>84</v>
      </c>
      <c r="G258" s="42">
        <v>11</v>
      </c>
      <c r="H258" s="42">
        <v>17</v>
      </c>
      <c r="I258" s="42" t="s">
        <v>93</v>
      </c>
      <c r="J258" s="42">
        <v>22</v>
      </c>
      <c r="K258" s="42">
        <v>19</v>
      </c>
      <c r="L258" s="42" t="s">
        <v>93</v>
      </c>
      <c r="M258" s="99">
        <v>40</v>
      </c>
      <c r="N258" s="51">
        <f t="shared" si="105"/>
        <v>626</v>
      </c>
    </row>
    <row r="259" spans="1:14" x14ac:dyDescent="0.35">
      <c r="A259" s="215"/>
      <c r="B259" s="2"/>
      <c r="C259" s="66">
        <f>C258/C262</f>
        <v>5.5499495459132187E-2</v>
      </c>
      <c r="D259" s="66">
        <f t="shared" ref="D259:N259" si="122">D258/D262</f>
        <v>5.1869722557297951E-2</v>
      </c>
      <c r="E259" s="66">
        <f t="shared" si="122"/>
        <v>6.3414634146341464E-2</v>
      </c>
      <c r="F259" s="66">
        <f t="shared" si="122"/>
        <v>5.3435114503816793E-2</v>
      </c>
      <c r="G259" s="66">
        <f t="shared" si="122"/>
        <v>1.9264448336252189E-2</v>
      </c>
      <c r="H259" s="66">
        <f t="shared" si="122"/>
        <v>2.9310344827586206E-2</v>
      </c>
      <c r="I259" s="66" t="e">
        <f t="shared" si="122"/>
        <v>#VALUE!</v>
      </c>
      <c r="J259" s="66">
        <f t="shared" si="122"/>
        <v>2.6315789473684209E-2</v>
      </c>
      <c r="K259" s="66">
        <f t="shared" si="122"/>
        <v>3.8934426229508198E-2</v>
      </c>
      <c r="L259" s="66" t="e">
        <f t="shared" si="122"/>
        <v>#VALUE!</v>
      </c>
      <c r="M259" s="111">
        <f t="shared" si="122"/>
        <v>2.6420079260237782E-2</v>
      </c>
      <c r="N259" s="66">
        <f t="shared" si="122"/>
        <v>4.7925279436533456E-2</v>
      </c>
    </row>
    <row r="260" spans="1:14" x14ac:dyDescent="0.35">
      <c r="A260" s="216"/>
      <c r="B260" s="2" t="s">
        <v>647</v>
      </c>
      <c r="C260" s="42">
        <v>151</v>
      </c>
      <c r="D260" s="44">
        <v>62</v>
      </c>
      <c r="E260" s="44">
        <v>108</v>
      </c>
      <c r="F260" s="44">
        <v>61</v>
      </c>
      <c r="G260" s="44">
        <v>5</v>
      </c>
      <c r="H260" s="44">
        <v>3</v>
      </c>
      <c r="I260" s="42" t="s">
        <v>93</v>
      </c>
      <c r="J260" s="44">
        <v>15</v>
      </c>
      <c r="K260" s="44">
        <v>11</v>
      </c>
      <c r="L260" s="42" t="s">
        <v>93</v>
      </c>
      <c r="M260" s="105">
        <v>27</v>
      </c>
      <c r="N260" s="51">
        <f t="shared" si="105"/>
        <v>443</v>
      </c>
    </row>
    <row r="261" spans="1:14" x14ac:dyDescent="0.35">
      <c r="A261" s="65"/>
      <c r="B261" s="2"/>
      <c r="C261" s="66">
        <f>C260/C262</f>
        <v>5.079044735956946E-2</v>
      </c>
      <c r="D261" s="66">
        <f t="shared" ref="D261:N261" si="123">D260/D262</f>
        <v>3.739445114595899E-2</v>
      </c>
      <c r="E261" s="66">
        <f t="shared" si="123"/>
        <v>3.7630662020905925E-2</v>
      </c>
      <c r="F261" s="66">
        <f t="shared" si="123"/>
        <v>3.8804071246819338E-2</v>
      </c>
      <c r="G261" s="66">
        <f t="shared" si="123"/>
        <v>8.7565674255691769E-3</v>
      </c>
      <c r="H261" s="66">
        <f t="shared" si="123"/>
        <v>5.1724137931034482E-3</v>
      </c>
      <c r="I261" s="66" t="e">
        <f t="shared" si="123"/>
        <v>#VALUE!</v>
      </c>
      <c r="J261" s="66">
        <f t="shared" si="123"/>
        <v>1.7942583732057416E-2</v>
      </c>
      <c r="K261" s="66">
        <f t="shared" si="123"/>
        <v>2.2540983606557378E-2</v>
      </c>
      <c r="L261" s="66" t="e">
        <f t="shared" si="123"/>
        <v>#VALUE!</v>
      </c>
      <c r="M261" s="111">
        <f t="shared" si="123"/>
        <v>1.7833553500660501E-2</v>
      </c>
      <c r="N261" s="66">
        <f t="shared" si="123"/>
        <v>3.3915173786556424E-2</v>
      </c>
    </row>
    <row r="262" spans="1:14" x14ac:dyDescent="0.35">
      <c r="A262" s="65"/>
      <c r="B262" s="2" t="s">
        <v>89</v>
      </c>
      <c r="C262" s="69">
        <f>SUM(C256,C258,C260)</f>
        <v>2973</v>
      </c>
      <c r="D262" s="69">
        <f t="shared" ref="D262:N262" si="124">SUM(D256,D258,D260)</f>
        <v>1658</v>
      </c>
      <c r="E262" s="69">
        <f t="shared" si="124"/>
        <v>2870</v>
      </c>
      <c r="F262" s="69">
        <f t="shared" si="124"/>
        <v>1572</v>
      </c>
      <c r="G262" s="69">
        <f t="shared" si="124"/>
        <v>571</v>
      </c>
      <c r="H262" s="69">
        <f t="shared" si="124"/>
        <v>580</v>
      </c>
      <c r="I262" s="69">
        <f t="shared" si="124"/>
        <v>0</v>
      </c>
      <c r="J262" s="69">
        <f t="shared" si="124"/>
        <v>836</v>
      </c>
      <c r="K262" s="69">
        <f t="shared" si="124"/>
        <v>488</v>
      </c>
      <c r="L262" s="69">
        <f t="shared" si="124"/>
        <v>0</v>
      </c>
      <c r="M262" s="112">
        <f t="shared" si="124"/>
        <v>1514</v>
      </c>
      <c r="N262" s="69">
        <f t="shared" si="124"/>
        <v>13062</v>
      </c>
    </row>
    <row r="263" spans="1:14" x14ac:dyDescent="0.35">
      <c r="A263" s="196" t="s">
        <v>147</v>
      </c>
      <c r="B263" s="208"/>
      <c r="C263" s="42" t="s">
        <v>669</v>
      </c>
      <c r="D263" s="44" t="s">
        <v>691</v>
      </c>
      <c r="E263" s="42" t="s">
        <v>711</v>
      </c>
      <c r="F263" s="42" t="s">
        <v>733</v>
      </c>
      <c r="G263" s="42" t="s">
        <v>758</v>
      </c>
      <c r="H263" s="42" t="s">
        <v>785</v>
      </c>
      <c r="I263" s="42" t="s">
        <v>93</v>
      </c>
      <c r="J263" s="42" t="s">
        <v>825</v>
      </c>
      <c r="K263" s="42" t="s">
        <v>853</v>
      </c>
      <c r="L263" s="42" t="s">
        <v>93</v>
      </c>
      <c r="M263" s="99" t="s">
        <v>890</v>
      </c>
    </row>
    <row r="264" spans="1:14" x14ac:dyDescent="0.35">
      <c r="A264" s="196" t="s">
        <v>148</v>
      </c>
      <c r="B264" s="208"/>
      <c r="C264" s="42">
        <v>4</v>
      </c>
      <c r="D264" s="44">
        <v>4</v>
      </c>
      <c r="E264" s="44">
        <v>4</v>
      </c>
      <c r="F264" s="44">
        <v>4</v>
      </c>
      <c r="G264" s="44">
        <v>4</v>
      </c>
      <c r="H264" s="44">
        <v>3</v>
      </c>
      <c r="I264" s="42" t="s">
        <v>93</v>
      </c>
      <c r="J264" s="44">
        <v>3</v>
      </c>
      <c r="K264" s="44">
        <v>3</v>
      </c>
      <c r="L264" s="42" t="s">
        <v>93</v>
      </c>
      <c r="M264" s="105">
        <v>3</v>
      </c>
    </row>
    <row r="265" spans="1:14" x14ac:dyDescent="0.35">
      <c r="A265" s="196" t="s">
        <v>266</v>
      </c>
      <c r="B265" s="208"/>
      <c r="C265" s="42" t="s">
        <v>304</v>
      </c>
      <c r="D265" s="42" t="s">
        <v>692</v>
      </c>
      <c r="E265" s="42" t="s">
        <v>304</v>
      </c>
      <c r="F265" s="42" t="s">
        <v>734</v>
      </c>
      <c r="G265" s="42" t="s">
        <v>759</v>
      </c>
      <c r="H265" s="42" t="s">
        <v>786</v>
      </c>
      <c r="I265" s="42" t="s">
        <v>93</v>
      </c>
      <c r="J265" s="42" t="s">
        <v>826</v>
      </c>
      <c r="K265" s="42" t="s">
        <v>854</v>
      </c>
      <c r="L265" s="42" t="s">
        <v>93</v>
      </c>
      <c r="M265" s="99" t="s">
        <v>891</v>
      </c>
    </row>
    <row r="266" spans="1:14" x14ac:dyDescent="0.35">
      <c r="A266" s="196" t="s">
        <v>248</v>
      </c>
      <c r="B266" s="208"/>
      <c r="C266" s="42" t="s">
        <v>670</v>
      </c>
      <c r="D266" s="42" t="s">
        <v>693</v>
      </c>
      <c r="E266" s="42" t="s">
        <v>712</v>
      </c>
      <c r="F266" s="42" t="s">
        <v>735</v>
      </c>
      <c r="G266" s="42" t="s">
        <v>760</v>
      </c>
      <c r="H266" s="42" t="s">
        <v>787</v>
      </c>
      <c r="I266" s="42" t="s">
        <v>93</v>
      </c>
      <c r="J266" s="44" t="s">
        <v>827</v>
      </c>
      <c r="K266" s="42" t="s">
        <v>855</v>
      </c>
      <c r="L266" s="42" t="s">
        <v>93</v>
      </c>
      <c r="M266" s="99" t="s">
        <v>892</v>
      </c>
    </row>
    <row r="267" spans="1:14" x14ac:dyDescent="0.35">
      <c r="A267" s="196" t="s">
        <v>148</v>
      </c>
      <c r="B267" s="208"/>
      <c r="C267" s="42">
        <v>8</v>
      </c>
      <c r="D267" s="42">
        <v>8</v>
      </c>
      <c r="E267" s="42">
        <v>8</v>
      </c>
      <c r="F267" s="42">
        <v>8</v>
      </c>
      <c r="G267" s="42">
        <v>8</v>
      </c>
      <c r="H267" s="42">
        <v>6</v>
      </c>
      <c r="I267" s="42" t="s">
        <v>93</v>
      </c>
      <c r="J267" s="42">
        <v>6</v>
      </c>
      <c r="K267" s="42">
        <v>6</v>
      </c>
      <c r="L267" s="42" t="s">
        <v>93</v>
      </c>
      <c r="M267" s="99">
        <v>6</v>
      </c>
    </row>
    <row r="268" spans="1:14" x14ac:dyDescent="0.35">
      <c r="A268" s="196" t="s">
        <v>266</v>
      </c>
      <c r="B268" s="208"/>
      <c r="C268" s="42" t="s">
        <v>671</v>
      </c>
      <c r="D268" s="42" t="s">
        <v>694</v>
      </c>
      <c r="E268" s="42" t="s">
        <v>713</v>
      </c>
      <c r="F268" s="42" t="s">
        <v>736</v>
      </c>
      <c r="G268" s="42" t="s">
        <v>761</v>
      </c>
      <c r="H268" s="42" t="s">
        <v>788</v>
      </c>
      <c r="I268" s="42" t="s">
        <v>93</v>
      </c>
      <c r="J268" s="42" t="s">
        <v>828</v>
      </c>
      <c r="K268" s="42" t="s">
        <v>856</v>
      </c>
      <c r="L268" s="42" t="s">
        <v>93</v>
      </c>
      <c r="M268" s="99" t="s">
        <v>893</v>
      </c>
    </row>
    <row r="271" spans="1:14" x14ac:dyDescent="0.35">
      <c r="A271" s="217" t="s">
        <v>654</v>
      </c>
      <c r="B271" s="218"/>
      <c r="C271" s="196" t="s">
        <v>2</v>
      </c>
      <c r="D271" s="196"/>
      <c r="E271" s="196"/>
      <c r="F271" s="196"/>
      <c r="G271" s="196"/>
      <c r="H271" s="196"/>
      <c r="I271" s="196"/>
      <c r="J271" s="196"/>
      <c r="K271" s="196"/>
      <c r="L271" s="196"/>
      <c r="M271" s="196"/>
    </row>
    <row r="272" spans="1:14" x14ac:dyDescent="0.35">
      <c r="A272" s="219"/>
      <c r="B272" s="220"/>
      <c r="C272" s="35">
        <v>2011</v>
      </c>
      <c r="D272" s="35">
        <v>2012</v>
      </c>
      <c r="E272" s="35">
        <v>2013</v>
      </c>
      <c r="F272" s="35">
        <v>2015</v>
      </c>
      <c r="G272" s="35">
        <v>2016</v>
      </c>
      <c r="H272" s="35">
        <v>2017</v>
      </c>
      <c r="I272" s="35">
        <v>2018</v>
      </c>
      <c r="J272" s="35">
        <v>2019</v>
      </c>
      <c r="K272" s="35">
        <v>2020</v>
      </c>
      <c r="L272" s="35">
        <v>2021</v>
      </c>
      <c r="M272" s="92">
        <v>2022</v>
      </c>
      <c r="N272" t="s">
        <v>89</v>
      </c>
    </row>
    <row r="273" spans="1:14" x14ac:dyDescent="0.35">
      <c r="A273" s="197" t="s">
        <v>640</v>
      </c>
      <c r="B273" s="2" t="s">
        <v>645</v>
      </c>
      <c r="C273" s="42">
        <v>42</v>
      </c>
      <c r="D273" s="42">
        <v>32</v>
      </c>
      <c r="E273" s="42">
        <v>43</v>
      </c>
      <c r="F273" s="42">
        <v>31</v>
      </c>
      <c r="G273" s="42">
        <v>5</v>
      </c>
      <c r="H273" s="42">
        <v>0</v>
      </c>
      <c r="I273" s="42" t="s">
        <v>93</v>
      </c>
      <c r="J273" s="42">
        <v>0</v>
      </c>
      <c r="K273" s="42">
        <v>0</v>
      </c>
      <c r="L273" s="42" t="s">
        <v>93</v>
      </c>
      <c r="M273" s="99">
        <v>0</v>
      </c>
      <c r="N273" s="51">
        <f>SUM(C273:M273)</f>
        <v>153</v>
      </c>
    </row>
    <row r="274" spans="1:14" x14ac:dyDescent="0.35">
      <c r="A274" s="215"/>
      <c r="B274" s="2"/>
      <c r="C274" s="66">
        <f>C273/C279</f>
        <v>0.73684210526315785</v>
      </c>
      <c r="D274" s="66">
        <f t="shared" ref="D274:N274" si="125">D273/D279</f>
        <v>0.71111111111111114</v>
      </c>
      <c r="E274" s="66">
        <f t="shared" si="125"/>
        <v>0.71666666666666667</v>
      </c>
      <c r="F274" s="66">
        <f t="shared" si="125"/>
        <v>0.73809523809523814</v>
      </c>
      <c r="G274" s="66">
        <f t="shared" si="125"/>
        <v>1</v>
      </c>
      <c r="H274" s="66" t="e">
        <f t="shared" si="125"/>
        <v>#DIV/0!</v>
      </c>
      <c r="I274" s="66" t="e">
        <f t="shared" si="125"/>
        <v>#VALUE!</v>
      </c>
      <c r="J274" s="66" t="e">
        <f t="shared" si="125"/>
        <v>#DIV/0!</v>
      </c>
      <c r="K274" s="66" t="e">
        <f t="shared" si="125"/>
        <v>#DIV/0!</v>
      </c>
      <c r="L274" s="66" t="e">
        <f t="shared" si="125"/>
        <v>#VALUE!</v>
      </c>
      <c r="M274" s="111" t="e">
        <f t="shared" si="125"/>
        <v>#DIV/0!</v>
      </c>
      <c r="N274" s="66">
        <f t="shared" si="125"/>
        <v>0.73205741626794263</v>
      </c>
    </row>
    <row r="275" spans="1:14" x14ac:dyDescent="0.35">
      <c r="A275" s="214"/>
      <c r="B275" s="2" t="s">
        <v>646</v>
      </c>
      <c r="C275" s="42">
        <v>7</v>
      </c>
      <c r="D275" s="42">
        <v>5</v>
      </c>
      <c r="E275" s="42">
        <v>8</v>
      </c>
      <c r="F275" s="42">
        <v>8</v>
      </c>
      <c r="G275" s="42">
        <v>0</v>
      </c>
      <c r="H275" s="42">
        <v>0</v>
      </c>
      <c r="I275" s="42" t="s">
        <v>93</v>
      </c>
      <c r="J275" s="42">
        <v>0</v>
      </c>
      <c r="K275" s="42">
        <v>0</v>
      </c>
      <c r="L275" s="42" t="s">
        <v>93</v>
      </c>
      <c r="M275" s="99">
        <v>0</v>
      </c>
      <c r="N275" s="51">
        <f t="shared" ref="N275:N305" si="126">SUM(C275:M275)</f>
        <v>28</v>
      </c>
    </row>
    <row r="276" spans="1:14" x14ac:dyDescent="0.35">
      <c r="A276" s="214"/>
      <c r="B276" s="2"/>
      <c r="C276" s="66">
        <f>C275/C279</f>
        <v>0.12280701754385964</v>
      </c>
      <c r="D276" s="66">
        <f t="shared" ref="D276:N276" si="127">D275/D279</f>
        <v>0.1111111111111111</v>
      </c>
      <c r="E276" s="66">
        <f t="shared" si="127"/>
        <v>0.13333333333333333</v>
      </c>
      <c r="F276" s="66">
        <f t="shared" si="127"/>
        <v>0.19047619047619047</v>
      </c>
      <c r="G276" s="66">
        <f t="shared" si="127"/>
        <v>0</v>
      </c>
      <c r="H276" s="66" t="e">
        <f t="shared" si="127"/>
        <v>#DIV/0!</v>
      </c>
      <c r="I276" s="66" t="e">
        <f t="shared" si="127"/>
        <v>#VALUE!</v>
      </c>
      <c r="J276" s="66" t="e">
        <f t="shared" si="127"/>
        <v>#DIV/0!</v>
      </c>
      <c r="K276" s="66" t="e">
        <f t="shared" si="127"/>
        <v>#DIV/0!</v>
      </c>
      <c r="L276" s="66" t="e">
        <f t="shared" si="127"/>
        <v>#VALUE!</v>
      </c>
      <c r="M276" s="111" t="e">
        <f t="shared" si="127"/>
        <v>#DIV/0!</v>
      </c>
      <c r="N276" s="66">
        <f t="shared" si="127"/>
        <v>0.13397129186602871</v>
      </c>
    </row>
    <row r="277" spans="1:14" x14ac:dyDescent="0.35">
      <c r="A277" s="191"/>
      <c r="B277" s="2" t="s">
        <v>647</v>
      </c>
      <c r="C277" s="42">
        <v>8</v>
      </c>
      <c r="D277" s="42">
        <v>8</v>
      </c>
      <c r="E277" s="42">
        <v>9</v>
      </c>
      <c r="F277" s="42">
        <v>3</v>
      </c>
      <c r="G277" s="42">
        <v>0</v>
      </c>
      <c r="H277" s="42">
        <v>0</v>
      </c>
      <c r="I277" s="42" t="s">
        <v>93</v>
      </c>
      <c r="J277" s="42">
        <v>0</v>
      </c>
      <c r="K277" s="42">
        <v>0</v>
      </c>
      <c r="L277" s="42" t="s">
        <v>93</v>
      </c>
      <c r="M277" s="99">
        <v>0</v>
      </c>
      <c r="N277" s="51">
        <f t="shared" si="126"/>
        <v>28</v>
      </c>
    </row>
    <row r="278" spans="1:14" x14ac:dyDescent="0.35">
      <c r="A278" s="59"/>
      <c r="B278" s="2"/>
      <c r="C278" s="66">
        <f>C277/C279</f>
        <v>0.14035087719298245</v>
      </c>
      <c r="D278" s="66">
        <f t="shared" ref="D278:N278" si="128">D277/D279</f>
        <v>0.17777777777777778</v>
      </c>
      <c r="E278" s="66">
        <f t="shared" si="128"/>
        <v>0.15</v>
      </c>
      <c r="F278" s="66">
        <f t="shared" si="128"/>
        <v>7.1428571428571425E-2</v>
      </c>
      <c r="G278" s="66">
        <f t="shared" si="128"/>
        <v>0</v>
      </c>
      <c r="H278" s="66" t="e">
        <f t="shared" si="128"/>
        <v>#DIV/0!</v>
      </c>
      <c r="I278" s="66" t="e">
        <f t="shared" si="128"/>
        <v>#VALUE!</v>
      </c>
      <c r="J278" s="66" t="e">
        <f t="shared" si="128"/>
        <v>#DIV/0!</v>
      </c>
      <c r="K278" s="66" t="e">
        <f t="shared" si="128"/>
        <v>#DIV/0!</v>
      </c>
      <c r="L278" s="66" t="e">
        <f t="shared" si="128"/>
        <v>#VALUE!</v>
      </c>
      <c r="M278" s="111" t="e">
        <f t="shared" si="128"/>
        <v>#DIV/0!</v>
      </c>
      <c r="N278" s="66">
        <f t="shared" si="128"/>
        <v>0.13397129186602871</v>
      </c>
    </row>
    <row r="279" spans="1:14" x14ac:dyDescent="0.35">
      <c r="A279" s="59"/>
      <c r="B279" s="2" t="s">
        <v>89</v>
      </c>
      <c r="C279" s="69">
        <f>SUM(C273,C275,C277)</f>
        <v>57</v>
      </c>
      <c r="D279" s="69">
        <f t="shared" ref="D279:N279" si="129">SUM(D273,D275,D277)</f>
        <v>45</v>
      </c>
      <c r="E279" s="69">
        <f t="shared" si="129"/>
        <v>60</v>
      </c>
      <c r="F279" s="69">
        <f t="shared" si="129"/>
        <v>42</v>
      </c>
      <c r="G279" s="69">
        <f t="shared" si="129"/>
        <v>5</v>
      </c>
      <c r="H279" s="69">
        <f t="shared" si="129"/>
        <v>0</v>
      </c>
      <c r="I279" s="69">
        <f t="shared" si="129"/>
        <v>0</v>
      </c>
      <c r="J279" s="69">
        <f t="shared" si="129"/>
        <v>0</v>
      </c>
      <c r="K279" s="69">
        <f t="shared" si="129"/>
        <v>0</v>
      </c>
      <c r="L279" s="69">
        <f t="shared" si="129"/>
        <v>0</v>
      </c>
      <c r="M279" s="112">
        <f t="shared" si="129"/>
        <v>0</v>
      </c>
      <c r="N279" s="69">
        <f t="shared" si="129"/>
        <v>209</v>
      </c>
    </row>
    <row r="280" spans="1:14" x14ac:dyDescent="0.35">
      <c r="A280" s="197" t="s">
        <v>641</v>
      </c>
      <c r="B280" s="2" t="s">
        <v>645</v>
      </c>
      <c r="C280" s="42">
        <v>157</v>
      </c>
      <c r="D280" s="44">
        <v>100</v>
      </c>
      <c r="E280" s="44">
        <v>154</v>
      </c>
      <c r="F280" s="44">
        <v>96</v>
      </c>
      <c r="G280" s="42">
        <v>25</v>
      </c>
      <c r="H280" s="42">
        <v>11</v>
      </c>
      <c r="I280" s="42" t="s">
        <v>93</v>
      </c>
      <c r="J280" s="42">
        <v>20</v>
      </c>
      <c r="K280" s="42">
        <v>15</v>
      </c>
      <c r="L280" s="42" t="s">
        <v>93</v>
      </c>
      <c r="M280" s="105">
        <v>39</v>
      </c>
      <c r="N280" s="51">
        <f t="shared" si="126"/>
        <v>617</v>
      </c>
    </row>
    <row r="281" spans="1:14" x14ac:dyDescent="0.35">
      <c r="A281" s="215"/>
      <c r="B281" s="2"/>
      <c r="C281" s="66">
        <f>C280/C286</f>
        <v>0.70403587443946192</v>
      </c>
      <c r="D281" s="66">
        <f t="shared" ref="D281:N281" si="130">D280/D286</f>
        <v>0.72992700729927007</v>
      </c>
      <c r="E281" s="66">
        <f t="shared" si="130"/>
        <v>0.75121951219512195</v>
      </c>
      <c r="F281" s="66">
        <f t="shared" si="130"/>
        <v>0.76190476190476186</v>
      </c>
      <c r="G281" s="66">
        <f t="shared" si="130"/>
        <v>0.83333333333333337</v>
      </c>
      <c r="H281" s="66">
        <f t="shared" si="130"/>
        <v>0.91666666666666663</v>
      </c>
      <c r="I281" s="66" t="e">
        <f t="shared" si="130"/>
        <v>#VALUE!</v>
      </c>
      <c r="J281" s="66">
        <f t="shared" si="130"/>
        <v>0.90909090909090906</v>
      </c>
      <c r="K281" s="66">
        <f t="shared" si="130"/>
        <v>0.88235294117647056</v>
      </c>
      <c r="L281" s="66" t="e">
        <f t="shared" si="130"/>
        <v>#VALUE!</v>
      </c>
      <c r="M281" s="111">
        <f t="shared" si="130"/>
        <v>0.82978723404255317</v>
      </c>
      <c r="N281" s="66">
        <f t="shared" si="130"/>
        <v>0.75335775335775335</v>
      </c>
    </row>
    <row r="282" spans="1:14" x14ac:dyDescent="0.35">
      <c r="A282" s="214"/>
      <c r="B282" s="2" t="s">
        <v>646</v>
      </c>
      <c r="C282" s="42">
        <v>34</v>
      </c>
      <c r="D282" s="44">
        <v>14</v>
      </c>
      <c r="E282" s="44">
        <v>19</v>
      </c>
      <c r="F282" s="44">
        <v>14</v>
      </c>
      <c r="G282" s="42">
        <v>5</v>
      </c>
      <c r="H282" s="42">
        <v>1</v>
      </c>
      <c r="I282" s="42" t="s">
        <v>93</v>
      </c>
      <c r="J282" s="42">
        <v>2</v>
      </c>
      <c r="K282" s="42">
        <v>0</v>
      </c>
      <c r="L282" s="42" t="s">
        <v>93</v>
      </c>
      <c r="M282" s="105">
        <v>6</v>
      </c>
      <c r="N282" s="51">
        <f t="shared" si="126"/>
        <v>95</v>
      </c>
    </row>
    <row r="283" spans="1:14" x14ac:dyDescent="0.35">
      <c r="A283" s="214"/>
      <c r="B283" s="2"/>
      <c r="C283" s="66">
        <f>C282/C286</f>
        <v>0.15246636771300448</v>
      </c>
      <c r="D283" s="66">
        <f t="shared" ref="D283:N283" si="131">D282/D286</f>
        <v>0.10218978102189781</v>
      </c>
      <c r="E283" s="66">
        <f t="shared" si="131"/>
        <v>9.2682926829268292E-2</v>
      </c>
      <c r="F283" s="66">
        <f t="shared" si="131"/>
        <v>0.1111111111111111</v>
      </c>
      <c r="G283" s="66">
        <f t="shared" si="131"/>
        <v>0.16666666666666666</v>
      </c>
      <c r="H283" s="66">
        <f t="shared" si="131"/>
        <v>8.3333333333333329E-2</v>
      </c>
      <c r="I283" s="66" t="e">
        <f t="shared" si="131"/>
        <v>#VALUE!</v>
      </c>
      <c r="J283" s="66">
        <f t="shared" si="131"/>
        <v>9.0909090909090912E-2</v>
      </c>
      <c r="K283" s="66">
        <f t="shared" si="131"/>
        <v>0</v>
      </c>
      <c r="L283" s="66" t="e">
        <f t="shared" si="131"/>
        <v>#VALUE!</v>
      </c>
      <c r="M283" s="111">
        <f t="shared" si="131"/>
        <v>0.1276595744680851</v>
      </c>
      <c r="N283" s="66">
        <f t="shared" si="131"/>
        <v>0.115995115995116</v>
      </c>
    </row>
    <row r="284" spans="1:14" x14ac:dyDescent="0.35">
      <c r="A284" s="191"/>
      <c r="B284" s="2" t="s">
        <v>647</v>
      </c>
      <c r="C284" s="42">
        <v>32</v>
      </c>
      <c r="D284" s="44">
        <v>23</v>
      </c>
      <c r="E284" s="44">
        <v>32</v>
      </c>
      <c r="F284" s="44">
        <v>16</v>
      </c>
      <c r="G284" s="42">
        <v>0</v>
      </c>
      <c r="H284" s="42">
        <v>0</v>
      </c>
      <c r="I284" s="42" t="s">
        <v>93</v>
      </c>
      <c r="J284" s="42">
        <v>0</v>
      </c>
      <c r="K284" s="42">
        <v>2</v>
      </c>
      <c r="L284" s="42" t="s">
        <v>93</v>
      </c>
      <c r="M284" s="105">
        <v>2</v>
      </c>
      <c r="N284" s="51">
        <f t="shared" si="126"/>
        <v>107</v>
      </c>
    </row>
    <row r="285" spans="1:14" x14ac:dyDescent="0.35">
      <c r="A285" s="63"/>
      <c r="B285" s="2"/>
      <c r="C285" s="66">
        <f>C284/C286</f>
        <v>0.14349775784753363</v>
      </c>
      <c r="D285" s="66">
        <f t="shared" ref="D285:N285" si="132">D284/D286</f>
        <v>0.16788321167883211</v>
      </c>
      <c r="E285" s="66">
        <f t="shared" si="132"/>
        <v>0.15609756097560976</v>
      </c>
      <c r="F285" s="66">
        <f t="shared" si="132"/>
        <v>0.12698412698412698</v>
      </c>
      <c r="G285" s="66">
        <f t="shared" si="132"/>
        <v>0</v>
      </c>
      <c r="H285" s="66">
        <f t="shared" si="132"/>
        <v>0</v>
      </c>
      <c r="I285" s="66" t="e">
        <f t="shared" si="132"/>
        <v>#VALUE!</v>
      </c>
      <c r="J285" s="66">
        <f t="shared" si="132"/>
        <v>0</v>
      </c>
      <c r="K285" s="66">
        <f t="shared" si="132"/>
        <v>0.11764705882352941</v>
      </c>
      <c r="L285" s="66" t="e">
        <f t="shared" si="132"/>
        <v>#VALUE!</v>
      </c>
      <c r="M285" s="111">
        <f t="shared" si="132"/>
        <v>4.2553191489361701E-2</v>
      </c>
      <c r="N285" s="66">
        <f t="shared" si="132"/>
        <v>0.13064713064713065</v>
      </c>
    </row>
    <row r="286" spans="1:14" x14ac:dyDescent="0.35">
      <c r="A286" s="63"/>
      <c r="B286" s="2" t="s">
        <v>89</v>
      </c>
      <c r="C286" s="69">
        <f>SUM(C280,C282,C284)</f>
        <v>223</v>
      </c>
      <c r="D286" s="69">
        <f t="shared" ref="D286:N286" si="133">SUM(D280,D282,D284)</f>
        <v>137</v>
      </c>
      <c r="E286" s="69">
        <f t="shared" si="133"/>
        <v>205</v>
      </c>
      <c r="F286" s="69">
        <f t="shared" si="133"/>
        <v>126</v>
      </c>
      <c r="G286" s="69">
        <f t="shared" si="133"/>
        <v>30</v>
      </c>
      <c r="H286" s="69">
        <f t="shared" si="133"/>
        <v>12</v>
      </c>
      <c r="I286" s="69">
        <f t="shared" si="133"/>
        <v>0</v>
      </c>
      <c r="J286" s="69">
        <f t="shared" si="133"/>
        <v>22</v>
      </c>
      <c r="K286" s="69">
        <f t="shared" si="133"/>
        <v>17</v>
      </c>
      <c r="L286" s="69">
        <f t="shared" si="133"/>
        <v>0</v>
      </c>
      <c r="M286" s="112">
        <f t="shared" si="133"/>
        <v>47</v>
      </c>
      <c r="N286" s="69">
        <f t="shared" si="133"/>
        <v>819</v>
      </c>
    </row>
    <row r="287" spans="1:14" x14ac:dyDescent="0.35">
      <c r="A287" s="196" t="s">
        <v>642</v>
      </c>
      <c r="B287" s="2" t="s">
        <v>645</v>
      </c>
      <c r="C287" s="42">
        <v>386</v>
      </c>
      <c r="D287" s="44">
        <v>276</v>
      </c>
      <c r="E287" s="44">
        <v>411</v>
      </c>
      <c r="F287" s="44">
        <v>218</v>
      </c>
      <c r="G287" s="44">
        <v>59</v>
      </c>
      <c r="H287" s="44">
        <v>58</v>
      </c>
      <c r="I287" s="42" t="s">
        <v>93</v>
      </c>
      <c r="J287" s="44">
        <v>86</v>
      </c>
      <c r="K287" s="44">
        <v>37</v>
      </c>
      <c r="L287" s="42" t="s">
        <v>93</v>
      </c>
      <c r="M287" s="105">
        <v>147</v>
      </c>
      <c r="N287" s="51">
        <f t="shared" si="126"/>
        <v>1678</v>
      </c>
    </row>
    <row r="288" spans="1:14" x14ac:dyDescent="0.35">
      <c r="A288" s="196"/>
      <c r="B288" s="2"/>
      <c r="C288" s="66">
        <f>C287/C293</f>
        <v>0.80249480249480254</v>
      </c>
      <c r="D288" s="66">
        <f t="shared" ref="D288:N288" si="134">D287/D293</f>
        <v>0.87066246056782337</v>
      </c>
      <c r="E288" s="66">
        <f t="shared" si="134"/>
        <v>0.83198380566801622</v>
      </c>
      <c r="F288" s="66">
        <f t="shared" si="134"/>
        <v>0.76760563380281688</v>
      </c>
      <c r="G288" s="66">
        <f t="shared" si="134"/>
        <v>0.93650793650793651</v>
      </c>
      <c r="H288" s="66">
        <f t="shared" si="134"/>
        <v>0.92063492063492058</v>
      </c>
      <c r="I288" s="66" t="e">
        <f t="shared" si="134"/>
        <v>#VALUE!</v>
      </c>
      <c r="J288" s="66">
        <f t="shared" si="134"/>
        <v>0.87755102040816324</v>
      </c>
      <c r="K288" s="66">
        <f t="shared" si="134"/>
        <v>0.92500000000000004</v>
      </c>
      <c r="L288" s="66" t="e">
        <f t="shared" si="134"/>
        <v>#VALUE!</v>
      </c>
      <c r="M288" s="111">
        <f t="shared" si="134"/>
        <v>0.875</v>
      </c>
      <c r="N288" s="66">
        <f t="shared" si="134"/>
        <v>0.83565737051792832</v>
      </c>
    </row>
    <row r="289" spans="1:14" x14ac:dyDescent="0.35">
      <c r="A289" s="196"/>
      <c r="B289" s="2" t="s">
        <v>646</v>
      </c>
      <c r="C289" s="42">
        <v>50</v>
      </c>
      <c r="D289" s="44">
        <v>30</v>
      </c>
      <c r="E289" s="44">
        <v>36</v>
      </c>
      <c r="F289" s="44">
        <v>42</v>
      </c>
      <c r="G289" s="44">
        <v>3</v>
      </c>
      <c r="H289" s="44">
        <v>4</v>
      </c>
      <c r="I289" s="42" t="s">
        <v>93</v>
      </c>
      <c r="J289" s="44">
        <v>7</v>
      </c>
      <c r="K289" s="44">
        <v>1</v>
      </c>
      <c r="L289" s="42" t="s">
        <v>93</v>
      </c>
      <c r="M289" s="105">
        <v>11</v>
      </c>
      <c r="N289" s="51">
        <f t="shared" si="126"/>
        <v>184</v>
      </c>
    </row>
    <row r="290" spans="1:14" x14ac:dyDescent="0.35">
      <c r="A290" s="196"/>
      <c r="B290" s="2"/>
      <c r="C290" s="66">
        <f>C289/C293</f>
        <v>0.10395010395010396</v>
      </c>
      <c r="D290" s="66">
        <f t="shared" ref="D290:N290" si="135">D289/D293</f>
        <v>9.4637223974763401E-2</v>
      </c>
      <c r="E290" s="66">
        <f t="shared" si="135"/>
        <v>7.28744939271255E-2</v>
      </c>
      <c r="F290" s="66">
        <f t="shared" si="135"/>
        <v>0.14788732394366197</v>
      </c>
      <c r="G290" s="66">
        <f t="shared" si="135"/>
        <v>4.7619047619047616E-2</v>
      </c>
      <c r="H290" s="66">
        <f t="shared" si="135"/>
        <v>6.3492063492063489E-2</v>
      </c>
      <c r="I290" s="66" t="e">
        <f t="shared" si="135"/>
        <v>#VALUE!</v>
      </c>
      <c r="J290" s="66">
        <f t="shared" si="135"/>
        <v>7.1428571428571425E-2</v>
      </c>
      <c r="K290" s="66">
        <f t="shared" si="135"/>
        <v>2.5000000000000001E-2</v>
      </c>
      <c r="L290" s="66" t="e">
        <f t="shared" si="135"/>
        <v>#VALUE!</v>
      </c>
      <c r="M290" s="111">
        <f t="shared" si="135"/>
        <v>6.5476190476190479E-2</v>
      </c>
      <c r="N290" s="66">
        <f t="shared" si="135"/>
        <v>9.1633466135458169E-2</v>
      </c>
    </row>
    <row r="291" spans="1:14" x14ac:dyDescent="0.35">
      <c r="A291" s="196"/>
      <c r="B291" s="2" t="s">
        <v>647</v>
      </c>
      <c r="C291" s="42">
        <v>45</v>
      </c>
      <c r="D291" s="44">
        <v>11</v>
      </c>
      <c r="E291" s="44">
        <v>47</v>
      </c>
      <c r="F291" s="44">
        <v>24</v>
      </c>
      <c r="G291" s="44">
        <v>1</v>
      </c>
      <c r="H291" s="44">
        <v>1</v>
      </c>
      <c r="I291" s="42" t="s">
        <v>93</v>
      </c>
      <c r="J291" s="44">
        <v>5</v>
      </c>
      <c r="K291" s="44">
        <v>2</v>
      </c>
      <c r="L291" s="42" t="s">
        <v>93</v>
      </c>
      <c r="M291" s="105">
        <v>10</v>
      </c>
      <c r="N291" s="51">
        <f t="shared" si="126"/>
        <v>146</v>
      </c>
    </row>
    <row r="292" spans="1:14" x14ac:dyDescent="0.35">
      <c r="A292" s="2"/>
      <c r="B292" s="2"/>
      <c r="C292" s="66">
        <f>C291/C293</f>
        <v>9.355509355509356E-2</v>
      </c>
      <c r="D292" s="66">
        <f t="shared" ref="D292:N292" si="136">D291/D293</f>
        <v>3.4700315457413249E-2</v>
      </c>
      <c r="E292" s="66">
        <f t="shared" si="136"/>
        <v>9.5141700404858295E-2</v>
      </c>
      <c r="F292" s="66">
        <f t="shared" si="136"/>
        <v>8.4507042253521125E-2</v>
      </c>
      <c r="G292" s="66">
        <f t="shared" si="136"/>
        <v>1.5873015873015872E-2</v>
      </c>
      <c r="H292" s="66">
        <f t="shared" si="136"/>
        <v>1.5873015873015872E-2</v>
      </c>
      <c r="I292" s="66" t="e">
        <f t="shared" si="136"/>
        <v>#VALUE!</v>
      </c>
      <c r="J292" s="66">
        <f t="shared" si="136"/>
        <v>5.1020408163265307E-2</v>
      </c>
      <c r="K292" s="66">
        <f t="shared" si="136"/>
        <v>0.05</v>
      </c>
      <c r="L292" s="66" t="e">
        <f t="shared" si="136"/>
        <v>#VALUE!</v>
      </c>
      <c r="M292" s="111">
        <f t="shared" si="136"/>
        <v>5.9523809523809521E-2</v>
      </c>
      <c r="N292" s="66">
        <f t="shared" si="136"/>
        <v>7.2709163346613551E-2</v>
      </c>
    </row>
    <row r="293" spans="1:14" x14ac:dyDescent="0.35">
      <c r="A293" s="2"/>
      <c r="B293" s="2" t="s">
        <v>89</v>
      </c>
      <c r="C293" s="69">
        <f>SUM(C287,C289,C291)</f>
        <v>481</v>
      </c>
      <c r="D293" s="69">
        <f t="shared" ref="D293:N293" si="137">SUM(D287,D289,D291)</f>
        <v>317</v>
      </c>
      <c r="E293" s="69">
        <f t="shared" si="137"/>
        <v>494</v>
      </c>
      <c r="F293" s="69">
        <f t="shared" si="137"/>
        <v>284</v>
      </c>
      <c r="G293" s="69">
        <f t="shared" si="137"/>
        <v>63</v>
      </c>
      <c r="H293" s="69">
        <f t="shared" si="137"/>
        <v>63</v>
      </c>
      <c r="I293" s="69">
        <f t="shared" si="137"/>
        <v>0</v>
      </c>
      <c r="J293" s="69">
        <f t="shared" si="137"/>
        <v>98</v>
      </c>
      <c r="K293" s="69">
        <f t="shared" si="137"/>
        <v>40</v>
      </c>
      <c r="L293" s="69">
        <f t="shared" si="137"/>
        <v>0</v>
      </c>
      <c r="M293" s="112">
        <f t="shared" si="137"/>
        <v>168</v>
      </c>
      <c r="N293" s="69">
        <f t="shared" si="137"/>
        <v>2008</v>
      </c>
    </row>
    <row r="294" spans="1:14" x14ac:dyDescent="0.35">
      <c r="A294" s="196" t="s">
        <v>643</v>
      </c>
      <c r="B294" s="2" t="s">
        <v>645</v>
      </c>
      <c r="C294" s="42">
        <v>1211</v>
      </c>
      <c r="D294" s="44">
        <v>696</v>
      </c>
      <c r="E294" s="44">
        <v>1174</v>
      </c>
      <c r="F294" s="44">
        <v>674</v>
      </c>
      <c r="G294" s="44">
        <v>217</v>
      </c>
      <c r="H294" s="44">
        <v>233</v>
      </c>
      <c r="I294" s="42" t="s">
        <v>93</v>
      </c>
      <c r="J294" s="44">
        <v>353</v>
      </c>
      <c r="K294" s="44">
        <v>194</v>
      </c>
      <c r="L294" s="42" t="s">
        <v>93</v>
      </c>
      <c r="M294" s="105">
        <v>642</v>
      </c>
      <c r="N294" s="51">
        <f t="shared" si="126"/>
        <v>5394</v>
      </c>
    </row>
    <row r="295" spans="1:14" x14ac:dyDescent="0.35">
      <c r="A295" s="196"/>
      <c r="B295" s="2"/>
      <c r="C295" s="66">
        <f>C294/C300</f>
        <v>0.87247838616714701</v>
      </c>
      <c r="D295" s="66">
        <f t="shared" ref="D295:N295" si="138">D294/D300</f>
        <v>0.88888888888888884</v>
      </c>
      <c r="E295" s="66">
        <f t="shared" si="138"/>
        <v>0.88270676691729322</v>
      </c>
      <c r="F295" s="66">
        <f t="shared" si="138"/>
        <v>0.92202462380300954</v>
      </c>
      <c r="G295" s="66">
        <f t="shared" si="138"/>
        <v>0.95594713656387664</v>
      </c>
      <c r="H295" s="66">
        <f t="shared" si="138"/>
        <v>0.94331983805668018</v>
      </c>
      <c r="I295" s="66" t="e">
        <f t="shared" si="138"/>
        <v>#VALUE!</v>
      </c>
      <c r="J295" s="66">
        <f t="shared" si="138"/>
        <v>0.93139841688654357</v>
      </c>
      <c r="K295" s="66">
        <f t="shared" si="138"/>
        <v>0.88181818181818183</v>
      </c>
      <c r="L295" s="66" t="e">
        <f t="shared" si="138"/>
        <v>#VALUE!</v>
      </c>
      <c r="M295" s="111">
        <f t="shared" si="138"/>
        <v>0.93859649122807021</v>
      </c>
      <c r="N295" s="66">
        <f t="shared" si="138"/>
        <v>0.9006511938554016</v>
      </c>
    </row>
    <row r="296" spans="1:14" x14ac:dyDescent="0.35">
      <c r="A296" s="196"/>
      <c r="B296" s="2" t="s">
        <v>646</v>
      </c>
      <c r="C296" s="42">
        <v>98</v>
      </c>
      <c r="D296" s="44">
        <v>52</v>
      </c>
      <c r="E296" s="44">
        <v>99</v>
      </c>
      <c r="F296" s="44">
        <v>29</v>
      </c>
      <c r="G296" s="44">
        <v>7</v>
      </c>
      <c r="H296" s="44">
        <v>12</v>
      </c>
      <c r="I296" s="42" t="s">
        <v>93</v>
      </c>
      <c r="J296" s="44">
        <v>14</v>
      </c>
      <c r="K296" s="44">
        <v>16</v>
      </c>
      <c r="L296" s="42" t="s">
        <v>93</v>
      </c>
      <c r="M296" s="105">
        <v>23</v>
      </c>
      <c r="N296" s="51">
        <f t="shared" si="126"/>
        <v>350</v>
      </c>
    </row>
    <row r="297" spans="1:14" x14ac:dyDescent="0.35">
      <c r="A297" s="196"/>
      <c r="B297" s="2"/>
      <c r="C297" s="66">
        <f>C296/C300</f>
        <v>7.060518731988473E-2</v>
      </c>
      <c r="D297" s="66">
        <f t="shared" ref="D297:N297" si="139">D296/D300</f>
        <v>6.6411238825031929E-2</v>
      </c>
      <c r="E297" s="66">
        <f t="shared" si="139"/>
        <v>7.4436090225563911E-2</v>
      </c>
      <c r="F297" s="66">
        <f t="shared" si="139"/>
        <v>3.9671682626538987E-2</v>
      </c>
      <c r="G297" s="66">
        <f t="shared" si="139"/>
        <v>3.0837004405286344E-2</v>
      </c>
      <c r="H297" s="66">
        <f t="shared" si="139"/>
        <v>4.8582995951417005E-2</v>
      </c>
      <c r="I297" s="66" t="e">
        <f t="shared" si="139"/>
        <v>#VALUE!</v>
      </c>
      <c r="J297" s="66">
        <f t="shared" si="139"/>
        <v>3.6939313984168866E-2</v>
      </c>
      <c r="K297" s="66">
        <f t="shared" si="139"/>
        <v>7.2727272727272724E-2</v>
      </c>
      <c r="L297" s="66" t="e">
        <f t="shared" si="139"/>
        <v>#VALUE!</v>
      </c>
      <c r="M297" s="111">
        <f t="shared" si="139"/>
        <v>3.3625730994152045E-2</v>
      </c>
      <c r="N297" s="66">
        <f t="shared" si="139"/>
        <v>5.8440474202704956E-2</v>
      </c>
    </row>
    <row r="298" spans="1:14" x14ac:dyDescent="0.35">
      <c r="A298" s="196"/>
      <c r="B298" s="2" t="s">
        <v>647</v>
      </c>
      <c r="C298" s="42">
        <v>79</v>
      </c>
      <c r="D298" s="44">
        <v>35</v>
      </c>
      <c r="E298" s="44">
        <v>57</v>
      </c>
      <c r="F298" s="44">
        <v>28</v>
      </c>
      <c r="G298" s="44">
        <v>3</v>
      </c>
      <c r="H298" s="44">
        <v>2</v>
      </c>
      <c r="I298" s="42" t="s">
        <v>93</v>
      </c>
      <c r="J298" s="44">
        <v>12</v>
      </c>
      <c r="K298" s="44">
        <v>10</v>
      </c>
      <c r="L298" s="42" t="s">
        <v>93</v>
      </c>
      <c r="M298" s="105">
        <v>19</v>
      </c>
      <c r="N298" s="51">
        <f t="shared" si="126"/>
        <v>245</v>
      </c>
    </row>
    <row r="299" spans="1:14" x14ac:dyDescent="0.35">
      <c r="A299" s="64"/>
      <c r="B299" s="2"/>
      <c r="C299" s="66">
        <f>C298/C300</f>
        <v>5.6916426512968299E-2</v>
      </c>
      <c r="D299" s="66">
        <f t="shared" ref="D299:N299" si="140">D298/D300</f>
        <v>4.4699872286079183E-2</v>
      </c>
      <c r="E299" s="66">
        <f t="shared" si="140"/>
        <v>4.2857142857142858E-2</v>
      </c>
      <c r="F299" s="66">
        <f t="shared" si="140"/>
        <v>3.8303693570451436E-2</v>
      </c>
      <c r="G299" s="66">
        <f t="shared" si="140"/>
        <v>1.3215859030837005E-2</v>
      </c>
      <c r="H299" s="66">
        <f t="shared" si="140"/>
        <v>8.0971659919028341E-3</v>
      </c>
      <c r="I299" s="66" t="e">
        <f t="shared" si="140"/>
        <v>#VALUE!</v>
      </c>
      <c r="J299" s="66">
        <f t="shared" si="140"/>
        <v>3.1662269129287601E-2</v>
      </c>
      <c r="K299" s="66">
        <f t="shared" si="140"/>
        <v>4.5454545454545456E-2</v>
      </c>
      <c r="L299" s="66" t="e">
        <f t="shared" si="140"/>
        <v>#VALUE!</v>
      </c>
      <c r="M299" s="111">
        <f t="shared" si="140"/>
        <v>2.7777777777777776E-2</v>
      </c>
      <c r="N299" s="66">
        <f t="shared" si="140"/>
        <v>4.0908331941893472E-2</v>
      </c>
    </row>
    <row r="300" spans="1:14" x14ac:dyDescent="0.35">
      <c r="A300" s="64"/>
      <c r="B300" s="2" t="s">
        <v>89</v>
      </c>
      <c r="C300" s="69">
        <f>SUM(C294,C296,C298)</f>
        <v>1388</v>
      </c>
      <c r="D300" s="69">
        <f t="shared" ref="D300:N300" si="141">SUM(D294,D296,D298)</f>
        <v>783</v>
      </c>
      <c r="E300" s="69">
        <f t="shared" si="141"/>
        <v>1330</v>
      </c>
      <c r="F300" s="69">
        <f t="shared" si="141"/>
        <v>731</v>
      </c>
      <c r="G300" s="69">
        <f t="shared" si="141"/>
        <v>227</v>
      </c>
      <c r="H300" s="69">
        <f t="shared" si="141"/>
        <v>247</v>
      </c>
      <c r="I300" s="69">
        <f t="shared" si="141"/>
        <v>0</v>
      </c>
      <c r="J300" s="69">
        <f t="shared" si="141"/>
        <v>379</v>
      </c>
      <c r="K300" s="69">
        <f t="shared" si="141"/>
        <v>220</v>
      </c>
      <c r="L300" s="69">
        <f t="shared" si="141"/>
        <v>0</v>
      </c>
      <c r="M300" s="112">
        <f t="shared" si="141"/>
        <v>684</v>
      </c>
      <c r="N300" s="69">
        <f t="shared" si="141"/>
        <v>5989</v>
      </c>
    </row>
    <row r="301" spans="1:14" x14ac:dyDescent="0.35">
      <c r="A301" s="197" t="s">
        <v>644</v>
      </c>
      <c r="B301" s="2" t="s">
        <v>645</v>
      </c>
      <c r="C301" s="42">
        <v>1525</v>
      </c>
      <c r="D301" s="42">
        <v>839</v>
      </c>
      <c r="E301" s="42">
        <v>1396</v>
      </c>
      <c r="F301" s="42">
        <v>791</v>
      </c>
      <c r="G301" s="42">
        <v>349</v>
      </c>
      <c r="H301" s="42">
        <v>371</v>
      </c>
      <c r="I301" s="42" t="s">
        <v>93</v>
      </c>
      <c r="J301" s="42">
        <v>524</v>
      </c>
      <c r="K301" s="42">
        <v>337</v>
      </c>
      <c r="L301" s="42" t="s">
        <v>93</v>
      </c>
      <c r="M301" s="99">
        <v>999</v>
      </c>
      <c r="N301" s="51">
        <f t="shared" si="126"/>
        <v>7131</v>
      </c>
    </row>
    <row r="302" spans="1:14" x14ac:dyDescent="0.35">
      <c r="A302" s="215"/>
      <c r="B302" s="2"/>
      <c r="C302" s="66">
        <f>C301/C307</f>
        <v>0.93788437884378839</v>
      </c>
      <c r="D302" s="66">
        <f t="shared" ref="D302:N302" si="142">D301/D307</f>
        <v>0.93847874720357938</v>
      </c>
      <c r="E302" s="66">
        <f t="shared" si="142"/>
        <v>0.92572944297082227</v>
      </c>
      <c r="F302" s="66">
        <f t="shared" si="142"/>
        <v>0.92840375586854462</v>
      </c>
      <c r="G302" s="66">
        <f t="shared" si="142"/>
        <v>0.96408839779005528</v>
      </c>
      <c r="H302" s="66">
        <f t="shared" si="142"/>
        <v>0.97120418848167545</v>
      </c>
      <c r="I302" s="66" t="e">
        <f t="shared" si="142"/>
        <v>#VALUE!</v>
      </c>
      <c r="J302" s="66">
        <f t="shared" si="142"/>
        <v>0.96146788990825693</v>
      </c>
      <c r="K302" s="66">
        <f t="shared" si="142"/>
        <v>0.96011396011396011</v>
      </c>
      <c r="L302" s="66" t="e">
        <f t="shared" si="142"/>
        <v>#VALUE!</v>
      </c>
      <c r="M302" s="111">
        <f t="shared" si="142"/>
        <v>0.9652173913043478</v>
      </c>
      <c r="N302" s="66">
        <f t="shared" si="142"/>
        <v>0.94387822634017204</v>
      </c>
    </row>
    <row r="303" spans="1:14" x14ac:dyDescent="0.35">
      <c r="A303" s="215"/>
      <c r="B303" s="2" t="s">
        <v>646</v>
      </c>
      <c r="C303" s="42">
        <v>48</v>
      </c>
      <c r="D303" s="42">
        <v>30</v>
      </c>
      <c r="E303" s="42">
        <v>79</v>
      </c>
      <c r="F303" s="42">
        <v>43</v>
      </c>
      <c r="G303" s="42">
        <v>10</v>
      </c>
      <c r="H303" s="42">
        <v>9</v>
      </c>
      <c r="I303" s="42" t="s">
        <v>93</v>
      </c>
      <c r="J303" s="42">
        <v>13</v>
      </c>
      <c r="K303" s="42">
        <v>11</v>
      </c>
      <c r="L303" s="42" t="s">
        <v>93</v>
      </c>
      <c r="M303" s="99">
        <v>24</v>
      </c>
      <c r="N303" s="51">
        <f t="shared" si="126"/>
        <v>267</v>
      </c>
    </row>
    <row r="304" spans="1:14" x14ac:dyDescent="0.35">
      <c r="A304" s="215"/>
      <c r="B304" s="2"/>
      <c r="C304" s="66">
        <f>C303/C307</f>
        <v>2.9520295202952029E-2</v>
      </c>
      <c r="D304" s="66">
        <f t="shared" ref="D304:N304" si="143">D303/D307</f>
        <v>3.3557046979865772E-2</v>
      </c>
      <c r="E304" s="66">
        <f t="shared" si="143"/>
        <v>5.2387267904509281E-2</v>
      </c>
      <c r="F304" s="66">
        <f t="shared" si="143"/>
        <v>5.0469483568075117E-2</v>
      </c>
      <c r="G304" s="66">
        <f t="shared" si="143"/>
        <v>2.7624309392265192E-2</v>
      </c>
      <c r="H304" s="66">
        <f t="shared" si="143"/>
        <v>2.356020942408377E-2</v>
      </c>
      <c r="I304" s="66" t="e">
        <f t="shared" si="143"/>
        <v>#VALUE!</v>
      </c>
      <c r="J304" s="66">
        <f t="shared" si="143"/>
        <v>2.3853211009174313E-2</v>
      </c>
      <c r="K304" s="66">
        <f t="shared" si="143"/>
        <v>3.1339031339031341E-2</v>
      </c>
      <c r="L304" s="66" t="e">
        <f t="shared" si="143"/>
        <v>#VALUE!</v>
      </c>
      <c r="M304" s="111">
        <f t="shared" si="143"/>
        <v>2.318840579710145E-2</v>
      </c>
      <c r="N304" s="66">
        <f t="shared" si="143"/>
        <v>3.5340833884844471E-2</v>
      </c>
    </row>
    <row r="305" spans="1:14" x14ac:dyDescent="0.35">
      <c r="A305" s="216"/>
      <c r="B305" s="2" t="s">
        <v>647</v>
      </c>
      <c r="C305" s="42">
        <v>53</v>
      </c>
      <c r="D305" s="44">
        <v>25</v>
      </c>
      <c r="E305" s="44">
        <v>33</v>
      </c>
      <c r="F305" s="44">
        <v>18</v>
      </c>
      <c r="G305" s="44">
        <v>3</v>
      </c>
      <c r="H305" s="44">
        <v>2</v>
      </c>
      <c r="I305" s="42" t="s">
        <v>93</v>
      </c>
      <c r="J305" s="44">
        <v>8</v>
      </c>
      <c r="K305" s="44">
        <v>3</v>
      </c>
      <c r="L305" s="42" t="s">
        <v>93</v>
      </c>
      <c r="M305" s="105">
        <v>12</v>
      </c>
      <c r="N305" s="51">
        <f t="shared" si="126"/>
        <v>157</v>
      </c>
    </row>
    <row r="306" spans="1:14" x14ac:dyDescent="0.35">
      <c r="A306" s="65"/>
      <c r="B306" s="2"/>
      <c r="C306" s="66">
        <f>C305/C307</f>
        <v>3.2595325953259535E-2</v>
      </c>
      <c r="D306" s="66">
        <f t="shared" ref="D306:N306" si="144">D305/D307</f>
        <v>2.7964205816554809E-2</v>
      </c>
      <c r="E306" s="66">
        <f t="shared" si="144"/>
        <v>2.1883289124668436E-2</v>
      </c>
      <c r="F306" s="66">
        <f t="shared" si="144"/>
        <v>2.1126760563380281E-2</v>
      </c>
      <c r="G306" s="66">
        <f t="shared" si="144"/>
        <v>8.2872928176795577E-3</v>
      </c>
      <c r="H306" s="66">
        <f t="shared" si="144"/>
        <v>5.235602094240838E-3</v>
      </c>
      <c r="I306" s="66" t="e">
        <f t="shared" si="144"/>
        <v>#VALUE!</v>
      </c>
      <c r="J306" s="66">
        <f t="shared" si="144"/>
        <v>1.4678899082568808E-2</v>
      </c>
      <c r="K306" s="66">
        <f t="shared" si="144"/>
        <v>8.5470085470085479E-3</v>
      </c>
      <c r="L306" s="66" t="e">
        <f t="shared" si="144"/>
        <v>#VALUE!</v>
      </c>
      <c r="M306" s="111">
        <f t="shared" si="144"/>
        <v>1.1594202898550725E-2</v>
      </c>
      <c r="N306" s="66">
        <f t="shared" si="144"/>
        <v>2.0780939774983454E-2</v>
      </c>
    </row>
    <row r="307" spans="1:14" x14ac:dyDescent="0.35">
      <c r="A307" s="65"/>
      <c r="B307" s="2" t="s">
        <v>89</v>
      </c>
      <c r="C307" s="69">
        <f>SUM(C301,C303,C305)</f>
        <v>1626</v>
      </c>
      <c r="D307" s="69">
        <f t="shared" ref="D307:N307" si="145">SUM(D301,D303,D305)</f>
        <v>894</v>
      </c>
      <c r="E307" s="69">
        <f t="shared" si="145"/>
        <v>1508</v>
      </c>
      <c r="F307" s="69">
        <f t="shared" si="145"/>
        <v>852</v>
      </c>
      <c r="G307" s="69">
        <f t="shared" si="145"/>
        <v>362</v>
      </c>
      <c r="H307" s="69">
        <f t="shared" si="145"/>
        <v>382</v>
      </c>
      <c r="I307" s="69">
        <f t="shared" si="145"/>
        <v>0</v>
      </c>
      <c r="J307" s="69">
        <f t="shared" si="145"/>
        <v>545</v>
      </c>
      <c r="K307" s="69">
        <f t="shared" si="145"/>
        <v>351</v>
      </c>
      <c r="L307" s="69">
        <f t="shared" si="145"/>
        <v>0</v>
      </c>
      <c r="M307" s="112">
        <f t="shared" si="145"/>
        <v>1035</v>
      </c>
      <c r="N307" s="69">
        <f t="shared" si="145"/>
        <v>7555</v>
      </c>
    </row>
    <row r="308" spans="1:14" x14ac:dyDescent="0.35">
      <c r="A308" s="196" t="s">
        <v>147</v>
      </c>
      <c r="B308" s="208"/>
      <c r="C308" s="44" t="s">
        <v>672</v>
      </c>
      <c r="D308" s="42" t="s">
        <v>695</v>
      </c>
      <c r="E308" s="44" t="s">
        <v>714</v>
      </c>
      <c r="F308" s="44" t="s">
        <v>737</v>
      </c>
      <c r="G308" s="42" t="s">
        <v>272</v>
      </c>
      <c r="H308" s="42" t="s">
        <v>789</v>
      </c>
      <c r="I308" s="42" t="s">
        <v>93</v>
      </c>
      <c r="J308" s="44" t="s">
        <v>829</v>
      </c>
      <c r="K308" s="42" t="s">
        <v>585</v>
      </c>
      <c r="L308" s="42" t="s">
        <v>93</v>
      </c>
      <c r="M308" s="99" t="s">
        <v>894</v>
      </c>
    </row>
    <row r="309" spans="1:14" x14ac:dyDescent="0.35">
      <c r="A309" s="196" t="s">
        <v>148</v>
      </c>
      <c r="B309" s="208"/>
      <c r="C309" s="42">
        <v>4</v>
      </c>
      <c r="D309" s="44">
        <v>4</v>
      </c>
      <c r="E309" s="44">
        <v>4</v>
      </c>
      <c r="F309" s="44">
        <v>4</v>
      </c>
      <c r="G309" s="44">
        <v>4</v>
      </c>
      <c r="H309" s="44">
        <v>3</v>
      </c>
      <c r="I309" s="42" t="s">
        <v>93</v>
      </c>
      <c r="J309" s="44">
        <v>3</v>
      </c>
      <c r="K309" s="44">
        <v>3</v>
      </c>
      <c r="L309" s="42" t="s">
        <v>93</v>
      </c>
      <c r="M309" s="105">
        <v>3</v>
      </c>
    </row>
    <row r="310" spans="1:14" x14ac:dyDescent="0.35">
      <c r="A310" s="196" t="s">
        <v>266</v>
      </c>
      <c r="B310" s="208"/>
      <c r="C310" s="42" t="s">
        <v>304</v>
      </c>
      <c r="D310" s="42" t="s">
        <v>304</v>
      </c>
      <c r="E310" s="42" t="s">
        <v>304</v>
      </c>
      <c r="F310" s="42" t="s">
        <v>304</v>
      </c>
      <c r="G310" s="42" t="s">
        <v>762</v>
      </c>
      <c r="H310" s="42" t="s">
        <v>790</v>
      </c>
      <c r="I310" s="42" t="s">
        <v>93</v>
      </c>
      <c r="J310" s="42" t="s">
        <v>830</v>
      </c>
      <c r="K310" s="42" t="s">
        <v>857</v>
      </c>
      <c r="L310" s="42" t="s">
        <v>93</v>
      </c>
      <c r="M310" s="99" t="s">
        <v>895</v>
      </c>
    </row>
    <row r="311" spans="1:14" x14ac:dyDescent="0.35">
      <c r="A311" s="196" t="s">
        <v>248</v>
      </c>
      <c r="B311" s="208"/>
      <c r="C311" s="42" t="s">
        <v>673</v>
      </c>
      <c r="D311" s="42" t="s">
        <v>696</v>
      </c>
      <c r="E311" s="42" t="s">
        <v>715</v>
      </c>
      <c r="F311" s="42" t="s">
        <v>738</v>
      </c>
      <c r="G311" s="42" t="s">
        <v>763</v>
      </c>
      <c r="H311" s="42" t="s">
        <v>791</v>
      </c>
      <c r="I311" s="42" t="s">
        <v>93</v>
      </c>
      <c r="J311" s="42" t="s">
        <v>831</v>
      </c>
      <c r="K311" s="42" t="s">
        <v>858</v>
      </c>
      <c r="L311" s="42" t="s">
        <v>93</v>
      </c>
      <c r="M311" s="99" t="s">
        <v>896</v>
      </c>
    </row>
    <row r="312" spans="1:14" x14ac:dyDescent="0.35">
      <c r="A312" s="196" t="s">
        <v>148</v>
      </c>
      <c r="B312" s="208"/>
      <c r="C312" s="42">
        <v>8</v>
      </c>
      <c r="D312" s="42">
        <v>8</v>
      </c>
      <c r="E312" s="42">
        <v>8</v>
      </c>
      <c r="F312" s="42">
        <v>8</v>
      </c>
      <c r="G312" s="42">
        <v>8</v>
      </c>
      <c r="H312" s="42">
        <v>6</v>
      </c>
      <c r="I312" s="42" t="s">
        <v>93</v>
      </c>
      <c r="J312" s="42">
        <v>6</v>
      </c>
      <c r="K312" s="42">
        <v>6</v>
      </c>
      <c r="L312" s="42" t="s">
        <v>93</v>
      </c>
      <c r="M312" s="99">
        <v>6</v>
      </c>
    </row>
    <row r="313" spans="1:14" x14ac:dyDescent="0.35">
      <c r="A313" s="196" t="s">
        <v>266</v>
      </c>
      <c r="B313" s="208"/>
      <c r="C313" s="42" t="s">
        <v>304</v>
      </c>
      <c r="D313" s="42" t="s">
        <v>304</v>
      </c>
      <c r="E313" s="42" t="s">
        <v>304</v>
      </c>
      <c r="F313" s="42" t="s">
        <v>304</v>
      </c>
      <c r="G313" s="42" t="s">
        <v>764</v>
      </c>
      <c r="H313" s="42" t="s">
        <v>792</v>
      </c>
      <c r="I313" s="42" t="s">
        <v>93</v>
      </c>
      <c r="J313" s="42" t="s">
        <v>832</v>
      </c>
      <c r="K313" s="42" t="s">
        <v>859</v>
      </c>
      <c r="L313" s="42" t="s">
        <v>93</v>
      </c>
      <c r="M313" s="99" t="s">
        <v>897</v>
      </c>
    </row>
  </sheetData>
  <mergeCells count="91">
    <mergeCell ref="A273:A277"/>
    <mergeCell ref="A280:A284"/>
    <mergeCell ref="A287:A291"/>
    <mergeCell ref="A313:B313"/>
    <mergeCell ref="A301:A305"/>
    <mergeCell ref="A308:B308"/>
    <mergeCell ref="A309:B309"/>
    <mergeCell ref="A310:B310"/>
    <mergeCell ref="A311:B311"/>
    <mergeCell ref="A312:B312"/>
    <mergeCell ref="A294:A298"/>
    <mergeCell ref="A268:B268"/>
    <mergeCell ref="A271:B272"/>
    <mergeCell ref="C226:M226"/>
    <mergeCell ref="A228:A232"/>
    <mergeCell ref="A235:A239"/>
    <mergeCell ref="A242:A246"/>
    <mergeCell ref="A249:A253"/>
    <mergeCell ref="A256:A260"/>
    <mergeCell ref="A226:B227"/>
    <mergeCell ref="A263:B263"/>
    <mergeCell ref="A264:B264"/>
    <mergeCell ref="A265:B265"/>
    <mergeCell ref="A266:B266"/>
    <mergeCell ref="A267:B267"/>
    <mergeCell ref="C271:M271"/>
    <mergeCell ref="A219:B219"/>
    <mergeCell ref="A220:B220"/>
    <mergeCell ref="A221:B221"/>
    <mergeCell ref="A222:B222"/>
    <mergeCell ref="A223:B223"/>
    <mergeCell ref="A218:B218"/>
    <mergeCell ref="A175:B175"/>
    <mergeCell ref="A176:B176"/>
    <mergeCell ref="A177:B177"/>
    <mergeCell ref="A178:B178"/>
    <mergeCell ref="A181:B182"/>
    <mergeCell ref="A183:A187"/>
    <mergeCell ref="A190:A194"/>
    <mergeCell ref="A197:A201"/>
    <mergeCell ref="A204:A208"/>
    <mergeCell ref="A211:A215"/>
    <mergeCell ref="C136:M136"/>
    <mergeCell ref="C181:M181"/>
    <mergeCell ref="A145:A149"/>
    <mergeCell ref="A152:A156"/>
    <mergeCell ref="A159:A163"/>
    <mergeCell ref="A166:A170"/>
    <mergeCell ref="A173:B173"/>
    <mergeCell ref="A174:B174"/>
    <mergeCell ref="A138:A142"/>
    <mergeCell ref="A107:A111"/>
    <mergeCell ref="A114:A118"/>
    <mergeCell ref="A121:A125"/>
    <mergeCell ref="A128:B128"/>
    <mergeCell ref="A129:B129"/>
    <mergeCell ref="A130:B130"/>
    <mergeCell ref="A131:B131"/>
    <mergeCell ref="A132:B132"/>
    <mergeCell ref="A133:B133"/>
    <mergeCell ref="A136:B137"/>
    <mergeCell ref="C46:M46"/>
    <mergeCell ref="A48:A52"/>
    <mergeCell ref="A55:A59"/>
    <mergeCell ref="A100:A104"/>
    <mergeCell ref="A69:A73"/>
    <mergeCell ref="A76:A80"/>
    <mergeCell ref="A83:B83"/>
    <mergeCell ref="A84:B84"/>
    <mergeCell ref="A85:B85"/>
    <mergeCell ref="A86:B86"/>
    <mergeCell ref="A87:B87"/>
    <mergeCell ref="A88:B88"/>
    <mergeCell ref="A91:B92"/>
    <mergeCell ref="C91:M91"/>
    <mergeCell ref="A93:A97"/>
    <mergeCell ref="A62:A66"/>
    <mergeCell ref="A43:B43"/>
    <mergeCell ref="A46:B47"/>
    <mergeCell ref="A24:A28"/>
    <mergeCell ref="A1:B2"/>
    <mergeCell ref="A31:A35"/>
    <mergeCell ref="A38:B38"/>
    <mergeCell ref="A39:B39"/>
    <mergeCell ref="A40:B40"/>
    <mergeCell ref="A41:B41"/>
    <mergeCell ref="C1:M1"/>
    <mergeCell ref="A3:A7"/>
    <mergeCell ref="A10:A14"/>
    <mergeCell ref="A17:A21"/>
    <mergeCell ref="A42:B42"/>
  </mergeCells>
  <pageMargins left="0.25" right="0.25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4803F-B9E8-41D6-B9E1-8FEF32D924A1}">
  <sheetPr>
    <tabColor rgb="FF00B050"/>
  </sheetPr>
  <dimension ref="A1:O27"/>
  <sheetViews>
    <sheetView zoomScale="58" workbookViewId="0">
      <selection activeCell="J11" sqref="J11"/>
    </sheetView>
  </sheetViews>
  <sheetFormatPr defaultColWidth="8.90625" defaultRowHeight="14.5" x14ac:dyDescent="0.35"/>
  <cols>
    <col min="1" max="1" width="12" style="86" bestFit="1" customWidth="1"/>
    <col min="2" max="2" width="11.54296875" style="86" bestFit="1" customWidth="1"/>
    <col min="3" max="3" width="12.1796875" style="86" bestFit="1" customWidth="1"/>
    <col min="4" max="4" width="11.54296875" style="86" bestFit="1" customWidth="1"/>
    <col min="5" max="5" width="12.1796875" style="86" bestFit="1" customWidth="1"/>
    <col min="6" max="13" width="8.90625" style="86"/>
    <col min="14" max="14" width="11.54296875" style="86" bestFit="1" customWidth="1"/>
    <col min="15" max="16384" width="8.90625" style="86"/>
  </cols>
  <sheetData>
    <row r="1" spans="1:15" ht="101.5" x14ac:dyDescent="0.35">
      <c r="B1" s="86" t="str">
        <f>Y_nagyon_rossz!C17</f>
        <v>fizikai aktivitás
(akt_data$sport)</v>
      </c>
      <c r="C1" s="86" t="str">
        <f>Y_nagyon_rossz!D17</f>
        <v>fizikai aktivitás
(akt_data$sport)</v>
      </c>
      <c r="D1" s="86" t="str">
        <f>Y_nagyon_rossz!E17</f>
        <v>sportolási gyakoriság
(akt_data$SP_GYAK)</v>
      </c>
      <c r="E1" s="86" t="str">
        <f>Y_nagyon_rossz!F17</f>
        <v>sportolási gyakoriság
(akt_data$SP_GYAK)</v>
      </c>
      <c r="F1" s="86" t="str">
        <f>Y_nagyon_rossz!G17</f>
        <v>sportolási gyakoriság
(akt_data$SP_GYAK)</v>
      </c>
      <c r="G1" s="86" t="str">
        <f>Y_nagyon_rossz!H17</f>
        <v>sportolási gyakoriság
(akt_data$SP_GYAK)</v>
      </c>
      <c r="H1" s="86" t="str">
        <f>Y_nagyon_rossz!I17</f>
        <v>dohányzás</v>
      </c>
      <c r="I1" s="86" t="str">
        <f>Y_nagyon_rossz!J17</f>
        <v>dohányzás</v>
      </c>
      <c r="J1" s="86" t="str">
        <f>Y_nagyon_rossz!K17</f>
        <v>dohányzás</v>
      </c>
      <c r="K1" s="86" t="str">
        <f>Y_nagyon_rossz!L17</f>
        <v>szenved-e alvászavarban? 
(akt_data$alv_st)</v>
      </c>
      <c r="L1" s="86" t="str">
        <f>Y_nagyon_rossz!M17</f>
        <v>szenved-e alvászavarban? 
(akt_data$alv_st)</v>
      </c>
      <c r="M1" s="86" t="str">
        <f>Y_nagyon_rossz!N17</f>
        <v>önminősített egészségi állapot</v>
      </c>
    </row>
    <row r="2" spans="1:15" ht="72.5" x14ac:dyDescent="0.35">
      <c r="A2" s="168" t="s">
        <v>995</v>
      </c>
      <c r="B2" s="86" t="str">
        <f>Y_nagyon_rossz!C18</f>
        <v>1 - igen</v>
      </c>
      <c r="C2" s="86" t="str">
        <f>Y_nagyon_rossz!D18</f>
        <v>2 - nem</v>
      </c>
      <c r="D2" s="86" t="str">
        <f>Y_nagyon_rossz!E18</f>
        <v>1 - hetente 4-5 alkalom</v>
      </c>
      <c r="E2" s="86" t="str">
        <f>Y_nagyon_rossz!F18</f>
        <v>2 - heti 2-3 alkalom</v>
      </c>
      <c r="F2" s="86" t="str">
        <f>Y_nagyon_rossz!G18</f>
        <v>3 - heti 1 alkalom</v>
      </c>
      <c r="G2" s="86" t="str">
        <f>Y_nagyon_rossz!H18</f>
        <v>4 - a fentieknél ritkábban</v>
      </c>
      <c r="H2" s="86" t="str">
        <f>Y_nagyon_rossz!I18</f>
        <v>1 - Nem, és soha nem is dohányzott</v>
      </c>
      <c r="I2" s="86" t="str">
        <f>Y_nagyon_rossz!J18</f>
        <v>2 - Nem, leszokott</v>
      </c>
      <c r="J2" s="86" t="str">
        <f>Y_nagyon_rossz!K18</f>
        <v>3 - Igen</v>
      </c>
      <c r="K2" s="86" t="str">
        <f>Y_nagyon_rossz!L18</f>
        <v>1 - Nem</v>
      </c>
      <c r="L2" s="86" t="str">
        <f>Y_nagyon_rossz!M18</f>
        <v>2 - Igen</v>
      </c>
      <c r="M2" s="86" t="s">
        <v>994</v>
      </c>
    </row>
    <row r="3" spans="1:15" ht="29" x14ac:dyDescent="0.35">
      <c r="A3" s="86" t="s">
        <v>992</v>
      </c>
      <c r="B3" s="167">
        <f>Y_nagyon_rossz!B90</f>
        <v>0.15916100143352224</v>
      </c>
      <c r="C3" s="167">
        <f>Y_nagyon_rossz!C90</f>
        <v>0</v>
      </c>
      <c r="D3" s="167">
        <f>Y_nagyon_rossz!D90</f>
        <v>0.2044308233274256</v>
      </c>
      <c r="E3" s="167">
        <f>Y_nagyon_rossz!E90</f>
        <v>0</v>
      </c>
      <c r="F3" s="167">
        <f>Y_nagyon_rossz!F90</f>
        <v>6.8166327476679139E-2</v>
      </c>
      <c r="G3" s="167">
        <f>Y_nagyon_rossz!G90</f>
        <v>0.18189174407874611</v>
      </c>
      <c r="H3" s="167">
        <f>Y_nagyon_rossz!H90</f>
        <v>0.3862674039724579</v>
      </c>
      <c r="I3" s="167">
        <f>Y_nagyon_rossz!I90</f>
        <v>8.2699711168986766E-5</v>
      </c>
      <c r="J3" s="167">
        <f>Y_nagyon_rossz!J90</f>
        <v>0</v>
      </c>
      <c r="K3" s="167">
        <f>Y_nagyon_rossz!K90</f>
        <v>0</v>
      </c>
      <c r="L3" s="167">
        <f>Y_nagyon_rossz!L90</f>
        <v>0</v>
      </c>
      <c r="M3" s="167">
        <f>Y_nagyon_rossz!M90</f>
        <v>1</v>
      </c>
    </row>
    <row r="4" spans="1:15" x14ac:dyDescent="0.35">
      <c r="A4" s="86" t="s">
        <v>498</v>
      </c>
      <c r="B4" s="167">
        <f>Y_rossz!B90</f>
        <v>5.1334203554082069E-3</v>
      </c>
      <c r="C4" s="167">
        <f>Y_rossz!C90</f>
        <v>0</v>
      </c>
      <c r="D4" s="167">
        <f>Y_rossz!D90</f>
        <v>0.40442201308086057</v>
      </c>
      <c r="E4" s="167">
        <f>Y_rossz!E90</f>
        <v>0</v>
      </c>
      <c r="F4" s="167">
        <f>Y_rossz!F90</f>
        <v>4.6117138334287287E-2</v>
      </c>
      <c r="G4" s="167">
        <f>Y_rossz!G90</f>
        <v>0.18116045785549431</v>
      </c>
      <c r="H4" s="167">
        <f>Y_rossz!H90</f>
        <v>0.36119864268762641</v>
      </c>
      <c r="I4" s="167">
        <f>Y_rossz!I90</f>
        <v>1.192958824252262E-3</v>
      </c>
      <c r="J4" s="167">
        <f>Y_rossz!J90</f>
        <v>0</v>
      </c>
      <c r="K4" s="167">
        <f>Y_rossz!K90</f>
        <v>7.7536886207097799E-4</v>
      </c>
      <c r="L4" s="167">
        <f>Y_rossz!L90</f>
        <v>0</v>
      </c>
      <c r="M4" s="167">
        <f>Y_rossz!M90</f>
        <v>1</v>
      </c>
    </row>
    <row r="5" spans="1:15" x14ac:dyDescent="0.35">
      <c r="A5" s="86" t="s">
        <v>993</v>
      </c>
      <c r="B5" s="167">
        <f>Y_kozepes!B90</f>
        <v>0.14054341211810956</v>
      </c>
      <c r="C5" s="167">
        <f>Y_kozepes!C90</f>
        <v>0</v>
      </c>
      <c r="D5" s="167">
        <f>Y_kozepes!D90</f>
        <v>0.42294192077735171</v>
      </c>
      <c r="E5" s="167">
        <f>Y_kozepes!E90</f>
        <v>0</v>
      </c>
      <c r="F5" s="167">
        <f>Y_kozepes!F90</f>
        <v>0.15765712685089489</v>
      </c>
      <c r="G5" s="167">
        <f>Y_kozepes!G90</f>
        <v>0.16611353121287345</v>
      </c>
      <c r="H5" s="167">
        <f>Y_kozepes!H90</f>
        <v>2.4008268054978701E-2</v>
      </c>
      <c r="I5" s="167">
        <f>Y_kozepes!I90</f>
        <v>8.8735740985791692E-2</v>
      </c>
      <c r="J5" s="167">
        <f>Y_kozepes!J90</f>
        <v>0</v>
      </c>
      <c r="K5" s="167">
        <f>Y_kozepes!K90</f>
        <v>0</v>
      </c>
      <c r="L5" s="167">
        <f>Y_kozepes!L90</f>
        <v>0</v>
      </c>
      <c r="M5" s="167">
        <f>Y_kozepes!M90</f>
        <v>1</v>
      </c>
    </row>
    <row r="6" spans="1:15" x14ac:dyDescent="0.35">
      <c r="A6" s="86" t="s">
        <v>500</v>
      </c>
      <c r="B6" s="167">
        <f>Y_jo!B90</f>
        <v>0</v>
      </c>
      <c r="C6" s="167">
        <f>Y_jo!C90</f>
        <v>0</v>
      </c>
      <c r="D6" s="167">
        <f>Y_jo!D90</f>
        <v>7.5315677761852336E-3</v>
      </c>
      <c r="E6" s="167">
        <f>Y_jo!E90</f>
        <v>0</v>
      </c>
      <c r="F6" s="167">
        <f>Y_jo!F90</f>
        <v>2.2305777056811166E-2</v>
      </c>
      <c r="G6" s="167">
        <f>Y_jo!G90</f>
        <v>0</v>
      </c>
      <c r="H6" s="167">
        <f>Y_jo!H90</f>
        <v>0.59431508842205394</v>
      </c>
      <c r="I6" s="167">
        <f>Y_jo!I90</f>
        <v>0</v>
      </c>
      <c r="J6" s="167">
        <f>Y_jo!J90</f>
        <v>0.36692153347000744</v>
      </c>
      <c r="K6" s="167">
        <f>Y_jo!K90</f>
        <v>8.9260332749422112E-3</v>
      </c>
      <c r="L6" s="167">
        <f>Y_jo!L90</f>
        <v>0</v>
      </c>
      <c r="M6" s="167">
        <f>Y_jo!M90</f>
        <v>1</v>
      </c>
    </row>
    <row r="7" spans="1:15" x14ac:dyDescent="0.35">
      <c r="A7" s="86" t="s">
        <v>501</v>
      </c>
      <c r="B7" s="167">
        <f>Y_kivalo!B90</f>
        <v>0</v>
      </c>
      <c r="C7" s="167">
        <f>Y_kivalo!C90</f>
        <v>0</v>
      </c>
      <c r="D7" s="167">
        <f>Y_kivalo!D90</f>
        <v>3.8901949311857101E-2</v>
      </c>
      <c r="E7" s="167">
        <f>Y_kivalo!E90</f>
        <v>0</v>
      </c>
      <c r="F7" s="167">
        <f>Y_kivalo!F90</f>
        <v>0.27181054194779009</v>
      </c>
      <c r="G7" s="167">
        <f>Y_kivalo!G90</f>
        <v>4.4529555839211615E-2</v>
      </c>
      <c r="H7" s="167">
        <f>Y_kivalo!H90</f>
        <v>9.9955527510629444E-2</v>
      </c>
      <c r="I7" s="167">
        <f>Y_kivalo!I90</f>
        <v>0.32684721535311023</v>
      </c>
      <c r="J7" s="167">
        <f>Y_kivalo!J90</f>
        <v>0.11458782923088831</v>
      </c>
      <c r="K7" s="167">
        <f>Y_kivalo!K90</f>
        <v>0.10336738080651318</v>
      </c>
      <c r="L7" s="167">
        <f>Y_kivalo!L90</f>
        <v>0</v>
      </c>
      <c r="M7" s="167">
        <f>Y_kivalo!M90</f>
        <v>1</v>
      </c>
    </row>
    <row r="8" spans="1:15" x14ac:dyDescent="0.35">
      <c r="B8" s="86" t="s">
        <v>1058</v>
      </c>
      <c r="C8" s="86" t="s">
        <v>1058</v>
      </c>
      <c r="K8" s="86" t="s">
        <v>1058</v>
      </c>
      <c r="L8" s="86" t="s">
        <v>1058</v>
      </c>
    </row>
    <row r="9" spans="1:15" ht="29" x14ac:dyDescent="0.35">
      <c r="A9" s="86" t="s">
        <v>922</v>
      </c>
      <c r="B9" s="152">
        <f>STDEV(B3:B7)</f>
        <v>8.1433724702116739E-2</v>
      </c>
      <c r="C9" s="171">
        <f t="shared" ref="C9:M9" si="0">STDEV(C3:C7)</f>
        <v>0</v>
      </c>
      <c r="D9" s="152">
        <f t="shared" si="0"/>
        <v>0.19575739987694615</v>
      </c>
      <c r="E9" s="152">
        <f t="shared" si="0"/>
        <v>0</v>
      </c>
      <c r="F9" s="152">
        <f t="shared" si="0"/>
        <v>0.10237631714862774</v>
      </c>
      <c r="G9" s="152">
        <f t="shared" si="0"/>
        <v>8.6103205121306994E-2</v>
      </c>
      <c r="H9" s="152">
        <f t="shared" si="0"/>
        <v>0.23117269261751808</v>
      </c>
      <c r="I9" s="152">
        <f t="shared" si="0"/>
        <v>0.14137745837242818</v>
      </c>
      <c r="J9" s="152">
        <f t="shared" si="0"/>
        <v>0.15921018266595299</v>
      </c>
      <c r="K9" s="152">
        <f t="shared" si="0"/>
        <v>4.5299505368244085E-2</v>
      </c>
      <c r="L9" s="171">
        <f t="shared" si="0"/>
        <v>0</v>
      </c>
      <c r="M9" s="171">
        <f t="shared" si="0"/>
        <v>0</v>
      </c>
      <c r="N9" s="152">
        <f>STDEV(B9:M9)</f>
        <v>8.1501908244307933E-2</v>
      </c>
      <c r="O9" s="86" t="s">
        <v>1056</v>
      </c>
    </row>
    <row r="10" spans="1:15" x14ac:dyDescent="0.35">
      <c r="A10" s="86" t="s">
        <v>922</v>
      </c>
      <c r="B10" s="152">
        <v>2.5422554949333716E-2</v>
      </c>
      <c r="C10" s="171">
        <v>0</v>
      </c>
      <c r="D10" s="152">
        <v>1.1721570595125123E-2</v>
      </c>
      <c r="E10" s="152">
        <v>0.10262639693814123</v>
      </c>
      <c r="F10" s="152">
        <v>6.78257271482888E-2</v>
      </c>
      <c r="G10" s="152">
        <v>4.3254925988255817E-2</v>
      </c>
      <c r="H10" s="152">
        <v>1.0669789870190162E-2</v>
      </c>
      <c r="I10" s="152">
        <v>3.2459160767571479E-2</v>
      </c>
      <c r="J10" s="152">
        <v>0</v>
      </c>
      <c r="K10" s="152">
        <v>2.9590141592820418E-2</v>
      </c>
      <c r="L10" s="171">
        <v>0</v>
      </c>
      <c r="M10" s="171">
        <v>0</v>
      </c>
      <c r="N10" s="152">
        <v>3.177392428817935E-2</v>
      </c>
      <c r="O10" s="86" t="s">
        <v>1057</v>
      </c>
    </row>
    <row r="11" spans="1:15" ht="29" x14ac:dyDescent="0.35">
      <c r="A11" s="86" t="s">
        <v>921</v>
      </c>
      <c r="B11" s="172">
        <f>AVERAGE(B3:B7)</f>
        <v>6.0967566781408002E-2</v>
      </c>
      <c r="C11" s="172">
        <f t="shared" ref="C11:M11" si="1">AVERAGE(C3:C7)</f>
        <v>0</v>
      </c>
      <c r="D11" s="172">
        <f t="shared" si="1"/>
        <v>0.21564565485473602</v>
      </c>
      <c r="E11" s="172">
        <f t="shared" si="1"/>
        <v>0</v>
      </c>
      <c r="F11" s="172">
        <f t="shared" si="1"/>
        <v>0.1132113823332925</v>
      </c>
      <c r="G11" s="172">
        <f t="shared" si="1"/>
        <v>0.11473905779726509</v>
      </c>
      <c r="H11" s="173">
        <f t="shared" si="1"/>
        <v>0.29314898612954926</v>
      </c>
      <c r="I11" s="172">
        <f t="shared" si="1"/>
        <v>8.3371722974864643E-2</v>
      </c>
      <c r="J11" s="173">
        <f t="shared" si="1"/>
        <v>9.6301872540179148E-2</v>
      </c>
      <c r="K11" s="172">
        <f t="shared" si="1"/>
        <v>2.2613756588705274E-2</v>
      </c>
      <c r="L11" s="172">
        <f t="shared" si="1"/>
        <v>0</v>
      </c>
      <c r="M11" s="172">
        <f t="shared" si="1"/>
        <v>1</v>
      </c>
      <c r="N11" s="152"/>
      <c r="O11" s="86" t="s">
        <v>1056</v>
      </c>
    </row>
    <row r="12" spans="1:15" x14ac:dyDescent="0.35">
      <c r="A12" s="86" t="s">
        <v>921</v>
      </c>
      <c r="B12" s="172">
        <v>8.2164759891730665E-2</v>
      </c>
      <c r="C12" s="173">
        <v>0</v>
      </c>
      <c r="D12" s="172">
        <v>8.6480881438571355E-2</v>
      </c>
      <c r="E12" s="173">
        <v>0.36669147500358656</v>
      </c>
      <c r="F12" s="172">
        <v>0.23627980127347384</v>
      </c>
      <c r="G12" s="172">
        <v>0.11622459512049865</v>
      </c>
      <c r="H12" s="172">
        <v>4.7716750910767724E-3</v>
      </c>
      <c r="I12" s="172">
        <v>2.615981925348082E-2</v>
      </c>
      <c r="J12" s="172">
        <v>0</v>
      </c>
      <c r="K12" s="172">
        <v>8.1226992927581371E-2</v>
      </c>
      <c r="L12" s="173">
        <v>0</v>
      </c>
      <c r="M12" s="173">
        <v>1</v>
      </c>
      <c r="N12" s="152"/>
      <c r="O12" s="86" t="s">
        <v>1057</v>
      </c>
    </row>
    <row r="14" spans="1:15" x14ac:dyDescent="0.35">
      <c r="A14" s="86" t="str">
        <f t="shared" ref="A14:A19" si="2">A2</f>
        <v>fix irányok</v>
      </c>
      <c r="B14" s="86" t="s">
        <v>1059</v>
      </c>
      <c r="C14" s="86" t="s">
        <v>921</v>
      </c>
      <c r="D14" s="86" t="s">
        <v>1060</v>
      </c>
      <c r="E14" s="86" t="s">
        <v>1061</v>
      </c>
    </row>
    <row r="15" spans="1:15" ht="29" x14ac:dyDescent="0.35">
      <c r="A15" s="86" t="str">
        <f t="shared" si="2"/>
        <v>nagyon_rossz</v>
      </c>
      <c r="B15" s="174">
        <f>Y_nagyon_rossz!O15</f>
        <v>0</v>
      </c>
      <c r="C15" s="152">
        <f>Y_nagyon_rossz!P15</f>
        <v>-3.109019062223203E-2</v>
      </c>
      <c r="D15" s="152">
        <f>Y_nagyon_rossz!Q15</f>
        <v>0.82392849884104225</v>
      </c>
      <c r="E15" s="152">
        <f>Y_nagyon_rossz!R15</f>
        <v>-0.8239284988410418</v>
      </c>
    </row>
    <row r="16" spans="1:15" x14ac:dyDescent="0.35">
      <c r="A16" s="86" t="str">
        <f t="shared" si="2"/>
        <v>rossz</v>
      </c>
      <c r="B16" s="174">
        <f>Y_rossz!O15</f>
        <v>0</v>
      </c>
      <c r="C16" s="152">
        <f>Y_rossz!P15</f>
        <v>-3.109019062223203E-2</v>
      </c>
      <c r="D16" s="152">
        <f>Y_rossz!Q15</f>
        <v>0.82392849884104225</v>
      </c>
      <c r="E16" s="152">
        <f>Y_rossz!R15</f>
        <v>-0.8239284988410418</v>
      </c>
    </row>
    <row r="17" spans="1:13" x14ac:dyDescent="0.35">
      <c r="A17" s="86" t="str">
        <f t="shared" si="2"/>
        <v>közepes</v>
      </c>
      <c r="B17" s="174">
        <f>Y_kozepes!O15</f>
        <v>0</v>
      </c>
      <c r="C17" s="152">
        <f>Y_kozepes!P15</f>
        <v>-3.7451336282375625E-2</v>
      </c>
      <c r="D17" s="152">
        <f>Y_kozepes!Q15</f>
        <v>0.9647242922999596</v>
      </c>
      <c r="E17" s="152">
        <f>Y_kozepes!R15</f>
        <v>-0.96472429229995904</v>
      </c>
    </row>
    <row r="18" spans="1:13" x14ac:dyDescent="0.35">
      <c r="A18" s="86" t="str">
        <f t="shared" si="2"/>
        <v>jó</v>
      </c>
      <c r="B18" s="174">
        <f>Y_jo!O15</f>
        <v>0</v>
      </c>
      <c r="C18" s="152">
        <f>Y_jo!P15</f>
        <v>-1.0093191091181513E-2</v>
      </c>
      <c r="D18" s="152">
        <f>Y_jo!Q15</f>
        <v>0.82406132242154317</v>
      </c>
      <c r="E18" s="152">
        <f>Y_jo!R15</f>
        <v>-0.72374244528908638</v>
      </c>
    </row>
    <row r="19" spans="1:13" x14ac:dyDescent="0.35">
      <c r="A19" s="86" t="str">
        <f t="shared" si="2"/>
        <v>kiváló</v>
      </c>
      <c r="B19" s="174">
        <f>Y_kivalo!O15</f>
        <v>0</v>
      </c>
      <c r="C19" s="152">
        <f>Y_kivalo!P15</f>
        <v>2.846427491933309E-2</v>
      </c>
      <c r="D19" s="152">
        <f>Y_kivalo!Q15</f>
        <v>0.92893842011474215</v>
      </c>
      <c r="E19" s="152">
        <f>Y_kivalo!R15</f>
        <v>-0.94342634715562024</v>
      </c>
    </row>
    <row r="20" spans="1:13" x14ac:dyDescent="0.35">
      <c r="B20" s="174"/>
    </row>
    <row r="21" spans="1:13" x14ac:dyDescent="0.35">
      <c r="A21" s="86" t="s">
        <v>1060</v>
      </c>
      <c r="B21" s="175">
        <f t="shared" ref="B21:C21" si="3">MAX(B15:B19)</f>
        <v>0</v>
      </c>
      <c r="C21" s="152">
        <f t="shared" si="3"/>
        <v>2.846427491933309E-2</v>
      </c>
      <c r="D21" s="152">
        <f>MAX(D15:D19)</f>
        <v>0.9647242922999596</v>
      </c>
      <c r="E21" s="152">
        <f>MAX(E15:E19)</f>
        <v>-0.72374244528908638</v>
      </c>
    </row>
    <row r="22" spans="1:13" x14ac:dyDescent="0.35">
      <c r="A22" s="86" t="s">
        <v>921</v>
      </c>
      <c r="B22" s="175">
        <f t="shared" ref="B22:C22" si="4">AVERAGE(B15:B19)</f>
        <v>0</v>
      </c>
      <c r="C22" s="152">
        <f t="shared" si="4"/>
        <v>-1.6252126739737621E-2</v>
      </c>
      <c r="D22" s="152">
        <f>AVERAGE(D15:D19)</f>
        <v>0.87311620650366595</v>
      </c>
      <c r="E22" s="152">
        <f>AVERAGE(E15:E19)</f>
        <v>-0.85595001648534974</v>
      </c>
    </row>
    <row r="23" spans="1:13" x14ac:dyDescent="0.35">
      <c r="A23" s="86" t="s">
        <v>1061</v>
      </c>
      <c r="B23" s="175">
        <f>MIN(B15:B19)</f>
        <v>0</v>
      </c>
      <c r="C23" s="152">
        <f>MIN(C15:C19)</f>
        <v>-3.7451336282375625E-2</v>
      </c>
      <c r="D23" s="152">
        <f>MIN(D15:D19)</f>
        <v>0.82392849884104225</v>
      </c>
      <c r="E23" s="152">
        <f>MIN(E15:E19)</f>
        <v>-0.96472429229995904</v>
      </c>
    </row>
    <row r="26" spans="1:13" x14ac:dyDescent="0.35">
      <c r="I26" s="167"/>
      <c r="J26" s="167"/>
      <c r="K26" s="167"/>
      <c r="L26" s="167"/>
      <c r="M26" s="167"/>
    </row>
    <row r="27" spans="1:13" x14ac:dyDescent="0.35">
      <c r="I27" s="172"/>
      <c r="J27" s="172"/>
      <c r="K27" s="172"/>
      <c r="L27" s="172"/>
      <c r="M27" s="17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L8"/>
  <sheetViews>
    <sheetView zoomScale="115" zoomScaleNormal="115" workbookViewId="0">
      <selection activeCell="L2" sqref="L1:L1048576"/>
    </sheetView>
  </sheetViews>
  <sheetFormatPr defaultRowHeight="14.5" x14ac:dyDescent="0.35"/>
  <cols>
    <col min="1" max="1" width="36.08984375" bestFit="1" customWidth="1"/>
    <col min="2" max="2" width="11.08984375" bestFit="1" customWidth="1"/>
    <col min="3" max="3" width="10.54296875" bestFit="1" customWidth="1"/>
    <col min="4" max="11" width="11.08984375" bestFit="1" customWidth="1"/>
    <col min="12" max="12" width="10.6328125" style="93" bestFit="1" customWidth="1"/>
  </cols>
  <sheetData>
    <row r="1" spans="1:12" x14ac:dyDescent="0.35">
      <c r="A1" s="197" t="s">
        <v>316</v>
      </c>
      <c r="B1" s="196" t="s">
        <v>2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2" x14ac:dyDescent="0.35">
      <c r="A2" s="216"/>
      <c r="B2" s="35">
        <v>2011</v>
      </c>
      <c r="C2" s="35">
        <v>2012</v>
      </c>
      <c r="D2" s="35">
        <v>2013</v>
      </c>
      <c r="E2" s="35">
        <v>2015</v>
      </c>
      <c r="F2" s="35">
        <v>2016</v>
      </c>
      <c r="G2" s="35">
        <v>2017</v>
      </c>
      <c r="H2" s="8">
        <v>2018</v>
      </c>
      <c r="I2" s="35">
        <v>2019</v>
      </c>
      <c r="J2" s="35">
        <v>2020</v>
      </c>
      <c r="K2" s="35">
        <v>2021</v>
      </c>
      <c r="L2" s="92">
        <v>2022</v>
      </c>
    </row>
    <row r="3" spans="1:12" x14ac:dyDescent="0.35">
      <c r="A3" s="2" t="s">
        <v>317</v>
      </c>
      <c r="B3" s="37" t="s">
        <v>129</v>
      </c>
      <c r="C3" s="36" t="s">
        <v>322</v>
      </c>
      <c r="D3" s="36" t="s">
        <v>326</v>
      </c>
      <c r="E3" s="42" t="s">
        <v>330</v>
      </c>
      <c r="F3" s="44" t="s">
        <v>334</v>
      </c>
      <c r="G3" s="42" t="s">
        <v>199</v>
      </c>
      <c r="H3" s="41" t="s">
        <v>343</v>
      </c>
      <c r="I3" s="42" t="s">
        <v>348</v>
      </c>
      <c r="J3" s="44" t="s">
        <v>353</v>
      </c>
      <c r="K3" s="44" t="s">
        <v>357</v>
      </c>
      <c r="L3" s="105" t="s">
        <v>361</v>
      </c>
    </row>
    <row r="4" spans="1:12" x14ac:dyDescent="0.35">
      <c r="A4" s="2" t="s">
        <v>318</v>
      </c>
      <c r="B4" s="36" t="s">
        <v>319</v>
      </c>
      <c r="C4" s="36" t="s">
        <v>323</v>
      </c>
      <c r="D4" s="36" t="s">
        <v>327</v>
      </c>
      <c r="E4" s="42" t="s">
        <v>281</v>
      </c>
      <c r="F4" s="44" t="s">
        <v>335</v>
      </c>
      <c r="G4" s="42" t="s">
        <v>339</v>
      </c>
      <c r="H4" s="41" t="s">
        <v>344</v>
      </c>
      <c r="I4" s="44" t="s">
        <v>349</v>
      </c>
      <c r="J4" s="42" t="s">
        <v>354</v>
      </c>
      <c r="K4" s="42" t="s">
        <v>358</v>
      </c>
      <c r="L4" s="105" t="s">
        <v>349</v>
      </c>
    </row>
    <row r="5" spans="1:12" x14ac:dyDescent="0.35">
      <c r="A5" s="2" t="s">
        <v>193</v>
      </c>
      <c r="B5" s="37" t="s">
        <v>320</v>
      </c>
      <c r="C5" s="37" t="s">
        <v>324</v>
      </c>
      <c r="D5" s="37" t="s">
        <v>328</v>
      </c>
      <c r="E5" s="44" t="s">
        <v>331</v>
      </c>
      <c r="F5" s="42" t="s">
        <v>336</v>
      </c>
      <c r="G5" s="44" t="s">
        <v>340</v>
      </c>
      <c r="H5" s="44" t="s">
        <v>345</v>
      </c>
      <c r="I5" s="44" t="s">
        <v>350</v>
      </c>
      <c r="J5" s="42" t="s">
        <v>219</v>
      </c>
      <c r="K5" s="44" t="s">
        <v>124</v>
      </c>
      <c r="L5" s="105" t="s">
        <v>362</v>
      </c>
    </row>
    <row r="6" spans="1:12" x14ac:dyDescent="0.35">
      <c r="A6" s="2" t="s">
        <v>148</v>
      </c>
      <c r="B6" s="42">
        <v>3843</v>
      </c>
      <c r="C6" s="42">
        <v>2181</v>
      </c>
      <c r="D6" s="42">
        <v>3684</v>
      </c>
      <c r="E6" s="42">
        <v>2075</v>
      </c>
      <c r="F6" s="42">
        <v>690</v>
      </c>
      <c r="G6" s="42">
        <v>711</v>
      </c>
      <c r="H6" s="42">
        <v>51</v>
      </c>
      <c r="I6" s="42">
        <v>1051</v>
      </c>
      <c r="J6" s="42">
        <v>635</v>
      </c>
      <c r="K6" s="42">
        <v>551</v>
      </c>
      <c r="L6" s="99">
        <v>1965</v>
      </c>
    </row>
    <row r="7" spans="1:12" x14ac:dyDescent="0.35">
      <c r="A7" s="2" t="s">
        <v>266</v>
      </c>
      <c r="B7" s="42" t="s">
        <v>304</v>
      </c>
      <c r="C7" s="42" t="s">
        <v>304</v>
      </c>
      <c r="D7" s="42" t="s">
        <v>304</v>
      </c>
      <c r="E7" s="42" t="s">
        <v>332</v>
      </c>
      <c r="F7" s="42" t="s">
        <v>337</v>
      </c>
      <c r="G7" s="42" t="s">
        <v>341</v>
      </c>
      <c r="H7" s="42" t="s">
        <v>346</v>
      </c>
      <c r="I7" s="42" t="s">
        <v>351</v>
      </c>
      <c r="J7" s="42" t="s">
        <v>355</v>
      </c>
      <c r="K7" s="42" t="s">
        <v>359</v>
      </c>
      <c r="L7" s="99" t="s">
        <v>304</v>
      </c>
    </row>
    <row r="8" spans="1:12" x14ac:dyDescent="0.35">
      <c r="A8" s="2" t="s">
        <v>200</v>
      </c>
      <c r="B8" s="37" t="s">
        <v>321</v>
      </c>
      <c r="C8" s="45" t="s">
        <v>325</v>
      </c>
      <c r="D8" s="45" t="s">
        <v>329</v>
      </c>
      <c r="E8" s="44" t="s">
        <v>333</v>
      </c>
      <c r="F8" s="44" t="s">
        <v>338</v>
      </c>
      <c r="G8" s="42" t="s">
        <v>342</v>
      </c>
      <c r="H8" s="44" t="s">
        <v>347</v>
      </c>
      <c r="I8" s="42" t="s">
        <v>352</v>
      </c>
      <c r="J8" s="44" t="s">
        <v>356</v>
      </c>
      <c r="K8" s="42" t="s">
        <v>360</v>
      </c>
      <c r="L8" s="99" t="s">
        <v>363</v>
      </c>
    </row>
  </sheetData>
  <mergeCells count="2">
    <mergeCell ref="A1:A2"/>
    <mergeCell ref="B1:L1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A1:N16"/>
  <sheetViews>
    <sheetView topLeftCell="B1" zoomScale="115" zoomScaleNormal="115" workbookViewId="0">
      <selection activeCell="M2" sqref="M1:M1048576"/>
    </sheetView>
  </sheetViews>
  <sheetFormatPr defaultRowHeight="14.5" x14ac:dyDescent="0.35"/>
  <cols>
    <col min="1" max="1" width="14.08984375" bestFit="1" customWidth="1"/>
    <col min="2" max="2" width="29.6328125" bestFit="1" customWidth="1"/>
    <col min="3" max="6" width="10.54296875" bestFit="1" customWidth="1"/>
    <col min="7" max="11" width="10.54296875" customWidth="1"/>
    <col min="12" max="12" width="10.6328125" bestFit="1" customWidth="1"/>
    <col min="13" max="13" width="10.6328125" style="93" bestFit="1" customWidth="1"/>
  </cols>
  <sheetData>
    <row r="1" spans="1:14" x14ac:dyDescent="0.35">
      <c r="A1" s="210" t="s">
        <v>372</v>
      </c>
      <c r="B1" s="211"/>
      <c r="C1" s="196" t="s">
        <v>2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4" x14ac:dyDescent="0.35">
      <c r="A2" s="212"/>
      <c r="B2" s="213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</v>
      </c>
    </row>
    <row r="3" spans="1:14" x14ac:dyDescent="0.35">
      <c r="A3" s="197" t="s">
        <v>364</v>
      </c>
      <c r="B3" s="2" t="s">
        <v>261</v>
      </c>
      <c r="C3" s="42">
        <v>167</v>
      </c>
      <c r="D3" s="44">
        <v>111</v>
      </c>
      <c r="E3" s="42">
        <v>169</v>
      </c>
      <c r="F3" s="42">
        <v>78</v>
      </c>
      <c r="G3" s="42">
        <v>9</v>
      </c>
      <c r="H3" s="42">
        <v>12</v>
      </c>
      <c r="I3" s="42">
        <v>1</v>
      </c>
      <c r="J3" s="42">
        <v>18</v>
      </c>
      <c r="K3" s="42">
        <v>9</v>
      </c>
      <c r="L3" s="42">
        <v>3</v>
      </c>
      <c r="M3" s="105">
        <v>32</v>
      </c>
      <c r="N3" s="53">
        <f>SUM(C3:M3)</f>
        <v>609</v>
      </c>
    </row>
    <row r="4" spans="1:14" x14ac:dyDescent="0.35">
      <c r="A4" s="214"/>
      <c r="B4" s="2" t="s">
        <v>262</v>
      </c>
      <c r="C4" s="42">
        <v>34</v>
      </c>
      <c r="D4" s="44">
        <v>18</v>
      </c>
      <c r="E4" s="42">
        <v>25</v>
      </c>
      <c r="F4" s="42">
        <v>27</v>
      </c>
      <c r="G4" s="42">
        <v>4</v>
      </c>
      <c r="H4" s="42">
        <v>2</v>
      </c>
      <c r="I4" s="42">
        <v>0</v>
      </c>
      <c r="J4" s="42">
        <v>1</v>
      </c>
      <c r="K4" s="42">
        <v>1</v>
      </c>
      <c r="L4" s="42">
        <v>0</v>
      </c>
      <c r="M4" s="105">
        <v>5</v>
      </c>
      <c r="N4" s="53">
        <f t="shared" ref="N4:N8" si="0">SUM(C4:M4)</f>
        <v>117</v>
      </c>
    </row>
    <row r="5" spans="1:14" x14ac:dyDescent="0.35">
      <c r="A5" s="191"/>
      <c r="B5" s="2" t="s">
        <v>263</v>
      </c>
      <c r="C5" s="42">
        <v>40</v>
      </c>
      <c r="D5" s="44">
        <v>19</v>
      </c>
      <c r="E5" s="44">
        <v>38</v>
      </c>
      <c r="F5" s="44">
        <v>11</v>
      </c>
      <c r="G5" s="44">
        <v>0</v>
      </c>
      <c r="H5" s="44">
        <v>0</v>
      </c>
      <c r="I5" s="44">
        <v>0</v>
      </c>
      <c r="J5" s="44">
        <v>6</v>
      </c>
      <c r="K5" s="44">
        <v>0</v>
      </c>
      <c r="L5" s="44">
        <v>1</v>
      </c>
      <c r="M5" s="105">
        <v>12</v>
      </c>
      <c r="N5" s="53">
        <f t="shared" si="0"/>
        <v>127</v>
      </c>
    </row>
    <row r="6" spans="1:14" x14ac:dyDescent="0.35">
      <c r="A6" s="197" t="s">
        <v>365</v>
      </c>
      <c r="B6" s="2" t="s">
        <v>261</v>
      </c>
      <c r="C6" s="42">
        <v>3222</v>
      </c>
      <c r="D6" s="42">
        <v>1841</v>
      </c>
      <c r="E6" s="42">
        <v>3092</v>
      </c>
      <c r="F6" s="42">
        <v>1764</v>
      </c>
      <c r="G6" s="42">
        <v>652</v>
      </c>
      <c r="H6" s="42">
        <v>669</v>
      </c>
      <c r="I6" s="42">
        <v>48</v>
      </c>
      <c r="J6" s="42">
        <v>972</v>
      </c>
      <c r="K6" s="42">
        <v>583</v>
      </c>
      <c r="L6" s="42">
        <v>522</v>
      </c>
      <c r="M6" s="99">
        <v>1826</v>
      </c>
      <c r="N6" s="53">
        <f t="shared" si="0"/>
        <v>15191</v>
      </c>
    </row>
    <row r="7" spans="1:14" x14ac:dyDescent="0.35">
      <c r="A7" s="215"/>
      <c r="B7" s="2" t="s">
        <v>262</v>
      </c>
      <c r="C7" s="42">
        <v>202</v>
      </c>
      <c r="D7" s="42">
        <v>112</v>
      </c>
      <c r="E7" s="42">
        <v>219</v>
      </c>
      <c r="F7" s="42">
        <v>116</v>
      </c>
      <c r="G7" s="42">
        <v>20</v>
      </c>
      <c r="H7" s="42">
        <v>25</v>
      </c>
      <c r="I7" s="42">
        <v>3</v>
      </c>
      <c r="J7" s="42">
        <v>35</v>
      </c>
      <c r="K7" s="42">
        <v>27</v>
      </c>
      <c r="L7" s="42">
        <v>19</v>
      </c>
      <c r="M7" s="99">
        <v>57</v>
      </c>
      <c r="N7" s="53">
        <f t="shared" si="0"/>
        <v>835</v>
      </c>
    </row>
    <row r="8" spans="1:14" x14ac:dyDescent="0.35">
      <c r="A8" s="216"/>
      <c r="B8" s="2" t="s">
        <v>263</v>
      </c>
      <c r="C8" s="42">
        <v>180</v>
      </c>
      <c r="D8" s="44">
        <v>82</v>
      </c>
      <c r="E8" s="44">
        <v>143</v>
      </c>
      <c r="F8" s="44">
        <v>81</v>
      </c>
      <c r="G8" s="44">
        <v>7</v>
      </c>
      <c r="H8" s="44">
        <v>5</v>
      </c>
      <c r="I8" s="44">
        <v>1</v>
      </c>
      <c r="J8" s="44">
        <v>21</v>
      </c>
      <c r="K8" s="44">
        <v>17</v>
      </c>
      <c r="L8" s="44">
        <v>8</v>
      </c>
      <c r="M8" s="105">
        <v>35</v>
      </c>
      <c r="N8" s="53">
        <f t="shared" si="0"/>
        <v>580</v>
      </c>
    </row>
    <row r="9" spans="1:14" x14ac:dyDescent="0.35">
      <c r="A9" s="196" t="s">
        <v>248</v>
      </c>
      <c r="B9" s="208"/>
      <c r="C9" s="42" t="s">
        <v>422</v>
      </c>
      <c r="D9" s="40" t="s">
        <v>426</v>
      </c>
      <c r="E9" s="40" t="s">
        <v>432</v>
      </c>
      <c r="F9" s="40" t="s">
        <v>437</v>
      </c>
      <c r="G9" s="40" t="s">
        <v>443</v>
      </c>
      <c r="H9" s="40" t="s">
        <v>449</v>
      </c>
      <c r="I9" s="40" t="s">
        <v>455</v>
      </c>
      <c r="J9" s="40" t="s">
        <v>461</v>
      </c>
      <c r="K9" s="40" t="s">
        <v>467</v>
      </c>
      <c r="L9" s="40" t="s">
        <v>473</v>
      </c>
      <c r="M9" s="106" t="s">
        <v>479</v>
      </c>
    </row>
    <row r="10" spans="1:14" x14ac:dyDescent="0.35">
      <c r="A10" s="196" t="s">
        <v>148</v>
      </c>
      <c r="B10" s="208"/>
      <c r="C10" s="42">
        <v>2</v>
      </c>
      <c r="D10" s="40">
        <v>2</v>
      </c>
      <c r="E10" s="40">
        <v>2</v>
      </c>
      <c r="F10" s="40">
        <v>2</v>
      </c>
      <c r="G10" s="40">
        <v>2</v>
      </c>
      <c r="H10" s="40">
        <v>2</v>
      </c>
      <c r="I10" s="40">
        <v>2</v>
      </c>
      <c r="J10" s="40">
        <v>2</v>
      </c>
      <c r="K10" s="40">
        <v>2</v>
      </c>
      <c r="L10" s="40">
        <v>2</v>
      </c>
      <c r="M10" s="106">
        <v>2</v>
      </c>
    </row>
    <row r="11" spans="1:14" x14ac:dyDescent="0.35">
      <c r="A11" s="196" t="s">
        <v>266</v>
      </c>
      <c r="B11" s="208"/>
      <c r="C11" s="42" t="s">
        <v>304</v>
      </c>
      <c r="D11" s="42" t="s">
        <v>427</v>
      </c>
      <c r="E11" s="42" t="s">
        <v>304</v>
      </c>
      <c r="F11" s="42" t="s">
        <v>438</v>
      </c>
      <c r="G11" s="42" t="s">
        <v>444</v>
      </c>
      <c r="H11" s="42" t="s">
        <v>450</v>
      </c>
      <c r="I11" s="42" t="s">
        <v>456</v>
      </c>
      <c r="J11" s="42" t="s">
        <v>462</v>
      </c>
      <c r="K11" s="42" t="s">
        <v>468</v>
      </c>
      <c r="L11" s="42" t="s">
        <v>474</v>
      </c>
      <c r="M11" s="99" t="s">
        <v>304</v>
      </c>
    </row>
    <row r="13" spans="1:14" x14ac:dyDescent="0.35">
      <c r="D13">
        <v>609</v>
      </c>
      <c r="E13" s="52">
        <f>D13/D16</f>
        <v>0.71395076201641261</v>
      </c>
      <c r="F13">
        <v>15191</v>
      </c>
      <c r="G13" s="52">
        <f>F13/F16</f>
        <v>0.91478983499939781</v>
      </c>
    </row>
    <row r="14" spans="1:14" x14ac:dyDescent="0.35">
      <c r="D14">
        <v>117</v>
      </c>
      <c r="E14" s="52">
        <f>D14/D16</f>
        <v>0.13716295427901523</v>
      </c>
      <c r="F14">
        <v>835</v>
      </c>
      <c r="G14" s="52">
        <f>F14/F16</f>
        <v>5.0283030230037336E-2</v>
      </c>
    </row>
    <row r="15" spans="1:14" x14ac:dyDescent="0.35">
      <c r="D15">
        <v>127</v>
      </c>
      <c r="E15" s="52">
        <f>D15/D16</f>
        <v>0.1488862837045721</v>
      </c>
      <c r="F15">
        <v>580</v>
      </c>
      <c r="G15" s="52">
        <f>F15/F16</f>
        <v>3.4927134770564854E-2</v>
      </c>
    </row>
    <row r="16" spans="1:14" x14ac:dyDescent="0.35">
      <c r="D16" s="50">
        <f>SUM(D13:D15)</f>
        <v>853</v>
      </c>
      <c r="F16" s="50">
        <f>SUM(F13:F15)</f>
        <v>16606</v>
      </c>
    </row>
  </sheetData>
  <mergeCells count="7">
    <mergeCell ref="A11:B11"/>
    <mergeCell ref="A1:B2"/>
    <mergeCell ref="C1:M1"/>
    <mergeCell ref="A3:A5"/>
    <mergeCell ref="A6:A8"/>
    <mergeCell ref="A9:B9"/>
    <mergeCell ref="A10:B10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L8"/>
  <sheetViews>
    <sheetView zoomScale="115" zoomScaleNormal="115" workbookViewId="0">
      <selection activeCell="L2" sqref="L1:L1048576"/>
    </sheetView>
  </sheetViews>
  <sheetFormatPr defaultRowHeight="14.5" x14ac:dyDescent="0.35"/>
  <cols>
    <col min="1" max="1" width="36.08984375" bestFit="1" customWidth="1"/>
    <col min="2" max="11" width="11.08984375" bestFit="1" customWidth="1"/>
    <col min="12" max="12" width="10.6328125" style="93" bestFit="1" customWidth="1"/>
  </cols>
  <sheetData>
    <row r="1" spans="1:12" x14ac:dyDescent="0.35">
      <c r="A1" s="197" t="s">
        <v>368</v>
      </c>
      <c r="B1" s="196" t="s">
        <v>2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2" x14ac:dyDescent="0.35">
      <c r="A2" s="216"/>
      <c r="B2" s="35">
        <v>2011</v>
      </c>
      <c r="C2" s="35">
        <v>2012</v>
      </c>
      <c r="D2" s="35">
        <v>2013</v>
      </c>
      <c r="E2" s="35">
        <v>2015</v>
      </c>
      <c r="F2" s="35">
        <v>2016</v>
      </c>
      <c r="G2" s="35">
        <v>2017</v>
      </c>
      <c r="H2" s="8">
        <v>2018</v>
      </c>
      <c r="I2" s="35">
        <v>2019</v>
      </c>
      <c r="J2" s="35">
        <v>2020</v>
      </c>
      <c r="K2" s="35">
        <v>2021</v>
      </c>
      <c r="L2" s="92">
        <v>2022</v>
      </c>
    </row>
    <row r="3" spans="1:12" x14ac:dyDescent="0.35">
      <c r="A3" s="2" t="s">
        <v>366</v>
      </c>
      <c r="B3" s="36" t="s">
        <v>373</v>
      </c>
      <c r="C3" s="37" t="s">
        <v>377</v>
      </c>
      <c r="D3" s="37" t="s">
        <v>381</v>
      </c>
      <c r="E3" s="44" t="s">
        <v>323</v>
      </c>
      <c r="F3" s="42" t="s">
        <v>389</v>
      </c>
      <c r="G3" s="42" t="s">
        <v>394</v>
      </c>
      <c r="H3" s="41" t="s">
        <v>398</v>
      </c>
      <c r="I3" s="44" t="s">
        <v>403</v>
      </c>
      <c r="J3" s="44" t="s">
        <v>407</v>
      </c>
      <c r="K3" s="44" t="s">
        <v>239</v>
      </c>
      <c r="L3" s="105" t="s">
        <v>244</v>
      </c>
    </row>
    <row r="4" spans="1:12" x14ac:dyDescent="0.35">
      <c r="A4" s="2" t="s">
        <v>367</v>
      </c>
      <c r="B4" s="37" t="s">
        <v>374</v>
      </c>
      <c r="C4" s="37" t="s">
        <v>378</v>
      </c>
      <c r="D4" s="37" t="s">
        <v>382</v>
      </c>
      <c r="E4" s="44" t="s">
        <v>385</v>
      </c>
      <c r="F4" s="42" t="s">
        <v>390</v>
      </c>
      <c r="G4" s="42" t="s">
        <v>268</v>
      </c>
      <c r="H4" s="41" t="s">
        <v>399</v>
      </c>
      <c r="I4" s="44" t="s">
        <v>279</v>
      </c>
      <c r="J4" s="44" t="s">
        <v>408</v>
      </c>
      <c r="K4" s="44" t="s">
        <v>412</v>
      </c>
      <c r="L4" s="105" t="s">
        <v>416</v>
      </c>
    </row>
    <row r="5" spans="1:12" x14ac:dyDescent="0.35">
      <c r="A5" s="2" t="s">
        <v>193</v>
      </c>
      <c r="B5" s="37" t="s">
        <v>375</v>
      </c>
      <c r="C5" s="37" t="s">
        <v>379</v>
      </c>
      <c r="D5" s="37" t="s">
        <v>383</v>
      </c>
      <c r="E5" s="44" t="s">
        <v>386</v>
      </c>
      <c r="F5" s="42" t="s">
        <v>391</v>
      </c>
      <c r="G5" s="42" t="s">
        <v>395</v>
      </c>
      <c r="H5" s="44" t="s">
        <v>400</v>
      </c>
      <c r="I5" s="42" t="s">
        <v>404</v>
      </c>
      <c r="J5" s="42" t="s">
        <v>409</v>
      </c>
      <c r="K5" s="42" t="s">
        <v>413</v>
      </c>
      <c r="L5" s="105" t="s">
        <v>417</v>
      </c>
    </row>
    <row r="6" spans="1:12" x14ac:dyDescent="0.35">
      <c r="A6" s="2" t="s">
        <v>148</v>
      </c>
      <c r="B6" s="42">
        <v>3771</v>
      </c>
      <c r="C6" s="42">
        <v>2149</v>
      </c>
      <c r="D6" s="42">
        <v>3607</v>
      </c>
      <c r="E6" s="42">
        <v>2025</v>
      </c>
      <c r="F6" s="42">
        <v>675</v>
      </c>
      <c r="G6" s="42">
        <v>694</v>
      </c>
      <c r="H6" s="42">
        <v>51</v>
      </c>
      <c r="I6" s="42">
        <v>1030</v>
      </c>
      <c r="J6" s="42">
        <v>618</v>
      </c>
      <c r="K6" s="42">
        <v>540</v>
      </c>
      <c r="L6" s="99">
        <v>1903</v>
      </c>
    </row>
    <row r="7" spans="1:12" x14ac:dyDescent="0.35">
      <c r="A7" s="2" t="s">
        <v>266</v>
      </c>
      <c r="B7" s="41" t="s">
        <v>304</v>
      </c>
      <c r="C7" s="41" t="s">
        <v>304</v>
      </c>
      <c r="D7" s="41" t="s">
        <v>304</v>
      </c>
      <c r="E7" s="42" t="s">
        <v>387</v>
      </c>
      <c r="F7" s="42" t="s">
        <v>392</v>
      </c>
      <c r="G7" s="42" t="s">
        <v>396</v>
      </c>
      <c r="H7" s="42" t="s">
        <v>401</v>
      </c>
      <c r="I7" s="42" t="s">
        <v>405</v>
      </c>
      <c r="J7" s="42" t="s">
        <v>410</v>
      </c>
      <c r="K7" s="42" t="s">
        <v>414</v>
      </c>
      <c r="L7" s="99" t="s">
        <v>418</v>
      </c>
    </row>
    <row r="8" spans="1:12" x14ac:dyDescent="0.35">
      <c r="A8" s="2" t="s">
        <v>200</v>
      </c>
      <c r="B8" s="37" t="s">
        <v>376</v>
      </c>
      <c r="C8" s="45" t="s">
        <v>380</v>
      </c>
      <c r="D8" s="45" t="s">
        <v>384</v>
      </c>
      <c r="E8" s="44" t="s">
        <v>388</v>
      </c>
      <c r="F8" s="44" t="s">
        <v>393</v>
      </c>
      <c r="G8" s="42" t="s">
        <v>397</v>
      </c>
      <c r="H8" s="44" t="s">
        <v>402</v>
      </c>
      <c r="I8" s="42" t="s">
        <v>406</v>
      </c>
      <c r="J8" s="44" t="s">
        <v>411</v>
      </c>
      <c r="K8" s="42" t="s">
        <v>415</v>
      </c>
      <c r="L8" s="99" t="s">
        <v>419</v>
      </c>
    </row>
  </sheetData>
  <mergeCells count="2">
    <mergeCell ref="A1:A2"/>
    <mergeCell ref="B1:L1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A1:N16"/>
  <sheetViews>
    <sheetView topLeftCell="B1" zoomScale="115" zoomScaleNormal="115" workbookViewId="0">
      <selection activeCell="M2" sqref="M1:M1048576"/>
    </sheetView>
  </sheetViews>
  <sheetFormatPr defaultRowHeight="14.5" x14ac:dyDescent="0.35"/>
  <cols>
    <col min="1" max="1" width="14.08984375" bestFit="1" customWidth="1"/>
    <col min="2" max="2" width="29.6328125" bestFit="1" customWidth="1"/>
    <col min="3" max="6" width="10.54296875" bestFit="1" customWidth="1"/>
    <col min="7" max="11" width="10.54296875" customWidth="1"/>
    <col min="12" max="12" width="10.6328125" bestFit="1" customWidth="1"/>
    <col min="13" max="13" width="10.6328125" style="93" bestFit="1" customWidth="1"/>
  </cols>
  <sheetData>
    <row r="1" spans="1:14" x14ac:dyDescent="0.35">
      <c r="A1" s="210" t="s">
        <v>369</v>
      </c>
      <c r="B1" s="211"/>
      <c r="C1" s="196" t="s">
        <v>2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4" x14ac:dyDescent="0.35">
      <c r="A2" s="212"/>
      <c r="B2" s="213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898</v>
      </c>
    </row>
    <row r="3" spans="1:14" x14ac:dyDescent="0.35">
      <c r="A3" s="197" t="s">
        <v>370</v>
      </c>
      <c r="B3" s="2" t="s">
        <v>261</v>
      </c>
      <c r="C3" s="42">
        <v>2703</v>
      </c>
      <c r="D3" s="44">
        <v>1575</v>
      </c>
      <c r="E3" s="42">
        <v>2534</v>
      </c>
      <c r="F3" s="42">
        <v>1431</v>
      </c>
      <c r="G3" s="42">
        <v>589</v>
      </c>
      <c r="H3" s="42">
        <v>602</v>
      </c>
      <c r="I3" s="42">
        <v>45</v>
      </c>
      <c r="J3" s="42">
        <v>885</v>
      </c>
      <c r="K3" s="42">
        <v>517</v>
      </c>
      <c r="L3" s="42">
        <v>479</v>
      </c>
      <c r="M3" s="105">
        <v>1650</v>
      </c>
      <c r="N3" s="51">
        <f>SUM(C3:M3)</f>
        <v>13010</v>
      </c>
    </row>
    <row r="4" spans="1:14" x14ac:dyDescent="0.35">
      <c r="A4" s="214"/>
      <c r="B4" s="2" t="s">
        <v>262</v>
      </c>
      <c r="C4" s="42">
        <v>150</v>
      </c>
      <c r="D4" s="44">
        <v>85</v>
      </c>
      <c r="E4" s="42">
        <v>154</v>
      </c>
      <c r="F4" s="42">
        <v>90</v>
      </c>
      <c r="G4" s="42">
        <v>15</v>
      </c>
      <c r="H4" s="42">
        <v>19</v>
      </c>
      <c r="I4" s="42">
        <v>3</v>
      </c>
      <c r="J4" s="42">
        <v>29</v>
      </c>
      <c r="K4" s="42">
        <v>24</v>
      </c>
      <c r="L4" s="42">
        <v>9</v>
      </c>
      <c r="M4" s="105">
        <v>45</v>
      </c>
      <c r="N4" s="51">
        <f t="shared" ref="N4:N8" si="0">SUM(C4:M4)</f>
        <v>623</v>
      </c>
    </row>
    <row r="5" spans="1:14" x14ac:dyDescent="0.35">
      <c r="A5" s="191"/>
      <c r="B5" s="2" t="s">
        <v>263</v>
      </c>
      <c r="C5" s="42">
        <v>132</v>
      </c>
      <c r="D5" s="44">
        <v>58</v>
      </c>
      <c r="E5" s="44">
        <v>101</v>
      </c>
      <c r="F5" s="44">
        <v>63</v>
      </c>
      <c r="G5" s="44">
        <v>6</v>
      </c>
      <c r="H5" s="44">
        <v>4</v>
      </c>
      <c r="I5" s="44">
        <v>1</v>
      </c>
      <c r="J5" s="44">
        <v>21</v>
      </c>
      <c r="K5" s="44">
        <v>14</v>
      </c>
      <c r="L5" s="44">
        <v>7</v>
      </c>
      <c r="M5" s="105">
        <v>32</v>
      </c>
      <c r="N5" s="51">
        <f t="shared" si="0"/>
        <v>439</v>
      </c>
    </row>
    <row r="6" spans="1:14" x14ac:dyDescent="0.35">
      <c r="A6" s="197" t="s">
        <v>371</v>
      </c>
      <c r="B6" s="2" t="s">
        <v>261</v>
      </c>
      <c r="C6" s="42">
        <v>620</v>
      </c>
      <c r="D6" s="42">
        <v>354</v>
      </c>
      <c r="E6" s="42">
        <v>658</v>
      </c>
      <c r="F6" s="42">
        <v>367</v>
      </c>
      <c r="G6" s="42">
        <v>57</v>
      </c>
      <c r="H6" s="42">
        <v>62</v>
      </c>
      <c r="I6" s="42">
        <v>4</v>
      </c>
      <c r="J6" s="42">
        <v>84</v>
      </c>
      <c r="K6" s="42">
        <v>59</v>
      </c>
      <c r="L6" s="42">
        <v>36</v>
      </c>
      <c r="M6" s="99">
        <v>151</v>
      </c>
      <c r="N6" s="51">
        <f t="shared" si="0"/>
        <v>2452</v>
      </c>
    </row>
    <row r="7" spans="1:14" x14ac:dyDescent="0.35">
      <c r="A7" s="215"/>
      <c r="B7" s="2" t="s">
        <v>262</v>
      </c>
      <c r="C7" s="42">
        <v>83</v>
      </c>
      <c r="D7" s="42">
        <v>38</v>
      </c>
      <c r="E7" s="42">
        <v>88</v>
      </c>
      <c r="F7" s="42">
        <v>49</v>
      </c>
      <c r="G7" s="42">
        <v>9</v>
      </c>
      <c r="H7" s="42">
        <v>8</v>
      </c>
      <c r="I7" s="42">
        <v>0</v>
      </c>
      <c r="J7" s="42">
        <v>7</v>
      </c>
      <c r="K7" s="42">
        <v>3</v>
      </c>
      <c r="L7" s="42">
        <v>9</v>
      </c>
      <c r="M7" s="99">
        <v>13</v>
      </c>
      <c r="N7" s="51">
        <f t="shared" si="0"/>
        <v>307</v>
      </c>
    </row>
    <row r="8" spans="1:14" x14ac:dyDescent="0.35">
      <c r="A8" s="216"/>
      <c r="B8" s="2" t="s">
        <v>263</v>
      </c>
      <c r="C8" s="42">
        <v>85</v>
      </c>
      <c r="D8" s="44">
        <v>41</v>
      </c>
      <c r="E8" s="44">
        <v>74</v>
      </c>
      <c r="F8" s="44">
        <v>27</v>
      </c>
      <c r="G8" s="44">
        <v>1</v>
      </c>
      <c r="H8" s="44">
        <v>1</v>
      </c>
      <c r="I8" s="44">
        <v>0</v>
      </c>
      <c r="J8" s="44">
        <v>6</v>
      </c>
      <c r="K8" s="44">
        <v>3</v>
      </c>
      <c r="L8" s="44">
        <v>2</v>
      </c>
      <c r="M8" s="105">
        <v>14</v>
      </c>
      <c r="N8" s="51">
        <f t="shared" si="0"/>
        <v>254</v>
      </c>
    </row>
    <row r="9" spans="1:14" x14ac:dyDescent="0.35">
      <c r="A9" s="196" t="s">
        <v>248</v>
      </c>
      <c r="B9" s="208"/>
      <c r="C9" s="42" t="s">
        <v>423</v>
      </c>
      <c r="D9" s="40" t="s">
        <v>428</v>
      </c>
      <c r="E9" s="40" t="s">
        <v>433</v>
      </c>
      <c r="F9" s="40" t="s">
        <v>439</v>
      </c>
      <c r="G9" s="40" t="s">
        <v>445</v>
      </c>
      <c r="H9" s="46" t="s">
        <v>451</v>
      </c>
      <c r="I9" s="40" t="s">
        <v>457</v>
      </c>
      <c r="J9" s="40" t="s">
        <v>463</v>
      </c>
      <c r="K9" s="40" t="s">
        <v>469</v>
      </c>
      <c r="L9" s="40" t="s">
        <v>475</v>
      </c>
      <c r="M9" s="106" t="s">
        <v>480</v>
      </c>
    </row>
    <row r="10" spans="1:14" x14ac:dyDescent="0.35">
      <c r="A10" s="196" t="s">
        <v>148</v>
      </c>
      <c r="B10" s="208"/>
      <c r="C10" s="42">
        <v>2</v>
      </c>
      <c r="D10" s="40">
        <v>2</v>
      </c>
      <c r="E10" s="40">
        <v>2</v>
      </c>
      <c r="F10" s="40">
        <v>2</v>
      </c>
      <c r="G10" s="40">
        <v>2</v>
      </c>
      <c r="H10" s="40">
        <v>2</v>
      </c>
      <c r="I10" s="40">
        <v>2</v>
      </c>
      <c r="J10" s="40">
        <v>2</v>
      </c>
      <c r="K10" s="40">
        <v>2</v>
      </c>
      <c r="L10" s="40">
        <v>2</v>
      </c>
      <c r="M10" s="106">
        <v>2</v>
      </c>
    </row>
    <row r="11" spans="1:14" x14ac:dyDescent="0.35">
      <c r="A11" s="196" t="s">
        <v>266</v>
      </c>
      <c r="B11" s="208"/>
      <c r="C11" s="42" t="s">
        <v>304</v>
      </c>
      <c r="D11" s="40" t="s">
        <v>429</v>
      </c>
      <c r="E11" s="40" t="s">
        <v>434</v>
      </c>
      <c r="F11" s="40" t="s">
        <v>440</v>
      </c>
      <c r="G11" s="40" t="s">
        <v>446</v>
      </c>
      <c r="H11" s="40" t="s">
        <v>452</v>
      </c>
      <c r="I11" s="40" t="s">
        <v>458</v>
      </c>
      <c r="J11" s="40" t="s">
        <v>464</v>
      </c>
      <c r="K11" s="40" t="s">
        <v>470</v>
      </c>
      <c r="L11" s="40" t="s">
        <v>476</v>
      </c>
      <c r="M11" s="106" t="s">
        <v>481</v>
      </c>
    </row>
    <row r="13" spans="1:14" x14ac:dyDescent="0.35">
      <c r="D13" s="51">
        <v>13010</v>
      </c>
      <c r="E13" s="52">
        <f>D13/D16</f>
        <v>0.92453098351335983</v>
      </c>
      <c r="F13">
        <v>2452</v>
      </c>
      <c r="G13" s="52">
        <f>F13/F16</f>
        <v>0.81380683703949552</v>
      </c>
    </row>
    <row r="14" spans="1:14" x14ac:dyDescent="0.35">
      <c r="D14" s="51">
        <v>623</v>
      </c>
      <c r="E14" s="52">
        <f>D14/D16</f>
        <v>4.4272313814667424E-2</v>
      </c>
      <c r="F14">
        <v>307</v>
      </c>
      <c r="G14" s="52">
        <f>F14/F16</f>
        <v>0.10189180219050779</v>
      </c>
    </row>
    <row r="15" spans="1:14" x14ac:dyDescent="0.35">
      <c r="D15" s="51">
        <v>439</v>
      </c>
      <c r="E15" s="52">
        <f>D15/D16</f>
        <v>3.1196702671972713E-2</v>
      </c>
      <c r="F15">
        <v>254</v>
      </c>
      <c r="G15" s="52">
        <f>F15/F16</f>
        <v>8.4301360769996683E-2</v>
      </c>
    </row>
    <row r="16" spans="1:14" x14ac:dyDescent="0.35">
      <c r="D16" s="53">
        <f>SUM(D13:D15)</f>
        <v>14072</v>
      </c>
      <c r="F16" s="50">
        <f>SUM(F13:F15)</f>
        <v>3013</v>
      </c>
    </row>
  </sheetData>
  <mergeCells count="7">
    <mergeCell ref="A11:B11"/>
    <mergeCell ref="A1:B2"/>
    <mergeCell ref="C1:M1"/>
    <mergeCell ref="A3:A5"/>
    <mergeCell ref="A6:A8"/>
    <mergeCell ref="A9:B9"/>
    <mergeCell ref="A10:B10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EA1EB-0B8B-49CF-BA6E-F4A0C0B3EFB5}">
  <dimension ref="A8:C15"/>
  <sheetViews>
    <sheetView zoomScale="64" workbookViewId="0"/>
  </sheetViews>
  <sheetFormatPr defaultRowHeight="14.5" x14ac:dyDescent="0.35"/>
  <cols>
    <col min="1" max="1" width="27.6328125" bestFit="1" customWidth="1"/>
    <col min="2" max="2" width="50.6328125" bestFit="1" customWidth="1"/>
    <col min="3" max="3" width="53.08984375" bestFit="1" customWidth="1"/>
  </cols>
  <sheetData>
    <row r="8" spans="1:3" x14ac:dyDescent="0.35">
      <c r="A8" s="50" t="s">
        <v>911</v>
      </c>
      <c r="B8" s="50" t="s">
        <v>919</v>
      </c>
      <c r="C8" s="50" t="s">
        <v>920</v>
      </c>
    </row>
    <row r="9" spans="1:3" ht="15.5" x14ac:dyDescent="0.35">
      <c r="A9" s="71" t="s">
        <v>912</v>
      </c>
      <c r="B9" s="72">
        <v>0.09</v>
      </c>
      <c r="C9" s="72">
        <v>0.18</v>
      </c>
    </row>
    <row r="10" spans="1:3" x14ac:dyDescent="0.35">
      <c r="A10" t="s">
        <v>913</v>
      </c>
      <c r="B10" s="72">
        <v>0.09</v>
      </c>
      <c r="C10" s="72">
        <v>0.2</v>
      </c>
    </row>
    <row r="11" spans="1:3" x14ac:dyDescent="0.35">
      <c r="A11" t="s">
        <v>914</v>
      </c>
      <c r="B11" s="72">
        <v>0.08</v>
      </c>
      <c r="C11" s="72">
        <v>0.19</v>
      </c>
    </row>
    <row r="12" spans="1:3" x14ac:dyDescent="0.35">
      <c r="A12" t="s">
        <v>915</v>
      </c>
      <c r="B12" s="72">
        <v>0.08</v>
      </c>
      <c r="C12" s="72">
        <v>0.22</v>
      </c>
    </row>
    <row r="13" spans="1:3" x14ac:dyDescent="0.35">
      <c r="A13" t="s">
        <v>916</v>
      </c>
      <c r="B13" s="72">
        <v>0.09</v>
      </c>
      <c r="C13" s="72">
        <v>0.23</v>
      </c>
    </row>
    <row r="14" spans="1:3" x14ac:dyDescent="0.35">
      <c r="A14" t="s">
        <v>917</v>
      </c>
      <c r="B14" s="72">
        <v>0.09</v>
      </c>
      <c r="C14" s="72">
        <v>0.23</v>
      </c>
    </row>
    <row r="15" spans="1:3" x14ac:dyDescent="0.35">
      <c r="A15" t="s">
        <v>918</v>
      </c>
      <c r="B15" s="72">
        <v>0.08</v>
      </c>
      <c r="C15" s="72">
        <v>0.19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67DF3-6831-42BC-B9A2-F277630D9888}">
  <sheetPr>
    <tabColor rgb="FF00B050"/>
  </sheetPr>
  <dimension ref="A1:BS103"/>
  <sheetViews>
    <sheetView topLeftCell="A20" zoomScale="87" workbookViewId="0">
      <selection activeCell="O32" sqref="O32"/>
    </sheetView>
  </sheetViews>
  <sheetFormatPr defaultColWidth="8.90625" defaultRowHeight="14.5" x14ac:dyDescent="0.35"/>
  <cols>
    <col min="1" max="2" width="8.90625" style="86"/>
    <col min="3" max="3" width="10.54296875" style="86" bestFit="1" customWidth="1"/>
    <col min="4" max="16384" width="8.90625" style="86"/>
  </cols>
  <sheetData>
    <row r="1" spans="1:71" ht="130.5" x14ac:dyDescent="0.35">
      <c r="A1" s="137" t="s">
        <v>3</v>
      </c>
      <c r="B1" s="137" t="s">
        <v>3</v>
      </c>
      <c r="C1" s="116" t="s">
        <v>15</v>
      </c>
      <c r="D1" s="116" t="s">
        <v>15</v>
      </c>
      <c r="E1" s="119" t="s">
        <v>16</v>
      </c>
      <c r="F1" s="119" t="s">
        <v>16</v>
      </c>
      <c r="G1" s="119" t="s">
        <v>16</v>
      </c>
      <c r="H1" s="119" t="s">
        <v>16</v>
      </c>
      <c r="I1" s="119" t="s">
        <v>95</v>
      </c>
      <c r="J1" s="119" t="s">
        <v>95</v>
      </c>
      <c r="K1" s="119" t="s">
        <v>95</v>
      </c>
      <c r="L1" s="132" t="s">
        <v>98</v>
      </c>
      <c r="M1" s="132" t="s">
        <v>98</v>
      </c>
      <c r="N1" s="132" t="s">
        <v>97</v>
      </c>
      <c r="O1" s="132" t="s">
        <v>97</v>
      </c>
      <c r="P1" s="132" t="s">
        <v>97</v>
      </c>
      <c r="Q1" s="132" t="s">
        <v>97</v>
      </c>
      <c r="R1" s="132" t="s">
        <v>97</v>
      </c>
      <c r="S1" s="132" t="s">
        <v>97</v>
      </c>
      <c r="T1" s="132" t="s">
        <v>97</v>
      </c>
      <c r="U1" s="116" t="s">
        <v>14</v>
      </c>
      <c r="V1" s="116" t="s">
        <v>14</v>
      </c>
      <c r="W1" s="119" t="s">
        <v>17</v>
      </c>
      <c r="X1" s="119" t="s">
        <v>17</v>
      </c>
      <c r="Y1" s="132" t="s">
        <v>111</v>
      </c>
      <c r="Z1" s="132" t="s">
        <v>111</v>
      </c>
      <c r="AA1" s="132" t="s">
        <v>111</v>
      </c>
      <c r="AB1" s="132" t="s">
        <v>111</v>
      </c>
      <c r="AC1" s="132" t="s">
        <v>111</v>
      </c>
      <c r="AD1" s="132" t="s">
        <v>112</v>
      </c>
      <c r="AE1" s="132" t="s">
        <v>112</v>
      </c>
      <c r="AF1" s="132" t="s">
        <v>112</v>
      </c>
      <c r="AG1" s="132" t="s">
        <v>112</v>
      </c>
      <c r="AH1" s="132" t="s">
        <v>112</v>
      </c>
      <c r="AI1" s="132" t="s">
        <v>113</v>
      </c>
      <c r="AJ1" s="132" t="s">
        <v>113</v>
      </c>
      <c r="AK1" s="132" t="s">
        <v>113</v>
      </c>
      <c r="AL1" s="132" t="s">
        <v>113</v>
      </c>
      <c r="AM1" s="132" t="s">
        <v>113</v>
      </c>
      <c r="AN1" s="132" t="s">
        <v>114</v>
      </c>
      <c r="AO1" s="132" t="s">
        <v>114</v>
      </c>
      <c r="AP1" s="132" t="s">
        <v>114</v>
      </c>
      <c r="AQ1" s="132" t="s">
        <v>114</v>
      </c>
      <c r="AR1" s="132" t="s">
        <v>114</v>
      </c>
      <c r="AS1" s="132" t="s">
        <v>115</v>
      </c>
      <c r="AT1" s="132" t="s">
        <v>115</v>
      </c>
      <c r="AU1" s="132" t="s">
        <v>115</v>
      </c>
      <c r="AV1" s="132" t="s">
        <v>115</v>
      </c>
      <c r="AW1" s="132" t="s">
        <v>115</v>
      </c>
      <c r="AX1" s="132" t="s">
        <v>117</v>
      </c>
      <c r="AY1" s="132" t="s">
        <v>117</v>
      </c>
      <c r="AZ1" s="132" t="s">
        <v>117</v>
      </c>
      <c r="BA1" s="132" t="s">
        <v>117</v>
      </c>
      <c r="BB1" s="132" t="s">
        <v>117</v>
      </c>
      <c r="BC1" s="132" t="s">
        <v>116</v>
      </c>
      <c r="BD1" s="132" t="s">
        <v>116</v>
      </c>
      <c r="BE1" s="132" t="s">
        <v>116</v>
      </c>
      <c r="BF1" s="132" t="s">
        <v>116</v>
      </c>
      <c r="BG1" s="132" t="s">
        <v>116</v>
      </c>
      <c r="BH1" s="138" t="s">
        <v>923</v>
      </c>
      <c r="BI1" s="138" t="s">
        <v>923</v>
      </c>
      <c r="BJ1" s="122" t="s">
        <v>96</v>
      </c>
      <c r="BK1" s="122" t="s">
        <v>96</v>
      </c>
      <c r="BL1" s="122" t="s">
        <v>96</v>
      </c>
      <c r="BM1" s="122" t="s">
        <v>96</v>
      </c>
      <c r="BN1" s="122" t="s">
        <v>96</v>
      </c>
      <c r="BO1" s="122" t="s">
        <v>96</v>
      </c>
      <c r="BP1" s="122" t="s">
        <v>96</v>
      </c>
      <c r="BQ1" s="134" t="s">
        <v>32</v>
      </c>
      <c r="BR1" s="134" t="s">
        <v>32</v>
      </c>
      <c r="BS1" s="134" t="s">
        <v>32</v>
      </c>
    </row>
    <row r="2" spans="1:71" ht="72.5" x14ac:dyDescent="0.35">
      <c r="A2" s="137" t="s">
        <v>1</v>
      </c>
      <c r="B2" s="137" t="s">
        <v>1</v>
      </c>
      <c r="C2" s="117" t="s">
        <v>20</v>
      </c>
      <c r="D2" s="117" t="s">
        <v>21</v>
      </c>
      <c r="E2" s="117" t="s">
        <v>71</v>
      </c>
      <c r="F2" s="117" t="s">
        <v>72</v>
      </c>
      <c r="G2" s="117" t="s">
        <v>73</v>
      </c>
      <c r="H2" s="117" t="s">
        <v>74</v>
      </c>
      <c r="I2" s="117" t="s">
        <v>22</v>
      </c>
      <c r="J2" s="117" t="s">
        <v>23</v>
      </c>
      <c r="K2" s="117" t="s">
        <v>24</v>
      </c>
      <c r="L2" s="120" t="s">
        <v>33</v>
      </c>
      <c r="M2" s="120" t="s">
        <v>34</v>
      </c>
      <c r="N2" s="120" t="s">
        <v>35</v>
      </c>
      <c r="O2" s="120" t="s">
        <v>36</v>
      </c>
      <c r="P2" s="120" t="s">
        <v>37</v>
      </c>
      <c r="Q2" s="120" t="s">
        <v>99</v>
      </c>
      <c r="R2" s="120" t="s">
        <v>100</v>
      </c>
      <c r="S2" s="120" t="s">
        <v>101</v>
      </c>
      <c r="T2" s="120" t="s">
        <v>102</v>
      </c>
      <c r="U2" s="117" t="s">
        <v>18</v>
      </c>
      <c r="V2" s="117" t="s">
        <v>19</v>
      </c>
      <c r="W2" s="117" t="s">
        <v>30</v>
      </c>
      <c r="X2" s="117" t="s">
        <v>31</v>
      </c>
      <c r="Y2" s="120" t="s">
        <v>105</v>
      </c>
      <c r="Z2" s="120" t="s">
        <v>106</v>
      </c>
      <c r="AA2" s="120" t="s">
        <v>107</v>
      </c>
      <c r="AB2" s="120" t="s">
        <v>108</v>
      </c>
      <c r="AC2" s="120" t="s">
        <v>109</v>
      </c>
      <c r="AD2" s="120" t="s">
        <v>105</v>
      </c>
      <c r="AE2" s="120" t="s">
        <v>106</v>
      </c>
      <c r="AF2" s="120" t="s">
        <v>107</v>
      </c>
      <c r="AG2" s="120" t="s">
        <v>108</v>
      </c>
      <c r="AH2" s="120" t="s">
        <v>109</v>
      </c>
      <c r="AI2" s="120" t="s">
        <v>105</v>
      </c>
      <c r="AJ2" s="120" t="s">
        <v>106</v>
      </c>
      <c r="AK2" s="120" t="s">
        <v>107</v>
      </c>
      <c r="AL2" s="120" t="s">
        <v>108</v>
      </c>
      <c r="AM2" s="120" t="s">
        <v>109</v>
      </c>
      <c r="AN2" s="120" t="s">
        <v>105</v>
      </c>
      <c r="AO2" s="120" t="s">
        <v>106</v>
      </c>
      <c r="AP2" s="120" t="s">
        <v>107</v>
      </c>
      <c r="AQ2" s="120" t="s">
        <v>108</v>
      </c>
      <c r="AR2" s="120" t="s">
        <v>109</v>
      </c>
      <c r="AS2" s="120" t="s">
        <v>105</v>
      </c>
      <c r="AT2" s="120" t="s">
        <v>106</v>
      </c>
      <c r="AU2" s="120" t="s">
        <v>107</v>
      </c>
      <c r="AV2" s="120" t="s">
        <v>108</v>
      </c>
      <c r="AW2" s="120" t="s">
        <v>109</v>
      </c>
      <c r="AX2" s="120" t="s">
        <v>105</v>
      </c>
      <c r="AY2" s="120" t="s">
        <v>106</v>
      </c>
      <c r="AZ2" s="120" t="s">
        <v>107</v>
      </c>
      <c r="BA2" s="120" t="s">
        <v>108</v>
      </c>
      <c r="BB2" s="120" t="s">
        <v>109</v>
      </c>
      <c r="BC2" s="120" t="s">
        <v>105</v>
      </c>
      <c r="BD2" s="120" t="s">
        <v>106</v>
      </c>
      <c r="BE2" s="120" t="s">
        <v>107</v>
      </c>
      <c r="BF2" s="120" t="s">
        <v>108</v>
      </c>
      <c r="BG2" s="120" t="s">
        <v>109</v>
      </c>
      <c r="BH2" s="140" t="s">
        <v>921</v>
      </c>
      <c r="BI2" s="140" t="s">
        <v>922</v>
      </c>
      <c r="BJ2" s="129" t="s">
        <v>25</v>
      </c>
      <c r="BK2" s="129" t="s">
        <v>26</v>
      </c>
      <c r="BL2" s="129" t="s">
        <v>27</v>
      </c>
      <c r="BM2" s="129" t="s">
        <v>28</v>
      </c>
      <c r="BN2" s="129" t="s">
        <v>29</v>
      </c>
      <c r="BO2" s="129" t="s">
        <v>921</v>
      </c>
      <c r="BP2" s="129" t="s">
        <v>922</v>
      </c>
      <c r="BQ2" s="139" t="s">
        <v>38</v>
      </c>
      <c r="BR2" s="139" t="s">
        <v>39</v>
      </c>
      <c r="BS2" s="139" t="s">
        <v>40</v>
      </c>
    </row>
    <row r="3" spans="1:71" x14ac:dyDescent="0.35">
      <c r="A3" s="76" t="s">
        <v>2</v>
      </c>
      <c r="B3" s="76">
        <v>2011</v>
      </c>
      <c r="C3" s="141">
        <v>0.7379977670264235</v>
      </c>
      <c r="D3" s="141">
        <v>0.2620022329735765</v>
      </c>
      <c r="E3" s="141">
        <v>0.21739130434782608</v>
      </c>
      <c r="F3" s="141">
        <v>0.61047546402237474</v>
      </c>
      <c r="G3" s="141">
        <v>0.12865497076023391</v>
      </c>
      <c r="H3" s="141">
        <v>4.3478260869565216E-2</v>
      </c>
      <c r="I3" s="141">
        <v>0.44041927179109969</v>
      </c>
      <c r="J3" s="141">
        <v>0.23593232806178743</v>
      </c>
      <c r="K3" s="141">
        <v>0.32364840014711294</v>
      </c>
      <c r="L3" s="144">
        <v>0.92866312121767836</v>
      </c>
      <c r="M3" s="144">
        <v>7.1336878782321658E-2</v>
      </c>
      <c r="N3" s="144">
        <v>0</v>
      </c>
      <c r="O3" s="144">
        <v>0.20218579234972678</v>
      </c>
      <c r="P3" s="144">
        <v>0.18032786885245902</v>
      </c>
      <c r="Q3" s="144">
        <v>0.61748633879781423</v>
      </c>
      <c r="R3" s="144">
        <v>0</v>
      </c>
      <c r="S3" s="144">
        <v>0</v>
      </c>
      <c r="T3" s="144">
        <v>0</v>
      </c>
      <c r="U3" s="141">
        <v>0.78509433962264152</v>
      </c>
      <c r="V3" s="141">
        <v>0.2149056603773585</v>
      </c>
      <c r="W3" s="141">
        <v>0.13427257044278321</v>
      </c>
      <c r="X3" s="141">
        <v>0.86572742955721682</v>
      </c>
      <c r="Y3" s="141">
        <v>7.664984109179286E-3</v>
      </c>
      <c r="Z3" s="141">
        <v>2.8977378949336323E-2</v>
      </c>
      <c r="AA3" s="141">
        <v>7.8145447747242469E-2</v>
      </c>
      <c r="AB3" s="141">
        <v>0.27070480463638064</v>
      </c>
      <c r="AC3" s="141">
        <v>0.61450738455786125</v>
      </c>
      <c r="AD3" s="141">
        <v>9.0005625351584472E-3</v>
      </c>
      <c r="AE3" s="141">
        <v>1.6688543033939622E-2</v>
      </c>
      <c r="AF3" s="141">
        <v>3.8627414213388334E-2</v>
      </c>
      <c r="AG3" s="141">
        <v>0.15019688730545658</v>
      </c>
      <c r="AH3" s="141">
        <v>0.78548659291205702</v>
      </c>
      <c r="AI3" s="141">
        <v>2.9020782624976597E-2</v>
      </c>
      <c r="AJ3" s="141">
        <v>5.3173563003182926E-2</v>
      </c>
      <c r="AK3" s="141">
        <v>8.2194345628159526E-2</v>
      </c>
      <c r="AL3" s="141">
        <v>0.23310241527803782</v>
      </c>
      <c r="AM3" s="141">
        <v>0.60250889346564318</v>
      </c>
      <c r="AN3" s="141">
        <v>8.4364454443194604E-3</v>
      </c>
      <c r="AO3" s="141">
        <v>3.0933633295838019E-2</v>
      </c>
      <c r="AP3" s="141">
        <v>8.3427071616047996E-2</v>
      </c>
      <c r="AQ3" s="141">
        <v>0.34308211473565803</v>
      </c>
      <c r="AR3" s="141">
        <v>0.5341207349081365</v>
      </c>
      <c r="AS3" s="141">
        <v>4.6851574212893555E-3</v>
      </c>
      <c r="AT3" s="141">
        <v>2.0989505247376312E-2</v>
      </c>
      <c r="AU3" s="141">
        <v>6.7278860569715146E-2</v>
      </c>
      <c r="AV3" s="141">
        <v>0.31859070464767614</v>
      </c>
      <c r="AW3" s="141">
        <v>0.58845577211394307</v>
      </c>
      <c r="AX3" s="141">
        <v>6.9314349943799172E-3</v>
      </c>
      <c r="AY3" s="141">
        <v>2.2292993630573247E-2</v>
      </c>
      <c r="AZ3" s="141">
        <v>3.3158486324466094E-2</v>
      </c>
      <c r="BA3" s="141">
        <v>0.15567628325215435</v>
      </c>
      <c r="BB3" s="141">
        <v>0.7819408017984264</v>
      </c>
      <c r="BC3" s="141">
        <v>1.6819286114744907E-2</v>
      </c>
      <c r="BD3" s="141">
        <v>6.1483834797234162E-2</v>
      </c>
      <c r="BE3" s="141">
        <v>0.12707905064473929</v>
      </c>
      <c r="BF3" s="141">
        <v>0.36796860399925246</v>
      </c>
      <c r="BG3" s="141">
        <v>0.42664922444402914</v>
      </c>
      <c r="BH3" s="77" t="s">
        <v>41</v>
      </c>
      <c r="BI3" s="77" t="s">
        <v>42</v>
      </c>
      <c r="BJ3" s="142">
        <v>1.8304960644334616E-4</v>
      </c>
      <c r="BK3" s="142">
        <v>5.8575874061870771E-3</v>
      </c>
      <c r="BL3" s="142">
        <v>0.15943620721215448</v>
      </c>
      <c r="BM3" s="142">
        <v>0.65952773201537618</v>
      </c>
      <c r="BN3" s="142">
        <v>0.17499542375983893</v>
      </c>
      <c r="BO3" s="143" t="s">
        <v>124</v>
      </c>
      <c r="BP3" s="129" t="s">
        <v>125</v>
      </c>
      <c r="BQ3" s="145">
        <v>0.88062015503875968</v>
      </c>
      <c r="BR3" s="145">
        <v>6.2015503875968991E-2</v>
      </c>
      <c r="BS3" s="145">
        <v>5.7364341085271317E-2</v>
      </c>
    </row>
    <row r="4" spans="1:71" x14ac:dyDescent="0.35">
      <c r="A4" s="76" t="s">
        <v>2</v>
      </c>
      <c r="B4" s="76">
        <v>2012</v>
      </c>
      <c r="C4" s="141">
        <v>0.8084142394822007</v>
      </c>
      <c r="D4" s="141">
        <v>0.19158576051779935</v>
      </c>
      <c r="E4" s="141">
        <v>0.25305623471882638</v>
      </c>
      <c r="F4" s="141">
        <v>0.59413202933985332</v>
      </c>
      <c r="G4" s="141">
        <v>0.11817440912795436</v>
      </c>
      <c r="H4" s="141">
        <v>3.4637326813365933E-2</v>
      </c>
      <c r="I4" s="141">
        <v>0.47149263292761051</v>
      </c>
      <c r="J4" s="141">
        <v>0.21620755925688662</v>
      </c>
      <c r="K4" s="141">
        <v>0.31229980781550287</v>
      </c>
      <c r="L4" s="144">
        <v>0.9312459651387992</v>
      </c>
      <c r="M4" s="144">
        <v>6.8754034861200769E-2</v>
      </c>
      <c r="N4" s="144">
        <v>4.9504950495049506E-3</v>
      </c>
      <c r="O4" s="144">
        <v>0.18316831683168316</v>
      </c>
      <c r="P4" s="144">
        <v>0.25742574257425743</v>
      </c>
      <c r="Q4" s="144">
        <v>0.5544554455445545</v>
      </c>
      <c r="R4" s="144">
        <v>0</v>
      </c>
      <c r="S4" s="144">
        <v>0</v>
      </c>
      <c r="T4" s="144">
        <v>0</v>
      </c>
      <c r="U4" s="141">
        <v>0.78806855636123929</v>
      </c>
      <c r="V4" s="141">
        <v>0.21193144363876071</v>
      </c>
      <c r="W4" s="141">
        <v>8.9971883786316778E-2</v>
      </c>
      <c r="X4" s="141">
        <v>0.91002811621368318</v>
      </c>
      <c r="Y4" s="141">
        <v>8.4497887552811186E-3</v>
      </c>
      <c r="Z4" s="141">
        <v>2.0149496262593436E-2</v>
      </c>
      <c r="AA4" s="141">
        <v>7.117322066948327E-2</v>
      </c>
      <c r="AB4" s="141">
        <v>0.271043223919402</v>
      </c>
      <c r="AC4" s="141">
        <v>0.62918427039324021</v>
      </c>
      <c r="AD4" s="141">
        <v>9.7497562560935978E-3</v>
      </c>
      <c r="AE4" s="141">
        <v>1.6899577510562237E-2</v>
      </c>
      <c r="AF4" s="141">
        <v>2.9574260643483914E-2</v>
      </c>
      <c r="AG4" s="141">
        <v>0.16867078323041923</v>
      </c>
      <c r="AH4" s="141">
        <v>0.77510562235944103</v>
      </c>
      <c r="AI4" s="141">
        <v>2.7000650618087183E-2</v>
      </c>
      <c r="AJ4" s="141">
        <v>4.5543266102797658E-2</v>
      </c>
      <c r="AK4" s="141">
        <v>8.5230969420949904E-2</v>
      </c>
      <c r="AL4" s="141">
        <v>0.23259596616785946</v>
      </c>
      <c r="AM4" s="141">
        <v>0.60962914769030574</v>
      </c>
      <c r="AN4" s="141">
        <v>6.8248293792655184E-3</v>
      </c>
      <c r="AO4" s="141">
        <v>2.6324341891452715E-2</v>
      </c>
      <c r="AP4" s="141">
        <v>9.262268443288918E-2</v>
      </c>
      <c r="AQ4" s="141">
        <v>0.35651608709782256</v>
      </c>
      <c r="AR4" s="141">
        <v>0.51771205719857005</v>
      </c>
      <c r="AS4" s="141">
        <v>5.2117263843648211E-3</v>
      </c>
      <c r="AT4" s="141">
        <v>1.758957654723127E-2</v>
      </c>
      <c r="AU4" s="141">
        <v>7.3615635179153094E-2</v>
      </c>
      <c r="AV4" s="141">
        <v>0.32377850162866451</v>
      </c>
      <c r="AW4" s="141">
        <v>0.57980456026058635</v>
      </c>
      <c r="AX4" s="141">
        <v>9.4247643808904775E-3</v>
      </c>
      <c r="AY4" s="141">
        <v>2.1124471888202795E-2</v>
      </c>
      <c r="AZ4" s="141">
        <v>3.8349041273968154E-2</v>
      </c>
      <c r="BA4" s="141">
        <v>0.17094572635684108</v>
      </c>
      <c r="BB4" s="141">
        <v>0.76015599610009754</v>
      </c>
      <c r="BC4" s="141">
        <v>2.1781534460338103E-2</v>
      </c>
      <c r="BD4" s="141">
        <v>6.1768530559167749E-2</v>
      </c>
      <c r="BE4" s="141">
        <v>0.14369310793237972</v>
      </c>
      <c r="BF4" s="141">
        <v>0.36833550065019505</v>
      </c>
      <c r="BG4" s="141">
        <v>0.40442132639791939</v>
      </c>
      <c r="BH4" s="77" t="s">
        <v>64</v>
      </c>
      <c r="BI4" s="77" t="s">
        <v>65</v>
      </c>
      <c r="BJ4" s="142">
        <v>3.1948881789137381E-4</v>
      </c>
      <c r="BK4" s="142">
        <v>6.3897763578274758E-3</v>
      </c>
      <c r="BL4" s="142">
        <v>0.13450479233226836</v>
      </c>
      <c r="BM4" s="142">
        <v>0.63258785942492013</v>
      </c>
      <c r="BN4" s="142">
        <v>0.22619808306709266</v>
      </c>
      <c r="BO4" s="146" t="s">
        <v>128</v>
      </c>
      <c r="BP4" s="129" t="s">
        <v>127</v>
      </c>
      <c r="BQ4" s="145">
        <v>0.89416553595658077</v>
      </c>
      <c r="BR4" s="145">
        <v>5.9249208502939847E-2</v>
      </c>
      <c r="BS4" s="145">
        <v>4.6585255540479424E-2</v>
      </c>
    </row>
    <row r="5" spans="1:71" x14ac:dyDescent="0.35">
      <c r="A5" s="76" t="s">
        <v>2</v>
      </c>
      <c r="B5" s="76">
        <v>2013</v>
      </c>
      <c r="C5" s="141">
        <v>0.74880730138975315</v>
      </c>
      <c r="D5" s="141">
        <v>0.25119269861024685</v>
      </c>
      <c r="E5" s="141">
        <v>0.19966489807316393</v>
      </c>
      <c r="F5" s="141">
        <v>0.62887461602904215</v>
      </c>
      <c r="G5" s="141">
        <v>0.1365540351857023</v>
      </c>
      <c r="H5" s="141">
        <v>3.4906450712091593E-2</v>
      </c>
      <c r="I5" s="141">
        <v>0.47270114942528735</v>
      </c>
      <c r="J5" s="141">
        <v>0.25492610837438423</v>
      </c>
      <c r="K5" s="141">
        <v>0.27237274220032842</v>
      </c>
      <c r="L5" s="144">
        <v>0.9311482168625026</v>
      </c>
      <c r="M5" s="144">
        <v>6.885178313749743E-2</v>
      </c>
      <c r="N5" s="144">
        <v>1.282051282051282E-2</v>
      </c>
      <c r="O5" s="144">
        <v>0.20512820512820512</v>
      </c>
      <c r="P5" s="144">
        <v>0.22756410256410256</v>
      </c>
      <c r="Q5" s="144">
        <v>0.55448717948717952</v>
      </c>
      <c r="R5" s="144">
        <v>0</v>
      </c>
      <c r="S5" s="144">
        <v>0</v>
      </c>
      <c r="T5" s="144">
        <v>0</v>
      </c>
      <c r="U5" s="141">
        <v>0.76034812141795793</v>
      </c>
      <c r="V5" s="141">
        <v>0.23965187858204204</v>
      </c>
      <c r="W5" s="141">
        <v>0.1</v>
      </c>
      <c r="X5" s="141">
        <v>0.9</v>
      </c>
      <c r="Y5" s="141">
        <v>6.3398140321217246E-3</v>
      </c>
      <c r="Z5" s="141">
        <v>2.3034657650042267E-2</v>
      </c>
      <c r="AA5" s="141">
        <v>7.8402366863905323E-2</v>
      </c>
      <c r="AB5" s="141">
        <v>0.27282333051563823</v>
      </c>
      <c r="AC5" s="141">
        <v>0.61939983093829243</v>
      </c>
      <c r="AD5" s="141">
        <v>8.9058524173027988E-3</v>
      </c>
      <c r="AE5" s="141">
        <v>1.7811704834605598E-2</v>
      </c>
      <c r="AF5" s="141">
        <v>2.8413910093299407E-2</v>
      </c>
      <c r="AG5" s="141">
        <v>0.14482612383375743</v>
      </c>
      <c r="AH5" s="141">
        <v>0.80004240882103472</v>
      </c>
      <c r="AI5" s="141">
        <v>3.0687830687830688E-2</v>
      </c>
      <c r="AJ5" s="141">
        <v>4.5714285714285714E-2</v>
      </c>
      <c r="AK5" s="141">
        <v>8.8677248677248674E-2</v>
      </c>
      <c r="AL5" s="141">
        <v>0.23640211640211639</v>
      </c>
      <c r="AM5" s="141">
        <v>0.59851851851851856</v>
      </c>
      <c r="AN5" s="141">
        <v>7.6238881829733167E-3</v>
      </c>
      <c r="AO5" s="141">
        <v>2.7742481999152902E-2</v>
      </c>
      <c r="AP5" s="141">
        <v>7.7297755188479464E-2</v>
      </c>
      <c r="AQ5" s="141">
        <v>0.33312155866158405</v>
      </c>
      <c r="AR5" s="141">
        <v>0.55421431596781023</v>
      </c>
      <c r="AS5" s="141">
        <v>3.5956006768189507E-3</v>
      </c>
      <c r="AT5" s="141">
        <v>2.030456852791878E-2</v>
      </c>
      <c r="AU5" s="141">
        <v>6.8527918781725886E-2</v>
      </c>
      <c r="AV5" s="141">
        <v>0.3269881556683587</v>
      </c>
      <c r="AW5" s="141">
        <v>0.58058375634517767</v>
      </c>
      <c r="AX5" s="141">
        <v>7.1988143129366926E-3</v>
      </c>
      <c r="AY5" s="141">
        <v>1.8843955113275461E-2</v>
      </c>
      <c r="AZ5" s="141">
        <v>3.5994071564683462E-2</v>
      </c>
      <c r="BA5" s="141">
        <v>0.14799915308066908</v>
      </c>
      <c r="BB5" s="141">
        <v>0.7899640059284353</v>
      </c>
      <c r="BC5" s="141">
        <v>1.7758985200845664E-2</v>
      </c>
      <c r="BD5" s="141">
        <v>5.8562367864693446E-2</v>
      </c>
      <c r="BE5" s="141">
        <v>0.13763213530655391</v>
      </c>
      <c r="BF5" s="141">
        <v>0.37040169133192391</v>
      </c>
      <c r="BG5" s="141">
        <v>0.4156448202959831</v>
      </c>
      <c r="BH5" s="77" t="s">
        <v>67</v>
      </c>
      <c r="BI5" s="77" t="s">
        <v>68</v>
      </c>
      <c r="BJ5" s="142">
        <v>2.0437359493153485E-4</v>
      </c>
      <c r="BK5" s="142">
        <v>6.1312078479460455E-3</v>
      </c>
      <c r="BL5" s="142">
        <v>0.14653586756591047</v>
      </c>
      <c r="BM5" s="142">
        <v>0.66155732679337831</v>
      </c>
      <c r="BN5" s="142">
        <v>0.18557122419783365</v>
      </c>
      <c r="BO5" s="146" t="s">
        <v>129</v>
      </c>
      <c r="BP5" s="129" t="s">
        <v>125</v>
      </c>
      <c r="BQ5" s="145">
        <v>0.8833333333333333</v>
      </c>
      <c r="BR5" s="145">
        <v>6.7473118279569894E-2</v>
      </c>
      <c r="BS5" s="145">
        <v>4.9193548387096775E-2</v>
      </c>
    </row>
    <row r="6" spans="1:71" x14ac:dyDescent="0.35">
      <c r="A6" s="76" t="s">
        <v>2</v>
      </c>
      <c r="B6" s="76">
        <v>2015</v>
      </c>
      <c r="C6" s="141">
        <v>0.78609817269795768</v>
      </c>
      <c r="D6" s="141">
        <v>0.21390182730204227</v>
      </c>
      <c r="E6" s="141">
        <v>0.208352455254704</v>
      </c>
      <c r="F6" s="141">
        <v>0.62872877466727861</v>
      </c>
      <c r="G6" s="141">
        <v>0.13492427719137218</v>
      </c>
      <c r="H6" s="141">
        <v>2.799449288664525E-2</v>
      </c>
      <c r="I6" s="141">
        <v>0.50177556818181823</v>
      </c>
      <c r="J6" s="141">
        <v>0.24751420454545456</v>
      </c>
      <c r="K6" s="141">
        <v>0.25071022727272729</v>
      </c>
      <c r="L6" s="144">
        <v>0.93834367019336007</v>
      </c>
      <c r="M6" s="144">
        <v>6.165632980663991E-2</v>
      </c>
      <c r="N6" s="144">
        <v>0</v>
      </c>
      <c r="O6" s="144">
        <v>0.15094339622641509</v>
      </c>
      <c r="P6" s="144">
        <v>0.25157232704402516</v>
      </c>
      <c r="Q6" s="144">
        <v>0.59748427672955973</v>
      </c>
      <c r="R6" s="144">
        <v>0</v>
      </c>
      <c r="S6" s="144">
        <v>0</v>
      </c>
      <c r="T6" s="144">
        <v>0</v>
      </c>
      <c r="U6" s="141">
        <v>0.77706766917293235</v>
      </c>
      <c r="V6" s="141">
        <v>0.22293233082706768</v>
      </c>
      <c r="W6" s="141">
        <v>9.3435553425970291E-2</v>
      </c>
      <c r="X6" s="141">
        <v>0.90656444657402968</v>
      </c>
      <c r="Y6" s="141">
        <v>6.5264684554024654E-3</v>
      </c>
      <c r="Z6" s="141">
        <v>2.2117476432197244E-2</v>
      </c>
      <c r="AA6" s="141">
        <v>7.5054387237128359E-2</v>
      </c>
      <c r="AB6" s="141">
        <v>0.27302393038433648</v>
      </c>
      <c r="AC6" s="141">
        <v>0.62327773749093551</v>
      </c>
      <c r="AD6" s="141">
        <v>8.3545223392662554E-3</v>
      </c>
      <c r="AE6" s="141">
        <v>1.5982564475118054E-2</v>
      </c>
      <c r="AF6" s="141">
        <v>3.0512168543407193E-2</v>
      </c>
      <c r="AG6" s="141">
        <v>0.1442063203777697</v>
      </c>
      <c r="AH6" s="141">
        <v>0.80094442426443879</v>
      </c>
      <c r="AI6" s="141">
        <v>2.9006526468455404E-2</v>
      </c>
      <c r="AJ6" s="141">
        <v>4.2059463379260337E-2</v>
      </c>
      <c r="AK6" s="141">
        <v>8.1218274111675121E-2</v>
      </c>
      <c r="AL6" s="141">
        <v>0.22951414068165338</v>
      </c>
      <c r="AM6" s="141">
        <v>0.6182015953589558</v>
      </c>
      <c r="AN6" s="141">
        <v>7.9970919665576148E-3</v>
      </c>
      <c r="AO6" s="141">
        <v>2.2900763358778626E-2</v>
      </c>
      <c r="AP6" s="141">
        <v>7.8516902944383862E-2</v>
      </c>
      <c r="AQ6" s="141">
        <v>0.33624136677571792</v>
      </c>
      <c r="AR6" s="141">
        <v>0.55434387495456194</v>
      </c>
      <c r="AS6" s="141">
        <v>6.1705989110707807E-3</v>
      </c>
      <c r="AT6" s="141">
        <v>1.8511796733212342E-2</v>
      </c>
      <c r="AU6" s="141">
        <v>6.6787658802177852E-2</v>
      </c>
      <c r="AV6" s="141">
        <v>0.33684210526315789</v>
      </c>
      <c r="AW6" s="141">
        <v>0.57168784029038111</v>
      </c>
      <c r="AX6" s="141">
        <v>1.0533962949509626E-2</v>
      </c>
      <c r="AY6" s="141">
        <v>1.8162005085361425E-2</v>
      </c>
      <c r="AZ6" s="141">
        <v>3.7776970577551763E-2</v>
      </c>
      <c r="BA6" s="141">
        <v>0.17108608790410462</v>
      </c>
      <c r="BB6" s="141">
        <v>0.76244097348347262</v>
      </c>
      <c r="BC6" s="141">
        <v>1.9949220166848022E-2</v>
      </c>
      <c r="BD6" s="141">
        <v>6.1661225970257527E-2</v>
      </c>
      <c r="BE6" s="141">
        <v>0.14581066376496191</v>
      </c>
      <c r="BF6" s="141">
        <v>0.35799782372143635</v>
      </c>
      <c r="BG6" s="141">
        <v>0.41458106637649617</v>
      </c>
      <c r="BH6" s="77" t="s">
        <v>69</v>
      </c>
      <c r="BI6" s="77" t="s">
        <v>70</v>
      </c>
      <c r="BJ6" s="142">
        <v>0</v>
      </c>
      <c r="BK6" s="142">
        <v>4.6461758398856322E-3</v>
      </c>
      <c r="BL6" s="142">
        <v>0.13116511794138672</v>
      </c>
      <c r="BM6" s="142">
        <v>0.64224446032880633</v>
      </c>
      <c r="BN6" s="142">
        <v>0.22194424588992137</v>
      </c>
      <c r="BO6" s="146" t="s">
        <v>128</v>
      </c>
      <c r="BP6" s="129" t="s">
        <v>130</v>
      </c>
      <c r="BQ6" s="145">
        <v>0.88735083532219572</v>
      </c>
      <c r="BR6" s="145">
        <v>6.8257756563245828E-2</v>
      </c>
      <c r="BS6" s="145">
        <v>4.4391408114558474E-2</v>
      </c>
    </row>
    <row r="7" spans="1:71" x14ac:dyDescent="0.35">
      <c r="A7" s="76" t="s">
        <v>2</v>
      </c>
      <c r="B7" s="76">
        <v>2016</v>
      </c>
      <c r="C7" s="141">
        <v>0.88273195876288657</v>
      </c>
      <c r="D7" s="141">
        <v>0.1172680412371134</v>
      </c>
      <c r="E7" s="141">
        <v>0.34740259740259738</v>
      </c>
      <c r="F7" s="141">
        <v>0.4642857142857143</v>
      </c>
      <c r="G7" s="141">
        <v>0.17045454545454544</v>
      </c>
      <c r="H7" s="141">
        <v>1.7857142857142856E-2</v>
      </c>
      <c r="I7" s="141">
        <v>0.48071979434447298</v>
      </c>
      <c r="J7" s="141">
        <v>0.19537275064267351</v>
      </c>
      <c r="K7" s="141">
        <v>0.32390745501285345</v>
      </c>
      <c r="L7" s="144">
        <v>0.98064516129032253</v>
      </c>
      <c r="M7" s="144">
        <v>1.935483870967742E-2</v>
      </c>
      <c r="N7" s="144">
        <v>0.16666666666666666</v>
      </c>
      <c r="O7" s="144">
        <v>0.25</v>
      </c>
      <c r="P7" s="144">
        <v>0</v>
      </c>
      <c r="Q7" s="144">
        <v>0.33333333333333331</v>
      </c>
      <c r="R7" s="144">
        <v>0</v>
      </c>
      <c r="S7" s="144">
        <v>8.3333333333333329E-2</v>
      </c>
      <c r="T7" s="144">
        <v>0.16666666666666666</v>
      </c>
      <c r="U7" s="141">
        <v>0.90620871862615593</v>
      </c>
      <c r="V7" s="141">
        <v>9.3791281373844126E-2</v>
      </c>
      <c r="W7" s="141">
        <v>7.2796934865900387E-2</v>
      </c>
      <c r="X7" s="141">
        <v>0.92720306513409967</v>
      </c>
      <c r="Y7" s="141">
        <v>3.8860103626943004E-3</v>
      </c>
      <c r="Z7" s="141">
        <v>5.1813471502590676E-3</v>
      </c>
      <c r="AA7" s="141">
        <v>3.2383419689119168E-2</v>
      </c>
      <c r="AB7" s="141">
        <v>0.20207253886010362</v>
      </c>
      <c r="AC7" s="141">
        <v>0.75647668393782386</v>
      </c>
      <c r="AD7" s="141">
        <v>5.1813471502590676E-3</v>
      </c>
      <c r="AE7" s="141">
        <v>2.5906735751295338E-3</v>
      </c>
      <c r="AF7" s="141">
        <v>1.2953367875647668E-2</v>
      </c>
      <c r="AG7" s="141">
        <v>9.0673575129533682E-2</v>
      </c>
      <c r="AH7" s="141">
        <v>0.8886010362694301</v>
      </c>
      <c r="AI7" s="141">
        <v>1.6817593790426907E-2</v>
      </c>
      <c r="AJ7" s="141">
        <v>1.1642949547218629E-2</v>
      </c>
      <c r="AK7" s="141">
        <v>2.5873221216041398E-2</v>
      </c>
      <c r="AL7" s="141">
        <v>0.17205692108667528</v>
      </c>
      <c r="AM7" s="141">
        <v>0.77360931435963776</v>
      </c>
      <c r="AN7" s="141">
        <v>5.1880674448767832E-3</v>
      </c>
      <c r="AO7" s="141">
        <v>7.7821011673151752E-3</v>
      </c>
      <c r="AP7" s="141">
        <v>2.464332036316472E-2</v>
      </c>
      <c r="AQ7" s="141">
        <v>0.21660181582360571</v>
      </c>
      <c r="AR7" s="141">
        <v>0.74578469520103763</v>
      </c>
      <c r="AS7" s="141">
        <v>3.8809831824062097E-3</v>
      </c>
      <c r="AT7" s="141">
        <v>5.1746442432082798E-3</v>
      </c>
      <c r="AU7" s="141">
        <v>2.9754204398447608E-2</v>
      </c>
      <c r="AV7" s="141">
        <v>0.15653298835705046</v>
      </c>
      <c r="AW7" s="141">
        <v>0.8046571798188874</v>
      </c>
      <c r="AX7" s="141">
        <v>6.4850843060959796E-3</v>
      </c>
      <c r="AY7" s="141">
        <v>1.2970168612191959E-2</v>
      </c>
      <c r="AZ7" s="141">
        <v>1.9455252918287938E-2</v>
      </c>
      <c r="BA7" s="141">
        <v>0.12710765239948119</v>
      </c>
      <c r="BB7" s="141">
        <v>0.83398184176394297</v>
      </c>
      <c r="BC7" s="141">
        <v>6.4935064935064939E-3</v>
      </c>
      <c r="BD7" s="141">
        <v>4.2857142857142858E-2</v>
      </c>
      <c r="BE7" s="141">
        <v>9.0909090909090912E-2</v>
      </c>
      <c r="BF7" s="141">
        <v>0.32857142857142857</v>
      </c>
      <c r="BG7" s="141">
        <v>0.53116883116883118</v>
      </c>
      <c r="BH7" s="77" t="s">
        <v>75</v>
      </c>
      <c r="BI7" s="147" t="s">
        <v>76</v>
      </c>
      <c r="BJ7" s="142">
        <v>1.288659793814433E-3</v>
      </c>
      <c r="BK7" s="142">
        <v>1.288659793814433E-3</v>
      </c>
      <c r="BL7" s="142">
        <v>4.8969072164948453E-2</v>
      </c>
      <c r="BM7" s="142">
        <v>0.57860824742268047</v>
      </c>
      <c r="BN7" s="142">
        <v>0.36984536082474229</v>
      </c>
      <c r="BO7" s="146" t="s">
        <v>131</v>
      </c>
      <c r="BP7" s="129" t="s">
        <v>132</v>
      </c>
      <c r="BQ7" s="145">
        <v>0.95395683453237412</v>
      </c>
      <c r="BR7" s="145">
        <v>3.5971223021582732E-2</v>
      </c>
      <c r="BS7" s="145">
        <v>1.0071942446043165E-2</v>
      </c>
    </row>
    <row r="8" spans="1:71" x14ac:dyDescent="0.35">
      <c r="A8" s="76" t="s">
        <v>2</v>
      </c>
      <c r="B8" s="76">
        <v>2017</v>
      </c>
      <c r="C8" s="141">
        <v>0.89746682750301565</v>
      </c>
      <c r="D8" s="141">
        <v>0.10253317249698432</v>
      </c>
      <c r="E8" s="141">
        <v>0.33882030178326472</v>
      </c>
      <c r="F8" s="141">
        <v>0.49108367626886146</v>
      </c>
      <c r="G8" s="141">
        <v>0.14266117969821673</v>
      </c>
      <c r="H8" s="141">
        <v>2.7434842249657063E-2</v>
      </c>
      <c r="I8" s="141">
        <v>0.50175438596491229</v>
      </c>
      <c r="J8" s="141">
        <v>0.2304093567251462</v>
      </c>
      <c r="K8" s="141">
        <v>0.26783625730994154</v>
      </c>
      <c r="L8" s="144">
        <v>0.95545134818288391</v>
      </c>
      <c r="M8" s="144">
        <v>4.4548651817116064E-2</v>
      </c>
      <c r="N8" s="144">
        <v>7.6923076923076927E-2</v>
      </c>
      <c r="O8" s="144">
        <v>0.15384615384615385</v>
      </c>
      <c r="P8" s="144">
        <v>0</v>
      </c>
      <c r="Q8" s="144">
        <v>0.69230769230769229</v>
      </c>
      <c r="R8" s="144">
        <v>0</v>
      </c>
      <c r="S8" s="144">
        <v>7.6923076923076927E-2</v>
      </c>
      <c r="T8" s="144">
        <v>0</v>
      </c>
      <c r="U8" s="141">
        <v>0.87065868263473056</v>
      </c>
      <c r="V8" s="141">
        <v>0.12934131736526946</v>
      </c>
      <c r="W8" s="141">
        <v>9.3824228028503556E-2</v>
      </c>
      <c r="X8" s="141">
        <v>0.90617577197149646</v>
      </c>
      <c r="Y8" s="141">
        <v>2.4154589371980675E-3</v>
      </c>
      <c r="Z8" s="141">
        <v>1.3285024154589372E-2</v>
      </c>
      <c r="AA8" s="141">
        <v>2.8985507246376812E-2</v>
      </c>
      <c r="AB8" s="141">
        <v>0.2391304347826087</v>
      </c>
      <c r="AC8" s="141">
        <v>0.71618357487922701</v>
      </c>
      <c r="AD8" s="141">
        <v>3.6319612590799033E-3</v>
      </c>
      <c r="AE8" s="141">
        <v>4.8426150121065378E-3</v>
      </c>
      <c r="AF8" s="141">
        <v>8.4745762711864406E-3</v>
      </c>
      <c r="AG8" s="141">
        <v>0.11864406779661017</v>
      </c>
      <c r="AH8" s="141">
        <v>0.86440677966101698</v>
      </c>
      <c r="AI8" s="141">
        <v>1.4527845036319613E-2</v>
      </c>
      <c r="AJ8" s="141">
        <v>1.8159806295399514E-2</v>
      </c>
      <c r="AK8" s="141">
        <v>3.9951573849878935E-2</v>
      </c>
      <c r="AL8" s="141">
        <v>0.18038740920096852</v>
      </c>
      <c r="AM8" s="141">
        <v>0.74697336561743344</v>
      </c>
      <c r="AN8" s="141">
        <v>3.6275695284159614E-3</v>
      </c>
      <c r="AO8" s="141">
        <v>7.2551390568319227E-3</v>
      </c>
      <c r="AP8" s="141">
        <v>2.9020556227327691E-2</v>
      </c>
      <c r="AQ8" s="141">
        <v>0.2478839177750907</v>
      </c>
      <c r="AR8" s="141">
        <v>0.71221281741233378</v>
      </c>
      <c r="AS8" s="141">
        <v>3.6319612590799033E-3</v>
      </c>
      <c r="AT8" s="141">
        <v>4.8426150121065378E-3</v>
      </c>
      <c r="AU8" s="141">
        <v>1.6949152542372881E-2</v>
      </c>
      <c r="AV8" s="141">
        <v>0.20823244552058112</v>
      </c>
      <c r="AW8" s="141">
        <v>0.76634382566585957</v>
      </c>
      <c r="AX8" s="141">
        <v>3.6363636363636364E-3</v>
      </c>
      <c r="AY8" s="141">
        <v>8.4848484848484857E-3</v>
      </c>
      <c r="AZ8" s="141">
        <v>2.3030303030303029E-2</v>
      </c>
      <c r="BA8" s="141">
        <v>0.15393939393939393</v>
      </c>
      <c r="BB8" s="141">
        <v>0.81090909090909091</v>
      </c>
      <c r="BC8" s="141">
        <v>6.0679611650485436E-3</v>
      </c>
      <c r="BD8" s="141">
        <v>2.063106796116505E-2</v>
      </c>
      <c r="BE8" s="141">
        <v>9.5873786407766989E-2</v>
      </c>
      <c r="BF8" s="141">
        <v>0.34708737864077671</v>
      </c>
      <c r="BG8" s="141">
        <v>0.53033980582524276</v>
      </c>
      <c r="BH8" s="148" t="s">
        <v>77</v>
      </c>
      <c r="BI8" s="77" t="s">
        <v>78</v>
      </c>
      <c r="BJ8" s="142">
        <v>0</v>
      </c>
      <c r="BK8" s="142">
        <v>0</v>
      </c>
      <c r="BL8" s="142">
        <v>4.807692307692308E-2</v>
      </c>
      <c r="BM8" s="142">
        <v>0.61899038461538458</v>
      </c>
      <c r="BN8" s="142">
        <v>0.33293269230769229</v>
      </c>
      <c r="BO8" s="146" t="s">
        <v>133</v>
      </c>
      <c r="BP8" s="129">
        <v>0.55000000000000004</v>
      </c>
      <c r="BQ8" s="145">
        <v>0.9551820728291317</v>
      </c>
      <c r="BR8" s="145">
        <v>3.7815126050420166E-2</v>
      </c>
      <c r="BS8" s="145">
        <v>7.0028011204481795E-3</v>
      </c>
    </row>
    <row r="9" spans="1:71" x14ac:dyDescent="0.35">
      <c r="A9" s="76" t="s">
        <v>2</v>
      </c>
      <c r="B9" s="85">
        <v>2018</v>
      </c>
      <c r="C9" s="141">
        <v>0.87272727272727268</v>
      </c>
      <c r="D9" s="141">
        <v>0.12727272727272726</v>
      </c>
      <c r="E9" s="141">
        <v>0.30434782608695654</v>
      </c>
      <c r="F9" s="141">
        <v>0.54347826086956519</v>
      </c>
      <c r="G9" s="141">
        <v>8.6956521739130432E-2</v>
      </c>
      <c r="H9" s="141">
        <v>6.5217391304347824E-2</v>
      </c>
      <c r="I9" s="141">
        <v>0.5</v>
      </c>
      <c r="J9" s="141">
        <v>0.2857142857142857</v>
      </c>
      <c r="K9" s="141">
        <v>0.21428571428571427</v>
      </c>
      <c r="L9" s="144">
        <v>0.98181818181818181</v>
      </c>
      <c r="M9" s="144">
        <v>1.8181818181818181E-2</v>
      </c>
      <c r="N9" s="144">
        <v>0</v>
      </c>
      <c r="O9" s="144">
        <v>0</v>
      </c>
      <c r="P9" s="144">
        <v>0</v>
      </c>
      <c r="Q9" s="144">
        <v>1</v>
      </c>
      <c r="R9" s="144">
        <v>0</v>
      </c>
      <c r="S9" s="144">
        <v>0</v>
      </c>
      <c r="T9" s="144">
        <v>0</v>
      </c>
      <c r="U9" s="141">
        <v>0.92727272727272725</v>
      </c>
      <c r="V9" s="141">
        <v>7.2727272727272724E-2</v>
      </c>
      <c r="W9" s="141">
        <v>0.10714285714285714</v>
      </c>
      <c r="X9" s="141">
        <v>0.8928571428571429</v>
      </c>
      <c r="Y9" s="141">
        <v>0</v>
      </c>
      <c r="Z9" s="141">
        <v>0</v>
      </c>
      <c r="AA9" s="141">
        <v>7.1428571428571425E-2</v>
      </c>
      <c r="AB9" s="141">
        <v>0.26785714285714285</v>
      </c>
      <c r="AC9" s="141">
        <v>0.6607142857142857</v>
      </c>
      <c r="AD9" s="141">
        <v>0</v>
      </c>
      <c r="AE9" s="141">
        <v>0</v>
      </c>
      <c r="AF9" s="141">
        <v>3.5714285714285712E-2</v>
      </c>
      <c r="AG9" s="141">
        <v>7.1428571428571425E-2</v>
      </c>
      <c r="AH9" s="141">
        <v>0.8928571428571429</v>
      </c>
      <c r="AI9" s="141">
        <v>0</v>
      </c>
      <c r="AJ9" s="141">
        <v>5.3571428571428568E-2</v>
      </c>
      <c r="AK9" s="141">
        <v>3.5714285714285712E-2</v>
      </c>
      <c r="AL9" s="141">
        <v>0.17857142857142858</v>
      </c>
      <c r="AM9" s="141">
        <v>0.7321428571428571</v>
      </c>
      <c r="AN9" s="141">
        <v>0</v>
      </c>
      <c r="AO9" s="141">
        <v>1.7857142857142856E-2</v>
      </c>
      <c r="AP9" s="141">
        <v>0</v>
      </c>
      <c r="AQ9" s="141">
        <v>0.25</v>
      </c>
      <c r="AR9" s="141">
        <v>0.7321428571428571</v>
      </c>
      <c r="AS9" s="141">
        <v>0</v>
      </c>
      <c r="AT9" s="141">
        <v>0</v>
      </c>
      <c r="AU9" s="141">
        <v>5.3571428571428568E-2</v>
      </c>
      <c r="AV9" s="141">
        <v>0.125</v>
      </c>
      <c r="AW9" s="141">
        <v>0.8214285714285714</v>
      </c>
      <c r="AX9" s="141">
        <v>0</v>
      </c>
      <c r="AY9" s="141">
        <v>1.7857142857142856E-2</v>
      </c>
      <c r="AZ9" s="141">
        <v>1.7857142857142856E-2</v>
      </c>
      <c r="BA9" s="141">
        <v>0.14285714285714285</v>
      </c>
      <c r="BB9" s="141">
        <v>0.8214285714285714</v>
      </c>
      <c r="BC9" s="141">
        <v>0</v>
      </c>
      <c r="BD9" s="141">
        <v>3.5714285714285712E-2</v>
      </c>
      <c r="BE9" s="141">
        <v>3.5714285714285712E-2</v>
      </c>
      <c r="BF9" s="141">
        <v>0.30357142857142855</v>
      </c>
      <c r="BG9" s="141">
        <v>0.625</v>
      </c>
      <c r="BH9" s="118" t="s">
        <v>79</v>
      </c>
      <c r="BI9" s="118" t="s">
        <v>80</v>
      </c>
      <c r="BJ9" s="142">
        <v>0</v>
      </c>
      <c r="BK9" s="142">
        <v>0</v>
      </c>
      <c r="BL9" s="142">
        <v>7.1428571428571425E-2</v>
      </c>
      <c r="BM9" s="142">
        <v>0.6607142857142857</v>
      </c>
      <c r="BN9" s="142">
        <v>0.26785714285714285</v>
      </c>
      <c r="BO9" s="146" t="s">
        <v>134</v>
      </c>
      <c r="BP9" s="129" t="s">
        <v>135</v>
      </c>
      <c r="BQ9" s="145">
        <v>0.92592592592592593</v>
      </c>
      <c r="BR9" s="145">
        <v>5.5555555555555552E-2</v>
      </c>
      <c r="BS9" s="145">
        <v>1.8518518518518517E-2</v>
      </c>
    </row>
    <row r="10" spans="1:71" x14ac:dyDescent="0.35">
      <c r="A10" s="76" t="s">
        <v>2</v>
      </c>
      <c r="B10" s="76">
        <v>2019</v>
      </c>
      <c r="C10" s="141">
        <v>0.8702749140893471</v>
      </c>
      <c r="D10" s="141">
        <v>0.12972508591065293</v>
      </c>
      <c r="E10" s="141">
        <v>0.30060120240480964</v>
      </c>
      <c r="F10" s="141">
        <v>0.50901803607214424</v>
      </c>
      <c r="G10" s="141">
        <v>0.15330661322645289</v>
      </c>
      <c r="H10" s="141">
        <v>3.7074148296593189E-2</v>
      </c>
      <c r="I10" s="141">
        <v>0.48695652173913045</v>
      </c>
      <c r="J10" s="141">
        <v>0.23391304347826086</v>
      </c>
      <c r="K10" s="141">
        <v>0.27913043478260868</v>
      </c>
      <c r="L10" s="144">
        <v>0.9760479041916168</v>
      </c>
      <c r="M10" s="144">
        <v>2.3952095808383235E-2</v>
      </c>
      <c r="N10" s="144">
        <v>0.15384615384615385</v>
      </c>
      <c r="O10" s="144">
        <v>0.38461538461538464</v>
      </c>
      <c r="P10" s="144">
        <v>0</v>
      </c>
      <c r="Q10" s="144">
        <v>0.34615384615384615</v>
      </c>
      <c r="R10" s="144">
        <v>0</v>
      </c>
      <c r="S10" s="144">
        <v>3.8461538461538464E-2</v>
      </c>
      <c r="T10" s="144">
        <v>7.6923076923076927E-2</v>
      </c>
      <c r="U10" s="141">
        <v>0.90393013100436681</v>
      </c>
      <c r="V10" s="141">
        <v>9.606986899563319E-2</v>
      </c>
      <c r="W10" s="141">
        <v>0.1358649789029536</v>
      </c>
      <c r="X10" s="141">
        <v>0.86413502109704643</v>
      </c>
      <c r="Y10" s="141">
        <v>1.7137960582690661E-3</v>
      </c>
      <c r="Z10" s="141">
        <v>5.9982862039417309E-3</v>
      </c>
      <c r="AA10" s="141">
        <v>3.3419023136246784E-2</v>
      </c>
      <c r="AB10" s="141">
        <v>0.22450728363324765</v>
      </c>
      <c r="AC10" s="141">
        <v>0.73436161096829478</v>
      </c>
      <c r="AD10" s="141">
        <v>1.7167381974248926E-3</v>
      </c>
      <c r="AE10" s="141">
        <v>3.4334763948497852E-3</v>
      </c>
      <c r="AF10" s="141">
        <v>1.3733905579399141E-2</v>
      </c>
      <c r="AG10" s="141">
        <v>0.10214592274678111</v>
      </c>
      <c r="AH10" s="141">
        <v>0.87896995708154502</v>
      </c>
      <c r="AI10" s="141">
        <v>1.1996572407883462E-2</v>
      </c>
      <c r="AJ10" s="141">
        <v>1.6281062553556127E-2</v>
      </c>
      <c r="AK10" s="141">
        <v>4.4558697514995714E-2</v>
      </c>
      <c r="AL10" s="141">
        <v>0.19194515852613539</v>
      </c>
      <c r="AM10" s="141">
        <v>0.73521850899742935</v>
      </c>
      <c r="AN10" s="141">
        <v>1.7152658662092624E-3</v>
      </c>
      <c r="AO10" s="141">
        <v>5.1457975986277877E-3</v>
      </c>
      <c r="AP10" s="141">
        <v>3.5162950257289882E-2</v>
      </c>
      <c r="AQ10" s="141">
        <v>0.24442538593481991</v>
      </c>
      <c r="AR10" s="141">
        <v>0.71355060034305318</v>
      </c>
      <c r="AS10" s="141">
        <v>1.7137960582690661E-3</v>
      </c>
      <c r="AT10" s="141">
        <v>4.2844901456726651E-3</v>
      </c>
      <c r="AU10" s="141">
        <v>2.056555269922879E-2</v>
      </c>
      <c r="AV10" s="141">
        <v>0.19708654670094258</v>
      </c>
      <c r="AW10" s="141">
        <v>0.7763496143958869</v>
      </c>
      <c r="AX10" s="141">
        <v>2.5728987993138938E-3</v>
      </c>
      <c r="AY10" s="141">
        <v>8.5763293310463125E-3</v>
      </c>
      <c r="AZ10" s="141">
        <v>2.3156089193825044E-2</v>
      </c>
      <c r="BA10" s="141">
        <v>0.17066895368782162</v>
      </c>
      <c r="BB10" s="141">
        <v>0.79502572898799317</v>
      </c>
      <c r="BC10" s="141">
        <v>5.1546391752577319E-3</v>
      </c>
      <c r="BD10" s="141">
        <v>1.9759450171821305E-2</v>
      </c>
      <c r="BE10" s="141">
        <v>9.7079037800687287E-2</v>
      </c>
      <c r="BF10" s="141">
        <v>0.35137457044673537</v>
      </c>
      <c r="BG10" s="141">
        <v>0.5266323024054983</v>
      </c>
      <c r="BH10" s="77" t="s">
        <v>81</v>
      </c>
      <c r="BI10" s="77" t="s">
        <v>82</v>
      </c>
      <c r="BJ10" s="142">
        <v>0</v>
      </c>
      <c r="BK10" s="142">
        <v>1.6877637130801688E-3</v>
      </c>
      <c r="BL10" s="142">
        <v>8.0168776371308023E-2</v>
      </c>
      <c r="BM10" s="142">
        <v>0.62278481012658227</v>
      </c>
      <c r="BN10" s="142">
        <v>0.29535864978902954</v>
      </c>
      <c r="BO10" s="146" t="s">
        <v>136</v>
      </c>
      <c r="BP10" s="129" t="s">
        <v>132</v>
      </c>
      <c r="BQ10" s="145">
        <v>0.94045368620037806</v>
      </c>
      <c r="BR10" s="145">
        <v>3.4026465028355386E-2</v>
      </c>
      <c r="BS10" s="145">
        <v>2.5519848771266541E-2</v>
      </c>
    </row>
    <row r="11" spans="1:71" x14ac:dyDescent="0.35">
      <c r="A11" s="76" t="s">
        <v>2</v>
      </c>
      <c r="B11" s="76">
        <v>2020</v>
      </c>
      <c r="C11" s="141">
        <v>0.87518355359765054</v>
      </c>
      <c r="D11" s="141">
        <v>0.12481644640234948</v>
      </c>
      <c r="E11" s="141">
        <v>0.28934010152284262</v>
      </c>
      <c r="F11" s="141">
        <v>0.49576988155668361</v>
      </c>
      <c r="G11" s="141">
        <v>0.17597292724196278</v>
      </c>
      <c r="H11" s="141">
        <v>3.8917089678510999E-2</v>
      </c>
      <c r="I11" s="141">
        <v>0.53701015965166909</v>
      </c>
      <c r="J11" s="141">
        <v>0.23802612481857766</v>
      </c>
      <c r="K11" s="141">
        <v>0.22496371552975328</v>
      </c>
      <c r="L11" s="144">
        <v>0.97950219619326506</v>
      </c>
      <c r="M11" s="144">
        <v>2.0497803806734993E-2</v>
      </c>
      <c r="N11" s="144">
        <v>0.15384615384615385</v>
      </c>
      <c r="O11" s="144">
        <v>0.23076923076923078</v>
      </c>
      <c r="P11" s="144">
        <v>0</v>
      </c>
      <c r="Q11" s="144">
        <v>0.46153846153846156</v>
      </c>
      <c r="R11" s="144">
        <v>7.6923076923076927E-2</v>
      </c>
      <c r="S11" s="144">
        <v>0</v>
      </c>
      <c r="T11" s="144">
        <v>7.6923076923076927E-2</v>
      </c>
      <c r="U11" s="141">
        <v>0.89291101055806943</v>
      </c>
      <c r="V11" s="141">
        <v>0.10708898944193061</v>
      </c>
      <c r="W11" s="141">
        <v>0.17478510028653296</v>
      </c>
      <c r="X11" s="141">
        <v>0.82521489971346706</v>
      </c>
      <c r="Y11" s="141">
        <v>1.4705882352941176E-3</v>
      </c>
      <c r="Z11" s="141">
        <v>8.8235294117647058E-3</v>
      </c>
      <c r="AA11" s="141">
        <v>3.6764705882352942E-2</v>
      </c>
      <c r="AB11" s="141">
        <v>0.21323529411764705</v>
      </c>
      <c r="AC11" s="141">
        <v>0.73970588235294121</v>
      </c>
      <c r="AD11" s="141">
        <v>1.4684287812041115E-3</v>
      </c>
      <c r="AE11" s="141">
        <v>4.4052863436123352E-3</v>
      </c>
      <c r="AF11" s="141">
        <v>1.3215859030837005E-2</v>
      </c>
      <c r="AG11" s="141">
        <v>0.13069016152716592</v>
      </c>
      <c r="AH11" s="141">
        <v>0.85022026431718056</v>
      </c>
      <c r="AI11" s="141">
        <v>7.331378299120235E-3</v>
      </c>
      <c r="AJ11" s="141">
        <v>2.4926686217008796E-2</v>
      </c>
      <c r="AK11" s="141">
        <v>6.89149560117302E-2</v>
      </c>
      <c r="AL11" s="141">
        <v>0.20674486803519063</v>
      </c>
      <c r="AM11" s="141">
        <v>0.6920821114369502</v>
      </c>
      <c r="AN11" s="141">
        <v>2.936857562408223E-3</v>
      </c>
      <c r="AO11" s="141">
        <v>1.3215859030837005E-2</v>
      </c>
      <c r="AP11" s="141">
        <v>3.0837004405286344E-2</v>
      </c>
      <c r="AQ11" s="141">
        <v>0.22320117474302498</v>
      </c>
      <c r="AR11" s="141">
        <v>0.72980910425844348</v>
      </c>
      <c r="AS11" s="141">
        <v>1.4662756598240469E-3</v>
      </c>
      <c r="AT11" s="141">
        <v>5.8651026392961877E-3</v>
      </c>
      <c r="AU11" s="141">
        <v>2.1994134897360705E-2</v>
      </c>
      <c r="AV11" s="141">
        <v>0.20087976539589442</v>
      </c>
      <c r="AW11" s="141">
        <v>0.76979472140762462</v>
      </c>
      <c r="AX11" s="141">
        <v>1.4684287812041115E-3</v>
      </c>
      <c r="AY11" s="141">
        <v>1.4684287812041116E-2</v>
      </c>
      <c r="AZ11" s="141">
        <v>2.643171806167401E-2</v>
      </c>
      <c r="BA11" s="141">
        <v>0.19676945668135096</v>
      </c>
      <c r="BB11" s="141">
        <v>0.76064610866372984</v>
      </c>
      <c r="BC11" s="141">
        <v>8.8105726872246704E-3</v>
      </c>
      <c r="BD11" s="141">
        <v>2.7900146842878122E-2</v>
      </c>
      <c r="BE11" s="141">
        <v>6.7547723935389131E-2</v>
      </c>
      <c r="BF11" s="141">
        <v>0.3524229074889868</v>
      </c>
      <c r="BG11" s="141">
        <v>0.5433186490455213</v>
      </c>
      <c r="BH11" s="77" t="s">
        <v>83</v>
      </c>
      <c r="BI11" s="77" t="s">
        <v>84</v>
      </c>
      <c r="BJ11" s="142">
        <v>0</v>
      </c>
      <c r="BK11" s="142">
        <v>4.3795620437956208E-3</v>
      </c>
      <c r="BL11" s="142">
        <v>7.153284671532846E-2</v>
      </c>
      <c r="BM11" s="142">
        <v>0.60875912408759125</v>
      </c>
      <c r="BN11" s="142">
        <v>0.31532846715328466</v>
      </c>
      <c r="BO11" s="146" t="s">
        <v>137</v>
      </c>
      <c r="BP11" s="129" t="s">
        <v>125</v>
      </c>
      <c r="BQ11" s="145">
        <v>0.92946708463949845</v>
      </c>
      <c r="BR11" s="145">
        <v>4.3887147335423198E-2</v>
      </c>
      <c r="BS11" s="145">
        <v>2.664576802507837E-2</v>
      </c>
    </row>
    <row r="12" spans="1:71" x14ac:dyDescent="0.35">
      <c r="A12" s="76" t="s">
        <v>2</v>
      </c>
      <c r="B12" s="76">
        <v>2021</v>
      </c>
      <c r="C12" s="141">
        <v>0.8701517706576728</v>
      </c>
      <c r="D12" s="141">
        <v>0.12984822934232715</v>
      </c>
      <c r="E12" s="141">
        <v>0.30495049504950494</v>
      </c>
      <c r="F12" s="141">
        <v>0.49702970297029703</v>
      </c>
      <c r="G12" s="141">
        <v>0.13465346534653466</v>
      </c>
      <c r="H12" s="141">
        <v>6.3366336633663367E-2</v>
      </c>
      <c r="I12" s="141">
        <v>0.46644295302013422</v>
      </c>
      <c r="J12" s="141">
        <v>0.24832214765100671</v>
      </c>
      <c r="K12" s="141">
        <v>0.28523489932885904</v>
      </c>
      <c r="L12" s="144">
        <v>0.99155405405405406</v>
      </c>
      <c r="M12" s="144">
        <v>8.4459459459459464E-3</v>
      </c>
      <c r="N12" s="144">
        <v>0</v>
      </c>
      <c r="O12" s="144">
        <v>0</v>
      </c>
      <c r="P12" s="144">
        <v>0</v>
      </c>
      <c r="Q12" s="144">
        <v>0.6</v>
      </c>
      <c r="R12" s="144">
        <v>0</v>
      </c>
      <c r="S12" s="144">
        <v>0.2</v>
      </c>
      <c r="T12" s="144">
        <v>0.2</v>
      </c>
      <c r="U12" s="141">
        <v>0.90657439446366783</v>
      </c>
      <c r="V12" s="141">
        <v>9.3425605536332182E-2</v>
      </c>
      <c r="W12" s="141">
        <v>0.11001642036124795</v>
      </c>
      <c r="X12" s="141">
        <v>0.88998357963875208</v>
      </c>
      <c r="Y12" s="141">
        <v>0</v>
      </c>
      <c r="Z12" s="141">
        <v>5.0590219224283303E-3</v>
      </c>
      <c r="AA12" s="141">
        <v>4.2158516020236091E-2</v>
      </c>
      <c r="AB12" s="141">
        <v>0.23777403035413153</v>
      </c>
      <c r="AC12" s="141">
        <v>0.71500843170320405</v>
      </c>
      <c r="AD12" s="141">
        <v>0</v>
      </c>
      <c r="AE12" s="141">
        <v>6.7340067340067337E-3</v>
      </c>
      <c r="AF12" s="141">
        <v>6.7340067340067337E-3</v>
      </c>
      <c r="AG12" s="141">
        <v>7.7441077441077436E-2</v>
      </c>
      <c r="AH12" s="141">
        <v>0.90909090909090906</v>
      </c>
      <c r="AI12" s="141">
        <v>1.3490725126475547E-2</v>
      </c>
      <c r="AJ12" s="141">
        <v>1.5177065767284991E-2</v>
      </c>
      <c r="AK12" s="141">
        <v>4.0472175379426642E-2</v>
      </c>
      <c r="AL12" s="141">
        <v>0.20236087689713322</v>
      </c>
      <c r="AM12" s="141">
        <v>0.72849915682967958</v>
      </c>
      <c r="AN12" s="141">
        <v>3.3726812816188868E-3</v>
      </c>
      <c r="AO12" s="141">
        <v>1.6863406408094434E-3</v>
      </c>
      <c r="AP12" s="141">
        <v>2.866779089376054E-2</v>
      </c>
      <c r="AQ12" s="141">
        <v>0.19898819561551434</v>
      </c>
      <c r="AR12" s="141">
        <v>0.76728499156829677</v>
      </c>
      <c r="AS12" s="141">
        <v>1.6863406408094434E-3</v>
      </c>
      <c r="AT12" s="141">
        <v>6.7453625632377737E-3</v>
      </c>
      <c r="AU12" s="141">
        <v>2.1922428330522766E-2</v>
      </c>
      <c r="AV12" s="141">
        <v>0.16863406408094436</v>
      </c>
      <c r="AW12" s="141">
        <v>0.80101180438448571</v>
      </c>
      <c r="AX12" s="141">
        <v>3.3726812816188868E-3</v>
      </c>
      <c r="AY12" s="141">
        <v>1.6863406408094434E-3</v>
      </c>
      <c r="AZ12" s="141">
        <v>1.5177065767284991E-2</v>
      </c>
      <c r="BA12" s="141">
        <v>0.18381112984822934</v>
      </c>
      <c r="BB12" s="141">
        <v>0.79595278246205736</v>
      </c>
      <c r="BC12" s="141">
        <v>8.4317032040472171E-3</v>
      </c>
      <c r="BD12" s="141">
        <v>1.3490725126475547E-2</v>
      </c>
      <c r="BE12" s="141">
        <v>8.4317032040472181E-2</v>
      </c>
      <c r="BF12" s="141">
        <v>0.30185497470489037</v>
      </c>
      <c r="BG12" s="141">
        <v>0.59190556492411472</v>
      </c>
      <c r="BH12" s="77" t="s">
        <v>85</v>
      </c>
      <c r="BI12" s="147" t="s">
        <v>86</v>
      </c>
      <c r="BJ12" s="142">
        <v>1.6722408026755853E-3</v>
      </c>
      <c r="BK12" s="142">
        <v>1.6722408026755853E-3</v>
      </c>
      <c r="BL12" s="142">
        <v>6.5217391304347824E-2</v>
      </c>
      <c r="BM12" s="142">
        <v>0.58862876254180607</v>
      </c>
      <c r="BN12" s="142">
        <v>0.34280936454849498</v>
      </c>
      <c r="BO12" s="146" t="s">
        <v>138</v>
      </c>
      <c r="BP12" s="129" t="s">
        <v>125</v>
      </c>
      <c r="BQ12" s="145">
        <v>0.9497307001795332</v>
      </c>
      <c r="BR12" s="145">
        <v>3.4111310592459608E-2</v>
      </c>
      <c r="BS12" s="145">
        <v>1.615798922800718E-2</v>
      </c>
    </row>
    <row r="13" spans="1:71" x14ac:dyDescent="0.35">
      <c r="A13" s="76" t="s">
        <v>2</v>
      </c>
      <c r="B13" s="149">
        <v>2022</v>
      </c>
      <c r="C13" s="141">
        <v>0.88680967594705618</v>
      </c>
      <c r="D13" s="141">
        <v>0.11319032405294387</v>
      </c>
      <c r="E13" s="141">
        <v>0.37513340448239063</v>
      </c>
      <c r="F13" s="141">
        <v>0.45944503735325509</v>
      </c>
      <c r="G13" s="141">
        <v>0.13340448239060831</v>
      </c>
      <c r="H13" s="141">
        <v>3.2017075773745997E-2</v>
      </c>
      <c r="I13" s="141">
        <v>0.49684400360685305</v>
      </c>
      <c r="J13" s="141">
        <v>0.22091974752028856</v>
      </c>
      <c r="K13" s="141">
        <v>0.28223624887285842</v>
      </c>
      <c r="L13" s="144">
        <v>0.97413793103448276</v>
      </c>
      <c r="M13" s="144">
        <v>2.5862068965517241E-2</v>
      </c>
      <c r="N13" s="144">
        <v>0.14545454545454545</v>
      </c>
      <c r="O13" s="144">
        <v>0.30909090909090908</v>
      </c>
      <c r="P13" s="144">
        <v>1.8181818181818181E-2</v>
      </c>
      <c r="Q13" s="144">
        <v>0.47272727272727272</v>
      </c>
      <c r="R13" s="144">
        <v>3.6363636363636362E-2</v>
      </c>
      <c r="S13" s="144">
        <v>1.8181818181818181E-2</v>
      </c>
      <c r="T13" s="144">
        <v>0</v>
      </c>
      <c r="U13" s="141">
        <v>0.90451552210724362</v>
      </c>
      <c r="V13" s="141">
        <v>9.5484477892756353E-2</v>
      </c>
      <c r="W13" s="141">
        <v>0.10303300624442462</v>
      </c>
      <c r="X13" s="141">
        <v>0.89696699375557543</v>
      </c>
      <c r="Y13" s="141">
        <v>5.0159598723210214E-3</v>
      </c>
      <c r="Z13" s="141">
        <v>1.0487916096671226E-2</v>
      </c>
      <c r="AA13" s="141">
        <v>4.1951664386684906E-2</v>
      </c>
      <c r="AB13" s="141">
        <v>0.24669402644778843</v>
      </c>
      <c r="AC13" s="141">
        <v>0.69585043319653439</v>
      </c>
      <c r="AD13" s="141">
        <v>3.1832651205093224E-3</v>
      </c>
      <c r="AE13" s="141">
        <v>4.5475216007276036E-3</v>
      </c>
      <c r="AF13" s="141">
        <v>1.3642564802182811E-2</v>
      </c>
      <c r="AG13" s="141">
        <v>0.11732605729877217</v>
      </c>
      <c r="AH13" s="141">
        <v>0.86130059117780811</v>
      </c>
      <c r="AI13" s="141">
        <v>1.2289485662266727E-2</v>
      </c>
      <c r="AJ13" s="141">
        <v>1.7296313154301319E-2</v>
      </c>
      <c r="AK13" s="141">
        <v>5.1433773327264454E-2</v>
      </c>
      <c r="AL13" s="141">
        <v>0.21620391442876649</v>
      </c>
      <c r="AM13" s="141">
        <v>0.702776513427401</v>
      </c>
      <c r="AN13" s="141">
        <v>4.5558086560364463E-3</v>
      </c>
      <c r="AO13" s="141">
        <v>1.1389521640091117E-2</v>
      </c>
      <c r="AP13" s="141">
        <v>2.9612756264236904E-2</v>
      </c>
      <c r="AQ13" s="141">
        <v>0.22369020501138953</v>
      </c>
      <c r="AR13" s="141">
        <v>0.73075170842824599</v>
      </c>
      <c r="AS13" s="141">
        <v>3.6496350364963502E-3</v>
      </c>
      <c r="AT13" s="141">
        <v>5.0182481751824817E-3</v>
      </c>
      <c r="AU13" s="141">
        <v>2.7372262773722629E-2</v>
      </c>
      <c r="AV13" s="141">
        <v>0.19251824817518248</v>
      </c>
      <c r="AW13" s="141">
        <v>0.77144160583941601</v>
      </c>
      <c r="AX13" s="141">
        <v>7.3159579332418836E-3</v>
      </c>
      <c r="AY13" s="141">
        <v>8.6877000457247378E-3</v>
      </c>
      <c r="AZ13" s="141">
        <v>2.9263831732967534E-2</v>
      </c>
      <c r="BA13" s="141">
        <v>0.18747142203932327</v>
      </c>
      <c r="BB13" s="141">
        <v>0.76726108824874262</v>
      </c>
      <c r="BC13" s="141">
        <v>9.6021947873799734E-3</v>
      </c>
      <c r="BD13" s="141">
        <v>2.5148605395518976E-2</v>
      </c>
      <c r="BE13" s="141">
        <v>9.0077732053040691E-2</v>
      </c>
      <c r="BF13" s="141">
        <v>0.34842249657064472</v>
      </c>
      <c r="BG13" s="141">
        <v>0.52674897119341568</v>
      </c>
      <c r="BH13" s="150" t="s">
        <v>87</v>
      </c>
      <c r="BI13" s="150" t="s">
        <v>88</v>
      </c>
      <c r="BJ13" s="142">
        <v>0</v>
      </c>
      <c r="BK13" s="142">
        <v>2.6990553306342779E-3</v>
      </c>
      <c r="BL13" s="142">
        <v>7.8272604588394065E-2</v>
      </c>
      <c r="BM13" s="142">
        <v>0.60278902384165545</v>
      </c>
      <c r="BN13" s="142">
        <v>0.31623931623931623</v>
      </c>
      <c r="BO13" s="146" t="s">
        <v>137</v>
      </c>
      <c r="BP13" s="129" t="s">
        <v>125</v>
      </c>
      <c r="BQ13" s="145">
        <v>0.94357682619647354</v>
      </c>
      <c r="BR13" s="145">
        <v>3.2241813602015112E-2</v>
      </c>
      <c r="BS13" s="145">
        <v>2.4181360201511334E-2</v>
      </c>
    </row>
    <row r="14" spans="1:71" x14ac:dyDescent="0.35">
      <c r="B14" s="86" t="s">
        <v>924</v>
      </c>
      <c r="C14" s="169">
        <f>IF(C15&gt;0,0,1)</f>
        <v>1</v>
      </c>
      <c r="D14" s="169">
        <f t="shared" ref="D14:M14" si="0">IF(D15&gt;0,0,1)</f>
        <v>0</v>
      </c>
      <c r="E14" s="169">
        <f t="shared" si="0"/>
        <v>1</v>
      </c>
      <c r="F14" s="169">
        <f t="shared" si="0"/>
        <v>0</v>
      </c>
      <c r="G14" s="169">
        <f t="shared" si="0"/>
        <v>0</v>
      </c>
      <c r="H14" s="169">
        <f t="shared" si="0"/>
        <v>1</v>
      </c>
      <c r="I14" s="169">
        <f t="shared" si="0"/>
        <v>1</v>
      </c>
      <c r="J14" s="169">
        <f t="shared" si="0"/>
        <v>1</v>
      </c>
      <c r="K14" s="169">
        <f t="shared" si="0"/>
        <v>0</v>
      </c>
      <c r="L14" s="169">
        <f t="shared" si="0"/>
        <v>1</v>
      </c>
      <c r="M14" s="169">
        <f t="shared" si="0"/>
        <v>0</v>
      </c>
      <c r="BM14" s="151" t="s">
        <v>925</v>
      </c>
    </row>
    <row r="15" spans="1:71" ht="29" x14ac:dyDescent="0.35">
      <c r="B15" s="86" t="s">
        <v>926</v>
      </c>
      <c r="C15" s="153">
        <f>CORREL(C3:C13,$BK$3:$BK$13)</f>
        <v>-0.8239284988410418</v>
      </c>
      <c r="D15" s="153">
        <f t="shared" ref="D15:M15" si="1">CORREL(D3:D13,$BK$3:$BK$13)</f>
        <v>0.82392849884104225</v>
      </c>
      <c r="E15" s="153">
        <f t="shared" si="1"/>
        <v>-0.76632969707947951</v>
      </c>
      <c r="F15" s="152">
        <f t="shared" si="1"/>
        <v>0.71905278068269229</v>
      </c>
      <c r="G15" s="152">
        <f t="shared" si="1"/>
        <v>3.1761580646964396E-2</v>
      </c>
      <c r="H15" s="153">
        <f t="shared" si="1"/>
        <v>-0.19366436112896651</v>
      </c>
      <c r="I15" s="153">
        <f t="shared" si="1"/>
        <v>-0.30595099767939538</v>
      </c>
      <c r="J15" s="152">
        <f t="shared" si="1"/>
        <v>-0.10680806644012815</v>
      </c>
      <c r="K15" s="152">
        <f t="shared" si="1"/>
        <v>0.27994666415375946</v>
      </c>
      <c r="L15" s="153">
        <f t="shared" si="1"/>
        <v>-0.75590170624343089</v>
      </c>
      <c r="M15" s="153">
        <f t="shared" si="1"/>
        <v>0.75590170624343156</v>
      </c>
      <c r="O15" s="174">
        <v>0</v>
      </c>
      <c r="P15" s="152">
        <f>AVERAGE(C15:M15)</f>
        <v>-3.109019062223203E-2</v>
      </c>
      <c r="Q15" s="152">
        <f>MAX(C15:M15)</f>
        <v>0.82392849884104225</v>
      </c>
      <c r="R15" s="152">
        <f>MIN(C15:M15)</f>
        <v>-0.8239284988410418</v>
      </c>
    </row>
    <row r="17" spans="2:15" x14ac:dyDescent="0.35">
      <c r="C17" s="86" t="str">
        <f>C1</f>
        <v>fizikai aktivitás
(akt_data$sport)</v>
      </c>
      <c r="D17" s="86" t="str">
        <f t="shared" ref="D17:M18" si="2">D1</f>
        <v>fizikai aktivitás
(akt_data$sport)</v>
      </c>
      <c r="E17" s="86" t="str">
        <f t="shared" si="2"/>
        <v>sportolási gyakoriság
(akt_data$SP_GYAK)</v>
      </c>
      <c r="F17" s="86" t="str">
        <f t="shared" si="2"/>
        <v>sportolási gyakoriság
(akt_data$SP_GYAK)</v>
      </c>
      <c r="G17" s="86" t="str">
        <f t="shared" si="2"/>
        <v>sportolási gyakoriság
(akt_data$SP_GYAK)</v>
      </c>
      <c r="H17" s="86" t="str">
        <f t="shared" si="2"/>
        <v>sportolási gyakoriság
(akt_data$SP_GYAK)</v>
      </c>
      <c r="I17" s="86" t="str">
        <f t="shared" si="2"/>
        <v>dohányzás</v>
      </c>
      <c r="J17" s="86" t="str">
        <f t="shared" si="2"/>
        <v>dohányzás</v>
      </c>
      <c r="K17" s="86" t="str">
        <f t="shared" si="2"/>
        <v>dohányzás</v>
      </c>
      <c r="L17" s="86" t="str">
        <f t="shared" si="2"/>
        <v>szenved-e alvászavarban? 
(akt_data$alv_st)</v>
      </c>
      <c r="M17" s="86" t="str">
        <f t="shared" si="2"/>
        <v>szenved-e alvászavarban? 
(akt_data$alv_st)</v>
      </c>
      <c r="N17" s="86" t="str">
        <f>BJ1</f>
        <v>önminősített egészségi állapot</v>
      </c>
    </row>
    <row r="18" spans="2:15" x14ac:dyDescent="0.35">
      <c r="C18" s="86" t="str">
        <f>C2</f>
        <v>1 - igen</v>
      </c>
      <c r="D18" s="86" t="str">
        <f t="shared" si="2"/>
        <v>2 - nem</v>
      </c>
      <c r="E18" s="86" t="str">
        <f t="shared" si="2"/>
        <v>1 - hetente 4-5 alkalom</v>
      </c>
      <c r="F18" s="86" t="str">
        <f t="shared" si="2"/>
        <v>2 - heti 2-3 alkalom</v>
      </c>
      <c r="G18" s="86" t="str">
        <f t="shared" si="2"/>
        <v>3 - heti 1 alkalom</v>
      </c>
      <c r="H18" s="86" t="str">
        <f t="shared" si="2"/>
        <v>4 - a fentieknél ritkábban</v>
      </c>
      <c r="I18" s="86" t="str">
        <f t="shared" si="2"/>
        <v>1 - Nem, és soha nem is dohányzott</v>
      </c>
      <c r="J18" s="86" t="str">
        <f t="shared" si="2"/>
        <v>2 - Nem, leszokott</v>
      </c>
      <c r="K18" s="86" t="str">
        <f t="shared" si="2"/>
        <v>3 - Igen</v>
      </c>
      <c r="L18" s="86" t="str">
        <f t="shared" si="2"/>
        <v>1 - Nem</v>
      </c>
      <c r="M18" s="86" t="str">
        <f t="shared" si="2"/>
        <v>2 - Igen</v>
      </c>
      <c r="N18" s="86" t="str">
        <f>BJ2</f>
        <v>1 - nagyon rossz</v>
      </c>
      <c r="O18" s="164" t="str">
        <f>O78</f>
        <v>Delta</v>
      </c>
    </row>
    <row r="19" spans="2:15" x14ac:dyDescent="0.35">
      <c r="B19" s="86">
        <f>B3</f>
        <v>2011</v>
      </c>
      <c r="C19" s="86">
        <f>RANK(C3,C$3:C$13,C$14)</f>
        <v>1</v>
      </c>
      <c r="D19" s="86">
        <f t="shared" ref="D19:M19" si="3">RANK(D3,D$3:D$13,D$14)</f>
        <v>1</v>
      </c>
      <c r="E19" s="86">
        <f t="shared" si="3"/>
        <v>3</v>
      </c>
      <c r="F19" s="86">
        <f t="shared" si="3"/>
        <v>3</v>
      </c>
      <c r="G19" s="170">
        <f t="shared" si="3"/>
        <v>9</v>
      </c>
      <c r="H19" s="86">
        <f t="shared" si="3"/>
        <v>9</v>
      </c>
      <c r="I19" s="86">
        <f t="shared" si="3"/>
        <v>1</v>
      </c>
      <c r="J19" s="86">
        <f t="shared" si="3"/>
        <v>6</v>
      </c>
      <c r="K19" s="86">
        <f t="shared" si="3"/>
        <v>2</v>
      </c>
      <c r="L19" s="86">
        <f t="shared" si="3"/>
        <v>1</v>
      </c>
      <c r="M19" s="86">
        <f t="shared" si="3"/>
        <v>1</v>
      </c>
      <c r="N19" s="86">
        <f>INT(BJ3*1000000)+1000000</f>
        <v>1000183</v>
      </c>
      <c r="O19" s="164">
        <f t="shared" ref="O19:O29" si="4">O79</f>
        <v>-745</v>
      </c>
    </row>
    <row r="20" spans="2:15" x14ac:dyDescent="0.35">
      <c r="B20" s="86">
        <f t="shared" ref="B20:B29" si="5">B4</f>
        <v>2012</v>
      </c>
      <c r="C20" s="86">
        <f t="shared" ref="C20:M29" si="6">RANK(C4,C$3:C$13,C$14)</f>
        <v>4</v>
      </c>
      <c r="D20" s="86">
        <f t="shared" si="6"/>
        <v>4</v>
      </c>
      <c r="E20" s="86">
        <f t="shared" si="6"/>
        <v>4</v>
      </c>
      <c r="F20" s="86">
        <f t="shared" si="6"/>
        <v>4</v>
      </c>
      <c r="G20" s="86">
        <f t="shared" si="6"/>
        <v>10</v>
      </c>
      <c r="H20" s="86">
        <f t="shared" si="6"/>
        <v>5</v>
      </c>
      <c r="I20" s="86">
        <f t="shared" si="6"/>
        <v>3</v>
      </c>
      <c r="J20" s="86">
        <f t="shared" si="6"/>
        <v>2</v>
      </c>
      <c r="K20" s="86">
        <f t="shared" si="6"/>
        <v>3</v>
      </c>
      <c r="L20" s="86">
        <f t="shared" si="6"/>
        <v>3</v>
      </c>
      <c r="M20" s="86">
        <f t="shared" si="6"/>
        <v>3</v>
      </c>
      <c r="N20" s="86">
        <f t="shared" ref="N20:N29" si="7">INT(BJ4*1000000)+1000000</f>
        <v>1000319</v>
      </c>
      <c r="O20" s="164">
        <f t="shared" si="4"/>
        <v>0</v>
      </c>
    </row>
    <row r="21" spans="2:15" x14ac:dyDescent="0.35">
      <c r="B21" s="86">
        <f t="shared" si="5"/>
        <v>2013</v>
      </c>
      <c r="C21" s="86">
        <f t="shared" si="6"/>
        <v>2</v>
      </c>
      <c r="D21" s="86">
        <f t="shared" si="6"/>
        <v>2</v>
      </c>
      <c r="E21" s="86">
        <f t="shared" si="6"/>
        <v>1</v>
      </c>
      <c r="F21" s="86">
        <f t="shared" si="6"/>
        <v>1</v>
      </c>
      <c r="G21" s="86">
        <f t="shared" si="6"/>
        <v>5</v>
      </c>
      <c r="H21" s="86">
        <f t="shared" si="6"/>
        <v>6</v>
      </c>
      <c r="I21" s="86">
        <f t="shared" si="6"/>
        <v>4</v>
      </c>
      <c r="J21" s="86">
        <f t="shared" si="6"/>
        <v>10</v>
      </c>
      <c r="K21" s="86">
        <f t="shared" si="6"/>
        <v>7</v>
      </c>
      <c r="L21" s="86">
        <f t="shared" si="6"/>
        <v>2</v>
      </c>
      <c r="M21" s="86">
        <f t="shared" si="6"/>
        <v>2</v>
      </c>
      <c r="N21" s="86">
        <f t="shared" si="7"/>
        <v>1000204</v>
      </c>
      <c r="O21" s="164">
        <f t="shared" si="4"/>
        <v>0</v>
      </c>
    </row>
    <row r="22" spans="2:15" x14ac:dyDescent="0.35">
      <c r="B22" s="86">
        <f t="shared" si="5"/>
        <v>2015</v>
      </c>
      <c r="C22" s="86">
        <f t="shared" si="6"/>
        <v>3</v>
      </c>
      <c r="D22" s="86">
        <f t="shared" si="6"/>
        <v>3</v>
      </c>
      <c r="E22" s="86">
        <f t="shared" si="6"/>
        <v>2</v>
      </c>
      <c r="F22" s="86">
        <f t="shared" si="6"/>
        <v>2</v>
      </c>
      <c r="G22" s="86">
        <f t="shared" si="6"/>
        <v>6</v>
      </c>
      <c r="H22" s="86">
        <f t="shared" si="6"/>
        <v>3</v>
      </c>
      <c r="I22" s="86">
        <f t="shared" si="6"/>
        <v>10</v>
      </c>
      <c r="J22" s="86">
        <f t="shared" si="6"/>
        <v>8</v>
      </c>
      <c r="K22" s="86">
        <f t="shared" si="6"/>
        <v>9</v>
      </c>
      <c r="L22" s="86">
        <f t="shared" si="6"/>
        <v>4</v>
      </c>
      <c r="M22" s="86">
        <f t="shared" si="6"/>
        <v>4</v>
      </c>
      <c r="N22" s="86">
        <f t="shared" si="7"/>
        <v>1000000</v>
      </c>
      <c r="O22" s="164">
        <f t="shared" si="4"/>
        <v>0</v>
      </c>
    </row>
    <row r="23" spans="2:15" x14ac:dyDescent="0.35">
      <c r="B23" s="86">
        <f t="shared" si="5"/>
        <v>2016</v>
      </c>
      <c r="C23" s="86">
        <f t="shared" si="6"/>
        <v>9</v>
      </c>
      <c r="D23" s="86">
        <f t="shared" si="6"/>
        <v>9</v>
      </c>
      <c r="E23" s="86">
        <f t="shared" si="6"/>
        <v>10</v>
      </c>
      <c r="F23" s="86">
        <f t="shared" si="6"/>
        <v>10</v>
      </c>
      <c r="G23" s="86">
        <f t="shared" si="6"/>
        <v>2</v>
      </c>
      <c r="H23" s="86">
        <f t="shared" si="6"/>
        <v>1</v>
      </c>
      <c r="I23" s="86">
        <f t="shared" si="6"/>
        <v>5</v>
      </c>
      <c r="J23" s="86">
        <f t="shared" si="6"/>
        <v>1</v>
      </c>
      <c r="K23" s="86">
        <f t="shared" si="6"/>
        <v>1</v>
      </c>
      <c r="L23" s="86">
        <f t="shared" si="6"/>
        <v>9</v>
      </c>
      <c r="M23" s="86">
        <f t="shared" si="6"/>
        <v>9</v>
      </c>
      <c r="N23" s="86">
        <f t="shared" si="7"/>
        <v>1001288</v>
      </c>
      <c r="O23" s="164">
        <f t="shared" si="4"/>
        <v>0.5</v>
      </c>
    </row>
    <row r="24" spans="2:15" x14ac:dyDescent="0.35">
      <c r="B24" s="86">
        <f t="shared" si="5"/>
        <v>2017</v>
      </c>
      <c r="C24" s="86">
        <f t="shared" si="6"/>
        <v>11</v>
      </c>
      <c r="D24" s="86">
        <f t="shared" si="6"/>
        <v>11</v>
      </c>
      <c r="E24" s="86">
        <f t="shared" si="6"/>
        <v>9</v>
      </c>
      <c r="F24" s="86">
        <f t="shared" si="6"/>
        <v>9</v>
      </c>
      <c r="G24" s="86">
        <f t="shared" si="6"/>
        <v>4</v>
      </c>
      <c r="H24" s="86">
        <f t="shared" si="6"/>
        <v>2</v>
      </c>
      <c r="I24" s="86">
        <f t="shared" si="6"/>
        <v>9</v>
      </c>
      <c r="J24" s="86">
        <f t="shared" si="6"/>
        <v>4</v>
      </c>
      <c r="K24" s="86">
        <f t="shared" si="6"/>
        <v>8</v>
      </c>
      <c r="L24" s="86">
        <f t="shared" si="6"/>
        <v>5</v>
      </c>
      <c r="M24" s="86">
        <f t="shared" si="6"/>
        <v>5</v>
      </c>
      <c r="N24" s="86">
        <f t="shared" si="7"/>
        <v>1000000</v>
      </c>
      <c r="O24" s="164">
        <f t="shared" si="4"/>
        <v>0</v>
      </c>
    </row>
    <row r="25" spans="2:15" x14ac:dyDescent="0.35">
      <c r="B25" s="86">
        <f t="shared" si="5"/>
        <v>2018</v>
      </c>
      <c r="C25" s="86">
        <f t="shared" si="6"/>
        <v>7</v>
      </c>
      <c r="D25" s="86">
        <f t="shared" si="6"/>
        <v>7</v>
      </c>
      <c r="E25" s="86">
        <f t="shared" si="6"/>
        <v>7</v>
      </c>
      <c r="F25" s="86">
        <f t="shared" si="6"/>
        <v>5</v>
      </c>
      <c r="G25" s="86">
        <f t="shared" si="6"/>
        <v>11</v>
      </c>
      <c r="H25" s="86">
        <f t="shared" si="6"/>
        <v>11</v>
      </c>
      <c r="I25" s="86">
        <f t="shared" si="6"/>
        <v>8</v>
      </c>
      <c r="J25" s="86">
        <f t="shared" si="6"/>
        <v>11</v>
      </c>
      <c r="K25" s="86">
        <f t="shared" si="6"/>
        <v>11</v>
      </c>
      <c r="L25" s="86">
        <f t="shared" si="6"/>
        <v>10</v>
      </c>
      <c r="M25" s="86">
        <f t="shared" si="6"/>
        <v>10</v>
      </c>
      <c r="N25" s="86">
        <f t="shared" si="7"/>
        <v>1000000</v>
      </c>
      <c r="O25" s="164">
        <f t="shared" si="4"/>
        <v>0</v>
      </c>
    </row>
    <row r="26" spans="2:15" x14ac:dyDescent="0.35">
      <c r="B26" s="86">
        <f t="shared" si="5"/>
        <v>2019</v>
      </c>
      <c r="C26" s="86">
        <f t="shared" si="6"/>
        <v>6</v>
      </c>
      <c r="D26" s="86">
        <f t="shared" si="6"/>
        <v>6</v>
      </c>
      <c r="E26" s="86">
        <f t="shared" si="6"/>
        <v>6</v>
      </c>
      <c r="F26" s="86">
        <f t="shared" si="6"/>
        <v>6</v>
      </c>
      <c r="G26" s="86">
        <f t="shared" si="6"/>
        <v>3</v>
      </c>
      <c r="H26" s="86">
        <f t="shared" si="6"/>
        <v>7</v>
      </c>
      <c r="I26" s="86">
        <f t="shared" si="6"/>
        <v>6</v>
      </c>
      <c r="J26" s="86">
        <f t="shared" si="6"/>
        <v>5</v>
      </c>
      <c r="K26" s="86">
        <f t="shared" si="6"/>
        <v>6</v>
      </c>
      <c r="L26" s="86">
        <f t="shared" si="6"/>
        <v>7</v>
      </c>
      <c r="M26" s="86">
        <f t="shared" si="6"/>
        <v>7</v>
      </c>
      <c r="N26" s="86">
        <f t="shared" si="7"/>
        <v>1000000</v>
      </c>
      <c r="O26" s="164">
        <f t="shared" si="4"/>
        <v>0</v>
      </c>
    </row>
    <row r="27" spans="2:15" x14ac:dyDescent="0.35">
      <c r="B27" s="86">
        <f t="shared" si="5"/>
        <v>2020</v>
      </c>
      <c r="C27" s="86">
        <f t="shared" si="6"/>
        <v>8</v>
      </c>
      <c r="D27" s="86">
        <f t="shared" si="6"/>
        <v>8</v>
      </c>
      <c r="E27" s="86">
        <f t="shared" si="6"/>
        <v>5</v>
      </c>
      <c r="F27" s="86">
        <f t="shared" si="6"/>
        <v>8</v>
      </c>
      <c r="G27" s="86">
        <f t="shared" si="6"/>
        <v>1</v>
      </c>
      <c r="H27" s="86">
        <f t="shared" si="6"/>
        <v>8</v>
      </c>
      <c r="I27" s="86">
        <f t="shared" si="6"/>
        <v>11</v>
      </c>
      <c r="J27" s="86">
        <f t="shared" si="6"/>
        <v>7</v>
      </c>
      <c r="K27" s="86">
        <f t="shared" si="6"/>
        <v>10</v>
      </c>
      <c r="L27" s="86">
        <f t="shared" si="6"/>
        <v>8</v>
      </c>
      <c r="M27" s="86">
        <f t="shared" si="6"/>
        <v>8</v>
      </c>
      <c r="N27" s="86">
        <f t="shared" si="7"/>
        <v>1000000</v>
      </c>
      <c r="O27" s="164">
        <f t="shared" si="4"/>
        <v>0</v>
      </c>
    </row>
    <row r="28" spans="2:15" x14ac:dyDescent="0.35">
      <c r="B28" s="86">
        <f t="shared" si="5"/>
        <v>2021</v>
      </c>
      <c r="C28" s="86">
        <f t="shared" si="6"/>
        <v>5</v>
      </c>
      <c r="D28" s="86">
        <f t="shared" si="6"/>
        <v>5</v>
      </c>
      <c r="E28" s="86">
        <f t="shared" si="6"/>
        <v>8</v>
      </c>
      <c r="F28" s="86">
        <f t="shared" si="6"/>
        <v>7</v>
      </c>
      <c r="G28" s="170">
        <f t="shared" si="6"/>
        <v>7</v>
      </c>
      <c r="H28" s="86">
        <f t="shared" si="6"/>
        <v>10</v>
      </c>
      <c r="I28" s="86">
        <f t="shared" si="6"/>
        <v>2</v>
      </c>
      <c r="J28" s="86">
        <f t="shared" si="6"/>
        <v>9</v>
      </c>
      <c r="K28" s="86">
        <f t="shared" si="6"/>
        <v>4</v>
      </c>
      <c r="L28" s="86">
        <f t="shared" si="6"/>
        <v>11</v>
      </c>
      <c r="M28" s="86">
        <f t="shared" si="6"/>
        <v>11</v>
      </c>
      <c r="N28" s="86">
        <f t="shared" si="7"/>
        <v>1001672</v>
      </c>
      <c r="O28" s="164">
        <f t="shared" si="4"/>
        <v>744</v>
      </c>
    </row>
    <row r="29" spans="2:15" x14ac:dyDescent="0.35">
      <c r="B29" s="86">
        <f t="shared" si="5"/>
        <v>2022</v>
      </c>
      <c r="C29" s="86">
        <f t="shared" si="6"/>
        <v>10</v>
      </c>
      <c r="D29" s="86">
        <f t="shared" si="6"/>
        <v>10</v>
      </c>
      <c r="E29" s="86">
        <f t="shared" si="6"/>
        <v>11</v>
      </c>
      <c r="F29" s="86">
        <f t="shared" si="6"/>
        <v>11</v>
      </c>
      <c r="G29" s="86">
        <f t="shared" si="6"/>
        <v>8</v>
      </c>
      <c r="H29" s="86">
        <f t="shared" si="6"/>
        <v>4</v>
      </c>
      <c r="I29" s="86">
        <f t="shared" si="6"/>
        <v>7</v>
      </c>
      <c r="J29" s="86">
        <f t="shared" si="6"/>
        <v>3</v>
      </c>
      <c r="K29" s="86">
        <f t="shared" si="6"/>
        <v>5</v>
      </c>
      <c r="L29" s="86">
        <f t="shared" si="6"/>
        <v>6</v>
      </c>
      <c r="M29" s="86">
        <f t="shared" si="6"/>
        <v>6</v>
      </c>
      <c r="N29" s="86">
        <f t="shared" si="7"/>
        <v>1000000</v>
      </c>
      <c r="O29" s="164">
        <f t="shared" si="4"/>
        <v>0.5</v>
      </c>
    </row>
    <row r="31" spans="2:15" ht="58" x14ac:dyDescent="0.35">
      <c r="G31" s="170" t="s">
        <v>1062</v>
      </c>
    </row>
    <row r="32" spans="2:15" ht="58" x14ac:dyDescent="0.35">
      <c r="G32" s="174" t="s">
        <v>1063</v>
      </c>
      <c r="O32" s="86" t="str">
        <f>O19&amp;";"&amp;O20&amp;";"&amp;O21&amp;";"&amp;O22&amp;";"&amp;O23&amp;";"&amp;O24&amp;";"&amp;O25&amp;";"&amp;O26&amp;";"&amp;O27&amp;";"&amp;O28&amp;";"&amp;O29</f>
        <v>-745;0;0;0;0,5;0;0;0;0;744;0,5</v>
      </c>
    </row>
    <row r="33" spans="1:16" ht="18" x14ac:dyDescent="0.35">
      <c r="A33" s="154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5">
      <c r="A34" s="155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5">
      <c r="A37" s="156" t="s">
        <v>927</v>
      </c>
      <c r="B37" s="157">
        <v>8097402</v>
      </c>
      <c r="C37" s="156" t="s">
        <v>928</v>
      </c>
      <c r="D37" s="157">
        <v>11</v>
      </c>
      <c r="E37" s="156" t="s">
        <v>929</v>
      </c>
      <c r="F37" s="157">
        <v>11</v>
      </c>
      <c r="G37" s="156" t="s">
        <v>930</v>
      </c>
      <c r="H37" s="157">
        <v>11</v>
      </c>
      <c r="I37" s="156" t="s">
        <v>931</v>
      </c>
      <c r="J37" s="157">
        <v>0</v>
      </c>
      <c r="K37" s="156" t="s">
        <v>932</v>
      </c>
      <c r="L37" s="157" t="s">
        <v>1042</v>
      </c>
      <c r="M37"/>
      <c r="N37"/>
      <c r="O37"/>
      <c r="P37"/>
    </row>
    <row r="38" spans="1:16" ht="18.5" thickBot="1" x14ac:dyDescent="0.4">
      <c r="A38" s="154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4">
      <c r="A39" s="158" t="s">
        <v>933</v>
      </c>
      <c r="B39" s="158" t="s">
        <v>934</v>
      </c>
      <c r="C39" s="158" t="s">
        <v>935</v>
      </c>
      <c r="D39" s="158" t="s">
        <v>936</v>
      </c>
      <c r="E39" s="158" t="s">
        <v>937</v>
      </c>
      <c r="F39" s="158" t="s">
        <v>938</v>
      </c>
      <c r="G39" s="158" t="s">
        <v>939</v>
      </c>
      <c r="H39" s="158" t="s">
        <v>940</v>
      </c>
      <c r="I39" s="158" t="s">
        <v>941</v>
      </c>
      <c r="J39" s="158" t="s">
        <v>942</v>
      </c>
      <c r="K39" s="158" t="s">
        <v>943</v>
      </c>
      <c r="L39" s="158" t="s">
        <v>944</v>
      </c>
      <c r="M39" s="158" t="s">
        <v>945</v>
      </c>
      <c r="N39"/>
      <c r="O39"/>
      <c r="P39"/>
    </row>
    <row r="40" spans="1:16" ht="15" thickBot="1" x14ac:dyDescent="0.4">
      <c r="A40" s="158" t="s">
        <v>946</v>
      </c>
      <c r="B40" s="159">
        <v>1</v>
      </c>
      <c r="C40" s="159">
        <v>1</v>
      </c>
      <c r="D40" s="159">
        <v>3</v>
      </c>
      <c r="E40" s="159">
        <v>3</v>
      </c>
      <c r="F40" s="159">
        <v>9</v>
      </c>
      <c r="G40" s="159">
        <v>9</v>
      </c>
      <c r="H40" s="159">
        <v>1</v>
      </c>
      <c r="I40" s="159">
        <v>6</v>
      </c>
      <c r="J40" s="159">
        <v>2</v>
      </c>
      <c r="K40" s="159">
        <v>1</v>
      </c>
      <c r="L40" s="159">
        <v>1</v>
      </c>
      <c r="M40" s="159">
        <v>1000183</v>
      </c>
      <c r="N40"/>
      <c r="O40"/>
      <c r="P40"/>
    </row>
    <row r="41" spans="1:16" ht="15" thickBot="1" x14ac:dyDescent="0.4">
      <c r="A41" s="158" t="s">
        <v>947</v>
      </c>
      <c r="B41" s="159">
        <v>4</v>
      </c>
      <c r="C41" s="159">
        <v>4</v>
      </c>
      <c r="D41" s="159">
        <v>4</v>
      </c>
      <c r="E41" s="159">
        <v>4</v>
      </c>
      <c r="F41" s="159">
        <v>10</v>
      </c>
      <c r="G41" s="159">
        <v>5</v>
      </c>
      <c r="H41" s="159">
        <v>3</v>
      </c>
      <c r="I41" s="159">
        <v>2</v>
      </c>
      <c r="J41" s="159">
        <v>3</v>
      </c>
      <c r="K41" s="159">
        <v>3</v>
      </c>
      <c r="L41" s="159">
        <v>3</v>
      </c>
      <c r="M41" s="159">
        <v>1000319</v>
      </c>
      <c r="N41"/>
      <c r="O41"/>
      <c r="P41"/>
    </row>
    <row r="42" spans="1:16" ht="15" thickBot="1" x14ac:dyDescent="0.4">
      <c r="A42" s="158" t="s">
        <v>948</v>
      </c>
      <c r="B42" s="159">
        <v>2</v>
      </c>
      <c r="C42" s="159">
        <v>2</v>
      </c>
      <c r="D42" s="159">
        <v>1</v>
      </c>
      <c r="E42" s="159">
        <v>1</v>
      </c>
      <c r="F42" s="159">
        <v>5</v>
      </c>
      <c r="G42" s="159">
        <v>6</v>
      </c>
      <c r="H42" s="159">
        <v>4</v>
      </c>
      <c r="I42" s="159">
        <v>10</v>
      </c>
      <c r="J42" s="159">
        <v>7</v>
      </c>
      <c r="K42" s="159">
        <v>2</v>
      </c>
      <c r="L42" s="159">
        <v>2</v>
      </c>
      <c r="M42" s="159">
        <v>1000204</v>
      </c>
      <c r="N42"/>
      <c r="O42"/>
      <c r="P42"/>
    </row>
    <row r="43" spans="1:16" ht="15" thickBot="1" x14ac:dyDescent="0.4">
      <c r="A43" s="158" t="s">
        <v>949</v>
      </c>
      <c r="B43" s="159">
        <v>3</v>
      </c>
      <c r="C43" s="159">
        <v>3</v>
      </c>
      <c r="D43" s="159">
        <v>2</v>
      </c>
      <c r="E43" s="159">
        <v>2</v>
      </c>
      <c r="F43" s="159">
        <v>6</v>
      </c>
      <c r="G43" s="159">
        <v>3</v>
      </c>
      <c r="H43" s="159">
        <v>10</v>
      </c>
      <c r="I43" s="159">
        <v>8</v>
      </c>
      <c r="J43" s="159">
        <v>9</v>
      </c>
      <c r="K43" s="159">
        <v>4</v>
      </c>
      <c r="L43" s="159">
        <v>4</v>
      </c>
      <c r="M43" s="159">
        <v>1000000</v>
      </c>
      <c r="N43"/>
      <c r="O43"/>
      <c r="P43"/>
    </row>
    <row r="44" spans="1:16" ht="15" thickBot="1" x14ac:dyDescent="0.4">
      <c r="A44" s="158" t="s">
        <v>950</v>
      </c>
      <c r="B44" s="159">
        <v>9</v>
      </c>
      <c r="C44" s="159">
        <v>9</v>
      </c>
      <c r="D44" s="159">
        <v>10</v>
      </c>
      <c r="E44" s="159">
        <v>10</v>
      </c>
      <c r="F44" s="159">
        <v>2</v>
      </c>
      <c r="G44" s="159">
        <v>1</v>
      </c>
      <c r="H44" s="159">
        <v>5</v>
      </c>
      <c r="I44" s="159">
        <v>1</v>
      </c>
      <c r="J44" s="159">
        <v>1</v>
      </c>
      <c r="K44" s="159">
        <v>9</v>
      </c>
      <c r="L44" s="159">
        <v>9</v>
      </c>
      <c r="M44" s="159">
        <v>1001288</v>
      </c>
      <c r="N44"/>
      <c r="O44"/>
      <c r="P44"/>
    </row>
    <row r="45" spans="1:16" ht="15" thickBot="1" x14ac:dyDescent="0.4">
      <c r="A45" s="158" t="s">
        <v>951</v>
      </c>
      <c r="B45" s="159">
        <v>11</v>
      </c>
      <c r="C45" s="159">
        <v>11</v>
      </c>
      <c r="D45" s="159">
        <v>9</v>
      </c>
      <c r="E45" s="159">
        <v>9</v>
      </c>
      <c r="F45" s="159">
        <v>4</v>
      </c>
      <c r="G45" s="159">
        <v>2</v>
      </c>
      <c r="H45" s="159">
        <v>9</v>
      </c>
      <c r="I45" s="159">
        <v>4</v>
      </c>
      <c r="J45" s="159">
        <v>8</v>
      </c>
      <c r="K45" s="159">
        <v>5</v>
      </c>
      <c r="L45" s="159">
        <v>5</v>
      </c>
      <c r="M45" s="159">
        <v>1000000</v>
      </c>
      <c r="N45"/>
      <c r="O45"/>
      <c r="P45"/>
    </row>
    <row r="46" spans="1:16" ht="15" thickBot="1" x14ac:dyDescent="0.4">
      <c r="A46" s="158" t="s">
        <v>952</v>
      </c>
      <c r="B46" s="159">
        <v>7</v>
      </c>
      <c r="C46" s="159">
        <v>7</v>
      </c>
      <c r="D46" s="159">
        <v>7</v>
      </c>
      <c r="E46" s="159">
        <v>5</v>
      </c>
      <c r="F46" s="159">
        <v>11</v>
      </c>
      <c r="G46" s="159">
        <v>11</v>
      </c>
      <c r="H46" s="159">
        <v>8</v>
      </c>
      <c r="I46" s="159">
        <v>11</v>
      </c>
      <c r="J46" s="159">
        <v>11</v>
      </c>
      <c r="K46" s="159">
        <v>10</v>
      </c>
      <c r="L46" s="159">
        <v>10</v>
      </c>
      <c r="M46" s="159">
        <v>1000000</v>
      </c>
      <c r="N46"/>
      <c r="O46"/>
      <c r="P46"/>
    </row>
    <row r="47" spans="1:16" ht="15" thickBot="1" x14ac:dyDescent="0.4">
      <c r="A47" s="158" t="s">
        <v>953</v>
      </c>
      <c r="B47" s="159">
        <v>6</v>
      </c>
      <c r="C47" s="159">
        <v>6</v>
      </c>
      <c r="D47" s="159">
        <v>6</v>
      </c>
      <c r="E47" s="159">
        <v>6</v>
      </c>
      <c r="F47" s="159">
        <v>3</v>
      </c>
      <c r="G47" s="159">
        <v>7</v>
      </c>
      <c r="H47" s="159">
        <v>6</v>
      </c>
      <c r="I47" s="159">
        <v>5</v>
      </c>
      <c r="J47" s="159">
        <v>6</v>
      </c>
      <c r="K47" s="159">
        <v>7</v>
      </c>
      <c r="L47" s="159">
        <v>7</v>
      </c>
      <c r="M47" s="159">
        <v>1000000</v>
      </c>
      <c r="N47"/>
      <c r="O47"/>
      <c r="P47"/>
    </row>
    <row r="48" spans="1:16" ht="15" thickBot="1" x14ac:dyDescent="0.4">
      <c r="A48" s="158" t="s">
        <v>954</v>
      </c>
      <c r="B48" s="159">
        <v>8</v>
      </c>
      <c r="C48" s="159">
        <v>8</v>
      </c>
      <c r="D48" s="159">
        <v>5</v>
      </c>
      <c r="E48" s="159">
        <v>8</v>
      </c>
      <c r="F48" s="159">
        <v>1</v>
      </c>
      <c r="G48" s="159">
        <v>8</v>
      </c>
      <c r="H48" s="159">
        <v>11</v>
      </c>
      <c r="I48" s="159">
        <v>7</v>
      </c>
      <c r="J48" s="159">
        <v>10</v>
      </c>
      <c r="K48" s="159">
        <v>8</v>
      </c>
      <c r="L48" s="159">
        <v>8</v>
      </c>
      <c r="M48" s="159">
        <v>1000000</v>
      </c>
      <c r="N48"/>
      <c r="O48"/>
      <c r="P48"/>
    </row>
    <row r="49" spans="1:16" ht="15" thickBot="1" x14ac:dyDescent="0.4">
      <c r="A49" s="158" t="s">
        <v>955</v>
      </c>
      <c r="B49" s="159">
        <v>5</v>
      </c>
      <c r="C49" s="159">
        <v>5</v>
      </c>
      <c r="D49" s="159">
        <v>8</v>
      </c>
      <c r="E49" s="159">
        <v>7</v>
      </c>
      <c r="F49" s="159">
        <v>7</v>
      </c>
      <c r="G49" s="159">
        <v>10</v>
      </c>
      <c r="H49" s="159">
        <v>2</v>
      </c>
      <c r="I49" s="159">
        <v>9</v>
      </c>
      <c r="J49" s="159">
        <v>4</v>
      </c>
      <c r="K49" s="159">
        <v>11</v>
      </c>
      <c r="L49" s="159">
        <v>11</v>
      </c>
      <c r="M49" s="159">
        <v>1001672</v>
      </c>
      <c r="N49"/>
      <c r="O49"/>
      <c r="P49"/>
    </row>
    <row r="50" spans="1:16" ht="15" thickBot="1" x14ac:dyDescent="0.4">
      <c r="A50" s="158" t="s">
        <v>956</v>
      </c>
      <c r="B50" s="159">
        <v>10</v>
      </c>
      <c r="C50" s="159">
        <v>10</v>
      </c>
      <c r="D50" s="159">
        <v>11</v>
      </c>
      <c r="E50" s="159">
        <v>11</v>
      </c>
      <c r="F50" s="159">
        <v>8</v>
      </c>
      <c r="G50" s="159">
        <v>4</v>
      </c>
      <c r="H50" s="159">
        <v>7</v>
      </c>
      <c r="I50" s="159">
        <v>3</v>
      </c>
      <c r="J50" s="159">
        <v>5</v>
      </c>
      <c r="K50" s="159">
        <v>6</v>
      </c>
      <c r="L50" s="159">
        <v>6</v>
      </c>
      <c r="M50" s="159">
        <v>1000000</v>
      </c>
      <c r="N50"/>
      <c r="O50"/>
      <c r="P50"/>
    </row>
    <row r="51" spans="1:16" ht="18.5" thickBot="1" x14ac:dyDescent="0.4">
      <c r="A51" s="154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4">
      <c r="A52" s="158" t="s">
        <v>957</v>
      </c>
      <c r="B52" s="158" t="s">
        <v>934</v>
      </c>
      <c r="C52" s="158" t="s">
        <v>935</v>
      </c>
      <c r="D52" s="158" t="s">
        <v>936</v>
      </c>
      <c r="E52" s="158" t="s">
        <v>937</v>
      </c>
      <c r="F52" s="158" t="s">
        <v>938</v>
      </c>
      <c r="G52" s="158" t="s">
        <v>939</v>
      </c>
      <c r="H52" s="158" t="s">
        <v>940</v>
      </c>
      <c r="I52" s="158" t="s">
        <v>941</v>
      </c>
      <c r="J52" s="158" t="s">
        <v>942</v>
      </c>
      <c r="K52" s="158" t="s">
        <v>943</v>
      </c>
      <c r="L52" s="158" t="s">
        <v>944</v>
      </c>
      <c r="M52"/>
      <c r="N52"/>
      <c r="O52"/>
      <c r="P52"/>
    </row>
    <row r="53" spans="1:16" ht="20" thickBot="1" x14ac:dyDescent="0.4">
      <c r="A53" s="158" t="s">
        <v>958</v>
      </c>
      <c r="B53" s="159" t="s">
        <v>1043</v>
      </c>
      <c r="C53" s="159" t="s">
        <v>1044</v>
      </c>
      <c r="D53" s="159" t="s">
        <v>1045</v>
      </c>
      <c r="E53" s="159" t="s">
        <v>1044</v>
      </c>
      <c r="F53" s="159" t="s">
        <v>1046</v>
      </c>
      <c r="G53" s="159" t="s">
        <v>1047</v>
      </c>
      <c r="H53" s="159" t="s">
        <v>1048</v>
      </c>
      <c r="I53" s="159" t="s">
        <v>1049</v>
      </c>
      <c r="J53" s="159" t="s">
        <v>1044</v>
      </c>
      <c r="K53" s="159" t="s">
        <v>1044</v>
      </c>
      <c r="L53" s="159" t="s">
        <v>1044</v>
      </c>
      <c r="M53"/>
      <c r="N53"/>
      <c r="O53"/>
      <c r="P53"/>
    </row>
    <row r="54" spans="1:16" ht="15" thickBot="1" x14ac:dyDescent="0.4">
      <c r="A54" s="158" t="s">
        <v>961</v>
      </c>
      <c r="B54" s="159" t="s">
        <v>1043</v>
      </c>
      <c r="C54" s="159" t="s">
        <v>1044</v>
      </c>
      <c r="D54" s="159" t="s">
        <v>1050</v>
      </c>
      <c r="E54" s="159" t="s">
        <v>1044</v>
      </c>
      <c r="F54" s="159" t="s">
        <v>1044</v>
      </c>
      <c r="G54" s="159" t="s">
        <v>1051</v>
      </c>
      <c r="H54" s="159" t="s">
        <v>1048</v>
      </c>
      <c r="I54" s="159" t="s">
        <v>1049</v>
      </c>
      <c r="J54" s="159" t="s">
        <v>1044</v>
      </c>
      <c r="K54" s="159" t="s">
        <v>1044</v>
      </c>
      <c r="L54" s="159" t="s">
        <v>1044</v>
      </c>
      <c r="M54"/>
      <c r="N54"/>
      <c r="O54"/>
      <c r="P54"/>
    </row>
    <row r="55" spans="1:16" ht="20" thickBot="1" x14ac:dyDescent="0.4">
      <c r="A55" s="158" t="s">
        <v>962</v>
      </c>
      <c r="B55" s="159" t="s">
        <v>1043</v>
      </c>
      <c r="C55" s="159" t="s">
        <v>1044</v>
      </c>
      <c r="D55" s="159" t="s">
        <v>1050</v>
      </c>
      <c r="E55" s="159" t="s">
        <v>1044</v>
      </c>
      <c r="F55" s="159" t="s">
        <v>1044</v>
      </c>
      <c r="G55" s="159" t="s">
        <v>1052</v>
      </c>
      <c r="H55" s="159" t="s">
        <v>1053</v>
      </c>
      <c r="I55" s="159" t="s">
        <v>1049</v>
      </c>
      <c r="J55" s="159" t="s">
        <v>1044</v>
      </c>
      <c r="K55" s="159" t="s">
        <v>1044</v>
      </c>
      <c r="L55" s="159" t="s">
        <v>1044</v>
      </c>
      <c r="M55"/>
      <c r="N55"/>
      <c r="O55"/>
      <c r="P55"/>
    </row>
    <row r="56" spans="1:16" ht="15" thickBot="1" x14ac:dyDescent="0.4">
      <c r="A56" s="158" t="s">
        <v>963</v>
      </c>
      <c r="B56" s="159" t="s">
        <v>1043</v>
      </c>
      <c r="C56" s="159" t="s">
        <v>1044</v>
      </c>
      <c r="D56" s="159" t="s">
        <v>1050</v>
      </c>
      <c r="E56" s="159" t="s">
        <v>1044</v>
      </c>
      <c r="F56" s="159" t="s">
        <v>1044</v>
      </c>
      <c r="G56" s="159" t="s">
        <v>1052</v>
      </c>
      <c r="H56" s="159" t="s">
        <v>1052</v>
      </c>
      <c r="I56" s="159" t="s">
        <v>1049</v>
      </c>
      <c r="J56" s="159" t="s">
        <v>1044</v>
      </c>
      <c r="K56" s="159" t="s">
        <v>1044</v>
      </c>
      <c r="L56" s="159" t="s">
        <v>1044</v>
      </c>
      <c r="M56"/>
      <c r="N56"/>
      <c r="O56"/>
      <c r="P56"/>
    </row>
    <row r="57" spans="1:16" ht="15" thickBot="1" x14ac:dyDescent="0.4">
      <c r="A57" s="158" t="s">
        <v>964</v>
      </c>
      <c r="B57" s="159" t="s">
        <v>1043</v>
      </c>
      <c r="C57" s="159" t="s">
        <v>1044</v>
      </c>
      <c r="D57" s="159" t="s">
        <v>1050</v>
      </c>
      <c r="E57" s="159" t="s">
        <v>1044</v>
      </c>
      <c r="F57" s="159" t="s">
        <v>1044</v>
      </c>
      <c r="G57" s="159" t="s">
        <v>1044</v>
      </c>
      <c r="H57" s="159" t="s">
        <v>1052</v>
      </c>
      <c r="I57" s="159" t="s">
        <v>1044</v>
      </c>
      <c r="J57" s="159" t="s">
        <v>1044</v>
      </c>
      <c r="K57" s="159" t="s">
        <v>1044</v>
      </c>
      <c r="L57" s="159" t="s">
        <v>1044</v>
      </c>
      <c r="M57"/>
      <c r="N57"/>
      <c r="O57"/>
      <c r="P57"/>
    </row>
    <row r="58" spans="1:16" ht="15" thickBot="1" x14ac:dyDescent="0.4">
      <c r="A58" s="158" t="s">
        <v>965</v>
      </c>
      <c r="B58" s="159" t="s">
        <v>1043</v>
      </c>
      <c r="C58" s="159" t="s">
        <v>1044</v>
      </c>
      <c r="D58" s="159" t="s">
        <v>1050</v>
      </c>
      <c r="E58" s="159" t="s">
        <v>1044</v>
      </c>
      <c r="F58" s="159" t="s">
        <v>1044</v>
      </c>
      <c r="G58" s="159" t="s">
        <v>1044</v>
      </c>
      <c r="H58" s="159" t="s">
        <v>1052</v>
      </c>
      <c r="I58" s="159" t="s">
        <v>1044</v>
      </c>
      <c r="J58" s="159" t="s">
        <v>1044</v>
      </c>
      <c r="K58" s="159" t="s">
        <v>1044</v>
      </c>
      <c r="L58" s="159" t="s">
        <v>1044</v>
      </c>
      <c r="M58"/>
      <c r="N58"/>
      <c r="O58"/>
      <c r="P58"/>
    </row>
    <row r="59" spans="1:16" ht="15" thickBot="1" x14ac:dyDescent="0.4">
      <c r="A59" s="158" t="s">
        <v>966</v>
      </c>
      <c r="B59" s="159" t="s">
        <v>1043</v>
      </c>
      <c r="C59" s="159" t="s">
        <v>1044</v>
      </c>
      <c r="D59" s="159" t="s">
        <v>1050</v>
      </c>
      <c r="E59" s="159" t="s">
        <v>1044</v>
      </c>
      <c r="F59" s="159" t="s">
        <v>1044</v>
      </c>
      <c r="G59" s="159" t="s">
        <v>1044</v>
      </c>
      <c r="H59" s="159" t="s">
        <v>1052</v>
      </c>
      <c r="I59" s="159" t="s">
        <v>1044</v>
      </c>
      <c r="J59" s="159" t="s">
        <v>1044</v>
      </c>
      <c r="K59" s="159" t="s">
        <v>1044</v>
      </c>
      <c r="L59" s="159" t="s">
        <v>1044</v>
      </c>
      <c r="M59"/>
      <c r="N59"/>
      <c r="O59"/>
      <c r="P59"/>
    </row>
    <row r="60" spans="1:16" ht="15" thickBot="1" x14ac:dyDescent="0.4">
      <c r="A60" s="158" t="s">
        <v>967</v>
      </c>
      <c r="B60" s="159" t="s">
        <v>1044</v>
      </c>
      <c r="C60" s="159" t="s">
        <v>1044</v>
      </c>
      <c r="D60" s="159" t="s">
        <v>1050</v>
      </c>
      <c r="E60" s="159" t="s">
        <v>1044</v>
      </c>
      <c r="F60" s="159" t="s">
        <v>1044</v>
      </c>
      <c r="G60" s="159" t="s">
        <v>1044</v>
      </c>
      <c r="H60" s="159" t="s">
        <v>1052</v>
      </c>
      <c r="I60" s="159" t="s">
        <v>1044</v>
      </c>
      <c r="J60" s="159" t="s">
        <v>1044</v>
      </c>
      <c r="K60" s="159" t="s">
        <v>1044</v>
      </c>
      <c r="L60" s="159" t="s">
        <v>1044</v>
      </c>
      <c r="M60"/>
      <c r="N60"/>
      <c r="O60"/>
      <c r="P60"/>
    </row>
    <row r="61" spans="1:16" ht="15" thickBot="1" x14ac:dyDescent="0.4">
      <c r="A61" s="158" t="s">
        <v>968</v>
      </c>
      <c r="B61" s="159" t="s">
        <v>1044</v>
      </c>
      <c r="C61" s="159" t="s">
        <v>1044</v>
      </c>
      <c r="D61" s="159" t="s">
        <v>1050</v>
      </c>
      <c r="E61" s="159" t="s">
        <v>1044</v>
      </c>
      <c r="F61" s="159" t="s">
        <v>1044</v>
      </c>
      <c r="G61" s="159" t="s">
        <v>1044</v>
      </c>
      <c r="H61" s="159" t="s">
        <v>1054</v>
      </c>
      <c r="I61" s="159" t="s">
        <v>1044</v>
      </c>
      <c r="J61" s="159" t="s">
        <v>1044</v>
      </c>
      <c r="K61" s="159" t="s">
        <v>1044</v>
      </c>
      <c r="L61" s="159" t="s">
        <v>1044</v>
      </c>
      <c r="M61"/>
      <c r="N61"/>
      <c r="O61"/>
      <c r="P61"/>
    </row>
    <row r="62" spans="1:16" ht="15" thickBot="1" x14ac:dyDescent="0.4">
      <c r="A62" s="158" t="s">
        <v>969</v>
      </c>
      <c r="B62" s="159" t="s">
        <v>1044</v>
      </c>
      <c r="C62" s="159" t="s">
        <v>1044</v>
      </c>
      <c r="D62" s="159" t="s">
        <v>1044</v>
      </c>
      <c r="E62" s="159" t="s">
        <v>1044</v>
      </c>
      <c r="F62" s="159" t="s">
        <v>1044</v>
      </c>
      <c r="G62" s="159" t="s">
        <v>1044</v>
      </c>
      <c r="H62" s="159" t="s">
        <v>1044</v>
      </c>
      <c r="I62" s="159" t="s">
        <v>1044</v>
      </c>
      <c r="J62" s="159" t="s">
        <v>1044</v>
      </c>
      <c r="K62" s="159" t="s">
        <v>1044</v>
      </c>
      <c r="L62" s="159" t="s">
        <v>1044</v>
      </c>
      <c r="M62"/>
      <c r="N62"/>
      <c r="O62"/>
      <c r="P62"/>
    </row>
    <row r="63" spans="1:16" ht="15" thickBot="1" x14ac:dyDescent="0.4">
      <c r="A63" s="158" t="s">
        <v>970</v>
      </c>
      <c r="B63" s="159" t="s">
        <v>1044</v>
      </c>
      <c r="C63" s="159" t="s">
        <v>1044</v>
      </c>
      <c r="D63" s="159" t="s">
        <v>1044</v>
      </c>
      <c r="E63" s="159" t="s">
        <v>1044</v>
      </c>
      <c r="F63" s="159" t="s">
        <v>1044</v>
      </c>
      <c r="G63" s="159" t="s">
        <v>1044</v>
      </c>
      <c r="H63" s="159" t="s">
        <v>1044</v>
      </c>
      <c r="I63" s="159" t="s">
        <v>1044</v>
      </c>
      <c r="J63" s="159" t="s">
        <v>1044</v>
      </c>
      <c r="K63" s="159" t="s">
        <v>1044</v>
      </c>
      <c r="L63" s="159" t="s">
        <v>1044</v>
      </c>
      <c r="M63"/>
      <c r="N63"/>
      <c r="O63"/>
      <c r="P63"/>
    </row>
    <row r="64" spans="1:16" ht="18.5" thickBot="1" x14ac:dyDescent="0.4">
      <c r="A64" s="15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thickBot="1" x14ac:dyDescent="0.4">
      <c r="A65" s="158" t="s">
        <v>971</v>
      </c>
      <c r="B65" s="158" t="s">
        <v>934</v>
      </c>
      <c r="C65" s="158" t="s">
        <v>935</v>
      </c>
      <c r="D65" s="158" t="s">
        <v>936</v>
      </c>
      <c r="E65" s="158" t="s">
        <v>937</v>
      </c>
      <c r="F65" s="158" t="s">
        <v>938</v>
      </c>
      <c r="G65" s="158" t="s">
        <v>939</v>
      </c>
      <c r="H65" s="158" t="s">
        <v>940</v>
      </c>
      <c r="I65" s="158" t="s">
        <v>941</v>
      </c>
      <c r="J65" s="158" t="s">
        <v>942</v>
      </c>
      <c r="K65" s="158" t="s">
        <v>943</v>
      </c>
      <c r="L65" s="158" t="s">
        <v>944</v>
      </c>
      <c r="M65"/>
      <c r="N65"/>
      <c r="O65"/>
      <c r="P65"/>
    </row>
    <row r="66" spans="1:16" ht="15" thickBot="1" x14ac:dyDescent="0.4">
      <c r="A66" s="158" t="s">
        <v>958</v>
      </c>
      <c r="B66" s="159">
        <v>250193.5</v>
      </c>
      <c r="C66" s="159">
        <v>0</v>
      </c>
      <c r="D66" s="159">
        <v>250124.5</v>
      </c>
      <c r="E66" s="159">
        <v>0</v>
      </c>
      <c r="F66" s="159">
        <v>750079.5</v>
      </c>
      <c r="G66" s="159">
        <v>501174</v>
      </c>
      <c r="H66" s="159">
        <v>500814</v>
      </c>
      <c r="I66" s="159">
        <v>227.5</v>
      </c>
      <c r="J66" s="159">
        <v>0</v>
      </c>
      <c r="K66" s="159">
        <v>0</v>
      </c>
      <c r="L66" s="159">
        <v>0</v>
      </c>
      <c r="M66"/>
      <c r="N66"/>
      <c r="O66"/>
      <c r="P66"/>
    </row>
    <row r="67" spans="1:16" ht="15" thickBot="1" x14ac:dyDescent="0.4">
      <c r="A67" s="158" t="s">
        <v>961</v>
      </c>
      <c r="B67" s="159">
        <v>250193.5</v>
      </c>
      <c r="C67" s="159">
        <v>0</v>
      </c>
      <c r="D67" s="159">
        <v>249920.5</v>
      </c>
      <c r="E67" s="159">
        <v>0</v>
      </c>
      <c r="F67" s="159">
        <v>0</v>
      </c>
      <c r="G67" s="159">
        <v>500530</v>
      </c>
      <c r="H67" s="159">
        <v>500814</v>
      </c>
      <c r="I67" s="159">
        <v>227.5</v>
      </c>
      <c r="J67" s="159">
        <v>0</v>
      </c>
      <c r="K67" s="159">
        <v>0</v>
      </c>
      <c r="L67" s="159">
        <v>0</v>
      </c>
      <c r="M67"/>
      <c r="N67"/>
      <c r="O67"/>
      <c r="P67"/>
    </row>
    <row r="68" spans="1:16" ht="15" thickBot="1" x14ac:dyDescent="0.4">
      <c r="A68" s="158" t="s">
        <v>962</v>
      </c>
      <c r="B68" s="159">
        <v>250193.5</v>
      </c>
      <c r="C68" s="159">
        <v>0</v>
      </c>
      <c r="D68" s="159">
        <v>249920.5</v>
      </c>
      <c r="E68" s="159">
        <v>0</v>
      </c>
      <c r="F68" s="159">
        <v>0</v>
      </c>
      <c r="G68" s="159">
        <v>499886</v>
      </c>
      <c r="H68" s="159">
        <v>499977.5</v>
      </c>
      <c r="I68" s="159">
        <v>227.5</v>
      </c>
      <c r="J68" s="159">
        <v>0</v>
      </c>
      <c r="K68" s="159">
        <v>0</v>
      </c>
      <c r="L68" s="159">
        <v>0</v>
      </c>
      <c r="M68"/>
      <c r="N68"/>
      <c r="O68"/>
      <c r="P68"/>
    </row>
    <row r="69" spans="1:16" ht="15" thickBot="1" x14ac:dyDescent="0.4">
      <c r="A69" s="158" t="s">
        <v>963</v>
      </c>
      <c r="B69" s="159">
        <v>250193.5</v>
      </c>
      <c r="C69" s="159">
        <v>0</v>
      </c>
      <c r="D69" s="159">
        <v>249920.5</v>
      </c>
      <c r="E69" s="159">
        <v>0</v>
      </c>
      <c r="F69" s="159">
        <v>0</v>
      </c>
      <c r="G69" s="159">
        <v>499886</v>
      </c>
      <c r="H69" s="159">
        <v>499886</v>
      </c>
      <c r="I69" s="159">
        <v>227.5</v>
      </c>
      <c r="J69" s="159">
        <v>0</v>
      </c>
      <c r="K69" s="159">
        <v>0</v>
      </c>
      <c r="L69" s="159">
        <v>0</v>
      </c>
      <c r="M69"/>
      <c r="N69"/>
      <c r="O69"/>
      <c r="P69"/>
    </row>
    <row r="70" spans="1:16" ht="15" thickBot="1" x14ac:dyDescent="0.4">
      <c r="A70" s="158" t="s">
        <v>964</v>
      </c>
      <c r="B70" s="159">
        <v>250193.5</v>
      </c>
      <c r="C70" s="159">
        <v>0</v>
      </c>
      <c r="D70" s="159">
        <v>249920.5</v>
      </c>
      <c r="E70" s="159">
        <v>0</v>
      </c>
      <c r="F70" s="159">
        <v>0</v>
      </c>
      <c r="G70" s="159">
        <v>0</v>
      </c>
      <c r="H70" s="159">
        <v>499886</v>
      </c>
      <c r="I70" s="159">
        <v>0</v>
      </c>
      <c r="J70" s="159">
        <v>0</v>
      </c>
      <c r="K70" s="159">
        <v>0</v>
      </c>
      <c r="L70" s="159">
        <v>0</v>
      </c>
      <c r="M70"/>
      <c r="N70"/>
      <c r="O70"/>
      <c r="P70"/>
    </row>
    <row r="71" spans="1:16" ht="15" thickBot="1" x14ac:dyDescent="0.4">
      <c r="A71" s="158" t="s">
        <v>965</v>
      </c>
      <c r="B71" s="159">
        <v>250193.5</v>
      </c>
      <c r="C71" s="159">
        <v>0</v>
      </c>
      <c r="D71" s="159">
        <v>249920.5</v>
      </c>
      <c r="E71" s="159">
        <v>0</v>
      </c>
      <c r="F71" s="159">
        <v>0</v>
      </c>
      <c r="G71" s="159">
        <v>0</v>
      </c>
      <c r="H71" s="159">
        <v>499886</v>
      </c>
      <c r="I71" s="159">
        <v>0</v>
      </c>
      <c r="J71" s="159">
        <v>0</v>
      </c>
      <c r="K71" s="159">
        <v>0</v>
      </c>
      <c r="L71" s="159">
        <v>0</v>
      </c>
      <c r="M71"/>
      <c r="N71"/>
      <c r="O71"/>
      <c r="P71"/>
    </row>
    <row r="72" spans="1:16" ht="15" thickBot="1" x14ac:dyDescent="0.4">
      <c r="A72" s="158" t="s">
        <v>966</v>
      </c>
      <c r="B72" s="159">
        <v>250193.5</v>
      </c>
      <c r="C72" s="159">
        <v>0</v>
      </c>
      <c r="D72" s="159">
        <v>249920.5</v>
      </c>
      <c r="E72" s="159">
        <v>0</v>
      </c>
      <c r="F72" s="176">
        <v>0</v>
      </c>
      <c r="G72" s="159">
        <v>0</v>
      </c>
      <c r="H72" s="159">
        <v>499886</v>
      </c>
      <c r="I72" s="159">
        <v>0</v>
      </c>
      <c r="J72" s="159">
        <v>0</v>
      </c>
      <c r="K72" s="159">
        <v>0</v>
      </c>
      <c r="L72" s="159">
        <v>0</v>
      </c>
      <c r="M72"/>
      <c r="N72"/>
      <c r="O72"/>
      <c r="P72"/>
    </row>
    <row r="73" spans="1:16" ht="15" thickBot="1" x14ac:dyDescent="0.4">
      <c r="A73" s="158" t="s">
        <v>967</v>
      </c>
      <c r="B73" s="159">
        <v>0</v>
      </c>
      <c r="C73" s="159">
        <v>0</v>
      </c>
      <c r="D73" s="159">
        <v>249920.5</v>
      </c>
      <c r="E73" s="159">
        <v>0</v>
      </c>
      <c r="F73" s="176">
        <v>0</v>
      </c>
      <c r="G73" s="159">
        <v>0</v>
      </c>
      <c r="H73" s="159">
        <v>499886</v>
      </c>
      <c r="I73" s="159">
        <v>0</v>
      </c>
      <c r="J73" s="159">
        <v>0</v>
      </c>
      <c r="K73" s="159">
        <v>0</v>
      </c>
      <c r="L73" s="159">
        <v>0</v>
      </c>
      <c r="M73"/>
      <c r="N73"/>
      <c r="O73"/>
      <c r="P73"/>
    </row>
    <row r="74" spans="1:16" ht="15" thickBot="1" x14ac:dyDescent="0.4">
      <c r="A74" s="158" t="s">
        <v>968</v>
      </c>
      <c r="B74" s="159">
        <v>0</v>
      </c>
      <c r="C74" s="159">
        <v>0</v>
      </c>
      <c r="D74" s="159">
        <v>249920.5</v>
      </c>
      <c r="E74" s="159">
        <v>0</v>
      </c>
      <c r="F74" s="176">
        <v>0</v>
      </c>
      <c r="G74" s="159">
        <v>0</v>
      </c>
      <c r="H74" s="159">
        <v>249322</v>
      </c>
      <c r="I74" s="159">
        <v>0</v>
      </c>
      <c r="J74" s="159">
        <v>0</v>
      </c>
      <c r="K74" s="159">
        <v>0</v>
      </c>
      <c r="L74" s="159">
        <v>0</v>
      </c>
      <c r="M74"/>
      <c r="N74"/>
      <c r="O74"/>
      <c r="P74"/>
    </row>
    <row r="75" spans="1:16" ht="15" thickBot="1" x14ac:dyDescent="0.4">
      <c r="A75" s="158" t="s">
        <v>969</v>
      </c>
      <c r="B75" s="159">
        <v>0</v>
      </c>
      <c r="C75" s="159">
        <v>0</v>
      </c>
      <c r="D75" s="159">
        <v>0</v>
      </c>
      <c r="E75" s="159">
        <v>0</v>
      </c>
      <c r="F75" s="159">
        <v>0</v>
      </c>
      <c r="G75" s="159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/>
      <c r="N75"/>
      <c r="O75"/>
      <c r="P75"/>
    </row>
    <row r="76" spans="1:16" ht="15" thickBot="1" x14ac:dyDescent="0.4">
      <c r="A76" s="158" t="s">
        <v>970</v>
      </c>
      <c r="B76" s="159">
        <v>0</v>
      </c>
      <c r="C76" s="159">
        <v>0</v>
      </c>
      <c r="D76" s="159">
        <v>0</v>
      </c>
      <c r="E76" s="159">
        <v>0</v>
      </c>
      <c r="F76" s="159">
        <v>0</v>
      </c>
      <c r="G76" s="159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/>
      <c r="N76"/>
      <c r="O76"/>
      <c r="P76"/>
    </row>
    <row r="77" spans="1:16" ht="18.5" thickBot="1" x14ac:dyDescent="0.4">
      <c r="A77" s="154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thickBot="1" x14ac:dyDescent="0.4">
      <c r="A78" s="158" t="s">
        <v>972</v>
      </c>
      <c r="B78" s="158" t="s">
        <v>934</v>
      </c>
      <c r="C78" s="158" t="s">
        <v>935</v>
      </c>
      <c r="D78" s="158" t="s">
        <v>936</v>
      </c>
      <c r="E78" s="158" t="s">
        <v>937</v>
      </c>
      <c r="F78" s="158" t="s">
        <v>938</v>
      </c>
      <c r="G78" s="158" t="s">
        <v>939</v>
      </c>
      <c r="H78" s="158" t="s">
        <v>940</v>
      </c>
      <c r="I78" s="158" t="s">
        <v>941</v>
      </c>
      <c r="J78" s="158" t="s">
        <v>942</v>
      </c>
      <c r="K78" s="158" t="s">
        <v>943</v>
      </c>
      <c r="L78" s="158" t="s">
        <v>944</v>
      </c>
      <c r="M78" s="158" t="s">
        <v>973</v>
      </c>
      <c r="N78" s="158" t="s">
        <v>974</v>
      </c>
      <c r="O78" s="158" t="s">
        <v>975</v>
      </c>
      <c r="P78" s="158" t="s">
        <v>976</v>
      </c>
    </row>
    <row r="79" spans="1:16" ht="15" thickBot="1" x14ac:dyDescent="0.4">
      <c r="A79" s="158" t="s">
        <v>946</v>
      </c>
      <c r="B79" s="159">
        <v>250193.5</v>
      </c>
      <c r="C79" s="159">
        <v>0</v>
      </c>
      <c r="D79" s="159">
        <v>249920.5</v>
      </c>
      <c r="E79" s="159">
        <v>0</v>
      </c>
      <c r="F79" s="159">
        <v>0</v>
      </c>
      <c r="G79" s="159">
        <v>0</v>
      </c>
      <c r="H79" s="159">
        <v>500814</v>
      </c>
      <c r="I79" s="159">
        <v>0</v>
      </c>
      <c r="J79" s="159">
        <v>0</v>
      </c>
      <c r="K79" s="159">
        <v>0</v>
      </c>
      <c r="L79" s="159">
        <v>0</v>
      </c>
      <c r="M79" s="159">
        <v>1000928</v>
      </c>
      <c r="N79" s="159">
        <v>1000183</v>
      </c>
      <c r="O79" s="159">
        <v>-745</v>
      </c>
      <c r="P79" s="159">
        <v>-7.0000000000000007E-2</v>
      </c>
    </row>
    <row r="80" spans="1:16" ht="15" thickBot="1" x14ac:dyDescent="0.4">
      <c r="A80" s="158" t="s">
        <v>947</v>
      </c>
      <c r="B80" s="159">
        <v>250193.5</v>
      </c>
      <c r="C80" s="159">
        <v>0</v>
      </c>
      <c r="D80" s="159">
        <v>249920.5</v>
      </c>
      <c r="E80" s="159">
        <v>0</v>
      </c>
      <c r="F80" s="159">
        <v>0</v>
      </c>
      <c r="G80" s="159">
        <v>0</v>
      </c>
      <c r="H80" s="159">
        <v>499977.5</v>
      </c>
      <c r="I80" s="159">
        <v>227.5</v>
      </c>
      <c r="J80" s="159">
        <v>0</v>
      </c>
      <c r="K80" s="159">
        <v>0</v>
      </c>
      <c r="L80" s="159">
        <v>0</v>
      </c>
      <c r="M80" s="159">
        <v>1000319</v>
      </c>
      <c r="N80" s="159">
        <v>1000319</v>
      </c>
      <c r="O80" s="159">
        <v>0</v>
      </c>
      <c r="P80" s="159">
        <v>0</v>
      </c>
    </row>
    <row r="81" spans="1:16" ht="15" thickBot="1" x14ac:dyDescent="0.4">
      <c r="A81" s="158" t="s">
        <v>948</v>
      </c>
      <c r="B81" s="159">
        <v>250193.5</v>
      </c>
      <c r="C81" s="159">
        <v>0</v>
      </c>
      <c r="D81" s="159">
        <v>250124.5</v>
      </c>
      <c r="E81" s="159">
        <v>0</v>
      </c>
      <c r="F81" s="159">
        <v>0</v>
      </c>
      <c r="G81" s="159">
        <v>0</v>
      </c>
      <c r="H81" s="159">
        <v>499886</v>
      </c>
      <c r="I81" s="159">
        <v>0</v>
      </c>
      <c r="J81" s="159">
        <v>0</v>
      </c>
      <c r="K81" s="159">
        <v>0</v>
      </c>
      <c r="L81" s="159">
        <v>0</v>
      </c>
      <c r="M81" s="159">
        <v>1000204</v>
      </c>
      <c r="N81" s="159">
        <v>1000204</v>
      </c>
      <c r="O81" s="159">
        <v>0</v>
      </c>
      <c r="P81" s="159">
        <v>0</v>
      </c>
    </row>
    <row r="82" spans="1:16" ht="15" thickBot="1" x14ac:dyDescent="0.4">
      <c r="A82" s="158" t="s">
        <v>949</v>
      </c>
      <c r="B82" s="159">
        <v>250193.5</v>
      </c>
      <c r="C82" s="159">
        <v>0</v>
      </c>
      <c r="D82" s="159">
        <v>249920.5</v>
      </c>
      <c r="E82" s="159">
        <v>0</v>
      </c>
      <c r="F82" s="159">
        <v>0</v>
      </c>
      <c r="G82" s="159">
        <v>499886</v>
      </c>
      <c r="H82" s="159">
        <v>0</v>
      </c>
      <c r="I82" s="159">
        <v>0</v>
      </c>
      <c r="J82" s="159">
        <v>0</v>
      </c>
      <c r="K82" s="159">
        <v>0</v>
      </c>
      <c r="L82" s="159">
        <v>0</v>
      </c>
      <c r="M82" s="159">
        <v>1000000</v>
      </c>
      <c r="N82" s="159">
        <v>1000000</v>
      </c>
      <c r="O82" s="159">
        <v>0</v>
      </c>
      <c r="P82" s="159">
        <v>0</v>
      </c>
    </row>
    <row r="83" spans="1:16" ht="15" thickBot="1" x14ac:dyDescent="0.4">
      <c r="A83" s="158" t="s">
        <v>950</v>
      </c>
      <c r="B83" s="159">
        <v>0</v>
      </c>
      <c r="C83" s="159">
        <v>0</v>
      </c>
      <c r="D83" s="159">
        <v>0</v>
      </c>
      <c r="E83" s="159">
        <v>0</v>
      </c>
      <c r="F83" s="159">
        <v>0</v>
      </c>
      <c r="G83" s="159">
        <v>501174</v>
      </c>
      <c r="H83" s="159">
        <v>499886</v>
      </c>
      <c r="I83" s="159">
        <v>227.5</v>
      </c>
      <c r="J83" s="159">
        <v>0</v>
      </c>
      <c r="K83" s="159">
        <v>0</v>
      </c>
      <c r="L83" s="159">
        <v>0</v>
      </c>
      <c r="M83" s="159">
        <v>1001287.5</v>
      </c>
      <c r="N83" s="159">
        <v>1001288</v>
      </c>
      <c r="O83" s="159">
        <v>0.5</v>
      </c>
      <c r="P83" s="159">
        <v>0</v>
      </c>
    </row>
    <row r="84" spans="1:16" ht="15" thickBot="1" x14ac:dyDescent="0.4">
      <c r="A84" s="158" t="s">
        <v>951</v>
      </c>
      <c r="B84" s="159">
        <v>0</v>
      </c>
      <c r="C84" s="159">
        <v>0</v>
      </c>
      <c r="D84" s="159">
        <v>249920.5</v>
      </c>
      <c r="E84" s="159">
        <v>0</v>
      </c>
      <c r="F84" s="159">
        <v>0</v>
      </c>
      <c r="G84" s="159">
        <v>500530</v>
      </c>
      <c r="H84" s="159">
        <v>249322</v>
      </c>
      <c r="I84" s="159">
        <v>227.5</v>
      </c>
      <c r="J84" s="159">
        <v>0</v>
      </c>
      <c r="K84" s="159">
        <v>0</v>
      </c>
      <c r="L84" s="159">
        <v>0</v>
      </c>
      <c r="M84" s="159">
        <v>1000000</v>
      </c>
      <c r="N84" s="159">
        <v>1000000</v>
      </c>
      <c r="O84" s="159">
        <v>0</v>
      </c>
      <c r="P84" s="159">
        <v>0</v>
      </c>
    </row>
    <row r="85" spans="1:16" ht="15" thickBot="1" x14ac:dyDescent="0.4">
      <c r="A85" s="158" t="s">
        <v>952</v>
      </c>
      <c r="B85" s="159">
        <v>250193.5</v>
      </c>
      <c r="C85" s="159">
        <v>0</v>
      </c>
      <c r="D85" s="159">
        <v>249920.5</v>
      </c>
      <c r="E85" s="159">
        <v>0</v>
      </c>
      <c r="F85" s="159">
        <v>0</v>
      </c>
      <c r="G85" s="159">
        <v>0</v>
      </c>
      <c r="H85" s="159">
        <v>499886</v>
      </c>
      <c r="I85" s="159">
        <v>0</v>
      </c>
      <c r="J85" s="159">
        <v>0</v>
      </c>
      <c r="K85" s="159">
        <v>0</v>
      </c>
      <c r="L85" s="159">
        <v>0</v>
      </c>
      <c r="M85" s="159">
        <v>1000000</v>
      </c>
      <c r="N85" s="159">
        <v>1000000</v>
      </c>
      <c r="O85" s="159">
        <v>0</v>
      </c>
      <c r="P85" s="159">
        <v>0</v>
      </c>
    </row>
    <row r="86" spans="1:16" ht="15" thickBot="1" x14ac:dyDescent="0.4">
      <c r="A86" s="158" t="s">
        <v>953</v>
      </c>
      <c r="B86" s="159">
        <v>250193.5</v>
      </c>
      <c r="C86" s="159">
        <v>0</v>
      </c>
      <c r="D86" s="159">
        <v>249920.5</v>
      </c>
      <c r="E86" s="159">
        <v>0</v>
      </c>
      <c r="F86" s="159">
        <v>0</v>
      </c>
      <c r="G86" s="159">
        <v>0</v>
      </c>
      <c r="H86" s="159">
        <v>499886</v>
      </c>
      <c r="I86" s="159">
        <v>0</v>
      </c>
      <c r="J86" s="159">
        <v>0</v>
      </c>
      <c r="K86" s="159">
        <v>0</v>
      </c>
      <c r="L86" s="159">
        <v>0</v>
      </c>
      <c r="M86" s="159">
        <v>1000000</v>
      </c>
      <c r="N86" s="159">
        <v>1000000</v>
      </c>
      <c r="O86" s="159">
        <v>0</v>
      </c>
      <c r="P86" s="159">
        <v>0</v>
      </c>
    </row>
    <row r="87" spans="1:16" ht="15" thickBot="1" x14ac:dyDescent="0.4">
      <c r="A87" s="158" t="s">
        <v>954</v>
      </c>
      <c r="B87" s="159">
        <v>0</v>
      </c>
      <c r="C87" s="159">
        <v>0</v>
      </c>
      <c r="D87" s="159">
        <v>249920.5</v>
      </c>
      <c r="E87" s="159">
        <v>0</v>
      </c>
      <c r="F87" s="159">
        <v>750079.5</v>
      </c>
      <c r="G87" s="159">
        <v>0</v>
      </c>
      <c r="H87" s="159">
        <v>0</v>
      </c>
      <c r="I87" s="159">
        <v>0</v>
      </c>
      <c r="J87" s="159">
        <v>0</v>
      </c>
      <c r="K87" s="159">
        <v>0</v>
      </c>
      <c r="L87" s="159">
        <v>0</v>
      </c>
      <c r="M87" s="159">
        <v>1000000</v>
      </c>
      <c r="N87" s="159">
        <v>1000000</v>
      </c>
      <c r="O87" s="159">
        <v>0</v>
      </c>
      <c r="P87" s="159">
        <v>0</v>
      </c>
    </row>
    <row r="88" spans="1:16" ht="15" thickBot="1" x14ac:dyDescent="0.4">
      <c r="A88" s="158" t="s">
        <v>955</v>
      </c>
      <c r="B88" s="159">
        <v>250193.5</v>
      </c>
      <c r="C88" s="159">
        <v>0</v>
      </c>
      <c r="D88" s="159">
        <v>249920.5</v>
      </c>
      <c r="E88" s="159">
        <v>0</v>
      </c>
      <c r="F88" s="159">
        <v>0</v>
      </c>
      <c r="G88" s="159">
        <v>0</v>
      </c>
      <c r="H88" s="159">
        <v>500814</v>
      </c>
      <c r="I88" s="159">
        <v>0</v>
      </c>
      <c r="J88" s="159">
        <v>0</v>
      </c>
      <c r="K88" s="159">
        <v>0</v>
      </c>
      <c r="L88" s="159">
        <v>0</v>
      </c>
      <c r="M88" s="159">
        <v>1000928</v>
      </c>
      <c r="N88" s="159">
        <v>1001672</v>
      </c>
      <c r="O88" s="159">
        <v>744</v>
      </c>
      <c r="P88" s="159">
        <v>7.0000000000000007E-2</v>
      </c>
    </row>
    <row r="89" spans="1:16" ht="15" thickBot="1" x14ac:dyDescent="0.4">
      <c r="A89" s="158" t="s">
        <v>956</v>
      </c>
      <c r="B89" s="159">
        <v>0</v>
      </c>
      <c r="C89" s="159">
        <v>0</v>
      </c>
      <c r="D89" s="159">
        <v>0</v>
      </c>
      <c r="E89" s="159">
        <v>0</v>
      </c>
      <c r="F89" s="159">
        <v>0</v>
      </c>
      <c r="G89" s="159">
        <v>499886</v>
      </c>
      <c r="H89" s="159">
        <v>499886</v>
      </c>
      <c r="I89" s="159">
        <v>227.5</v>
      </c>
      <c r="J89" s="159">
        <v>0</v>
      </c>
      <c r="K89" s="159">
        <v>0</v>
      </c>
      <c r="L89" s="159">
        <v>0</v>
      </c>
      <c r="M89" s="159">
        <v>999999.5</v>
      </c>
      <c r="N89" s="159">
        <v>1000000</v>
      </c>
      <c r="O89" s="159">
        <v>0.5</v>
      </c>
      <c r="P89" s="159">
        <v>0</v>
      </c>
    </row>
    <row r="90" spans="1:16" ht="15" thickBot="1" x14ac:dyDescent="0.4">
      <c r="A90" s="165" t="s">
        <v>990</v>
      </c>
      <c r="B90" s="166">
        <f>SUM(B79:B89)/$B$93</f>
        <v>0.15916100143352224</v>
      </c>
      <c r="C90" s="166">
        <f t="shared" ref="C90:N90" si="8">SUM(C79:C89)/$B$93</f>
        <v>0</v>
      </c>
      <c r="D90" s="166">
        <f t="shared" si="8"/>
        <v>0.2044308233274256</v>
      </c>
      <c r="E90" s="166">
        <f t="shared" si="8"/>
        <v>0</v>
      </c>
      <c r="F90" s="166">
        <f t="shared" si="8"/>
        <v>6.8166327476679139E-2</v>
      </c>
      <c r="G90" s="166">
        <f t="shared" si="8"/>
        <v>0.18189174407874611</v>
      </c>
      <c r="H90" s="166">
        <f t="shared" si="8"/>
        <v>0.3862674039724579</v>
      </c>
      <c r="I90" s="166">
        <f t="shared" si="8"/>
        <v>8.2699711168986766E-5</v>
      </c>
      <c r="J90" s="166">
        <f t="shared" si="8"/>
        <v>0</v>
      </c>
      <c r="K90" s="166">
        <f t="shared" si="8"/>
        <v>0</v>
      </c>
      <c r="L90" s="166">
        <f t="shared" si="8"/>
        <v>0</v>
      </c>
      <c r="M90" s="166">
        <f t="shared" si="8"/>
        <v>1</v>
      </c>
      <c r="N90" s="166">
        <f t="shared" si="8"/>
        <v>1</v>
      </c>
      <c r="O90"/>
      <c r="P90"/>
    </row>
    <row r="91" spans="1:16" ht="15" thickBot="1" x14ac:dyDescent="0.4">
      <c r="A91" s="160" t="s">
        <v>977</v>
      </c>
      <c r="B91" s="161">
        <v>2252613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thickBot="1" x14ac:dyDescent="0.4">
      <c r="A92" s="160" t="s">
        <v>978</v>
      </c>
      <c r="B92" s="161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thickBot="1" x14ac:dyDescent="0.4">
      <c r="A93" s="160" t="s">
        <v>979</v>
      </c>
      <c r="B93" s="161">
        <v>11003666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thickBot="1" x14ac:dyDescent="0.4">
      <c r="A94" s="160" t="s">
        <v>980</v>
      </c>
      <c r="B94" s="161">
        <v>11003666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thickBot="1" x14ac:dyDescent="0.4">
      <c r="A95" s="160" t="s">
        <v>981</v>
      </c>
      <c r="B95" s="161">
        <v>0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thickBot="1" x14ac:dyDescent="0.4">
      <c r="A96" s="160" t="s">
        <v>982</v>
      </c>
      <c r="B96" s="161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4">
      <c r="A97" s="160" t="s">
        <v>983</v>
      </c>
      <c r="B97" s="161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4">
      <c r="A98" s="160" t="s">
        <v>984</v>
      </c>
      <c r="B98" s="161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 s="162" t="s">
        <v>985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 s="163" t="s">
        <v>986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 s="163" t="s">
        <v>1055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809740220250616151250.html" xr:uid="{A16F8A61-2ABF-42B6-86CD-CE350DCD908B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A5E5F-2579-4CD8-AD1A-6CC386CACBE8}">
  <sheetPr>
    <tabColor rgb="FF00B050"/>
  </sheetPr>
  <dimension ref="A1:BS103"/>
  <sheetViews>
    <sheetView topLeftCell="A4" zoomScale="87" workbookViewId="0">
      <selection activeCell="O15" sqref="O15:R15"/>
    </sheetView>
  </sheetViews>
  <sheetFormatPr defaultColWidth="8.90625" defaultRowHeight="14.5" x14ac:dyDescent="0.35"/>
  <cols>
    <col min="1" max="2" width="8.90625" style="86"/>
    <col min="3" max="3" width="10.54296875" style="86" bestFit="1" customWidth="1"/>
    <col min="4" max="16384" width="8.90625" style="86"/>
  </cols>
  <sheetData>
    <row r="1" spans="1:71" ht="130.5" x14ac:dyDescent="0.35">
      <c r="A1" s="137" t="s">
        <v>3</v>
      </c>
      <c r="B1" s="137" t="s">
        <v>3</v>
      </c>
      <c r="C1" s="116" t="s">
        <v>15</v>
      </c>
      <c r="D1" s="116" t="s">
        <v>15</v>
      </c>
      <c r="E1" s="119" t="s">
        <v>16</v>
      </c>
      <c r="F1" s="119" t="s">
        <v>16</v>
      </c>
      <c r="G1" s="119" t="s">
        <v>16</v>
      </c>
      <c r="H1" s="119" t="s">
        <v>16</v>
      </c>
      <c r="I1" s="119" t="s">
        <v>95</v>
      </c>
      <c r="J1" s="119" t="s">
        <v>95</v>
      </c>
      <c r="K1" s="119" t="s">
        <v>95</v>
      </c>
      <c r="L1" s="132" t="s">
        <v>98</v>
      </c>
      <c r="M1" s="132" t="s">
        <v>98</v>
      </c>
      <c r="N1" s="132" t="s">
        <v>97</v>
      </c>
      <c r="O1" s="132" t="s">
        <v>97</v>
      </c>
      <c r="P1" s="132" t="s">
        <v>97</v>
      </c>
      <c r="Q1" s="132" t="s">
        <v>97</v>
      </c>
      <c r="R1" s="132" t="s">
        <v>97</v>
      </c>
      <c r="S1" s="132" t="s">
        <v>97</v>
      </c>
      <c r="T1" s="132" t="s">
        <v>97</v>
      </c>
      <c r="U1" s="116" t="s">
        <v>14</v>
      </c>
      <c r="V1" s="116" t="s">
        <v>14</v>
      </c>
      <c r="W1" s="119" t="s">
        <v>17</v>
      </c>
      <c r="X1" s="119" t="s">
        <v>17</v>
      </c>
      <c r="Y1" s="132" t="s">
        <v>111</v>
      </c>
      <c r="Z1" s="132" t="s">
        <v>111</v>
      </c>
      <c r="AA1" s="132" t="s">
        <v>111</v>
      </c>
      <c r="AB1" s="132" t="s">
        <v>111</v>
      </c>
      <c r="AC1" s="132" t="s">
        <v>111</v>
      </c>
      <c r="AD1" s="132" t="s">
        <v>112</v>
      </c>
      <c r="AE1" s="132" t="s">
        <v>112</v>
      </c>
      <c r="AF1" s="132" t="s">
        <v>112</v>
      </c>
      <c r="AG1" s="132" t="s">
        <v>112</v>
      </c>
      <c r="AH1" s="132" t="s">
        <v>112</v>
      </c>
      <c r="AI1" s="132" t="s">
        <v>113</v>
      </c>
      <c r="AJ1" s="132" t="s">
        <v>113</v>
      </c>
      <c r="AK1" s="132" t="s">
        <v>113</v>
      </c>
      <c r="AL1" s="132" t="s">
        <v>113</v>
      </c>
      <c r="AM1" s="132" t="s">
        <v>113</v>
      </c>
      <c r="AN1" s="132" t="s">
        <v>114</v>
      </c>
      <c r="AO1" s="132" t="s">
        <v>114</v>
      </c>
      <c r="AP1" s="132" t="s">
        <v>114</v>
      </c>
      <c r="AQ1" s="132" t="s">
        <v>114</v>
      </c>
      <c r="AR1" s="132" t="s">
        <v>114</v>
      </c>
      <c r="AS1" s="132" t="s">
        <v>115</v>
      </c>
      <c r="AT1" s="132" t="s">
        <v>115</v>
      </c>
      <c r="AU1" s="132" t="s">
        <v>115</v>
      </c>
      <c r="AV1" s="132" t="s">
        <v>115</v>
      </c>
      <c r="AW1" s="132" t="s">
        <v>115</v>
      </c>
      <c r="AX1" s="132" t="s">
        <v>117</v>
      </c>
      <c r="AY1" s="132" t="s">
        <v>117</v>
      </c>
      <c r="AZ1" s="132" t="s">
        <v>117</v>
      </c>
      <c r="BA1" s="132" t="s">
        <v>117</v>
      </c>
      <c r="BB1" s="132" t="s">
        <v>117</v>
      </c>
      <c r="BC1" s="132" t="s">
        <v>116</v>
      </c>
      <c r="BD1" s="132" t="s">
        <v>116</v>
      </c>
      <c r="BE1" s="132" t="s">
        <v>116</v>
      </c>
      <c r="BF1" s="132" t="s">
        <v>116</v>
      </c>
      <c r="BG1" s="132" t="s">
        <v>116</v>
      </c>
      <c r="BH1" s="138" t="s">
        <v>923</v>
      </c>
      <c r="BI1" s="138" t="s">
        <v>923</v>
      </c>
      <c r="BJ1" s="122" t="s">
        <v>96</v>
      </c>
      <c r="BK1" s="122" t="s">
        <v>96</v>
      </c>
      <c r="BL1" s="122" t="s">
        <v>96</v>
      </c>
      <c r="BM1" s="122" t="s">
        <v>96</v>
      </c>
      <c r="BN1" s="122" t="s">
        <v>96</v>
      </c>
      <c r="BO1" s="122" t="s">
        <v>96</v>
      </c>
      <c r="BP1" s="122" t="s">
        <v>96</v>
      </c>
      <c r="BQ1" s="134" t="s">
        <v>32</v>
      </c>
      <c r="BR1" s="134" t="s">
        <v>32</v>
      </c>
      <c r="BS1" s="134" t="s">
        <v>32</v>
      </c>
    </row>
    <row r="2" spans="1:71" ht="72.5" x14ac:dyDescent="0.35">
      <c r="A2" s="137" t="s">
        <v>1</v>
      </c>
      <c r="B2" s="137" t="s">
        <v>1</v>
      </c>
      <c r="C2" s="117" t="s">
        <v>20</v>
      </c>
      <c r="D2" s="117" t="s">
        <v>21</v>
      </c>
      <c r="E2" s="117" t="s">
        <v>71</v>
      </c>
      <c r="F2" s="117" t="s">
        <v>72</v>
      </c>
      <c r="G2" s="117" t="s">
        <v>73</v>
      </c>
      <c r="H2" s="117" t="s">
        <v>74</v>
      </c>
      <c r="I2" s="117" t="s">
        <v>22</v>
      </c>
      <c r="J2" s="117" t="s">
        <v>23</v>
      </c>
      <c r="K2" s="117" t="s">
        <v>24</v>
      </c>
      <c r="L2" s="120" t="s">
        <v>33</v>
      </c>
      <c r="M2" s="120" t="s">
        <v>34</v>
      </c>
      <c r="N2" s="120" t="s">
        <v>35</v>
      </c>
      <c r="O2" s="120" t="s">
        <v>36</v>
      </c>
      <c r="P2" s="120" t="s">
        <v>37</v>
      </c>
      <c r="Q2" s="120" t="s">
        <v>99</v>
      </c>
      <c r="R2" s="120" t="s">
        <v>100</v>
      </c>
      <c r="S2" s="120" t="s">
        <v>101</v>
      </c>
      <c r="T2" s="120" t="s">
        <v>102</v>
      </c>
      <c r="U2" s="117" t="s">
        <v>18</v>
      </c>
      <c r="V2" s="117" t="s">
        <v>19</v>
      </c>
      <c r="W2" s="117" t="s">
        <v>30</v>
      </c>
      <c r="X2" s="117" t="s">
        <v>31</v>
      </c>
      <c r="Y2" s="120" t="s">
        <v>105</v>
      </c>
      <c r="Z2" s="120" t="s">
        <v>106</v>
      </c>
      <c r="AA2" s="120" t="s">
        <v>107</v>
      </c>
      <c r="AB2" s="120" t="s">
        <v>108</v>
      </c>
      <c r="AC2" s="120" t="s">
        <v>109</v>
      </c>
      <c r="AD2" s="120" t="s">
        <v>105</v>
      </c>
      <c r="AE2" s="120" t="s">
        <v>106</v>
      </c>
      <c r="AF2" s="120" t="s">
        <v>107</v>
      </c>
      <c r="AG2" s="120" t="s">
        <v>108</v>
      </c>
      <c r="AH2" s="120" t="s">
        <v>109</v>
      </c>
      <c r="AI2" s="120" t="s">
        <v>105</v>
      </c>
      <c r="AJ2" s="120" t="s">
        <v>106</v>
      </c>
      <c r="AK2" s="120" t="s">
        <v>107</v>
      </c>
      <c r="AL2" s="120" t="s">
        <v>108</v>
      </c>
      <c r="AM2" s="120" t="s">
        <v>109</v>
      </c>
      <c r="AN2" s="120" t="s">
        <v>105</v>
      </c>
      <c r="AO2" s="120" t="s">
        <v>106</v>
      </c>
      <c r="AP2" s="120" t="s">
        <v>107</v>
      </c>
      <c r="AQ2" s="120" t="s">
        <v>108</v>
      </c>
      <c r="AR2" s="120" t="s">
        <v>109</v>
      </c>
      <c r="AS2" s="120" t="s">
        <v>105</v>
      </c>
      <c r="AT2" s="120" t="s">
        <v>106</v>
      </c>
      <c r="AU2" s="120" t="s">
        <v>107</v>
      </c>
      <c r="AV2" s="120" t="s">
        <v>108</v>
      </c>
      <c r="AW2" s="120" t="s">
        <v>109</v>
      </c>
      <c r="AX2" s="120" t="s">
        <v>105</v>
      </c>
      <c r="AY2" s="120" t="s">
        <v>106</v>
      </c>
      <c r="AZ2" s="120" t="s">
        <v>107</v>
      </c>
      <c r="BA2" s="120" t="s">
        <v>108</v>
      </c>
      <c r="BB2" s="120" t="s">
        <v>109</v>
      </c>
      <c r="BC2" s="120" t="s">
        <v>105</v>
      </c>
      <c r="BD2" s="120" t="s">
        <v>106</v>
      </c>
      <c r="BE2" s="120" t="s">
        <v>107</v>
      </c>
      <c r="BF2" s="120" t="s">
        <v>108</v>
      </c>
      <c r="BG2" s="120" t="s">
        <v>109</v>
      </c>
      <c r="BH2" s="140" t="s">
        <v>921</v>
      </c>
      <c r="BI2" s="140" t="s">
        <v>922</v>
      </c>
      <c r="BJ2" s="129" t="s">
        <v>25</v>
      </c>
      <c r="BK2" s="129" t="s">
        <v>26</v>
      </c>
      <c r="BL2" s="129" t="s">
        <v>27</v>
      </c>
      <c r="BM2" s="129" t="s">
        <v>28</v>
      </c>
      <c r="BN2" s="129" t="s">
        <v>29</v>
      </c>
      <c r="BO2" s="129" t="s">
        <v>921</v>
      </c>
      <c r="BP2" s="129" t="s">
        <v>922</v>
      </c>
      <c r="BQ2" s="139" t="s">
        <v>38</v>
      </c>
      <c r="BR2" s="139" t="s">
        <v>39</v>
      </c>
      <c r="BS2" s="139" t="s">
        <v>40</v>
      </c>
    </row>
    <row r="3" spans="1:71" x14ac:dyDescent="0.35">
      <c r="A3" s="76" t="s">
        <v>2</v>
      </c>
      <c r="B3" s="76">
        <v>2011</v>
      </c>
      <c r="C3" s="141">
        <v>0.7379977670264235</v>
      </c>
      <c r="D3" s="141">
        <v>0.2620022329735765</v>
      </c>
      <c r="E3" s="141">
        <v>0.21739130434782608</v>
      </c>
      <c r="F3" s="141">
        <v>0.61047546402237474</v>
      </c>
      <c r="G3" s="141">
        <v>0.12865497076023391</v>
      </c>
      <c r="H3" s="141">
        <v>4.3478260869565216E-2</v>
      </c>
      <c r="I3" s="141">
        <v>0.44041927179109969</v>
      </c>
      <c r="J3" s="141">
        <v>0.23593232806178743</v>
      </c>
      <c r="K3" s="141">
        <v>0.32364840014711294</v>
      </c>
      <c r="L3" s="144">
        <v>0.92866312121767836</v>
      </c>
      <c r="M3" s="144">
        <v>7.1336878782321658E-2</v>
      </c>
      <c r="N3" s="144">
        <v>0</v>
      </c>
      <c r="O3" s="144">
        <v>0.20218579234972678</v>
      </c>
      <c r="P3" s="144">
        <v>0.18032786885245902</v>
      </c>
      <c r="Q3" s="144">
        <v>0.61748633879781423</v>
      </c>
      <c r="R3" s="144">
        <v>0</v>
      </c>
      <c r="S3" s="144">
        <v>0</v>
      </c>
      <c r="T3" s="144">
        <v>0</v>
      </c>
      <c r="U3" s="141">
        <v>0.78509433962264152</v>
      </c>
      <c r="V3" s="141">
        <v>0.2149056603773585</v>
      </c>
      <c r="W3" s="141">
        <v>0.13427257044278321</v>
      </c>
      <c r="X3" s="141">
        <v>0.86572742955721682</v>
      </c>
      <c r="Y3" s="141">
        <v>7.664984109179286E-3</v>
      </c>
      <c r="Z3" s="141">
        <v>2.8977378949336323E-2</v>
      </c>
      <c r="AA3" s="141">
        <v>7.8145447747242469E-2</v>
      </c>
      <c r="AB3" s="141">
        <v>0.27070480463638064</v>
      </c>
      <c r="AC3" s="141">
        <v>0.61450738455786125</v>
      </c>
      <c r="AD3" s="141">
        <v>9.0005625351584472E-3</v>
      </c>
      <c r="AE3" s="141">
        <v>1.6688543033939622E-2</v>
      </c>
      <c r="AF3" s="141">
        <v>3.8627414213388334E-2</v>
      </c>
      <c r="AG3" s="141">
        <v>0.15019688730545658</v>
      </c>
      <c r="AH3" s="141">
        <v>0.78548659291205702</v>
      </c>
      <c r="AI3" s="141">
        <v>2.9020782624976597E-2</v>
      </c>
      <c r="AJ3" s="141">
        <v>5.3173563003182926E-2</v>
      </c>
      <c r="AK3" s="141">
        <v>8.2194345628159526E-2</v>
      </c>
      <c r="AL3" s="141">
        <v>0.23310241527803782</v>
      </c>
      <c r="AM3" s="141">
        <v>0.60250889346564318</v>
      </c>
      <c r="AN3" s="141">
        <v>8.4364454443194604E-3</v>
      </c>
      <c r="AO3" s="141">
        <v>3.0933633295838019E-2</v>
      </c>
      <c r="AP3" s="141">
        <v>8.3427071616047996E-2</v>
      </c>
      <c r="AQ3" s="141">
        <v>0.34308211473565803</v>
      </c>
      <c r="AR3" s="141">
        <v>0.5341207349081365</v>
      </c>
      <c r="AS3" s="141">
        <v>4.6851574212893555E-3</v>
      </c>
      <c r="AT3" s="141">
        <v>2.0989505247376312E-2</v>
      </c>
      <c r="AU3" s="141">
        <v>6.7278860569715146E-2</v>
      </c>
      <c r="AV3" s="141">
        <v>0.31859070464767614</v>
      </c>
      <c r="AW3" s="141">
        <v>0.58845577211394307</v>
      </c>
      <c r="AX3" s="141">
        <v>6.9314349943799172E-3</v>
      </c>
      <c r="AY3" s="141">
        <v>2.2292993630573247E-2</v>
      </c>
      <c r="AZ3" s="141">
        <v>3.3158486324466094E-2</v>
      </c>
      <c r="BA3" s="141">
        <v>0.15567628325215435</v>
      </c>
      <c r="BB3" s="141">
        <v>0.7819408017984264</v>
      </c>
      <c r="BC3" s="141">
        <v>1.6819286114744907E-2</v>
      </c>
      <c r="BD3" s="141">
        <v>6.1483834797234162E-2</v>
      </c>
      <c r="BE3" s="141">
        <v>0.12707905064473929</v>
      </c>
      <c r="BF3" s="141">
        <v>0.36796860399925246</v>
      </c>
      <c r="BG3" s="141">
        <v>0.42664922444402914</v>
      </c>
      <c r="BH3" s="77" t="s">
        <v>41</v>
      </c>
      <c r="BI3" s="77" t="s">
        <v>42</v>
      </c>
      <c r="BJ3" s="142">
        <v>1.8304960644334616E-4</v>
      </c>
      <c r="BK3" s="142">
        <v>5.8575874061870771E-3</v>
      </c>
      <c r="BL3" s="142">
        <v>0.15943620721215448</v>
      </c>
      <c r="BM3" s="142">
        <v>0.65952773201537618</v>
      </c>
      <c r="BN3" s="142">
        <v>0.17499542375983893</v>
      </c>
      <c r="BO3" s="143" t="s">
        <v>124</v>
      </c>
      <c r="BP3" s="129" t="s">
        <v>125</v>
      </c>
      <c r="BQ3" s="145">
        <v>0.88062015503875968</v>
      </c>
      <c r="BR3" s="145">
        <v>6.2015503875968991E-2</v>
      </c>
      <c r="BS3" s="145">
        <v>5.7364341085271317E-2</v>
      </c>
    </row>
    <row r="4" spans="1:71" x14ac:dyDescent="0.35">
      <c r="A4" s="76" t="s">
        <v>2</v>
      </c>
      <c r="B4" s="76">
        <v>2012</v>
      </c>
      <c r="C4" s="141">
        <v>0.8084142394822007</v>
      </c>
      <c r="D4" s="141">
        <v>0.19158576051779935</v>
      </c>
      <c r="E4" s="141">
        <v>0.25305623471882638</v>
      </c>
      <c r="F4" s="141">
        <v>0.59413202933985332</v>
      </c>
      <c r="G4" s="141">
        <v>0.11817440912795436</v>
      </c>
      <c r="H4" s="141">
        <v>3.4637326813365933E-2</v>
      </c>
      <c r="I4" s="141">
        <v>0.47149263292761051</v>
      </c>
      <c r="J4" s="141">
        <v>0.21620755925688662</v>
      </c>
      <c r="K4" s="141">
        <v>0.31229980781550287</v>
      </c>
      <c r="L4" s="144">
        <v>0.9312459651387992</v>
      </c>
      <c r="M4" s="144">
        <v>6.8754034861200769E-2</v>
      </c>
      <c r="N4" s="144">
        <v>4.9504950495049506E-3</v>
      </c>
      <c r="O4" s="144">
        <v>0.18316831683168316</v>
      </c>
      <c r="P4" s="144">
        <v>0.25742574257425743</v>
      </c>
      <c r="Q4" s="144">
        <v>0.5544554455445545</v>
      </c>
      <c r="R4" s="144">
        <v>0</v>
      </c>
      <c r="S4" s="144">
        <v>0</v>
      </c>
      <c r="T4" s="144">
        <v>0</v>
      </c>
      <c r="U4" s="141">
        <v>0.78806855636123929</v>
      </c>
      <c r="V4" s="141">
        <v>0.21193144363876071</v>
      </c>
      <c r="W4" s="141">
        <v>8.9971883786316778E-2</v>
      </c>
      <c r="X4" s="141">
        <v>0.91002811621368318</v>
      </c>
      <c r="Y4" s="141">
        <v>8.4497887552811186E-3</v>
      </c>
      <c r="Z4" s="141">
        <v>2.0149496262593436E-2</v>
      </c>
      <c r="AA4" s="141">
        <v>7.117322066948327E-2</v>
      </c>
      <c r="AB4" s="141">
        <v>0.271043223919402</v>
      </c>
      <c r="AC4" s="141">
        <v>0.62918427039324021</v>
      </c>
      <c r="AD4" s="141">
        <v>9.7497562560935978E-3</v>
      </c>
      <c r="AE4" s="141">
        <v>1.6899577510562237E-2</v>
      </c>
      <c r="AF4" s="141">
        <v>2.9574260643483914E-2</v>
      </c>
      <c r="AG4" s="141">
        <v>0.16867078323041923</v>
      </c>
      <c r="AH4" s="141">
        <v>0.77510562235944103</v>
      </c>
      <c r="AI4" s="141">
        <v>2.7000650618087183E-2</v>
      </c>
      <c r="AJ4" s="141">
        <v>4.5543266102797658E-2</v>
      </c>
      <c r="AK4" s="141">
        <v>8.5230969420949904E-2</v>
      </c>
      <c r="AL4" s="141">
        <v>0.23259596616785946</v>
      </c>
      <c r="AM4" s="141">
        <v>0.60962914769030574</v>
      </c>
      <c r="AN4" s="141">
        <v>6.8248293792655184E-3</v>
      </c>
      <c r="AO4" s="141">
        <v>2.6324341891452715E-2</v>
      </c>
      <c r="AP4" s="141">
        <v>9.262268443288918E-2</v>
      </c>
      <c r="AQ4" s="141">
        <v>0.35651608709782256</v>
      </c>
      <c r="AR4" s="141">
        <v>0.51771205719857005</v>
      </c>
      <c r="AS4" s="141">
        <v>5.2117263843648211E-3</v>
      </c>
      <c r="AT4" s="141">
        <v>1.758957654723127E-2</v>
      </c>
      <c r="AU4" s="141">
        <v>7.3615635179153094E-2</v>
      </c>
      <c r="AV4" s="141">
        <v>0.32377850162866451</v>
      </c>
      <c r="AW4" s="141">
        <v>0.57980456026058635</v>
      </c>
      <c r="AX4" s="141">
        <v>9.4247643808904775E-3</v>
      </c>
      <c r="AY4" s="141">
        <v>2.1124471888202795E-2</v>
      </c>
      <c r="AZ4" s="141">
        <v>3.8349041273968154E-2</v>
      </c>
      <c r="BA4" s="141">
        <v>0.17094572635684108</v>
      </c>
      <c r="BB4" s="141">
        <v>0.76015599610009754</v>
      </c>
      <c r="BC4" s="141">
        <v>2.1781534460338103E-2</v>
      </c>
      <c r="BD4" s="141">
        <v>6.1768530559167749E-2</v>
      </c>
      <c r="BE4" s="141">
        <v>0.14369310793237972</v>
      </c>
      <c r="BF4" s="141">
        <v>0.36833550065019505</v>
      </c>
      <c r="BG4" s="141">
        <v>0.40442132639791939</v>
      </c>
      <c r="BH4" s="77" t="s">
        <v>64</v>
      </c>
      <c r="BI4" s="77" t="s">
        <v>65</v>
      </c>
      <c r="BJ4" s="142">
        <v>3.1948881789137381E-4</v>
      </c>
      <c r="BK4" s="142">
        <v>6.3897763578274758E-3</v>
      </c>
      <c r="BL4" s="142">
        <v>0.13450479233226836</v>
      </c>
      <c r="BM4" s="142">
        <v>0.63258785942492013</v>
      </c>
      <c r="BN4" s="142">
        <v>0.22619808306709266</v>
      </c>
      <c r="BO4" s="146" t="s">
        <v>128</v>
      </c>
      <c r="BP4" s="129" t="s">
        <v>127</v>
      </c>
      <c r="BQ4" s="145">
        <v>0.89416553595658077</v>
      </c>
      <c r="BR4" s="145">
        <v>5.9249208502939847E-2</v>
      </c>
      <c r="BS4" s="145">
        <v>4.6585255540479424E-2</v>
      </c>
    </row>
    <row r="5" spans="1:71" x14ac:dyDescent="0.35">
      <c r="A5" s="76" t="s">
        <v>2</v>
      </c>
      <c r="B5" s="76">
        <v>2013</v>
      </c>
      <c r="C5" s="141">
        <v>0.74880730138975315</v>
      </c>
      <c r="D5" s="141">
        <v>0.25119269861024685</v>
      </c>
      <c r="E5" s="141">
        <v>0.19966489807316393</v>
      </c>
      <c r="F5" s="141">
        <v>0.62887461602904215</v>
      </c>
      <c r="G5" s="141">
        <v>0.1365540351857023</v>
      </c>
      <c r="H5" s="141">
        <v>3.4906450712091593E-2</v>
      </c>
      <c r="I5" s="141">
        <v>0.47270114942528735</v>
      </c>
      <c r="J5" s="141">
        <v>0.25492610837438423</v>
      </c>
      <c r="K5" s="141">
        <v>0.27237274220032842</v>
      </c>
      <c r="L5" s="144">
        <v>0.9311482168625026</v>
      </c>
      <c r="M5" s="144">
        <v>6.885178313749743E-2</v>
      </c>
      <c r="N5" s="144">
        <v>1.282051282051282E-2</v>
      </c>
      <c r="O5" s="144">
        <v>0.20512820512820512</v>
      </c>
      <c r="P5" s="144">
        <v>0.22756410256410256</v>
      </c>
      <c r="Q5" s="144">
        <v>0.55448717948717952</v>
      </c>
      <c r="R5" s="144">
        <v>0</v>
      </c>
      <c r="S5" s="144">
        <v>0</v>
      </c>
      <c r="T5" s="144">
        <v>0</v>
      </c>
      <c r="U5" s="141">
        <v>0.76034812141795793</v>
      </c>
      <c r="V5" s="141">
        <v>0.23965187858204204</v>
      </c>
      <c r="W5" s="141">
        <v>0.1</v>
      </c>
      <c r="X5" s="141">
        <v>0.9</v>
      </c>
      <c r="Y5" s="141">
        <v>6.3398140321217246E-3</v>
      </c>
      <c r="Z5" s="141">
        <v>2.3034657650042267E-2</v>
      </c>
      <c r="AA5" s="141">
        <v>7.8402366863905323E-2</v>
      </c>
      <c r="AB5" s="141">
        <v>0.27282333051563823</v>
      </c>
      <c r="AC5" s="141">
        <v>0.61939983093829243</v>
      </c>
      <c r="AD5" s="141">
        <v>8.9058524173027988E-3</v>
      </c>
      <c r="AE5" s="141">
        <v>1.7811704834605598E-2</v>
      </c>
      <c r="AF5" s="141">
        <v>2.8413910093299407E-2</v>
      </c>
      <c r="AG5" s="141">
        <v>0.14482612383375743</v>
      </c>
      <c r="AH5" s="141">
        <v>0.80004240882103472</v>
      </c>
      <c r="AI5" s="141">
        <v>3.0687830687830688E-2</v>
      </c>
      <c r="AJ5" s="141">
        <v>4.5714285714285714E-2</v>
      </c>
      <c r="AK5" s="141">
        <v>8.8677248677248674E-2</v>
      </c>
      <c r="AL5" s="141">
        <v>0.23640211640211639</v>
      </c>
      <c r="AM5" s="141">
        <v>0.59851851851851856</v>
      </c>
      <c r="AN5" s="141">
        <v>7.6238881829733167E-3</v>
      </c>
      <c r="AO5" s="141">
        <v>2.7742481999152902E-2</v>
      </c>
      <c r="AP5" s="141">
        <v>7.7297755188479464E-2</v>
      </c>
      <c r="AQ5" s="141">
        <v>0.33312155866158405</v>
      </c>
      <c r="AR5" s="141">
        <v>0.55421431596781023</v>
      </c>
      <c r="AS5" s="141">
        <v>3.5956006768189507E-3</v>
      </c>
      <c r="AT5" s="141">
        <v>2.030456852791878E-2</v>
      </c>
      <c r="AU5" s="141">
        <v>6.8527918781725886E-2</v>
      </c>
      <c r="AV5" s="141">
        <v>0.3269881556683587</v>
      </c>
      <c r="AW5" s="141">
        <v>0.58058375634517767</v>
      </c>
      <c r="AX5" s="141">
        <v>7.1988143129366926E-3</v>
      </c>
      <c r="AY5" s="141">
        <v>1.8843955113275461E-2</v>
      </c>
      <c r="AZ5" s="141">
        <v>3.5994071564683462E-2</v>
      </c>
      <c r="BA5" s="141">
        <v>0.14799915308066908</v>
      </c>
      <c r="BB5" s="141">
        <v>0.7899640059284353</v>
      </c>
      <c r="BC5" s="141">
        <v>1.7758985200845664E-2</v>
      </c>
      <c r="BD5" s="141">
        <v>5.8562367864693446E-2</v>
      </c>
      <c r="BE5" s="141">
        <v>0.13763213530655391</v>
      </c>
      <c r="BF5" s="141">
        <v>0.37040169133192391</v>
      </c>
      <c r="BG5" s="141">
        <v>0.4156448202959831</v>
      </c>
      <c r="BH5" s="77" t="s">
        <v>67</v>
      </c>
      <c r="BI5" s="77" t="s">
        <v>68</v>
      </c>
      <c r="BJ5" s="142">
        <v>2.0437359493153485E-4</v>
      </c>
      <c r="BK5" s="142">
        <v>6.1312078479460455E-3</v>
      </c>
      <c r="BL5" s="142">
        <v>0.14653586756591047</v>
      </c>
      <c r="BM5" s="142">
        <v>0.66155732679337831</v>
      </c>
      <c r="BN5" s="142">
        <v>0.18557122419783365</v>
      </c>
      <c r="BO5" s="146" t="s">
        <v>129</v>
      </c>
      <c r="BP5" s="129" t="s">
        <v>125</v>
      </c>
      <c r="BQ5" s="145">
        <v>0.8833333333333333</v>
      </c>
      <c r="BR5" s="145">
        <v>6.7473118279569894E-2</v>
      </c>
      <c r="BS5" s="145">
        <v>4.9193548387096775E-2</v>
      </c>
    </row>
    <row r="6" spans="1:71" x14ac:dyDescent="0.35">
      <c r="A6" s="76" t="s">
        <v>2</v>
      </c>
      <c r="B6" s="76">
        <v>2015</v>
      </c>
      <c r="C6" s="141">
        <v>0.78609817269795768</v>
      </c>
      <c r="D6" s="141">
        <v>0.21390182730204227</v>
      </c>
      <c r="E6" s="141">
        <v>0.208352455254704</v>
      </c>
      <c r="F6" s="141">
        <v>0.62872877466727861</v>
      </c>
      <c r="G6" s="141">
        <v>0.13492427719137218</v>
      </c>
      <c r="H6" s="141">
        <v>2.799449288664525E-2</v>
      </c>
      <c r="I6" s="141">
        <v>0.50177556818181823</v>
      </c>
      <c r="J6" s="141">
        <v>0.24751420454545456</v>
      </c>
      <c r="K6" s="141">
        <v>0.25071022727272729</v>
      </c>
      <c r="L6" s="144">
        <v>0.93834367019336007</v>
      </c>
      <c r="M6" s="144">
        <v>6.165632980663991E-2</v>
      </c>
      <c r="N6" s="144">
        <v>0</v>
      </c>
      <c r="O6" s="144">
        <v>0.15094339622641509</v>
      </c>
      <c r="P6" s="144">
        <v>0.25157232704402516</v>
      </c>
      <c r="Q6" s="144">
        <v>0.59748427672955973</v>
      </c>
      <c r="R6" s="144">
        <v>0</v>
      </c>
      <c r="S6" s="144">
        <v>0</v>
      </c>
      <c r="T6" s="144">
        <v>0</v>
      </c>
      <c r="U6" s="141">
        <v>0.77706766917293235</v>
      </c>
      <c r="V6" s="141">
        <v>0.22293233082706768</v>
      </c>
      <c r="W6" s="141">
        <v>9.3435553425970291E-2</v>
      </c>
      <c r="X6" s="141">
        <v>0.90656444657402968</v>
      </c>
      <c r="Y6" s="141">
        <v>6.5264684554024654E-3</v>
      </c>
      <c r="Z6" s="141">
        <v>2.2117476432197244E-2</v>
      </c>
      <c r="AA6" s="141">
        <v>7.5054387237128359E-2</v>
      </c>
      <c r="AB6" s="141">
        <v>0.27302393038433648</v>
      </c>
      <c r="AC6" s="141">
        <v>0.62327773749093551</v>
      </c>
      <c r="AD6" s="141">
        <v>8.3545223392662554E-3</v>
      </c>
      <c r="AE6" s="141">
        <v>1.5982564475118054E-2</v>
      </c>
      <c r="AF6" s="141">
        <v>3.0512168543407193E-2</v>
      </c>
      <c r="AG6" s="141">
        <v>0.1442063203777697</v>
      </c>
      <c r="AH6" s="141">
        <v>0.80094442426443879</v>
      </c>
      <c r="AI6" s="141">
        <v>2.9006526468455404E-2</v>
      </c>
      <c r="AJ6" s="141">
        <v>4.2059463379260337E-2</v>
      </c>
      <c r="AK6" s="141">
        <v>8.1218274111675121E-2</v>
      </c>
      <c r="AL6" s="141">
        <v>0.22951414068165338</v>
      </c>
      <c r="AM6" s="141">
        <v>0.6182015953589558</v>
      </c>
      <c r="AN6" s="141">
        <v>7.9970919665576148E-3</v>
      </c>
      <c r="AO6" s="141">
        <v>2.2900763358778626E-2</v>
      </c>
      <c r="AP6" s="141">
        <v>7.8516902944383862E-2</v>
      </c>
      <c r="AQ6" s="141">
        <v>0.33624136677571792</v>
      </c>
      <c r="AR6" s="141">
        <v>0.55434387495456194</v>
      </c>
      <c r="AS6" s="141">
        <v>6.1705989110707807E-3</v>
      </c>
      <c r="AT6" s="141">
        <v>1.8511796733212342E-2</v>
      </c>
      <c r="AU6" s="141">
        <v>6.6787658802177852E-2</v>
      </c>
      <c r="AV6" s="141">
        <v>0.33684210526315789</v>
      </c>
      <c r="AW6" s="141">
        <v>0.57168784029038111</v>
      </c>
      <c r="AX6" s="141">
        <v>1.0533962949509626E-2</v>
      </c>
      <c r="AY6" s="141">
        <v>1.8162005085361425E-2</v>
      </c>
      <c r="AZ6" s="141">
        <v>3.7776970577551763E-2</v>
      </c>
      <c r="BA6" s="141">
        <v>0.17108608790410462</v>
      </c>
      <c r="BB6" s="141">
        <v>0.76244097348347262</v>
      </c>
      <c r="BC6" s="141">
        <v>1.9949220166848022E-2</v>
      </c>
      <c r="BD6" s="141">
        <v>6.1661225970257527E-2</v>
      </c>
      <c r="BE6" s="141">
        <v>0.14581066376496191</v>
      </c>
      <c r="BF6" s="141">
        <v>0.35799782372143635</v>
      </c>
      <c r="BG6" s="141">
        <v>0.41458106637649617</v>
      </c>
      <c r="BH6" s="77" t="s">
        <v>69</v>
      </c>
      <c r="BI6" s="77" t="s">
        <v>70</v>
      </c>
      <c r="BJ6" s="142">
        <v>0</v>
      </c>
      <c r="BK6" s="142">
        <v>4.6461758398856322E-3</v>
      </c>
      <c r="BL6" s="142">
        <v>0.13116511794138672</v>
      </c>
      <c r="BM6" s="142">
        <v>0.64224446032880633</v>
      </c>
      <c r="BN6" s="142">
        <v>0.22194424588992137</v>
      </c>
      <c r="BO6" s="146" t="s">
        <v>128</v>
      </c>
      <c r="BP6" s="129" t="s">
        <v>130</v>
      </c>
      <c r="BQ6" s="145">
        <v>0.88735083532219572</v>
      </c>
      <c r="BR6" s="145">
        <v>6.8257756563245828E-2</v>
      </c>
      <c r="BS6" s="145">
        <v>4.4391408114558474E-2</v>
      </c>
    </row>
    <row r="7" spans="1:71" x14ac:dyDescent="0.35">
      <c r="A7" s="76" t="s">
        <v>2</v>
      </c>
      <c r="B7" s="76">
        <v>2016</v>
      </c>
      <c r="C7" s="141">
        <v>0.88273195876288657</v>
      </c>
      <c r="D7" s="141">
        <v>0.1172680412371134</v>
      </c>
      <c r="E7" s="141">
        <v>0.34740259740259738</v>
      </c>
      <c r="F7" s="141">
        <v>0.4642857142857143</v>
      </c>
      <c r="G7" s="141">
        <v>0.17045454545454544</v>
      </c>
      <c r="H7" s="141">
        <v>1.7857142857142856E-2</v>
      </c>
      <c r="I7" s="141">
        <v>0.48071979434447298</v>
      </c>
      <c r="J7" s="141">
        <v>0.19537275064267351</v>
      </c>
      <c r="K7" s="141">
        <v>0.32390745501285345</v>
      </c>
      <c r="L7" s="144">
        <v>0.98064516129032253</v>
      </c>
      <c r="M7" s="144">
        <v>1.935483870967742E-2</v>
      </c>
      <c r="N7" s="144">
        <v>0.16666666666666666</v>
      </c>
      <c r="O7" s="144">
        <v>0.25</v>
      </c>
      <c r="P7" s="144">
        <v>0</v>
      </c>
      <c r="Q7" s="144">
        <v>0.33333333333333331</v>
      </c>
      <c r="R7" s="144">
        <v>0</v>
      </c>
      <c r="S7" s="144">
        <v>8.3333333333333329E-2</v>
      </c>
      <c r="T7" s="144">
        <v>0.16666666666666666</v>
      </c>
      <c r="U7" s="141">
        <v>0.90620871862615593</v>
      </c>
      <c r="V7" s="141">
        <v>9.3791281373844126E-2</v>
      </c>
      <c r="W7" s="141">
        <v>7.2796934865900387E-2</v>
      </c>
      <c r="X7" s="141">
        <v>0.92720306513409967</v>
      </c>
      <c r="Y7" s="141">
        <v>3.8860103626943004E-3</v>
      </c>
      <c r="Z7" s="141">
        <v>5.1813471502590676E-3</v>
      </c>
      <c r="AA7" s="141">
        <v>3.2383419689119168E-2</v>
      </c>
      <c r="AB7" s="141">
        <v>0.20207253886010362</v>
      </c>
      <c r="AC7" s="141">
        <v>0.75647668393782386</v>
      </c>
      <c r="AD7" s="141">
        <v>5.1813471502590676E-3</v>
      </c>
      <c r="AE7" s="141">
        <v>2.5906735751295338E-3</v>
      </c>
      <c r="AF7" s="141">
        <v>1.2953367875647668E-2</v>
      </c>
      <c r="AG7" s="141">
        <v>9.0673575129533682E-2</v>
      </c>
      <c r="AH7" s="141">
        <v>0.8886010362694301</v>
      </c>
      <c r="AI7" s="141">
        <v>1.6817593790426907E-2</v>
      </c>
      <c r="AJ7" s="141">
        <v>1.1642949547218629E-2</v>
      </c>
      <c r="AK7" s="141">
        <v>2.5873221216041398E-2</v>
      </c>
      <c r="AL7" s="141">
        <v>0.17205692108667528</v>
      </c>
      <c r="AM7" s="141">
        <v>0.77360931435963776</v>
      </c>
      <c r="AN7" s="141">
        <v>5.1880674448767832E-3</v>
      </c>
      <c r="AO7" s="141">
        <v>7.7821011673151752E-3</v>
      </c>
      <c r="AP7" s="141">
        <v>2.464332036316472E-2</v>
      </c>
      <c r="AQ7" s="141">
        <v>0.21660181582360571</v>
      </c>
      <c r="AR7" s="141">
        <v>0.74578469520103763</v>
      </c>
      <c r="AS7" s="141">
        <v>3.8809831824062097E-3</v>
      </c>
      <c r="AT7" s="141">
        <v>5.1746442432082798E-3</v>
      </c>
      <c r="AU7" s="141">
        <v>2.9754204398447608E-2</v>
      </c>
      <c r="AV7" s="141">
        <v>0.15653298835705046</v>
      </c>
      <c r="AW7" s="141">
        <v>0.8046571798188874</v>
      </c>
      <c r="AX7" s="141">
        <v>6.4850843060959796E-3</v>
      </c>
      <c r="AY7" s="141">
        <v>1.2970168612191959E-2</v>
      </c>
      <c r="AZ7" s="141">
        <v>1.9455252918287938E-2</v>
      </c>
      <c r="BA7" s="141">
        <v>0.12710765239948119</v>
      </c>
      <c r="BB7" s="141">
        <v>0.83398184176394297</v>
      </c>
      <c r="BC7" s="141">
        <v>6.4935064935064939E-3</v>
      </c>
      <c r="BD7" s="141">
        <v>4.2857142857142858E-2</v>
      </c>
      <c r="BE7" s="141">
        <v>9.0909090909090912E-2</v>
      </c>
      <c r="BF7" s="141">
        <v>0.32857142857142857</v>
      </c>
      <c r="BG7" s="141">
        <v>0.53116883116883118</v>
      </c>
      <c r="BH7" s="77" t="s">
        <v>75</v>
      </c>
      <c r="BI7" s="147" t="s">
        <v>76</v>
      </c>
      <c r="BJ7" s="142">
        <v>1.288659793814433E-3</v>
      </c>
      <c r="BK7" s="142">
        <v>1.288659793814433E-3</v>
      </c>
      <c r="BL7" s="142">
        <v>4.8969072164948453E-2</v>
      </c>
      <c r="BM7" s="142">
        <v>0.57860824742268047</v>
      </c>
      <c r="BN7" s="142">
        <v>0.36984536082474229</v>
      </c>
      <c r="BO7" s="146" t="s">
        <v>131</v>
      </c>
      <c r="BP7" s="129" t="s">
        <v>132</v>
      </c>
      <c r="BQ7" s="145">
        <v>0.95395683453237412</v>
      </c>
      <c r="BR7" s="145">
        <v>3.5971223021582732E-2</v>
      </c>
      <c r="BS7" s="145">
        <v>1.0071942446043165E-2</v>
      </c>
    </row>
    <row r="8" spans="1:71" x14ac:dyDescent="0.35">
      <c r="A8" s="76" t="s">
        <v>2</v>
      </c>
      <c r="B8" s="76">
        <v>2017</v>
      </c>
      <c r="C8" s="141">
        <v>0.89746682750301565</v>
      </c>
      <c r="D8" s="141">
        <v>0.10253317249698432</v>
      </c>
      <c r="E8" s="141">
        <v>0.33882030178326472</v>
      </c>
      <c r="F8" s="141">
        <v>0.49108367626886146</v>
      </c>
      <c r="G8" s="141">
        <v>0.14266117969821673</v>
      </c>
      <c r="H8" s="141">
        <v>2.7434842249657063E-2</v>
      </c>
      <c r="I8" s="141">
        <v>0.50175438596491229</v>
      </c>
      <c r="J8" s="141">
        <v>0.2304093567251462</v>
      </c>
      <c r="K8" s="141">
        <v>0.26783625730994154</v>
      </c>
      <c r="L8" s="144">
        <v>0.95545134818288391</v>
      </c>
      <c r="M8" s="144">
        <v>4.4548651817116064E-2</v>
      </c>
      <c r="N8" s="144">
        <v>7.6923076923076927E-2</v>
      </c>
      <c r="O8" s="144">
        <v>0.15384615384615385</v>
      </c>
      <c r="P8" s="144">
        <v>0</v>
      </c>
      <c r="Q8" s="144">
        <v>0.69230769230769229</v>
      </c>
      <c r="R8" s="144">
        <v>0</v>
      </c>
      <c r="S8" s="144">
        <v>7.6923076923076927E-2</v>
      </c>
      <c r="T8" s="144">
        <v>0</v>
      </c>
      <c r="U8" s="141">
        <v>0.87065868263473056</v>
      </c>
      <c r="V8" s="141">
        <v>0.12934131736526946</v>
      </c>
      <c r="W8" s="141">
        <v>9.3824228028503556E-2</v>
      </c>
      <c r="X8" s="141">
        <v>0.90617577197149646</v>
      </c>
      <c r="Y8" s="141">
        <v>2.4154589371980675E-3</v>
      </c>
      <c r="Z8" s="141">
        <v>1.3285024154589372E-2</v>
      </c>
      <c r="AA8" s="141">
        <v>2.8985507246376812E-2</v>
      </c>
      <c r="AB8" s="141">
        <v>0.2391304347826087</v>
      </c>
      <c r="AC8" s="141">
        <v>0.71618357487922701</v>
      </c>
      <c r="AD8" s="141">
        <v>3.6319612590799033E-3</v>
      </c>
      <c r="AE8" s="141">
        <v>4.8426150121065378E-3</v>
      </c>
      <c r="AF8" s="141">
        <v>8.4745762711864406E-3</v>
      </c>
      <c r="AG8" s="141">
        <v>0.11864406779661017</v>
      </c>
      <c r="AH8" s="141">
        <v>0.86440677966101698</v>
      </c>
      <c r="AI8" s="141">
        <v>1.4527845036319613E-2</v>
      </c>
      <c r="AJ8" s="141">
        <v>1.8159806295399514E-2</v>
      </c>
      <c r="AK8" s="141">
        <v>3.9951573849878935E-2</v>
      </c>
      <c r="AL8" s="141">
        <v>0.18038740920096852</v>
      </c>
      <c r="AM8" s="141">
        <v>0.74697336561743344</v>
      </c>
      <c r="AN8" s="141">
        <v>3.6275695284159614E-3</v>
      </c>
      <c r="AO8" s="141">
        <v>7.2551390568319227E-3</v>
      </c>
      <c r="AP8" s="141">
        <v>2.9020556227327691E-2</v>
      </c>
      <c r="AQ8" s="141">
        <v>0.2478839177750907</v>
      </c>
      <c r="AR8" s="141">
        <v>0.71221281741233378</v>
      </c>
      <c r="AS8" s="141">
        <v>3.6319612590799033E-3</v>
      </c>
      <c r="AT8" s="141">
        <v>4.8426150121065378E-3</v>
      </c>
      <c r="AU8" s="141">
        <v>1.6949152542372881E-2</v>
      </c>
      <c r="AV8" s="141">
        <v>0.20823244552058112</v>
      </c>
      <c r="AW8" s="141">
        <v>0.76634382566585957</v>
      </c>
      <c r="AX8" s="141">
        <v>3.6363636363636364E-3</v>
      </c>
      <c r="AY8" s="141">
        <v>8.4848484848484857E-3</v>
      </c>
      <c r="AZ8" s="141">
        <v>2.3030303030303029E-2</v>
      </c>
      <c r="BA8" s="141">
        <v>0.15393939393939393</v>
      </c>
      <c r="BB8" s="141">
        <v>0.81090909090909091</v>
      </c>
      <c r="BC8" s="141">
        <v>6.0679611650485436E-3</v>
      </c>
      <c r="BD8" s="141">
        <v>2.063106796116505E-2</v>
      </c>
      <c r="BE8" s="141">
        <v>9.5873786407766989E-2</v>
      </c>
      <c r="BF8" s="141">
        <v>0.34708737864077671</v>
      </c>
      <c r="BG8" s="141">
        <v>0.53033980582524276</v>
      </c>
      <c r="BH8" s="148" t="s">
        <v>77</v>
      </c>
      <c r="BI8" s="77" t="s">
        <v>78</v>
      </c>
      <c r="BJ8" s="142">
        <v>0</v>
      </c>
      <c r="BK8" s="142">
        <v>0</v>
      </c>
      <c r="BL8" s="142">
        <v>4.807692307692308E-2</v>
      </c>
      <c r="BM8" s="142">
        <v>0.61899038461538458</v>
      </c>
      <c r="BN8" s="142">
        <v>0.33293269230769229</v>
      </c>
      <c r="BO8" s="146" t="s">
        <v>133</v>
      </c>
      <c r="BP8" s="129">
        <v>0.55000000000000004</v>
      </c>
      <c r="BQ8" s="145">
        <v>0.9551820728291317</v>
      </c>
      <c r="BR8" s="145">
        <v>3.7815126050420166E-2</v>
      </c>
      <c r="BS8" s="145">
        <v>7.0028011204481795E-3</v>
      </c>
    </row>
    <row r="9" spans="1:71" x14ac:dyDescent="0.35">
      <c r="A9" s="76" t="s">
        <v>2</v>
      </c>
      <c r="B9" s="85">
        <v>2018</v>
      </c>
      <c r="C9" s="141">
        <v>0.87272727272727268</v>
      </c>
      <c r="D9" s="141">
        <v>0.12727272727272726</v>
      </c>
      <c r="E9" s="141">
        <v>0.30434782608695654</v>
      </c>
      <c r="F9" s="141">
        <v>0.54347826086956519</v>
      </c>
      <c r="G9" s="141">
        <v>8.6956521739130432E-2</v>
      </c>
      <c r="H9" s="141">
        <v>6.5217391304347824E-2</v>
      </c>
      <c r="I9" s="141">
        <v>0.5</v>
      </c>
      <c r="J9" s="141">
        <v>0.2857142857142857</v>
      </c>
      <c r="K9" s="141">
        <v>0.21428571428571427</v>
      </c>
      <c r="L9" s="144">
        <v>0.98181818181818181</v>
      </c>
      <c r="M9" s="144">
        <v>1.8181818181818181E-2</v>
      </c>
      <c r="N9" s="144">
        <v>0</v>
      </c>
      <c r="O9" s="144">
        <v>0</v>
      </c>
      <c r="P9" s="144">
        <v>0</v>
      </c>
      <c r="Q9" s="144">
        <v>1</v>
      </c>
      <c r="R9" s="144">
        <v>0</v>
      </c>
      <c r="S9" s="144">
        <v>0</v>
      </c>
      <c r="T9" s="144">
        <v>0</v>
      </c>
      <c r="U9" s="141">
        <v>0.92727272727272725</v>
      </c>
      <c r="V9" s="141">
        <v>7.2727272727272724E-2</v>
      </c>
      <c r="W9" s="141">
        <v>0.10714285714285714</v>
      </c>
      <c r="X9" s="141">
        <v>0.8928571428571429</v>
      </c>
      <c r="Y9" s="141">
        <v>0</v>
      </c>
      <c r="Z9" s="141">
        <v>0</v>
      </c>
      <c r="AA9" s="141">
        <v>7.1428571428571425E-2</v>
      </c>
      <c r="AB9" s="141">
        <v>0.26785714285714285</v>
      </c>
      <c r="AC9" s="141">
        <v>0.6607142857142857</v>
      </c>
      <c r="AD9" s="141">
        <v>0</v>
      </c>
      <c r="AE9" s="141">
        <v>0</v>
      </c>
      <c r="AF9" s="141">
        <v>3.5714285714285712E-2</v>
      </c>
      <c r="AG9" s="141">
        <v>7.1428571428571425E-2</v>
      </c>
      <c r="AH9" s="141">
        <v>0.8928571428571429</v>
      </c>
      <c r="AI9" s="141">
        <v>0</v>
      </c>
      <c r="AJ9" s="141">
        <v>5.3571428571428568E-2</v>
      </c>
      <c r="AK9" s="141">
        <v>3.5714285714285712E-2</v>
      </c>
      <c r="AL9" s="141">
        <v>0.17857142857142858</v>
      </c>
      <c r="AM9" s="141">
        <v>0.7321428571428571</v>
      </c>
      <c r="AN9" s="141">
        <v>0</v>
      </c>
      <c r="AO9" s="141">
        <v>1.7857142857142856E-2</v>
      </c>
      <c r="AP9" s="141">
        <v>0</v>
      </c>
      <c r="AQ9" s="141">
        <v>0.25</v>
      </c>
      <c r="AR9" s="141">
        <v>0.7321428571428571</v>
      </c>
      <c r="AS9" s="141">
        <v>0</v>
      </c>
      <c r="AT9" s="141">
        <v>0</v>
      </c>
      <c r="AU9" s="141">
        <v>5.3571428571428568E-2</v>
      </c>
      <c r="AV9" s="141">
        <v>0.125</v>
      </c>
      <c r="AW9" s="141">
        <v>0.8214285714285714</v>
      </c>
      <c r="AX9" s="141">
        <v>0</v>
      </c>
      <c r="AY9" s="141">
        <v>1.7857142857142856E-2</v>
      </c>
      <c r="AZ9" s="141">
        <v>1.7857142857142856E-2</v>
      </c>
      <c r="BA9" s="141">
        <v>0.14285714285714285</v>
      </c>
      <c r="BB9" s="141">
        <v>0.8214285714285714</v>
      </c>
      <c r="BC9" s="141">
        <v>0</v>
      </c>
      <c r="BD9" s="141">
        <v>3.5714285714285712E-2</v>
      </c>
      <c r="BE9" s="141">
        <v>3.5714285714285712E-2</v>
      </c>
      <c r="BF9" s="141">
        <v>0.30357142857142855</v>
      </c>
      <c r="BG9" s="141">
        <v>0.625</v>
      </c>
      <c r="BH9" s="118" t="s">
        <v>79</v>
      </c>
      <c r="BI9" s="118" t="s">
        <v>80</v>
      </c>
      <c r="BJ9" s="142">
        <v>0</v>
      </c>
      <c r="BK9" s="142">
        <v>0</v>
      </c>
      <c r="BL9" s="142">
        <v>7.1428571428571425E-2</v>
      </c>
      <c r="BM9" s="142">
        <v>0.6607142857142857</v>
      </c>
      <c r="BN9" s="142">
        <v>0.26785714285714285</v>
      </c>
      <c r="BO9" s="146" t="s">
        <v>134</v>
      </c>
      <c r="BP9" s="129" t="s">
        <v>135</v>
      </c>
      <c r="BQ9" s="145">
        <v>0.92592592592592593</v>
      </c>
      <c r="BR9" s="145">
        <v>5.5555555555555552E-2</v>
      </c>
      <c r="BS9" s="145">
        <v>1.8518518518518517E-2</v>
      </c>
    </row>
    <row r="10" spans="1:71" x14ac:dyDescent="0.35">
      <c r="A10" s="76" t="s">
        <v>2</v>
      </c>
      <c r="B10" s="76">
        <v>2019</v>
      </c>
      <c r="C10" s="141">
        <v>0.8702749140893471</v>
      </c>
      <c r="D10" s="141">
        <v>0.12972508591065293</v>
      </c>
      <c r="E10" s="141">
        <v>0.30060120240480964</v>
      </c>
      <c r="F10" s="141">
        <v>0.50901803607214424</v>
      </c>
      <c r="G10" s="141">
        <v>0.15330661322645289</v>
      </c>
      <c r="H10" s="141">
        <v>3.7074148296593189E-2</v>
      </c>
      <c r="I10" s="141">
        <v>0.48695652173913045</v>
      </c>
      <c r="J10" s="141">
        <v>0.23391304347826086</v>
      </c>
      <c r="K10" s="141">
        <v>0.27913043478260868</v>
      </c>
      <c r="L10" s="144">
        <v>0.9760479041916168</v>
      </c>
      <c r="M10" s="144">
        <v>2.3952095808383235E-2</v>
      </c>
      <c r="N10" s="144">
        <v>0.15384615384615385</v>
      </c>
      <c r="O10" s="144">
        <v>0.38461538461538464</v>
      </c>
      <c r="P10" s="144">
        <v>0</v>
      </c>
      <c r="Q10" s="144">
        <v>0.34615384615384615</v>
      </c>
      <c r="R10" s="144">
        <v>0</v>
      </c>
      <c r="S10" s="144">
        <v>3.8461538461538464E-2</v>
      </c>
      <c r="T10" s="144">
        <v>7.6923076923076927E-2</v>
      </c>
      <c r="U10" s="141">
        <v>0.90393013100436681</v>
      </c>
      <c r="V10" s="141">
        <v>9.606986899563319E-2</v>
      </c>
      <c r="W10" s="141">
        <v>0.1358649789029536</v>
      </c>
      <c r="X10" s="141">
        <v>0.86413502109704643</v>
      </c>
      <c r="Y10" s="141">
        <v>1.7137960582690661E-3</v>
      </c>
      <c r="Z10" s="141">
        <v>5.9982862039417309E-3</v>
      </c>
      <c r="AA10" s="141">
        <v>3.3419023136246784E-2</v>
      </c>
      <c r="AB10" s="141">
        <v>0.22450728363324765</v>
      </c>
      <c r="AC10" s="141">
        <v>0.73436161096829478</v>
      </c>
      <c r="AD10" s="141">
        <v>1.7167381974248926E-3</v>
      </c>
      <c r="AE10" s="141">
        <v>3.4334763948497852E-3</v>
      </c>
      <c r="AF10" s="141">
        <v>1.3733905579399141E-2</v>
      </c>
      <c r="AG10" s="141">
        <v>0.10214592274678111</v>
      </c>
      <c r="AH10" s="141">
        <v>0.87896995708154502</v>
      </c>
      <c r="AI10" s="141">
        <v>1.1996572407883462E-2</v>
      </c>
      <c r="AJ10" s="141">
        <v>1.6281062553556127E-2</v>
      </c>
      <c r="AK10" s="141">
        <v>4.4558697514995714E-2</v>
      </c>
      <c r="AL10" s="141">
        <v>0.19194515852613539</v>
      </c>
      <c r="AM10" s="141">
        <v>0.73521850899742935</v>
      </c>
      <c r="AN10" s="141">
        <v>1.7152658662092624E-3</v>
      </c>
      <c r="AO10" s="141">
        <v>5.1457975986277877E-3</v>
      </c>
      <c r="AP10" s="141">
        <v>3.5162950257289882E-2</v>
      </c>
      <c r="AQ10" s="141">
        <v>0.24442538593481991</v>
      </c>
      <c r="AR10" s="141">
        <v>0.71355060034305318</v>
      </c>
      <c r="AS10" s="141">
        <v>1.7137960582690661E-3</v>
      </c>
      <c r="AT10" s="141">
        <v>4.2844901456726651E-3</v>
      </c>
      <c r="AU10" s="141">
        <v>2.056555269922879E-2</v>
      </c>
      <c r="AV10" s="141">
        <v>0.19708654670094258</v>
      </c>
      <c r="AW10" s="141">
        <v>0.7763496143958869</v>
      </c>
      <c r="AX10" s="141">
        <v>2.5728987993138938E-3</v>
      </c>
      <c r="AY10" s="141">
        <v>8.5763293310463125E-3</v>
      </c>
      <c r="AZ10" s="141">
        <v>2.3156089193825044E-2</v>
      </c>
      <c r="BA10" s="141">
        <v>0.17066895368782162</v>
      </c>
      <c r="BB10" s="141">
        <v>0.79502572898799317</v>
      </c>
      <c r="BC10" s="141">
        <v>5.1546391752577319E-3</v>
      </c>
      <c r="BD10" s="141">
        <v>1.9759450171821305E-2</v>
      </c>
      <c r="BE10" s="141">
        <v>9.7079037800687287E-2</v>
      </c>
      <c r="BF10" s="141">
        <v>0.35137457044673537</v>
      </c>
      <c r="BG10" s="141">
        <v>0.5266323024054983</v>
      </c>
      <c r="BH10" s="77" t="s">
        <v>81</v>
      </c>
      <c r="BI10" s="77" t="s">
        <v>82</v>
      </c>
      <c r="BJ10" s="142">
        <v>0</v>
      </c>
      <c r="BK10" s="142">
        <v>1.6877637130801688E-3</v>
      </c>
      <c r="BL10" s="142">
        <v>8.0168776371308023E-2</v>
      </c>
      <c r="BM10" s="142">
        <v>0.62278481012658227</v>
      </c>
      <c r="BN10" s="142">
        <v>0.29535864978902954</v>
      </c>
      <c r="BO10" s="146" t="s">
        <v>136</v>
      </c>
      <c r="BP10" s="129" t="s">
        <v>132</v>
      </c>
      <c r="BQ10" s="145">
        <v>0.94045368620037806</v>
      </c>
      <c r="BR10" s="145">
        <v>3.4026465028355386E-2</v>
      </c>
      <c r="BS10" s="145">
        <v>2.5519848771266541E-2</v>
      </c>
    </row>
    <row r="11" spans="1:71" x14ac:dyDescent="0.35">
      <c r="A11" s="76" t="s">
        <v>2</v>
      </c>
      <c r="B11" s="76">
        <v>2020</v>
      </c>
      <c r="C11" s="141">
        <v>0.87518355359765054</v>
      </c>
      <c r="D11" s="141">
        <v>0.12481644640234948</v>
      </c>
      <c r="E11" s="141">
        <v>0.28934010152284262</v>
      </c>
      <c r="F11" s="141">
        <v>0.49576988155668361</v>
      </c>
      <c r="G11" s="141">
        <v>0.17597292724196278</v>
      </c>
      <c r="H11" s="141">
        <v>3.8917089678510999E-2</v>
      </c>
      <c r="I11" s="141">
        <v>0.53701015965166909</v>
      </c>
      <c r="J11" s="141">
        <v>0.23802612481857766</v>
      </c>
      <c r="K11" s="141">
        <v>0.22496371552975328</v>
      </c>
      <c r="L11" s="144">
        <v>0.97950219619326506</v>
      </c>
      <c r="M11" s="144">
        <v>2.0497803806734993E-2</v>
      </c>
      <c r="N11" s="144">
        <v>0.15384615384615385</v>
      </c>
      <c r="O11" s="144">
        <v>0.23076923076923078</v>
      </c>
      <c r="P11" s="144">
        <v>0</v>
      </c>
      <c r="Q11" s="144">
        <v>0.46153846153846156</v>
      </c>
      <c r="R11" s="144">
        <v>7.6923076923076927E-2</v>
      </c>
      <c r="S11" s="144">
        <v>0</v>
      </c>
      <c r="T11" s="144">
        <v>7.6923076923076927E-2</v>
      </c>
      <c r="U11" s="141">
        <v>0.89291101055806943</v>
      </c>
      <c r="V11" s="141">
        <v>0.10708898944193061</v>
      </c>
      <c r="W11" s="141">
        <v>0.17478510028653296</v>
      </c>
      <c r="X11" s="141">
        <v>0.82521489971346706</v>
      </c>
      <c r="Y11" s="141">
        <v>1.4705882352941176E-3</v>
      </c>
      <c r="Z11" s="141">
        <v>8.8235294117647058E-3</v>
      </c>
      <c r="AA11" s="141">
        <v>3.6764705882352942E-2</v>
      </c>
      <c r="AB11" s="141">
        <v>0.21323529411764705</v>
      </c>
      <c r="AC11" s="141">
        <v>0.73970588235294121</v>
      </c>
      <c r="AD11" s="141">
        <v>1.4684287812041115E-3</v>
      </c>
      <c r="AE11" s="141">
        <v>4.4052863436123352E-3</v>
      </c>
      <c r="AF11" s="141">
        <v>1.3215859030837005E-2</v>
      </c>
      <c r="AG11" s="141">
        <v>0.13069016152716592</v>
      </c>
      <c r="AH11" s="141">
        <v>0.85022026431718056</v>
      </c>
      <c r="AI11" s="141">
        <v>7.331378299120235E-3</v>
      </c>
      <c r="AJ11" s="141">
        <v>2.4926686217008796E-2</v>
      </c>
      <c r="AK11" s="141">
        <v>6.89149560117302E-2</v>
      </c>
      <c r="AL11" s="141">
        <v>0.20674486803519063</v>
      </c>
      <c r="AM11" s="141">
        <v>0.6920821114369502</v>
      </c>
      <c r="AN11" s="141">
        <v>2.936857562408223E-3</v>
      </c>
      <c r="AO11" s="141">
        <v>1.3215859030837005E-2</v>
      </c>
      <c r="AP11" s="141">
        <v>3.0837004405286344E-2</v>
      </c>
      <c r="AQ11" s="141">
        <v>0.22320117474302498</v>
      </c>
      <c r="AR11" s="141">
        <v>0.72980910425844348</v>
      </c>
      <c r="AS11" s="141">
        <v>1.4662756598240469E-3</v>
      </c>
      <c r="AT11" s="141">
        <v>5.8651026392961877E-3</v>
      </c>
      <c r="AU11" s="141">
        <v>2.1994134897360705E-2</v>
      </c>
      <c r="AV11" s="141">
        <v>0.20087976539589442</v>
      </c>
      <c r="AW11" s="141">
        <v>0.76979472140762462</v>
      </c>
      <c r="AX11" s="141">
        <v>1.4684287812041115E-3</v>
      </c>
      <c r="AY11" s="141">
        <v>1.4684287812041116E-2</v>
      </c>
      <c r="AZ11" s="141">
        <v>2.643171806167401E-2</v>
      </c>
      <c r="BA11" s="141">
        <v>0.19676945668135096</v>
      </c>
      <c r="BB11" s="141">
        <v>0.76064610866372984</v>
      </c>
      <c r="BC11" s="141">
        <v>8.8105726872246704E-3</v>
      </c>
      <c r="BD11" s="141">
        <v>2.7900146842878122E-2</v>
      </c>
      <c r="BE11" s="141">
        <v>6.7547723935389131E-2</v>
      </c>
      <c r="BF11" s="141">
        <v>0.3524229074889868</v>
      </c>
      <c r="BG11" s="141">
        <v>0.5433186490455213</v>
      </c>
      <c r="BH11" s="77" t="s">
        <v>83</v>
      </c>
      <c r="BI11" s="77" t="s">
        <v>84</v>
      </c>
      <c r="BJ11" s="142">
        <v>0</v>
      </c>
      <c r="BK11" s="142">
        <v>4.3795620437956208E-3</v>
      </c>
      <c r="BL11" s="142">
        <v>7.153284671532846E-2</v>
      </c>
      <c r="BM11" s="142">
        <v>0.60875912408759125</v>
      </c>
      <c r="BN11" s="142">
        <v>0.31532846715328466</v>
      </c>
      <c r="BO11" s="146" t="s">
        <v>137</v>
      </c>
      <c r="BP11" s="129" t="s">
        <v>125</v>
      </c>
      <c r="BQ11" s="145">
        <v>0.92946708463949845</v>
      </c>
      <c r="BR11" s="145">
        <v>4.3887147335423198E-2</v>
      </c>
      <c r="BS11" s="145">
        <v>2.664576802507837E-2</v>
      </c>
    </row>
    <row r="12" spans="1:71" x14ac:dyDescent="0.35">
      <c r="A12" s="76" t="s">
        <v>2</v>
      </c>
      <c r="B12" s="76">
        <v>2021</v>
      </c>
      <c r="C12" s="141">
        <v>0.8701517706576728</v>
      </c>
      <c r="D12" s="141">
        <v>0.12984822934232715</v>
      </c>
      <c r="E12" s="141">
        <v>0.30495049504950494</v>
      </c>
      <c r="F12" s="141">
        <v>0.49702970297029703</v>
      </c>
      <c r="G12" s="141">
        <v>0.13465346534653466</v>
      </c>
      <c r="H12" s="141">
        <v>6.3366336633663367E-2</v>
      </c>
      <c r="I12" s="141">
        <v>0.46644295302013422</v>
      </c>
      <c r="J12" s="141">
        <v>0.24832214765100671</v>
      </c>
      <c r="K12" s="141">
        <v>0.28523489932885904</v>
      </c>
      <c r="L12" s="144">
        <v>0.99155405405405406</v>
      </c>
      <c r="M12" s="144">
        <v>8.4459459459459464E-3</v>
      </c>
      <c r="N12" s="144">
        <v>0</v>
      </c>
      <c r="O12" s="144">
        <v>0</v>
      </c>
      <c r="P12" s="144">
        <v>0</v>
      </c>
      <c r="Q12" s="144">
        <v>0.6</v>
      </c>
      <c r="R12" s="144">
        <v>0</v>
      </c>
      <c r="S12" s="144">
        <v>0.2</v>
      </c>
      <c r="T12" s="144">
        <v>0.2</v>
      </c>
      <c r="U12" s="141">
        <v>0.90657439446366783</v>
      </c>
      <c r="V12" s="141">
        <v>9.3425605536332182E-2</v>
      </c>
      <c r="W12" s="141">
        <v>0.11001642036124795</v>
      </c>
      <c r="X12" s="141">
        <v>0.88998357963875208</v>
      </c>
      <c r="Y12" s="141">
        <v>0</v>
      </c>
      <c r="Z12" s="141">
        <v>5.0590219224283303E-3</v>
      </c>
      <c r="AA12" s="141">
        <v>4.2158516020236091E-2</v>
      </c>
      <c r="AB12" s="141">
        <v>0.23777403035413153</v>
      </c>
      <c r="AC12" s="141">
        <v>0.71500843170320405</v>
      </c>
      <c r="AD12" s="141">
        <v>0</v>
      </c>
      <c r="AE12" s="141">
        <v>6.7340067340067337E-3</v>
      </c>
      <c r="AF12" s="141">
        <v>6.7340067340067337E-3</v>
      </c>
      <c r="AG12" s="141">
        <v>7.7441077441077436E-2</v>
      </c>
      <c r="AH12" s="141">
        <v>0.90909090909090906</v>
      </c>
      <c r="AI12" s="141">
        <v>1.3490725126475547E-2</v>
      </c>
      <c r="AJ12" s="141">
        <v>1.5177065767284991E-2</v>
      </c>
      <c r="AK12" s="141">
        <v>4.0472175379426642E-2</v>
      </c>
      <c r="AL12" s="141">
        <v>0.20236087689713322</v>
      </c>
      <c r="AM12" s="141">
        <v>0.72849915682967958</v>
      </c>
      <c r="AN12" s="141">
        <v>3.3726812816188868E-3</v>
      </c>
      <c r="AO12" s="141">
        <v>1.6863406408094434E-3</v>
      </c>
      <c r="AP12" s="141">
        <v>2.866779089376054E-2</v>
      </c>
      <c r="AQ12" s="141">
        <v>0.19898819561551434</v>
      </c>
      <c r="AR12" s="141">
        <v>0.76728499156829677</v>
      </c>
      <c r="AS12" s="141">
        <v>1.6863406408094434E-3</v>
      </c>
      <c r="AT12" s="141">
        <v>6.7453625632377737E-3</v>
      </c>
      <c r="AU12" s="141">
        <v>2.1922428330522766E-2</v>
      </c>
      <c r="AV12" s="141">
        <v>0.16863406408094436</v>
      </c>
      <c r="AW12" s="141">
        <v>0.80101180438448571</v>
      </c>
      <c r="AX12" s="141">
        <v>3.3726812816188868E-3</v>
      </c>
      <c r="AY12" s="141">
        <v>1.6863406408094434E-3</v>
      </c>
      <c r="AZ12" s="141">
        <v>1.5177065767284991E-2</v>
      </c>
      <c r="BA12" s="141">
        <v>0.18381112984822934</v>
      </c>
      <c r="BB12" s="141">
        <v>0.79595278246205736</v>
      </c>
      <c r="BC12" s="141">
        <v>8.4317032040472171E-3</v>
      </c>
      <c r="BD12" s="141">
        <v>1.3490725126475547E-2</v>
      </c>
      <c r="BE12" s="141">
        <v>8.4317032040472181E-2</v>
      </c>
      <c r="BF12" s="141">
        <v>0.30185497470489037</v>
      </c>
      <c r="BG12" s="141">
        <v>0.59190556492411472</v>
      </c>
      <c r="BH12" s="77" t="s">
        <v>85</v>
      </c>
      <c r="BI12" s="147" t="s">
        <v>86</v>
      </c>
      <c r="BJ12" s="142">
        <v>1.6722408026755853E-3</v>
      </c>
      <c r="BK12" s="142">
        <v>1.6722408026755853E-3</v>
      </c>
      <c r="BL12" s="142">
        <v>6.5217391304347824E-2</v>
      </c>
      <c r="BM12" s="142">
        <v>0.58862876254180607</v>
      </c>
      <c r="BN12" s="142">
        <v>0.34280936454849498</v>
      </c>
      <c r="BO12" s="146" t="s">
        <v>138</v>
      </c>
      <c r="BP12" s="129" t="s">
        <v>125</v>
      </c>
      <c r="BQ12" s="145">
        <v>0.9497307001795332</v>
      </c>
      <c r="BR12" s="145">
        <v>3.4111310592459608E-2</v>
      </c>
      <c r="BS12" s="145">
        <v>1.615798922800718E-2</v>
      </c>
    </row>
    <row r="13" spans="1:71" x14ac:dyDescent="0.35">
      <c r="A13" s="76" t="s">
        <v>2</v>
      </c>
      <c r="B13" s="149">
        <v>2022</v>
      </c>
      <c r="C13" s="141">
        <v>0.88680967594705618</v>
      </c>
      <c r="D13" s="141">
        <v>0.11319032405294387</v>
      </c>
      <c r="E13" s="141">
        <v>0.37513340448239063</v>
      </c>
      <c r="F13" s="141">
        <v>0.45944503735325509</v>
      </c>
      <c r="G13" s="141">
        <v>0.13340448239060831</v>
      </c>
      <c r="H13" s="141">
        <v>3.2017075773745997E-2</v>
      </c>
      <c r="I13" s="141">
        <v>0.49684400360685305</v>
      </c>
      <c r="J13" s="141">
        <v>0.22091974752028856</v>
      </c>
      <c r="K13" s="141">
        <v>0.28223624887285842</v>
      </c>
      <c r="L13" s="144">
        <v>0.97413793103448276</v>
      </c>
      <c r="M13" s="144">
        <v>2.5862068965517241E-2</v>
      </c>
      <c r="N13" s="144">
        <v>0.14545454545454545</v>
      </c>
      <c r="O13" s="144">
        <v>0.30909090909090908</v>
      </c>
      <c r="P13" s="144">
        <v>1.8181818181818181E-2</v>
      </c>
      <c r="Q13" s="144">
        <v>0.47272727272727272</v>
      </c>
      <c r="R13" s="144">
        <v>3.6363636363636362E-2</v>
      </c>
      <c r="S13" s="144">
        <v>1.8181818181818181E-2</v>
      </c>
      <c r="T13" s="144">
        <v>0</v>
      </c>
      <c r="U13" s="141">
        <v>0.90451552210724362</v>
      </c>
      <c r="V13" s="141">
        <v>9.5484477892756353E-2</v>
      </c>
      <c r="W13" s="141">
        <v>0.10303300624442462</v>
      </c>
      <c r="X13" s="141">
        <v>0.89696699375557543</v>
      </c>
      <c r="Y13" s="141">
        <v>5.0159598723210214E-3</v>
      </c>
      <c r="Z13" s="141">
        <v>1.0487916096671226E-2</v>
      </c>
      <c r="AA13" s="141">
        <v>4.1951664386684906E-2</v>
      </c>
      <c r="AB13" s="141">
        <v>0.24669402644778843</v>
      </c>
      <c r="AC13" s="141">
        <v>0.69585043319653439</v>
      </c>
      <c r="AD13" s="141">
        <v>3.1832651205093224E-3</v>
      </c>
      <c r="AE13" s="141">
        <v>4.5475216007276036E-3</v>
      </c>
      <c r="AF13" s="141">
        <v>1.3642564802182811E-2</v>
      </c>
      <c r="AG13" s="141">
        <v>0.11732605729877217</v>
      </c>
      <c r="AH13" s="141">
        <v>0.86130059117780811</v>
      </c>
      <c r="AI13" s="141">
        <v>1.2289485662266727E-2</v>
      </c>
      <c r="AJ13" s="141">
        <v>1.7296313154301319E-2</v>
      </c>
      <c r="AK13" s="141">
        <v>5.1433773327264454E-2</v>
      </c>
      <c r="AL13" s="141">
        <v>0.21620391442876649</v>
      </c>
      <c r="AM13" s="141">
        <v>0.702776513427401</v>
      </c>
      <c r="AN13" s="141">
        <v>4.5558086560364463E-3</v>
      </c>
      <c r="AO13" s="141">
        <v>1.1389521640091117E-2</v>
      </c>
      <c r="AP13" s="141">
        <v>2.9612756264236904E-2</v>
      </c>
      <c r="AQ13" s="141">
        <v>0.22369020501138953</v>
      </c>
      <c r="AR13" s="141">
        <v>0.73075170842824599</v>
      </c>
      <c r="AS13" s="141">
        <v>3.6496350364963502E-3</v>
      </c>
      <c r="AT13" s="141">
        <v>5.0182481751824817E-3</v>
      </c>
      <c r="AU13" s="141">
        <v>2.7372262773722629E-2</v>
      </c>
      <c r="AV13" s="141">
        <v>0.19251824817518248</v>
      </c>
      <c r="AW13" s="141">
        <v>0.77144160583941601</v>
      </c>
      <c r="AX13" s="141">
        <v>7.3159579332418836E-3</v>
      </c>
      <c r="AY13" s="141">
        <v>8.6877000457247378E-3</v>
      </c>
      <c r="AZ13" s="141">
        <v>2.9263831732967534E-2</v>
      </c>
      <c r="BA13" s="141">
        <v>0.18747142203932327</v>
      </c>
      <c r="BB13" s="141">
        <v>0.76726108824874262</v>
      </c>
      <c r="BC13" s="141">
        <v>9.6021947873799734E-3</v>
      </c>
      <c r="BD13" s="141">
        <v>2.5148605395518976E-2</v>
      </c>
      <c r="BE13" s="141">
        <v>9.0077732053040691E-2</v>
      </c>
      <c r="BF13" s="141">
        <v>0.34842249657064472</v>
      </c>
      <c r="BG13" s="141">
        <v>0.52674897119341568</v>
      </c>
      <c r="BH13" s="150" t="s">
        <v>87</v>
      </c>
      <c r="BI13" s="150" t="s">
        <v>88</v>
      </c>
      <c r="BJ13" s="142">
        <v>0</v>
      </c>
      <c r="BK13" s="142">
        <v>2.6990553306342779E-3</v>
      </c>
      <c r="BL13" s="142">
        <v>7.8272604588394065E-2</v>
      </c>
      <c r="BM13" s="142">
        <v>0.60278902384165545</v>
      </c>
      <c r="BN13" s="142">
        <v>0.31623931623931623</v>
      </c>
      <c r="BO13" s="146" t="s">
        <v>137</v>
      </c>
      <c r="BP13" s="129" t="s">
        <v>125</v>
      </c>
      <c r="BQ13" s="145">
        <v>0.94357682619647354</v>
      </c>
      <c r="BR13" s="145">
        <v>3.2241813602015112E-2</v>
      </c>
      <c r="BS13" s="145">
        <v>2.4181360201511334E-2</v>
      </c>
    </row>
    <row r="14" spans="1:71" x14ac:dyDescent="0.35">
      <c r="B14" s="86" t="s">
        <v>924</v>
      </c>
      <c r="C14" s="169">
        <f>IF(C15&gt;0,0,1)</f>
        <v>1</v>
      </c>
      <c r="D14" s="169">
        <f t="shared" ref="D14:M14" si="0">IF(D15&gt;0,0,1)</f>
        <v>0</v>
      </c>
      <c r="E14" s="169">
        <f t="shared" si="0"/>
        <v>1</v>
      </c>
      <c r="F14" s="169">
        <f t="shared" si="0"/>
        <v>0</v>
      </c>
      <c r="G14" s="169">
        <f t="shared" si="0"/>
        <v>0</v>
      </c>
      <c r="H14" s="169">
        <f t="shared" si="0"/>
        <v>1</v>
      </c>
      <c r="I14" s="169">
        <f t="shared" si="0"/>
        <v>1</v>
      </c>
      <c r="J14" s="169">
        <f t="shared" si="0"/>
        <v>1</v>
      </c>
      <c r="K14" s="169">
        <f t="shared" si="0"/>
        <v>0</v>
      </c>
      <c r="L14" s="169">
        <f t="shared" si="0"/>
        <v>1</v>
      </c>
      <c r="M14" s="169">
        <f t="shared" si="0"/>
        <v>0</v>
      </c>
      <c r="BM14" s="151" t="s">
        <v>925</v>
      </c>
    </row>
    <row r="15" spans="1:71" ht="29" x14ac:dyDescent="0.35">
      <c r="B15" s="86" t="s">
        <v>926</v>
      </c>
      <c r="C15" s="153">
        <f>CORREL(C3:C13,$BK$3:$BK$13)</f>
        <v>-0.8239284988410418</v>
      </c>
      <c r="D15" s="153">
        <f t="shared" ref="D15:M15" si="1">CORREL(D3:D13,$BK$3:$BK$13)</f>
        <v>0.82392849884104225</v>
      </c>
      <c r="E15" s="153">
        <f t="shared" si="1"/>
        <v>-0.76632969707947951</v>
      </c>
      <c r="F15" s="152">
        <f t="shared" si="1"/>
        <v>0.71905278068269229</v>
      </c>
      <c r="G15" s="152">
        <f t="shared" si="1"/>
        <v>3.1761580646964396E-2</v>
      </c>
      <c r="H15" s="153">
        <f t="shared" si="1"/>
        <v>-0.19366436112896651</v>
      </c>
      <c r="I15" s="153">
        <f t="shared" si="1"/>
        <v>-0.30595099767939538</v>
      </c>
      <c r="J15" s="152">
        <f t="shared" si="1"/>
        <v>-0.10680806644012815</v>
      </c>
      <c r="K15" s="152">
        <f t="shared" si="1"/>
        <v>0.27994666415375946</v>
      </c>
      <c r="L15" s="153">
        <f t="shared" si="1"/>
        <v>-0.75590170624343089</v>
      </c>
      <c r="M15" s="153">
        <f t="shared" si="1"/>
        <v>0.75590170624343156</v>
      </c>
      <c r="O15" s="174">
        <v>0</v>
      </c>
      <c r="P15" s="152">
        <f>AVERAGE(C15:M15)</f>
        <v>-3.109019062223203E-2</v>
      </c>
      <c r="Q15" s="152">
        <f>MAX(C15:M15)</f>
        <v>0.82392849884104225</v>
      </c>
      <c r="R15" s="152">
        <f>MIN(C15:M15)</f>
        <v>-0.8239284988410418</v>
      </c>
    </row>
    <row r="17" spans="2:15" x14ac:dyDescent="0.35">
      <c r="C17" s="86" t="str">
        <f>C1</f>
        <v>fizikai aktivitás
(akt_data$sport)</v>
      </c>
      <c r="D17" s="86" t="str">
        <f t="shared" ref="D17:M18" si="2">D1</f>
        <v>fizikai aktivitás
(akt_data$sport)</v>
      </c>
      <c r="E17" s="86" t="str">
        <f t="shared" si="2"/>
        <v>sportolási gyakoriság
(akt_data$SP_GYAK)</v>
      </c>
      <c r="F17" s="86" t="str">
        <f t="shared" si="2"/>
        <v>sportolási gyakoriság
(akt_data$SP_GYAK)</v>
      </c>
      <c r="G17" s="86" t="str">
        <f t="shared" si="2"/>
        <v>sportolási gyakoriság
(akt_data$SP_GYAK)</v>
      </c>
      <c r="H17" s="86" t="str">
        <f t="shared" si="2"/>
        <v>sportolási gyakoriság
(akt_data$SP_GYAK)</v>
      </c>
      <c r="I17" s="86" t="str">
        <f t="shared" si="2"/>
        <v>dohányzás</v>
      </c>
      <c r="J17" s="86" t="str">
        <f t="shared" si="2"/>
        <v>dohányzás</v>
      </c>
      <c r="K17" s="86" t="str">
        <f t="shared" si="2"/>
        <v>dohányzás</v>
      </c>
      <c r="L17" s="86" t="str">
        <f t="shared" si="2"/>
        <v>szenved-e alvászavarban? 
(akt_data$alv_st)</v>
      </c>
      <c r="M17" s="86" t="str">
        <f t="shared" si="2"/>
        <v>szenved-e alvászavarban? 
(akt_data$alv_st)</v>
      </c>
      <c r="N17" s="86" t="str">
        <f>BK1</f>
        <v>önminősített egészségi állapot</v>
      </c>
    </row>
    <row r="18" spans="2:15" x14ac:dyDescent="0.35">
      <c r="C18" s="86" t="str">
        <f>C2</f>
        <v>1 - igen</v>
      </c>
      <c r="D18" s="86" t="str">
        <f t="shared" si="2"/>
        <v>2 - nem</v>
      </c>
      <c r="E18" s="86" t="str">
        <f t="shared" si="2"/>
        <v>1 - hetente 4-5 alkalom</v>
      </c>
      <c r="F18" s="86" t="str">
        <f t="shared" si="2"/>
        <v>2 - heti 2-3 alkalom</v>
      </c>
      <c r="G18" s="86" t="str">
        <f t="shared" si="2"/>
        <v>3 - heti 1 alkalom</v>
      </c>
      <c r="H18" s="86" t="str">
        <f t="shared" si="2"/>
        <v>4 - a fentieknél ritkábban</v>
      </c>
      <c r="I18" s="86" t="str">
        <f t="shared" si="2"/>
        <v>1 - Nem, és soha nem is dohányzott</v>
      </c>
      <c r="J18" s="86" t="str">
        <f t="shared" si="2"/>
        <v>2 - Nem, leszokott</v>
      </c>
      <c r="K18" s="86" t="str">
        <f t="shared" si="2"/>
        <v>3 - Igen</v>
      </c>
      <c r="L18" s="86" t="str">
        <f t="shared" si="2"/>
        <v>1 - Nem</v>
      </c>
      <c r="M18" s="86" t="str">
        <f t="shared" si="2"/>
        <v>2 - Igen</v>
      </c>
      <c r="N18" s="86" t="str">
        <f>BK2</f>
        <v>2 - rossz</v>
      </c>
      <c r="O18" s="164" t="str">
        <f>O78</f>
        <v>Delta</v>
      </c>
    </row>
    <row r="19" spans="2:15" x14ac:dyDescent="0.35">
      <c r="B19" s="86">
        <f>B3</f>
        <v>2011</v>
      </c>
      <c r="C19" s="86">
        <f>RANK(C3,C$3:C$13,C$14)</f>
        <v>1</v>
      </c>
      <c r="D19" s="86">
        <f t="shared" ref="D19:M19" si="3">RANK(D3,D$3:D$13,D$14)</f>
        <v>1</v>
      </c>
      <c r="E19" s="86">
        <f t="shared" si="3"/>
        <v>3</v>
      </c>
      <c r="F19" s="86">
        <f t="shared" si="3"/>
        <v>3</v>
      </c>
      <c r="G19" s="86">
        <f t="shared" si="3"/>
        <v>9</v>
      </c>
      <c r="H19" s="86">
        <f t="shared" si="3"/>
        <v>9</v>
      </c>
      <c r="I19" s="86">
        <f t="shared" si="3"/>
        <v>1</v>
      </c>
      <c r="J19" s="86">
        <f t="shared" si="3"/>
        <v>6</v>
      </c>
      <c r="K19" s="86">
        <f t="shared" si="3"/>
        <v>2</v>
      </c>
      <c r="L19" s="86">
        <f t="shared" si="3"/>
        <v>1</v>
      </c>
      <c r="M19" s="86">
        <f t="shared" si="3"/>
        <v>1</v>
      </c>
      <c r="N19" s="86">
        <f>INT(BK3*1000000)+1000000</f>
        <v>1005857</v>
      </c>
      <c r="O19" s="164">
        <f t="shared" ref="O19:O29" si="4">O79</f>
        <v>0</v>
      </c>
    </row>
    <row r="20" spans="2:15" x14ac:dyDescent="0.35">
      <c r="B20" s="86">
        <f t="shared" ref="B20:B29" si="5">B4</f>
        <v>2012</v>
      </c>
      <c r="C20" s="86">
        <f t="shared" ref="C20:M29" si="6">RANK(C4,C$3:C$13,C$14)</f>
        <v>4</v>
      </c>
      <c r="D20" s="86">
        <f t="shared" si="6"/>
        <v>4</v>
      </c>
      <c r="E20" s="86">
        <f t="shared" si="6"/>
        <v>4</v>
      </c>
      <c r="F20" s="86">
        <f t="shared" si="6"/>
        <v>4</v>
      </c>
      <c r="G20" s="86">
        <f t="shared" si="6"/>
        <v>10</v>
      </c>
      <c r="H20" s="86">
        <f t="shared" si="6"/>
        <v>5</v>
      </c>
      <c r="I20" s="86">
        <f t="shared" si="6"/>
        <v>3</v>
      </c>
      <c r="J20" s="86">
        <f t="shared" si="6"/>
        <v>2</v>
      </c>
      <c r="K20" s="86">
        <f t="shared" si="6"/>
        <v>3</v>
      </c>
      <c r="L20" s="86">
        <f t="shared" si="6"/>
        <v>3</v>
      </c>
      <c r="M20" s="86">
        <f t="shared" si="6"/>
        <v>3</v>
      </c>
      <c r="N20" s="86">
        <f t="shared" ref="N20:N29" si="7">INT(BK4*1000000)+1000000</f>
        <v>1006389</v>
      </c>
      <c r="O20" s="164">
        <f t="shared" si="4"/>
        <v>0</v>
      </c>
    </row>
    <row r="21" spans="2:15" x14ac:dyDescent="0.35">
      <c r="B21" s="86">
        <f t="shared" si="5"/>
        <v>2013</v>
      </c>
      <c r="C21" s="86">
        <f t="shared" si="6"/>
        <v>2</v>
      </c>
      <c r="D21" s="86">
        <f t="shared" si="6"/>
        <v>2</v>
      </c>
      <c r="E21" s="86">
        <f t="shared" si="6"/>
        <v>1</v>
      </c>
      <c r="F21" s="86">
        <f t="shared" si="6"/>
        <v>1</v>
      </c>
      <c r="G21" s="86">
        <f t="shared" si="6"/>
        <v>5</v>
      </c>
      <c r="H21" s="86">
        <f t="shared" si="6"/>
        <v>6</v>
      </c>
      <c r="I21" s="86">
        <f t="shared" si="6"/>
        <v>4</v>
      </c>
      <c r="J21" s="86">
        <f t="shared" si="6"/>
        <v>10</v>
      </c>
      <c r="K21" s="86">
        <f t="shared" si="6"/>
        <v>7</v>
      </c>
      <c r="L21" s="86">
        <f t="shared" si="6"/>
        <v>2</v>
      </c>
      <c r="M21" s="86">
        <f t="shared" si="6"/>
        <v>2</v>
      </c>
      <c r="N21" s="86">
        <f t="shared" si="7"/>
        <v>1006131</v>
      </c>
      <c r="O21" s="164">
        <f t="shared" si="4"/>
        <v>0</v>
      </c>
    </row>
    <row r="22" spans="2:15" x14ac:dyDescent="0.35">
      <c r="B22" s="86">
        <f t="shared" si="5"/>
        <v>2015</v>
      </c>
      <c r="C22" s="86">
        <f t="shared" si="6"/>
        <v>3</v>
      </c>
      <c r="D22" s="86">
        <f t="shared" si="6"/>
        <v>3</v>
      </c>
      <c r="E22" s="86">
        <f t="shared" si="6"/>
        <v>2</v>
      </c>
      <c r="F22" s="86">
        <f t="shared" si="6"/>
        <v>2</v>
      </c>
      <c r="G22" s="86">
        <f t="shared" si="6"/>
        <v>6</v>
      </c>
      <c r="H22" s="86">
        <f t="shared" si="6"/>
        <v>3</v>
      </c>
      <c r="I22" s="86">
        <f t="shared" si="6"/>
        <v>10</v>
      </c>
      <c r="J22" s="86">
        <f t="shared" si="6"/>
        <v>8</v>
      </c>
      <c r="K22" s="86">
        <f t="shared" si="6"/>
        <v>9</v>
      </c>
      <c r="L22" s="86">
        <f t="shared" si="6"/>
        <v>4</v>
      </c>
      <c r="M22" s="86">
        <f t="shared" si="6"/>
        <v>4</v>
      </c>
      <c r="N22" s="86">
        <f t="shared" si="7"/>
        <v>1004646</v>
      </c>
      <c r="O22" s="164">
        <f t="shared" si="4"/>
        <v>0</v>
      </c>
    </row>
    <row r="23" spans="2:15" x14ac:dyDescent="0.35">
      <c r="B23" s="86">
        <f t="shared" si="5"/>
        <v>2016</v>
      </c>
      <c r="C23" s="86">
        <f t="shared" si="6"/>
        <v>9</v>
      </c>
      <c r="D23" s="86">
        <f t="shared" si="6"/>
        <v>9</v>
      </c>
      <c r="E23" s="86">
        <f t="shared" si="6"/>
        <v>10</v>
      </c>
      <c r="F23" s="86">
        <f t="shared" si="6"/>
        <v>10</v>
      </c>
      <c r="G23" s="86">
        <f t="shared" si="6"/>
        <v>2</v>
      </c>
      <c r="H23" s="86">
        <f t="shared" si="6"/>
        <v>1</v>
      </c>
      <c r="I23" s="86">
        <f t="shared" si="6"/>
        <v>5</v>
      </c>
      <c r="J23" s="86">
        <f t="shared" si="6"/>
        <v>1</v>
      </c>
      <c r="K23" s="86">
        <f t="shared" si="6"/>
        <v>1</v>
      </c>
      <c r="L23" s="86">
        <f t="shared" si="6"/>
        <v>9</v>
      </c>
      <c r="M23" s="86">
        <f t="shared" si="6"/>
        <v>9</v>
      </c>
      <c r="N23" s="86">
        <f t="shared" si="7"/>
        <v>1001288</v>
      </c>
      <c r="O23" s="164">
        <f t="shared" si="4"/>
        <v>0</v>
      </c>
    </row>
    <row r="24" spans="2:15" x14ac:dyDescent="0.35">
      <c r="B24" s="86">
        <f t="shared" si="5"/>
        <v>2017</v>
      </c>
      <c r="C24" s="86">
        <f t="shared" si="6"/>
        <v>11</v>
      </c>
      <c r="D24" s="86">
        <f t="shared" si="6"/>
        <v>11</v>
      </c>
      <c r="E24" s="86">
        <f t="shared" si="6"/>
        <v>9</v>
      </c>
      <c r="F24" s="86">
        <f t="shared" si="6"/>
        <v>9</v>
      </c>
      <c r="G24" s="86">
        <f t="shared" si="6"/>
        <v>4</v>
      </c>
      <c r="H24" s="86">
        <f t="shared" si="6"/>
        <v>2</v>
      </c>
      <c r="I24" s="86">
        <f t="shared" si="6"/>
        <v>9</v>
      </c>
      <c r="J24" s="86">
        <f t="shared" si="6"/>
        <v>4</v>
      </c>
      <c r="K24" s="86">
        <f t="shared" si="6"/>
        <v>8</v>
      </c>
      <c r="L24" s="86">
        <f t="shared" si="6"/>
        <v>5</v>
      </c>
      <c r="M24" s="86">
        <f t="shared" si="6"/>
        <v>5</v>
      </c>
      <c r="N24" s="86">
        <f t="shared" si="7"/>
        <v>1000000</v>
      </c>
      <c r="O24" s="164">
        <f t="shared" si="4"/>
        <v>0</v>
      </c>
    </row>
    <row r="25" spans="2:15" x14ac:dyDescent="0.35">
      <c r="B25" s="86">
        <f t="shared" si="5"/>
        <v>2018</v>
      </c>
      <c r="C25" s="86">
        <f t="shared" si="6"/>
        <v>7</v>
      </c>
      <c r="D25" s="86">
        <f t="shared" si="6"/>
        <v>7</v>
      </c>
      <c r="E25" s="86">
        <f t="shared" si="6"/>
        <v>7</v>
      </c>
      <c r="F25" s="86">
        <f t="shared" si="6"/>
        <v>5</v>
      </c>
      <c r="G25" s="86">
        <f t="shared" si="6"/>
        <v>11</v>
      </c>
      <c r="H25" s="86">
        <f t="shared" si="6"/>
        <v>11</v>
      </c>
      <c r="I25" s="86">
        <f t="shared" si="6"/>
        <v>8</v>
      </c>
      <c r="J25" s="86">
        <f t="shared" si="6"/>
        <v>11</v>
      </c>
      <c r="K25" s="86">
        <f t="shared" si="6"/>
        <v>11</v>
      </c>
      <c r="L25" s="86">
        <f t="shared" si="6"/>
        <v>10</v>
      </c>
      <c r="M25" s="86">
        <f t="shared" si="6"/>
        <v>10</v>
      </c>
      <c r="N25" s="86">
        <f t="shared" si="7"/>
        <v>1000000</v>
      </c>
      <c r="O25" s="164">
        <f t="shared" si="4"/>
        <v>0</v>
      </c>
    </row>
    <row r="26" spans="2:15" x14ac:dyDescent="0.35">
      <c r="B26" s="86">
        <f t="shared" si="5"/>
        <v>2019</v>
      </c>
      <c r="C26" s="86">
        <f t="shared" si="6"/>
        <v>6</v>
      </c>
      <c r="D26" s="86">
        <f t="shared" si="6"/>
        <v>6</v>
      </c>
      <c r="E26" s="86">
        <f t="shared" si="6"/>
        <v>6</v>
      </c>
      <c r="F26" s="86">
        <f t="shared" si="6"/>
        <v>6</v>
      </c>
      <c r="G26" s="86">
        <f t="shared" si="6"/>
        <v>3</v>
      </c>
      <c r="H26" s="86">
        <f t="shared" si="6"/>
        <v>7</v>
      </c>
      <c r="I26" s="86">
        <f t="shared" si="6"/>
        <v>6</v>
      </c>
      <c r="J26" s="86">
        <f t="shared" si="6"/>
        <v>5</v>
      </c>
      <c r="K26" s="86">
        <f t="shared" si="6"/>
        <v>6</v>
      </c>
      <c r="L26" s="86">
        <f t="shared" si="6"/>
        <v>7</v>
      </c>
      <c r="M26" s="86">
        <f t="shared" si="6"/>
        <v>7</v>
      </c>
      <c r="N26" s="86">
        <f t="shared" si="7"/>
        <v>1001687</v>
      </c>
      <c r="O26" s="164">
        <f t="shared" si="4"/>
        <v>0</v>
      </c>
    </row>
    <row r="27" spans="2:15" x14ac:dyDescent="0.35">
      <c r="B27" s="86">
        <f t="shared" si="5"/>
        <v>2020</v>
      </c>
      <c r="C27" s="86">
        <f t="shared" si="6"/>
        <v>8</v>
      </c>
      <c r="D27" s="86">
        <f t="shared" si="6"/>
        <v>8</v>
      </c>
      <c r="E27" s="86">
        <f t="shared" si="6"/>
        <v>5</v>
      </c>
      <c r="F27" s="86">
        <f t="shared" si="6"/>
        <v>8</v>
      </c>
      <c r="G27" s="86">
        <f t="shared" si="6"/>
        <v>1</v>
      </c>
      <c r="H27" s="86">
        <f t="shared" si="6"/>
        <v>8</v>
      </c>
      <c r="I27" s="86">
        <f t="shared" si="6"/>
        <v>11</v>
      </c>
      <c r="J27" s="86">
        <f t="shared" si="6"/>
        <v>7</v>
      </c>
      <c r="K27" s="86">
        <f t="shared" si="6"/>
        <v>10</v>
      </c>
      <c r="L27" s="86">
        <f t="shared" si="6"/>
        <v>8</v>
      </c>
      <c r="M27" s="86">
        <f t="shared" si="6"/>
        <v>8</v>
      </c>
      <c r="N27" s="86">
        <f t="shared" si="7"/>
        <v>1004379</v>
      </c>
      <c r="O27" s="164">
        <f t="shared" si="4"/>
        <v>0</v>
      </c>
    </row>
    <row r="28" spans="2:15" x14ac:dyDescent="0.35">
      <c r="B28" s="86">
        <f t="shared" si="5"/>
        <v>2021</v>
      </c>
      <c r="C28" s="86">
        <f t="shared" si="6"/>
        <v>5</v>
      </c>
      <c r="D28" s="86">
        <f t="shared" si="6"/>
        <v>5</v>
      </c>
      <c r="E28" s="86">
        <f t="shared" si="6"/>
        <v>8</v>
      </c>
      <c r="F28" s="86">
        <f t="shared" si="6"/>
        <v>7</v>
      </c>
      <c r="G28" s="86">
        <f t="shared" si="6"/>
        <v>7</v>
      </c>
      <c r="H28" s="86">
        <f t="shared" si="6"/>
        <v>10</v>
      </c>
      <c r="I28" s="86">
        <f t="shared" si="6"/>
        <v>2</v>
      </c>
      <c r="J28" s="86">
        <f t="shared" si="6"/>
        <v>9</v>
      </c>
      <c r="K28" s="86">
        <f t="shared" si="6"/>
        <v>4</v>
      </c>
      <c r="L28" s="86">
        <f t="shared" si="6"/>
        <v>11</v>
      </c>
      <c r="M28" s="86">
        <f t="shared" si="6"/>
        <v>11</v>
      </c>
      <c r="N28" s="86">
        <f t="shared" si="7"/>
        <v>1001672</v>
      </c>
      <c r="O28" s="164">
        <f t="shared" si="4"/>
        <v>0</v>
      </c>
    </row>
    <row r="29" spans="2:15" x14ac:dyDescent="0.35">
      <c r="B29" s="86">
        <f t="shared" si="5"/>
        <v>2022</v>
      </c>
      <c r="C29" s="86">
        <f t="shared" si="6"/>
        <v>10</v>
      </c>
      <c r="D29" s="86">
        <f t="shared" si="6"/>
        <v>10</v>
      </c>
      <c r="E29" s="86">
        <f t="shared" si="6"/>
        <v>11</v>
      </c>
      <c r="F29" s="86">
        <f t="shared" si="6"/>
        <v>11</v>
      </c>
      <c r="G29" s="86">
        <f t="shared" si="6"/>
        <v>8</v>
      </c>
      <c r="H29" s="86">
        <f t="shared" si="6"/>
        <v>4</v>
      </c>
      <c r="I29" s="86">
        <f t="shared" si="6"/>
        <v>7</v>
      </c>
      <c r="J29" s="86">
        <f t="shared" si="6"/>
        <v>3</v>
      </c>
      <c r="K29" s="86">
        <f t="shared" si="6"/>
        <v>5</v>
      </c>
      <c r="L29" s="86">
        <f t="shared" si="6"/>
        <v>6</v>
      </c>
      <c r="M29" s="86">
        <f t="shared" si="6"/>
        <v>6</v>
      </c>
      <c r="N29" s="86">
        <f t="shared" si="7"/>
        <v>1002699</v>
      </c>
      <c r="O29" s="164">
        <f t="shared" si="4"/>
        <v>0</v>
      </c>
    </row>
    <row r="33" spans="1:16" ht="18" x14ac:dyDescent="0.35">
      <c r="A33" s="154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5">
      <c r="A34" s="155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5">
      <c r="A37" s="156" t="s">
        <v>927</v>
      </c>
      <c r="B37" s="157">
        <v>4006404</v>
      </c>
      <c r="C37" s="156" t="s">
        <v>928</v>
      </c>
      <c r="D37" s="157">
        <v>11</v>
      </c>
      <c r="E37" s="156" t="s">
        <v>929</v>
      </c>
      <c r="F37" s="157">
        <v>11</v>
      </c>
      <c r="G37" s="156" t="s">
        <v>930</v>
      </c>
      <c r="H37" s="157">
        <v>11</v>
      </c>
      <c r="I37" s="156" t="s">
        <v>931</v>
      </c>
      <c r="J37" s="157">
        <v>0</v>
      </c>
      <c r="K37" s="156" t="s">
        <v>932</v>
      </c>
      <c r="L37" s="157" t="s">
        <v>1030</v>
      </c>
      <c r="M37"/>
      <c r="N37"/>
      <c r="O37"/>
      <c r="P37"/>
    </row>
    <row r="38" spans="1:16" ht="18.5" thickBot="1" x14ac:dyDescent="0.4">
      <c r="A38" s="154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4">
      <c r="A39" s="158" t="s">
        <v>933</v>
      </c>
      <c r="B39" s="158" t="s">
        <v>934</v>
      </c>
      <c r="C39" s="158" t="s">
        <v>935</v>
      </c>
      <c r="D39" s="158" t="s">
        <v>936</v>
      </c>
      <c r="E39" s="158" t="s">
        <v>937</v>
      </c>
      <c r="F39" s="158" t="s">
        <v>938</v>
      </c>
      <c r="G39" s="158" t="s">
        <v>939</v>
      </c>
      <c r="H39" s="158" t="s">
        <v>940</v>
      </c>
      <c r="I39" s="158" t="s">
        <v>941</v>
      </c>
      <c r="J39" s="158" t="s">
        <v>942</v>
      </c>
      <c r="K39" s="158" t="s">
        <v>943</v>
      </c>
      <c r="L39" s="158" t="s">
        <v>944</v>
      </c>
      <c r="M39" s="158" t="s">
        <v>945</v>
      </c>
      <c r="N39"/>
      <c r="O39"/>
      <c r="P39"/>
    </row>
    <row r="40" spans="1:16" ht="15" thickBot="1" x14ac:dyDescent="0.4">
      <c r="A40" s="158" t="s">
        <v>946</v>
      </c>
      <c r="B40" s="159">
        <v>1</v>
      </c>
      <c r="C40" s="159">
        <v>1</v>
      </c>
      <c r="D40" s="159">
        <v>3</v>
      </c>
      <c r="E40" s="159">
        <v>3</v>
      </c>
      <c r="F40" s="159">
        <v>9</v>
      </c>
      <c r="G40" s="159">
        <v>9</v>
      </c>
      <c r="H40" s="159">
        <v>1</v>
      </c>
      <c r="I40" s="159">
        <v>6</v>
      </c>
      <c r="J40" s="159">
        <v>2</v>
      </c>
      <c r="K40" s="159">
        <v>1</v>
      </c>
      <c r="L40" s="159">
        <v>1</v>
      </c>
      <c r="M40" s="159">
        <v>1005857</v>
      </c>
      <c r="N40"/>
      <c r="O40"/>
      <c r="P40"/>
    </row>
    <row r="41" spans="1:16" ht="15" thickBot="1" x14ac:dyDescent="0.4">
      <c r="A41" s="158" t="s">
        <v>947</v>
      </c>
      <c r="B41" s="159">
        <v>4</v>
      </c>
      <c r="C41" s="159">
        <v>4</v>
      </c>
      <c r="D41" s="159">
        <v>4</v>
      </c>
      <c r="E41" s="159">
        <v>4</v>
      </c>
      <c r="F41" s="159">
        <v>10</v>
      </c>
      <c r="G41" s="159">
        <v>5</v>
      </c>
      <c r="H41" s="159">
        <v>3</v>
      </c>
      <c r="I41" s="159">
        <v>2</v>
      </c>
      <c r="J41" s="159">
        <v>3</v>
      </c>
      <c r="K41" s="159">
        <v>3</v>
      </c>
      <c r="L41" s="159">
        <v>3</v>
      </c>
      <c r="M41" s="159">
        <v>1006389</v>
      </c>
      <c r="N41"/>
      <c r="O41"/>
      <c r="P41"/>
    </row>
    <row r="42" spans="1:16" ht="15" thickBot="1" x14ac:dyDescent="0.4">
      <c r="A42" s="158" t="s">
        <v>948</v>
      </c>
      <c r="B42" s="159">
        <v>2</v>
      </c>
      <c r="C42" s="159">
        <v>2</v>
      </c>
      <c r="D42" s="159">
        <v>1</v>
      </c>
      <c r="E42" s="159">
        <v>1</v>
      </c>
      <c r="F42" s="159">
        <v>5</v>
      </c>
      <c r="G42" s="159">
        <v>6</v>
      </c>
      <c r="H42" s="159">
        <v>4</v>
      </c>
      <c r="I42" s="159">
        <v>10</v>
      </c>
      <c r="J42" s="159">
        <v>7</v>
      </c>
      <c r="K42" s="159">
        <v>2</v>
      </c>
      <c r="L42" s="159">
        <v>2</v>
      </c>
      <c r="M42" s="159">
        <v>1006131</v>
      </c>
      <c r="N42"/>
      <c r="O42"/>
      <c r="P42"/>
    </row>
    <row r="43" spans="1:16" ht="15" thickBot="1" x14ac:dyDescent="0.4">
      <c r="A43" s="158" t="s">
        <v>949</v>
      </c>
      <c r="B43" s="159">
        <v>3</v>
      </c>
      <c r="C43" s="159">
        <v>3</v>
      </c>
      <c r="D43" s="159">
        <v>2</v>
      </c>
      <c r="E43" s="159">
        <v>2</v>
      </c>
      <c r="F43" s="159">
        <v>6</v>
      </c>
      <c r="G43" s="159">
        <v>3</v>
      </c>
      <c r="H43" s="159">
        <v>10</v>
      </c>
      <c r="I43" s="159">
        <v>8</v>
      </c>
      <c r="J43" s="159">
        <v>9</v>
      </c>
      <c r="K43" s="159">
        <v>4</v>
      </c>
      <c r="L43" s="159">
        <v>4</v>
      </c>
      <c r="M43" s="159">
        <v>1004646</v>
      </c>
      <c r="N43"/>
      <c r="O43"/>
      <c r="P43"/>
    </row>
    <row r="44" spans="1:16" ht="15" thickBot="1" x14ac:dyDescent="0.4">
      <c r="A44" s="158" t="s">
        <v>950</v>
      </c>
      <c r="B44" s="159">
        <v>9</v>
      </c>
      <c r="C44" s="159">
        <v>9</v>
      </c>
      <c r="D44" s="159">
        <v>10</v>
      </c>
      <c r="E44" s="159">
        <v>10</v>
      </c>
      <c r="F44" s="159">
        <v>2</v>
      </c>
      <c r="G44" s="159">
        <v>1</v>
      </c>
      <c r="H44" s="159">
        <v>5</v>
      </c>
      <c r="I44" s="159">
        <v>1</v>
      </c>
      <c r="J44" s="159">
        <v>1</v>
      </c>
      <c r="K44" s="159">
        <v>9</v>
      </c>
      <c r="L44" s="159">
        <v>9</v>
      </c>
      <c r="M44" s="159">
        <v>1001288</v>
      </c>
      <c r="N44"/>
      <c r="O44"/>
      <c r="P44"/>
    </row>
    <row r="45" spans="1:16" ht="15" thickBot="1" x14ac:dyDescent="0.4">
      <c r="A45" s="158" t="s">
        <v>951</v>
      </c>
      <c r="B45" s="159">
        <v>11</v>
      </c>
      <c r="C45" s="159">
        <v>11</v>
      </c>
      <c r="D45" s="159">
        <v>9</v>
      </c>
      <c r="E45" s="159">
        <v>9</v>
      </c>
      <c r="F45" s="159">
        <v>4</v>
      </c>
      <c r="G45" s="159">
        <v>2</v>
      </c>
      <c r="H45" s="159">
        <v>9</v>
      </c>
      <c r="I45" s="159">
        <v>4</v>
      </c>
      <c r="J45" s="159">
        <v>8</v>
      </c>
      <c r="K45" s="159">
        <v>5</v>
      </c>
      <c r="L45" s="159">
        <v>5</v>
      </c>
      <c r="M45" s="159">
        <v>1000000</v>
      </c>
      <c r="N45"/>
      <c r="O45"/>
      <c r="P45"/>
    </row>
    <row r="46" spans="1:16" ht="15" thickBot="1" x14ac:dyDescent="0.4">
      <c r="A46" s="158" t="s">
        <v>952</v>
      </c>
      <c r="B46" s="159">
        <v>7</v>
      </c>
      <c r="C46" s="159">
        <v>7</v>
      </c>
      <c r="D46" s="159">
        <v>7</v>
      </c>
      <c r="E46" s="159">
        <v>5</v>
      </c>
      <c r="F46" s="159">
        <v>11</v>
      </c>
      <c r="G46" s="159">
        <v>11</v>
      </c>
      <c r="H46" s="159">
        <v>8</v>
      </c>
      <c r="I46" s="159">
        <v>11</v>
      </c>
      <c r="J46" s="159">
        <v>11</v>
      </c>
      <c r="K46" s="159">
        <v>10</v>
      </c>
      <c r="L46" s="159">
        <v>10</v>
      </c>
      <c r="M46" s="159">
        <v>1000000</v>
      </c>
      <c r="N46"/>
      <c r="O46"/>
      <c r="P46"/>
    </row>
    <row r="47" spans="1:16" ht="15" thickBot="1" x14ac:dyDescent="0.4">
      <c r="A47" s="158" t="s">
        <v>953</v>
      </c>
      <c r="B47" s="159">
        <v>6</v>
      </c>
      <c r="C47" s="159">
        <v>6</v>
      </c>
      <c r="D47" s="159">
        <v>6</v>
      </c>
      <c r="E47" s="159">
        <v>6</v>
      </c>
      <c r="F47" s="159">
        <v>3</v>
      </c>
      <c r="G47" s="159">
        <v>7</v>
      </c>
      <c r="H47" s="159">
        <v>6</v>
      </c>
      <c r="I47" s="159">
        <v>5</v>
      </c>
      <c r="J47" s="159">
        <v>6</v>
      </c>
      <c r="K47" s="159">
        <v>7</v>
      </c>
      <c r="L47" s="159">
        <v>7</v>
      </c>
      <c r="M47" s="159">
        <v>1001687</v>
      </c>
      <c r="N47"/>
      <c r="O47"/>
      <c r="P47"/>
    </row>
    <row r="48" spans="1:16" ht="15" thickBot="1" x14ac:dyDescent="0.4">
      <c r="A48" s="158" t="s">
        <v>954</v>
      </c>
      <c r="B48" s="159">
        <v>8</v>
      </c>
      <c r="C48" s="159">
        <v>8</v>
      </c>
      <c r="D48" s="159">
        <v>5</v>
      </c>
      <c r="E48" s="159">
        <v>8</v>
      </c>
      <c r="F48" s="159">
        <v>1</v>
      </c>
      <c r="G48" s="159">
        <v>8</v>
      </c>
      <c r="H48" s="159">
        <v>11</v>
      </c>
      <c r="I48" s="159">
        <v>7</v>
      </c>
      <c r="J48" s="159">
        <v>10</v>
      </c>
      <c r="K48" s="159">
        <v>8</v>
      </c>
      <c r="L48" s="159">
        <v>8</v>
      </c>
      <c r="M48" s="159">
        <v>1004379</v>
      </c>
      <c r="N48"/>
      <c r="O48"/>
      <c r="P48"/>
    </row>
    <row r="49" spans="1:16" ht="15" thickBot="1" x14ac:dyDescent="0.4">
      <c r="A49" s="158" t="s">
        <v>955</v>
      </c>
      <c r="B49" s="159">
        <v>5</v>
      </c>
      <c r="C49" s="159">
        <v>5</v>
      </c>
      <c r="D49" s="159">
        <v>8</v>
      </c>
      <c r="E49" s="159">
        <v>7</v>
      </c>
      <c r="F49" s="159">
        <v>7</v>
      </c>
      <c r="G49" s="159">
        <v>10</v>
      </c>
      <c r="H49" s="159">
        <v>2</v>
      </c>
      <c r="I49" s="159">
        <v>9</v>
      </c>
      <c r="J49" s="159">
        <v>4</v>
      </c>
      <c r="K49" s="159">
        <v>11</v>
      </c>
      <c r="L49" s="159">
        <v>11</v>
      </c>
      <c r="M49" s="159">
        <v>1001672</v>
      </c>
      <c r="N49"/>
      <c r="O49"/>
      <c r="P49"/>
    </row>
    <row r="50" spans="1:16" ht="15" thickBot="1" x14ac:dyDescent="0.4">
      <c r="A50" s="158" t="s">
        <v>956</v>
      </c>
      <c r="B50" s="159">
        <v>10</v>
      </c>
      <c r="C50" s="159">
        <v>10</v>
      </c>
      <c r="D50" s="159">
        <v>11</v>
      </c>
      <c r="E50" s="159">
        <v>11</v>
      </c>
      <c r="F50" s="159">
        <v>8</v>
      </c>
      <c r="G50" s="159">
        <v>4</v>
      </c>
      <c r="H50" s="159">
        <v>7</v>
      </c>
      <c r="I50" s="159">
        <v>3</v>
      </c>
      <c r="J50" s="159">
        <v>5</v>
      </c>
      <c r="K50" s="159">
        <v>6</v>
      </c>
      <c r="L50" s="159">
        <v>6</v>
      </c>
      <c r="M50" s="159">
        <v>1002699</v>
      </c>
      <c r="N50"/>
      <c r="O50"/>
      <c r="P50"/>
    </row>
    <row r="51" spans="1:16" ht="18.5" thickBot="1" x14ac:dyDescent="0.4">
      <c r="A51" s="154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4">
      <c r="A52" s="158" t="s">
        <v>957</v>
      </c>
      <c r="B52" s="158" t="s">
        <v>934</v>
      </c>
      <c r="C52" s="158" t="s">
        <v>935</v>
      </c>
      <c r="D52" s="158" t="s">
        <v>936</v>
      </c>
      <c r="E52" s="158" t="s">
        <v>937</v>
      </c>
      <c r="F52" s="158" t="s">
        <v>938</v>
      </c>
      <c r="G52" s="158" t="s">
        <v>939</v>
      </c>
      <c r="H52" s="158" t="s">
        <v>940</v>
      </c>
      <c r="I52" s="158" t="s">
        <v>941</v>
      </c>
      <c r="J52" s="158" t="s">
        <v>942</v>
      </c>
      <c r="K52" s="158" t="s">
        <v>943</v>
      </c>
      <c r="L52" s="158" t="s">
        <v>944</v>
      </c>
      <c r="M52"/>
      <c r="N52"/>
      <c r="O52"/>
      <c r="P52"/>
    </row>
    <row r="53" spans="1:16" ht="15" thickBot="1" x14ac:dyDescent="0.4">
      <c r="A53" s="158" t="s">
        <v>958</v>
      </c>
      <c r="B53" s="159" t="s">
        <v>1031</v>
      </c>
      <c r="C53" s="159" t="s">
        <v>959</v>
      </c>
      <c r="D53" s="159" t="s">
        <v>1032</v>
      </c>
      <c r="E53" s="159" t="s">
        <v>959</v>
      </c>
      <c r="F53" s="159" t="s">
        <v>1033</v>
      </c>
      <c r="G53" s="159" t="s">
        <v>1034</v>
      </c>
      <c r="H53" s="159" t="s">
        <v>1035</v>
      </c>
      <c r="I53" s="159" t="s">
        <v>1036</v>
      </c>
      <c r="J53" s="159" t="s">
        <v>959</v>
      </c>
      <c r="K53" s="159" t="s">
        <v>1037</v>
      </c>
      <c r="L53" s="159" t="s">
        <v>959</v>
      </c>
      <c r="M53"/>
      <c r="N53"/>
      <c r="O53"/>
      <c r="P53"/>
    </row>
    <row r="54" spans="1:16" ht="15" thickBot="1" x14ac:dyDescent="0.4">
      <c r="A54" s="158" t="s">
        <v>961</v>
      </c>
      <c r="B54" s="159" t="s">
        <v>1038</v>
      </c>
      <c r="C54" s="159" t="s">
        <v>959</v>
      </c>
      <c r="D54" s="159" t="s">
        <v>1039</v>
      </c>
      <c r="E54" s="159" t="s">
        <v>959</v>
      </c>
      <c r="F54" s="159" t="s">
        <v>1040</v>
      </c>
      <c r="G54" s="159" t="s">
        <v>1034</v>
      </c>
      <c r="H54" s="159" t="s">
        <v>1035</v>
      </c>
      <c r="I54" s="159" t="s">
        <v>1036</v>
      </c>
      <c r="J54" s="159" t="s">
        <v>959</v>
      </c>
      <c r="K54" s="159" t="s">
        <v>1037</v>
      </c>
      <c r="L54" s="159" t="s">
        <v>959</v>
      </c>
      <c r="M54"/>
      <c r="N54"/>
      <c r="O54"/>
      <c r="P54"/>
    </row>
    <row r="55" spans="1:16" ht="15" thickBot="1" x14ac:dyDescent="0.4">
      <c r="A55" s="158" t="s">
        <v>962</v>
      </c>
      <c r="B55" s="159" t="s">
        <v>1038</v>
      </c>
      <c r="C55" s="159" t="s">
        <v>959</v>
      </c>
      <c r="D55" s="159" t="s">
        <v>1039</v>
      </c>
      <c r="E55" s="159" t="s">
        <v>959</v>
      </c>
      <c r="F55" s="159" t="s">
        <v>1040</v>
      </c>
      <c r="G55" s="159" t="s">
        <v>1034</v>
      </c>
      <c r="H55" s="159" t="s">
        <v>1035</v>
      </c>
      <c r="I55" s="159" t="s">
        <v>1036</v>
      </c>
      <c r="J55" s="159" t="s">
        <v>959</v>
      </c>
      <c r="K55" s="159" t="s">
        <v>1037</v>
      </c>
      <c r="L55" s="159" t="s">
        <v>959</v>
      </c>
      <c r="M55"/>
      <c r="N55"/>
      <c r="O55"/>
      <c r="P55"/>
    </row>
    <row r="56" spans="1:16" ht="15" thickBot="1" x14ac:dyDescent="0.4">
      <c r="A56" s="158" t="s">
        <v>963</v>
      </c>
      <c r="B56" s="159" t="s">
        <v>1038</v>
      </c>
      <c r="C56" s="159" t="s">
        <v>959</v>
      </c>
      <c r="D56" s="159" t="s">
        <v>1039</v>
      </c>
      <c r="E56" s="159" t="s">
        <v>959</v>
      </c>
      <c r="F56" s="159" t="s">
        <v>959</v>
      </c>
      <c r="G56" s="159" t="s">
        <v>1034</v>
      </c>
      <c r="H56" s="159" t="s">
        <v>1035</v>
      </c>
      <c r="I56" s="159" t="s">
        <v>1036</v>
      </c>
      <c r="J56" s="159" t="s">
        <v>959</v>
      </c>
      <c r="K56" s="159" t="s">
        <v>1037</v>
      </c>
      <c r="L56" s="159" t="s">
        <v>959</v>
      </c>
      <c r="M56"/>
      <c r="N56"/>
      <c r="O56"/>
      <c r="P56"/>
    </row>
    <row r="57" spans="1:16" ht="15" thickBot="1" x14ac:dyDescent="0.4">
      <c r="A57" s="158" t="s">
        <v>964</v>
      </c>
      <c r="B57" s="159" t="s">
        <v>1038</v>
      </c>
      <c r="C57" s="159" t="s">
        <v>959</v>
      </c>
      <c r="D57" s="159" t="s">
        <v>1039</v>
      </c>
      <c r="E57" s="159" t="s">
        <v>959</v>
      </c>
      <c r="F57" s="159" t="s">
        <v>959</v>
      </c>
      <c r="G57" s="159" t="s">
        <v>959</v>
      </c>
      <c r="H57" s="159" t="s">
        <v>1035</v>
      </c>
      <c r="I57" s="159" t="s">
        <v>959</v>
      </c>
      <c r="J57" s="159" t="s">
        <v>959</v>
      </c>
      <c r="K57" s="159" t="s">
        <v>1037</v>
      </c>
      <c r="L57" s="159" t="s">
        <v>959</v>
      </c>
      <c r="M57"/>
      <c r="N57"/>
      <c r="O57"/>
      <c r="P57"/>
    </row>
    <row r="58" spans="1:16" ht="15" thickBot="1" x14ac:dyDescent="0.4">
      <c r="A58" s="158" t="s">
        <v>965</v>
      </c>
      <c r="B58" s="159" t="s">
        <v>1038</v>
      </c>
      <c r="C58" s="159" t="s">
        <v>959</v>
      </c>
      <c r="D58" s="159" t="s">
        <v>1039</v>
      </c>
      <c r="E58" s="159" t="s">
        <v>959</v>
      </c>
      <c r="F58" s="159" t="s">
        <v>959</v>
      </c>
      <c r="G58" s="159" t="s">
        <v>959</v>
      </c>
      <c r="H58" s="159" t="s">
        <v>1035</v>
      </c>
      <c r="I58" s="159" t="s">
        <v>959</v>
      </c>
      <c r="J58" s="159" t="s">
        <v>959</v>
      </c>
      <c r="K58" s="159" t="s">
        <v>1037</v>
      </c>
      <c r="L58" s="159" t="s">
        <v>959</v>
      </c>
      <c r="M58"/>
      <c r="N58"/>
      <c r="O58"/>
      <c r="P58"/>
    </row>
    <row r="59" spans="1:16" ht="15" thickBot="1" x14ac:dyDescent="0.4">
      <c r="A59" s="158" t="s">
        <v>966</v>
      </c>
      <c r="B59" s="159" t="s">
        <v>1041</v>
      </c>
      <c r="C59" s="159" t="s">
        <v>959</v>
      </c>
      <c r="D59" s="159" t="s">
        <v>1039</v>
      </c>
      <c r="E59" s="159" t="s">
        <v>959</v>
      </c>
      <c r="F59" s="159" t="s">
        <v>959</v>
      </c>
      <c r="G59" s="159" t="s">
        <v>959</v>
      </c>
      <c r="H59" s="159" t="s">
        <v>1035</v>
      </c>
      <c r="I59" s="159" t="s">
        <v>959</v>
      </c>
      <c r="J59" s="159" t="s">
        <v>959</v>
      </c>
      <c r="K59" s="159" t="s">
        <v>959</v>
      </c>
      <c r="L59" s="159" t="s">
        <v>959</v>
      </c>
      <c r="M59"/>
      <c r="N59"/>
      <c r="O59"/>
      <c r="P59"/>
    </row>
    <row r="60" spans="1:16" ht="15" thickBot="1" x14ac:dyDescent="0.4">
      <c r="A60" s="158" t="s">
        <v>967</v>
      </c>
      <c r="B60" s="159" t="s">
        <v>959</v>
      </c>
      <c r="C60" s="159" t="s">
        <v>959</v>
      </c>
      <c r="D60" s="159" t="s">
        <v>1039</v>
      </c>
      <c r="E60" s="159" t="s">
        <v>959</v>
      </c>
      <c r="F60" s="159" t="s">
        <v>959</v>
      </c>
      <c r="G60" s="159" t="s">
        <v>959</v>
      </c>
      <c r="H60" s="159" t="s">
        <v>1035</v>
      </c>
      <c r="I60" s="159" t="s">
        <v>959</v>
      </c>
      <c r="J60" s="159" t="s">
        <v>959</v>
      </c>
      <c r="K60" s="159" t="s">
        <v>959</v>
      </c>
      <c r="L60" s="159" t="s">
        <v>959</v>
      </c>
      <c r="M60"/>
      <c r="N60"/>
      <c r="O60"/>
      <c r="P60"/>
    </row>
    <row r="61" spans="1:16" ht="15" thickBot="1" x14ac:dyDescent="0.4">
      <c r="A61" s="158" t="s">
        <v>968</v>
      </c>
      <c r="B61" s="159" t="s">
        <v>959</v>
      </c>
      <c r="C61" s="159" t="s">
        <v>959</v>
      </c>
      <c r="D61" s="159" t="s">
        <v>1039</v>
      </c>
      <c r="E61" s="159" t="s">
        <v>959</v>
      </c>
      <c r="F61" s="159" t="s">
        <v>959</v>
      </c>
      <c r="G61" s="159" t="s">
        <v>959</v>
      </c>
      <c r="H61" s="159" t="s">
        <v>959</v>
      </c>
      <c r="I61" s="159" t="s">
        <v>959</v>
      </c>
      <c r="J61" s="159" t="s">
        <v>959</v>
      </c>
      <c r="K61" s="159" t="s">
        <v>959</v>
      </c>
      <c r="L61" s="159" t="s">
        <v>959</v>
      </c>
      <c r="M61"/>
      <c r="N61"/>
      <c r="O61"/>
      <c r="P61"/>
    </row>
    <row r="62" spans="1:16" ht="15" thickBot="1" x14ac:dyDescent="0.4">
      <c r="A62" s="158" t="s">
        <v>969</v>
      </c>
      <c r="B62" s="159" t="s">
        <v>959</v>
      </c>
      <c r="C62" s="159" t="s">
        <v>959</v>
      </c>
      <c r="D62" s="159" t="s">
        <v>959</v>
      </c>
      <c r="E62" s="159" t="s">
        <v>959</v>
      </c>
      <c r="F62" s="159" t="s">
        <v>959</v>
      </c>
      <c r="G62" s="159" t="s">
        <v>959</v>
      </c>
      <c r="H62" s="159" t="s">
        <v>959</v>
      </c>
      <c r="I62" s="159" t="s">
        <v>959</v>
      </c>
      <c r="J62" s="159" t="s">
        <v>959</v>
      </c>
      <c r="K62" s="159" t="s">
        <v>959</v>
      </c>
      <c r="L62" s="159" t="s">
        <v>959</v>
      </c>
      <c r="M62"/>
      <c r="N62"/>
      <c r="O62"/>
      <c r="P62"/>
    </row>
    <row r="63" spans="1:16" ht="15" thickBot="1" x14ac:dyDescent="0.4">
      <c r="A63" s="158" t="s">
        <v>970</v>
      </c>
      <c r="B63" s="159" t="s">
        <v>959</v>
      </c>
      <c r="C63" s="159" t="s">
        <v>959</v>
      </c>
      <c r="D63" s="159" t="s">
        <v>959</v>
      </c>
      <c r="E63" s="159" t="s">
        <v>959</v>
      </c>
      <c r="F63" s="159" t="s">
        <v>959</v>
      </c>
      <c r="G63" s="159" t="s">
        <v>959</v>
      </c>
      <c r="H63" s="159" t="s">
        <v>959</v>
      </c>
      <c r="I63" s="159" t="s">
        <v>959</v>
      </c>
      <c r="J63" s="159" t="s">
        <v>959</v>
      </c>
      <c r="K63" s="159" t="s">
        <v>959</v>
      </c>
      <c r="L63" s="159" t="s">
        <v>959</v>
      </c>
      <c r="M63"/>
      <c r="N63"/>
      <c r="O63"/>
      <c r="P63"/>
    </row>
    <row r="64" spans="1:16" ht="18.5" thickBot="1" x14ac:dyDescent="0.4">
      <c r="A64" s="15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thickBot="1" x14ac:dyDescent="0.4">
      <c r="A65" s="158" t="s">
        <v>971</v>
      </c>
      <c r="B65" s="158" t="s">
        <v>934</v>
      </c>
      <c r="C65" s="158" t="s">
        <v>935</v>
      </c>
      <c r="D65" s="158" t="s">
        <v>936</v>
      </c>
      <c r="E65" s="158" t="s">
        <v>937</v>
      </c>
      <c r="F65" s="158" t="s">
        <v>938</v>
      </c>
      <c r="G65" s="158" t="s">
        <v>939</v>
      </c>
      <c r="H65" s="158" t="s">
        <v>940</v>
      </c>
      <c r="I65" s="158" t="s">
        <v>941</v>
      </c>
      <c r="J65" s="158" t="s">
        <v>942</v>
      </c>
      <c r="K65" s="158" t="s">
        <v>943</v>
      </c>
      <c r="L65" s="158" t="s">
        <v>944</v>
      </c>
      <c r="M65"/>
      <c r="N65"/>
      <c r="O65"/>
      <c r="P65"/>
    </row>
    <row r="66" spans="1:16" ht="15" thickBot="1" x14ac:dyDescent="0.4">
      <c r="A66" s="158" t="s">
        <v>958</v>
      </c>
      <c r="B66" s="159">
        <v>10696</v>
      </c>
      <c r="C66" s="159">
        <v>0</v>
      </c>
      <c r="D66" s="159">
        <v>498551</v>
      </c>
      <c r="E66" s="159">
        <v>0</v>
      </c>
      <c r="F66" s="159">
        <v>508861</v>
      </c>
      <c r="G66" s="159">
        <v>499765</v>
      </c>
      <c r="H66" s="159">
        <v>498217</v>
      </c>
      <c r="I66" s="159">
        <v>3291</v>
      </c>
      <c r="J66" s="159">
        <v>0</v>
      </c>
      <c r="K66" s="159">
        <v>1426</v>
      </c>
      <c r="L66" s="159">
        <v>0</v>
      </c>
      <c r="M66"/>
      <c r="N66"/>
      <c r="O66"/>
      <c r="P66"/>
    </row>
    <row r="67" spans="1:16" ht="15" thickBot="1" x14ac:dyDescent="0.4">
      <c r="A67" s="158" t="s">
        <v>961</v>
      </c>
      <c r="B67" s="159">
        <v>7937</v>
      </c>
      <c r="C67" s="159">
        <v>0</v>
      </c>
      <c r="D67" s="159">
        <v>495518</v>
      </c>
      <c r="E67" s="159">
        <v>0</v>
      </c>
      <c r="F67" s="159">
        <v>15</v>
      </c>
      <c r="G67" s="159">
        <v>499765</v>
      </c>
      <c r="H67" s="159">
        <v>498217</v>
      </c>
      <c r="I67" s="159">
        <v>3291</v>
      </c>
      <c r="J67" s="159">
        <v>0</v>
      </c>
      <c r="K67" s="159">
        <v>1426</v>
      </c>
      <c r="L67" s="159">
        <v>0</v>
      </c>
      <c r="M67"/>
      <c r="N67"/>
      <c r="O67"/>
      <c r="P67"/>
    </row>
    <row r="68" spans="1:16" ht="15" thickBot="1" x14ac:dyDescent="0.4">
      <c r="A68" s="158" t="s">
        <v>962</v>
      </c>
      <c r="B68" s="159">
        <v>7937</v>
      </c>
      <c r="C68" s="159">
        <v>0</v>
      </c>
      <c r="D68" s="159">
        <v>495518</v>
      </c>
      <c r="E68" s="159">
        <v>0</v>
      </c>
      <c r="F68" s="159">
        <v>15</v>
      </c>
      <c r="G68" s="159">
        <v>499765</v>
      </c>
      <c r="H68" s="159">
        <v>498217</v>
      </c>
      <c r="I68" s="159">
        <v>3291</v>
      </c>
      <c r="J68" s="159">
        <v>0</v>
      </c>
      <c r="K68" s="159">
        <v>1426</v>
      </c>
      <c r="L68" s="159">
        <v>0</v>
      </c>
      <c r="M68"/>
      <c r="N68"/>
      <c r="O68"/>
      <c r="P68"/>
    </row>
    <row r="69" spans="1:16" ht="15" thickBot="1" x14ac:dyDescent="0.4">
      <c r="A69" s="158" t="s">
        <v>963</v>
      </c>
      <c r="B69" s="159">
        <v>7937</v>
      </c>
      <c r="C69" s="159">
        <v>0</v>
      </c>
      <c r="D69" s="159">
        <v>495518</v>
      </c>
      <c r="E69" s="159">
        <v>0</v>
      </c>
      <c r="F69" s="159">
        <v>0</v>
      </c>
      <c r="G69" s="159">
        <v>499765</v>
      </c>
      <c r="H69" s="159">
        <v>498217</v>
      </c>
      <c r="I69" s="159">
        <v>3291</v>
      </c>
      <c r="J69" s="159">
        <v>0</v>
      </c>
      <c r="K69" s="159">
        <v>1426</v>
      </c>
      <c r="L69" s="159">
        <v>0</v>
      </c>
      <c r="M69"/>
      <c r="N69"/>
      <c r="O69"/>
      <c r="P69"/>
    </row>
    <row r="70" spans="1:16" ht="15" thickBot="1" x14ac:dyDescent="0.4">
      <c r="A70" s="158" t="s">
        <v>964</v>
      </c>
      <c r="B70" s="159">
        <v>7937</v>
      </c>
      <c r="C70" s="159">
        <v>0</v>
      </c>
      <c r="D70" s="159">
        <v>495518</v>
      </c>
      <c r="E70" s="159">
        <v>0</v>
      </c>
      <c r="F70" s="159">
        <v>0</v>
      </c>
      <c r="G70" s="159">
        <v>0</v>
      </c>
      <c r="H70" s="159">
        <v>498217</v>
      </c>
      <c r="I70" s="159">
        <v>0</v>
      </c>
      <c r="J70" s="159">
        <v>0</v>
      </c>
      <c r="K70" s="159">
        <v>1426</v>
      </c>
      <c r="L70" s="159">
        <v>0</v>
      </c>
      <c r="M70"/>
      <c r="N70"/>
      <c r="O70"/>
      <c r="P70"/>
    </row>
    <row r="71" spans="1:16" ht="15" thickBot="1" x14ac:dyDescent="0.4">
      <c r="A71" s="158" t="s">
        <v>965</v>
      </c>
      <c r="B71" s="159">
        <v>7937</v>
      </c>
      <c r="C71" s="159">
        <v>0</v>
      </c>
      <c r="D71" s="159">
        <v>495518</v>
      </c>
      <c r="E71" s="159">
        <v>0</v>
      </c>
      <c r="F71" s="159">
        <v>0</v>
      </c>
      <c r="G71" s="159">
        <v>0</v>
      </c>
      <c r="H71" s="159">
        <v>498217</v>
      </c>
      <c r="I71" s="159">
        <v>0</v>
      </c>
      <c r="J71" s="159">
        <v>0</v>
      </c>
      <c r="K71" s="159">
        <v>1426</v>
      </c>
      <c r="L71" s="159">
        <v>0</v>
      </c>
      <c r="M71"/>
      <c r="N71"/>
      <c r="O71"/>
      <c r="P71"/>
    </row>
    <row r="72" spans="1:16" ht="15" thickBot="1" x14ac:dyDescent="0.4">
      <c r="A72" s="158" t="s">
        <v>966</v>
      </c>
      <c r="B72" s="159">
        <v>6265</v>
      </c>
      <c r="C72" s="159">
        <v>0</v>
      </c>
      <c r="D72" s="159">
        <v>495518</v>
      </c>
      <c r="E72" s="159">
        <v>0</v>
      </c>
      <c r="F72" s="159">
        <v>0</v>
      </c>
      <c r="G72" s="159">
        <v>0</v>
      </c>
      <c r="H72" s="159">
        <v>498217</v>
      </c>
      <c r="I72" s="159">
        <v>0</v>
      </c>
      <c r="J72" s="159">
        <v>0</v>
      </c>
      <c r="K72" s="159">
        <v>0</v>
      </c>
      <c r="L72" s="159">
        <v>0</v>
      </c>
      <c r="M72"/>
      <c r="N72"/>
      <c r="O72"/>
      <c r="P72"/>
    </row>
    <row r="73" spans="1:16" ht="15" thickBot="1" x14ac:dyDescent="0.4">
      <c r="A73" s="158" t="s">
        <v>967</v>
      </c>
      <c r="B73" s="159">
        <v>0</v>
      </c>
      <c r="C73" s="159">
        <v>0</v>
      </c>
      <c r="D73" s="159">
        <v>495518</v>
      </c>
      <c r="E73" s="159">
        <v>0</v>
      </c>
      <c r="F73" s="159">
        <v>0</v>
      </c>
      <c r="G73" s="159">
        <v>0</v>
      </c>
      <c r="H73" s="159">
        <v>498217</v>
      </c>
      <c r="I73" s="159">
        <v>0</v>
      </c>
      <c r="J73" s="159">
        <v>0</v>
      </c>
      <c r="K73" s="159">
        <v>0</v>
      </c>
      <c r="L73" s="159">
        <v>0</v>
      </c>
      <c r="M73"/>
      <c r="N73"/>
      <c r="O73"/>
      <c r="P73"/>
    </row>
    <row r="74" spans="1:16" ht="15" thickBot="1" x14ac:dyDescent="0.4">
      <c r="A74" s="158" t="s">
        <v>968</v>
      </c>
      <c r="B74" s="159">
        <v>0</v>
      </c>
      <c r="C74" s="159">
        <v>0</v>
      </c>
      <c r="D74" s="159">
        <v>495518</v>
      </c>
      <c r="E74" s="159">
        <v>0</v>
      </c>
      <c r="F74" s="159">
        <v>0</v>
      </c>
      <c r="G74" s="159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/>
      <c r="N74"/>
      <c r="O74"/>
      <c r="P74"/>
    </row>
    <row r="75" spans="1:16" ht="15" thickBot="1" x14ac:dyDescent="0.4">
      <c r="A75" s="158" t="s">
        <v>969</v>
      </c>
      <c r="B75" s="159">
        <v>0</v>
      </c>
      <c r="C75" s="159">
        <v>0</v>
      </c>
      <c r="D75" s="159">
        <v>0</v>
      </c>
      <c r="E75" s="159">
        <v>0</v>
      </c>
      <c r="F75" s="159">
        <v>0</v>
      </c>
      <c r="G75" s="159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/>
      <c r="N75"/>
      <c r="O75"/>
      <c r="P75"/>
    </row>
    <row r="76" spans="1:16" ht="15" thickBot="1" x14ac:dyDescent="0.4">
      <c r="A76" s="158" t="s">
        <v>970</v>
      </c>
      <c r="B76" s="159">
        <v>0</v>
      </c>
      <c r="C76" s="159">
        <v>0</v>
      </c>
      <c r="D76" s="159">
        <v>0</v>
      </c>
      <c r="E76" s="159">
        <v>0</v>
      </c>
      <c r="F76" s="159">
        <v>0</v>
      </c>
      <c r="G76" s="159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/>
      <c r="N76"/>
      <c r="O76"/>
      <c r="P76"/>
    </row>
    <row r="77" spans="1:16" ht="18.5" thickBot="1" x14ac:dyDescent="0.4">
      <c r="A77" s="154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thickBot="1" x14ac:dyDescent="0.4">
      <c r="A78" s="158" t="s">
        <v>972</v>
      </c>
      <c r="B78" s="158" t="s">
        <v>934</v>
      </c>
      <c r="C78" s="158" t="s">
        <v>935</v>
      </c>
      <c r="D78" s="158" t="s">
        <v>936</v>
      </c>
      <c r="E78" s="158" t="s">
        <v>937</v>
      </c>
      <c r="F78" s="158" t="s">
        <v>938</v>
      </c>
      <c r="G78" s="158" t="s">
        <v>939</v>
      </c>
      <c r="H78" s="158" t="s">
        <v>940</v>
      </c>
      <c r="I78" s="158" t="s">
        <v>941</v>
      </c>
      <c r="J78" s="158" t="s">
        <v>942</v>
      </c>
      <c r="K78" s="158" t="s">
        <v>943</v>
      </c>
      <c r="L78" s="158" t="s">
        <v>944</v>
      </c>
      <c r="M78" s="158" t="s">
        <v>973</v>
      </c>
      <c r="N78" s="158" t="s">
        <v>974</v>
      </c>
      <c r="O78" s="158" t="s">
        <v>975</v>
      </c>
      <c r="P78" s="158" t="s">
        <v>976</v>
      </c>
    </row>
    <row r="79" spans="1:16" ht="15" thickBot="1" x14ac:dyDescent="0.4">
      <c r="A79" s="158" t="s">
        <v>946</v>
      </c>
      <c r="B79" s="159">
        <v>10696</v>
      </c>
      <c r="C79" s="159">
        <v>0</v>
      </c>
      <c r="D79" s="159">
        <v>495518</v>
      </c>
      <c r="E79" s="159">
        <v>0</v>
      </c>
      <c r="F79" s="159">
        <v>0</v>
      </c>
      <c r="G79" s="159">
        <v>0</v>
      </c>
      <c r="H79" s="159">
        <v>498217</v>
      </c>
      <c r="I79" s="159">
        <v>0</v>
      </c>
      <c r="J79" s="159">
        <v>0</v>
      </c>
      <c r="K79" s="159">
        <v>1426</v>
      </c>
      <c r="L79" s="159">
        <v>0</v>
      </c>
      <c r="M79" s="159">
        <v>1005857</v>
      </c>
      <c r="N79" s="159">
        <v>1005857</v>
      </c>
      <c r="O79" s="159">
        <v>0</v>
      </c>
      <c r="P79" s="159">
        <v>0</v>
      </c>
    </row>
    <row r="80" spans="1:16" ht="15" thickBot="1" x14ac:dyDescent="0.4">
      <c r="A80" s="158" t="s">
        <v>947</v>
      </c>
      <c r="B80" s="159">
        <v>7937</v>
      </c>
      <c r="C80" s="159">
        <v>0</v>
      </c>
      <c r="D80" s="159">
        <v>495518</v>
      </c>
      <c r="E80" s="159">
        <v>0</v>
      </c>
      <c r="F80" s="159">
        <v>0</v>
      </c>
      <c r="G80" s="159">
        <v>0</v>
      </c>
      <c r="H80" s="159">
        <v>498217</v>
      </c>
      <c r="I80" s="159">
        <v>3291</v>
      </c>
      <c r="J80" s="159">
        <v>0</v>
      </c>
      <c r="K80" s="159">
        <v>1426</v>
      </c>
      <c r="L80" s="159">
        <v>0</v>
      </c>
      <c r="M80" s="159">
        <v>1006389</v>
      </c>
      <c r="N80" s="159">
        <v>1006389</v>
      </c>
      <c r="O80" s="159">
        <v>0</v>
      </c>
      <c r="P80" s="159">
        <v>0</v>
      </c>
    </row>
    <row r="81" spans="1:16" ht="15" thickBot="1" x14ac:dyDescent="0.4">
      <c r="A81" s="158" t="s">
        <v>948</v>
      </c>
      <c r="B81" s="159">
        <v>7937</v>
      </c>
      <c r="C81" s="159">
        <v>0</v>
      </c>
      <c r="D81" s="159">
        <v>498551</v>
      </c>
      <c r="E81" s="159">
        <v>0</v>
      </c>
      <c r="F81" s="159">
        <v>0</v>
      </c>
      <c r="G81" s="159">
        <v>0</v>
      </c>
      <c r="H81" s="159">
        <v>498217</v>
      </c>
      <c r="I81" s="159">
        <v>0</v>
      </c>
      <c r="J81" s="159">
        <v>0</v>
      </c>
      <c r="K81" s="159">
        <v>1426</v>
      </c>
      <c r="L81" s="159">
        <v>0</v>
      </c>
      <c r="M81" s="159">
        <v>1006131</v>
      </c>
      <c r="N81" s="159">
        <v>1006131</v>
      </c>
      <c r="O81" s="159">
        <v>0</v>
      </c>
      <c r="P81" s="159">
        <v>0</v>
      </c>
    </row>
    <row r="82" spans="1:16" ht="15" thickBot="1" x14ac:dyDescent="0.4">
      <c r="A82" s="158" t="s">
        <v>949</v>
      </c>
      <c r="B82" s="159">
        <v>7937</v>
      </c>
      <c r="C82" s="159">
        <v>0</v>
      </c>
      <c r="D82" s="159">
        <v>495518</v>
      </c>
      <c r="E82" s="159">
        <v>0</v>
      </c>
      <c r="F82" s="159">
        <v>0</v>
      </c>
      <c r="G82" s="159">
        <v>499765</v>
      </c>
      <c r="H82" s="159">
        <v>0</v>
      </c>
      <c r="I82" s="159">
        <v>0</v>
      </c>
      <c r="J82" s="159">
        <v>0</v>
      </c>
      <c r="K82" s="159">
        <v>1426</v>
      </c>
      <c r="L82" s="159">
        <v>0</v>
      </c>
      <c r="M82" s="159">
        <v>1004646</v>
      </c>
      <c r="N82" s="159">
        <v>1004646</v>
      </c>
      <c r="O82" s="159">
        <v>0</v>
      </c>
      <c r="P82" s="159">
        <v>0</v>
      </c>
    </row>
    <row r="83" spans="1:16" ht="15" thickBot="1" x14ac:dyDescent="0.4">
      <c r="A83" s="158" t="s">
        <v>950</v>
      </c>
      <c r="B83" s="159">
        <v>0</v>
      </c>
      <c r="C83" s="159">
        <v>0</v>
      </c>
      <c r="D83" s="159">
        <v>0</v>
      </c>
      <c r="E83" s="159">
        <v>0</v>
      </c>
      <c r="F83" s="159">
        <v>15</v>
      </c>
      <c r="G83" s="159">
        <v>499765</v>
      </c>
      <c r="H83" s="159">
        <v>498217</v>
      </c>
      <c r="I83" s="159">
        <v>3291</v>
      </c>
      <c r="J83" s="159">
        <v>0</v>
      </c>
      <c r="K83" s="159">
        <v>0</v>
      </c>
      <c r="L83" s="159">
        <v>0</v>
      </c>
      <c r="M83" s="159">
        <v>1001288</v>
      </c>
      <c r="N83" s="159">
        <v>1001288</v>
      </c>
      <c r="O83" s="159">
        <v>0</v>
      </c>
      <c r="P83" s="159">
        <v>0</v>
      </c>
    </row>
    <row r="84" spans="1:16" ht="15" thickBot="1" x14ac:dyDescent="0.4">
      <c r="A84" s="158" t="s">
        <v>951</v>
      </c>
      <c r="B84" s="159">
        <v>0</v>
      </c>
      <c r="C84" s="159">
        <v>0</v>
      </c>
      <c r="D84" s="159">
        <v>495518</v>
      </c>
      <c r="E84" s="159">
        <v>0</v>
      </c>
      <c r="F84" s="159">
        <v>0</v>
      </c>
      <c r="G84" s="159">
        <v>499765</v>
      </c>
      <c r="H84" s="159">
        <v>0</v>
      </c>
      <c r="I84" s="159">
        <v>3291</v>
      </c>
      <c r="J84" s="159">
        <v>0</v>
      </c>
      <c r="K84" s="159">
        <v>1426</v>
      </c>
      <c r="L84" s="159">
        <v>0</v>
      </c>
      <c r="M84" s="159">
        <v>1000000</v>
      </c>
      <c r="N84" s="159">
        <v>1000000</v>
      </c>
      <c r="O84" s="159">
        <v>0</v>
      </c>
      <c r="P84" s="159">
        <v>0</v>
      </c>
    </row>
    <row r="85" spans="1:16" ht="15" thickBot="1" x14ac:dyDescent="0.4">
      <c r="A85" s="158" t="s">
        <v>952</v>
      </c>
      <c r="B85" s="159">
        <v>6265</v>
      </c>
      <c r="C85" s="159">
        <v>0</v>
      </c>
      <c r="D85" s="159">
        <v>495518</v>
      </c>
      <c r="E85" s="159">
        <v>0</v>
      </c>
      <c r="F85" s="159">
        <v>0</v>
      </c>
      <c r="G85" s="159">
        <v>0</v>
      </c>
      <c r="H85" s="159">
        <v>498217</v>
      </c>
      <c r="I85" s="159">
        <v>0</v>
      </c>
      <c r="J85" s="159">
        <v>0</v>
      </c>
      <c r="K85" s="159">
        <v>0</v>
      </c>
      <c r="L85" s="159">
        <v>0</v>
      </c>
      <c r="M85" s="159">
        <v>1000000</v>
      </c>
      <c r="N85" s="159">
        <v>1000000</v>
      </c>
      <c r="O85" s="159">
        <v>0</v>
      </c>
      <c r="P85" s="159">
        <v>0</v>
      </c>
    </row>
    <row r="86" spans="1:16" ht="15" thickBot="1" x14ac:dyDescent="0.4">
      <c r="A86" s="158" t="s">
        <v>953</v>
      </c>
      <c r="B86" s="159">
        <v>7937</v>
      </c>
      <c r="C86" s="159">
        <v>0</v>
      </c>
      <c r="D86" s="159">
        <v>495518</v>
      </c>
      <c r="E86" s="159">
        <v>0</v>
      </c>
      <c r="F86" s="159">
        <v>15</v>
      </c>
      <c r="G86" s="159">
        <v>0</v>
      </c>
      <c r="H86" s="159">
        <v>498217</v>
      </c>
      <c r="I86" s="159">
        <v>0</v>
      </c>
      <c r="J86" s="159">
        <v>0</v>
      </c>
      <c r="K86" s="159">
        <v>0</v>
      </c>
      <c r="L86" s="159">
        <v>0</v>
      </c>
      <c r="M86" s="159">
        <v>1001687</v>
      </c>
      <c r="N86" s="159">
        <v>1001687</v>
      </c>
      <c r="O86" s="159">
        <v>0</v>
      </c>
      <c r="P86" s="159">
        <v>0</v>
      </c>
    </row>
    <row r="87" spans="1:16" ht="15" thickBot="1" x14ac:dyDescent="0.4">
      <c r="A87" s="158" t="s">
        <v>954</v>
      </c>
      <c r="B87" s="159">
        <v>0</v>
      </c>
      <c r="C87" s="159">
        <v>0</v>
      </c>
      <c r="D87" s="159">
        <v>495518</v>
      </c>
      <c r="E87" s="159">
        <v>0</v>
      </c>
      <c r="F87" s="159">
        <v>508861</v>
      </c>
      <c r="G87" s="159">
        <v>0</v>
      </c>
      <c r="H87" s="159">
        <v>0</v>
      </c>
      <c r="I87" s="159">
        <v>0</v>
      </c>
      <c r="J87" s="159">
        <v>0</v>
      </c>
      <c r="K87" s="159">
        <v>0</v>
      </c>
      <c r="L87" s="159">
        <v>0</v>
      </c>
      <c r="M87" s="159">
        <v>1004379</v>
      </c>
      <c r="N87" s="159">
        <v>1004379</v>
      </c>
      <c r="O87" s="159">
        <v>0</v>
      </c>
      <c r="P87" s="159">
        <v>0</v>
      </c>
    </row>
    <row r="88" spans="1:16" ht="15" thickBot="1" x14ac:dyDescent="0.4">
      <c r="A88" s="158" t="s">
        <v>955</v>
      </c>
      <c r="B88" s="159">
        <v>7937</v>
      </c>
      <c r="C88" s="159">
        <v>0</v>
      </c>
      <c r="D88" s="159">
        <v>495518</v>
      </c>
      <c r="E88" s="159">
        <v>0</v>
      </c>
      <c r="F88" s="159">
        <v>0</v>
      </c>
      <c r="G88" s="159">
        <v>0</v>
      </c>
      <c r="H88" s="159">
        <v>498217</v>
      </c>
      <c r="I88" s="159">
        <v>0</v>
      </c>
      <c r="J88" s="159">
        <v>0</v>
      </c>
      <c r="K88" s="159">
        <v>0</v>
      </c>
      <c r="L88" s="159">
        <v>0</v>
      </c>
      <c r="M88" s="159">
        <v>1001672</v>
      </c>
      <c r="N88" s="159">
        <v>1001672</v>
      </c>
      <c r="O88" s="159">
        <v>0</v>
      </c>
      <c r="P88" s="159">
        <v>0</v>
      </c>
    </row>
    <row r="89" spans="1:16" ht="15" thickBot="1" x14ac:dyDescent="0.4">
      <c r="A89" s="158" t="s">
        <v>956</v>
      </c>
      <c r="B89" s="159">
        <v>0</v>
      </c>
      <c r="C89" s="159">
        <v>0</v>
      </c>
      <c r="D89" s="159">
        <v>0</v>
      </c>
      <c r="E89" s="159">
        <v>0</v>
      </c>
      <c r="F89" s="159">
        <v>0</v>
      </c>
      <c r="G89" s="159">
        <v>499765</v>
      </c>
      <c r="H89" s="159">
        <v>498217</v>
      </c>
      <c r="I89" s="159">
        <v>3291</v>
      </c>
      <c r="J89" s="159">
        <v>0</v>
      </c>
      <c r="K89" s="159">
        <v>1426</v>
      </c>
      <c r="L89" s="159">
        <v>0</v>
      </c>
      <c r="M89" s="159">
        <v>1002699</v>
      </c>
      <c r="N89" s="159">
        <v>1002699</v>
      </c>
      <c r="O89" s="159">
        <v>0</v>
      </c>
      <c r="P89" s="159">
        <v>0</v>
      </c>
    </row>
    <row r="90" spans="1:16" ht="15" thickBot="1" x14ac:dyDescent="0.4">
      <c r="A90" s="165" t="s">
        <v>990</v>
      </c>
      <c r="B90" s="166">
        <f>SUM(B79:B89)/$B$93</f>
        <v>5.1334203554082069E-3</v>
      </c>
      <c r="C90" s="166">
        <f t="shared" ref="C90:N90" si="8">SUM(C79:C89)/$B$93</f>
        <v>0</v>
      </c>
      <c r="D90" s="166">
        <f t="shared" si="8"/>
        <v>0.40442201308086057</v>
      </c>
      <c r="E90" s="166">
        <f t="shared" si="8"/>
        <v>0</v>
      </c>
      <c r="F90" s="166">
        <f t="shared" si="8"/>
        <v>4.6117138334287287E-2</v>
      </c>
      <c r="G90" s="166">
        <f t="shared" si="8"/>
        <v>0.18116045785549431</v>
      </c>
      <c r="H90" s="166">
        <f t="shared" si="8"/>
        <v>0.36119864268762641</v>
      </c>
      <c r="I90" s="166">
        <f t="shared" si="8"/>
        <v>1.192958824252262E-3</v>
      </c>
      <c r="J90" s="166">
        <f t="shared" si="8"/>
        <v>0</v>
      </c>
      <c r="K90" s="166">
        <f t="shared" si="8"/>
        <v>7.7536886207097799E-4</v>
      </c>
      <c r="L90" s="166">
        <f t="shared" si="8"/>
        <v>0</v>
      </c>
      <c r="M90" s="166">
        <f t="shared" si="8"/>
        <v>1</v>
      </c>
      <c r="N90" s="166">
        <f t="shared" si="8"/>
        <v>1</v>
      </c>
      <c r="O90"/>
      <c r="P90"/>
    </row>
    <row r="91" spans="1:16" ht="15" thickBot="1" x14ac:dyDescent="0.4">
      <c r="A91" s="160" t="s">
        <v>977</v>
      </c>
      <c r="B91" s="161">
        <v>2020807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thickBot="1" x14ac:dyDescent="0.4">
      <c r="A92" s="160" t="s">
        <v>978</v>
      </c>
      <c r="B92" s="161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thickBot="1" x14ac:dyDescent="0.4">
      <c r="A93" s="160" t="s">
        <v>979</v>
      </c>
      <c r="B93" s="161">
        <v>11034748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thickBot="1" x14ac:dyDescent="0.4">
      <c r="A94" s="160" t="s">
        <v>980</v>
      </c>
      <c r="B94" s="161">
        <v>11034748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thickBot="1" x14ac:dyDescent="0.4">
      <c r="A95" s="160" t="s">
        <v>981</v>
      </c>
      <c r="B95" s="161">
        <v>0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thickBot="1" x14ac:dyDescent="0.4">
      <c r="A96" s="160" t="s">
        <v>982</v>
      </c>
      <c r="B96" s="161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4">
      <c r="A97" s="160" t="s">
        <v>983</v>
      </c>
      <c r="B97" s="161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4">
      <c r="A98" s="160" t="s">
        <v>984</v>
      </c>
      <c r="B98" s="161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 s="162" t="s">
        <v>985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 s="163" t="s">
        <v>986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 s="163" t="s">
        <v>988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400640420250616151211.html" xr:uid="{CF715D62-7140-4B38-BE81-7C93A28F685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36017-C21E-4023-ADB7-7E877799F4AD}">
  <sheetPr>
    <tabColor rgb="FF00B050"/>
  </sheetPr>
  <dimension ref="A1:BS103"/>
  <sheetViews>
    <sheetView tabSelected="1" topLeftCell="A57" zoomScale="87" workbookViewId="0">
      <selection activeCell="Q80" sqref="Q80"/>
    </sheetView>
  </sheetViews>
  <sheetFormatPr defaultColWidth="8.90625" defaultRowHeight="14.5" x14ac:dyDescent="0.35"/>
  <cols>
    <col min="1" max="2" width="8.90625" style="86"/>
    <col min="3" max="3" width="10.54296875" style="86" bestFit="1" customWidth="1"/>
    <col min="4" max="16384" width="8.90625" style="86"/>
  </cols>
  <sheetData>
    <row r="1" spans="1:71" ht="130.5" x14ac:dyDescent="0.35">
      <c r="A1" s="137" t="s">
        <v>3</v>
      </c>
      <c r="B1" s="137" t="s">
        <v>3</v>
      </c>
      <c r="C1" s="116" t="s">
        <v>15</v>
      </c>
      <c r="D1" s="116" t="s">
        <v>15</v>
      </c>
      <c r="E1" s="119" t="s">
        <v>16</v>
      </c>
      <c r="F1" s="119" t="s">
        <v>16</v>
      </c>
      <c r="G1" s="119" t="s">
        <v>16</v>
      </c>
      <c r="H1" s="119" t="s">
        <v>16</v>
      </c>
      <c r="I1" s="119" t="s">
        <v>95</v>
      </c>
      <c r="J1" s="119" t="s">
        <v>95</v>
      </c>
      <c r="K1" s="119" t="s">
        <v>95</v>
      </c>
      <c r="L1" s="132" t="s">
        <v>98</v>
      </c>
      <c r="M1" s="132" t="s">
        <v>98</v>
      </c>
      <c r="N1" s="132" t="s">
        <v>97</v>
      </c>
      <c r="O1" s="132" t="s">
        <v>97</v>
      </c>
      <c r="P1" s="132" t="s">
        <v>97</v>
      </c>
      <c r="Q1" s="132" t="s">
        <v>97</v>
      </c>
      <c r="R1" s="132" t="s">
        <v>97</v>
      </c>
      <c r="S1" s="132" t="s">
        <v>97</v>
      </c>
      <c r="T1" s="132" t="s">
        <v>97</v>
      </c>
      <c r="U1" s="116" t="s">
        <v>14</v>
      </c>
      <c r="V1" s="116" t="s">
        <v>14</v>
      </c>
      <c r="W1" s="119" t="s">
        <v>17</v>
      </c>
      <c r="X1" s="119" t="s">
        <v>17</v>
      </c>
      <c r="Y1" s="132" t="s">
        <v>111</v>
      </c>
      <c r="Z1" s="132" t="s">
        <v>111</v>
      </c>
      <c r="AA1" s="132" t="s">
        <v>111</v>
      </c>
      <c r="AB1" s="132" t="s">
        <v>111</v>
      </c>
      <c r="AC1" s="132" t="s">
        <v>111</v>
      </c>
      <c r="AD1" s="132" t="s">
        <v>112</v>
      </c>
      <c r="AE1" s="132" t="s">
        <v>112</v>
      </c>
      <c r="AF1" s="132" t="s">
        <v>112</v>
      </c>
      <c r="AG1" s="132" t="s">
        <v>112</v>
      </c>
      <c r="AH1" s="132" t="s">
        <v>112</v>
      </c>
      <c r="AI1" s="132" t="s">
        <v>113</v>
      </c>
      <c r="AJ1" s="132" t="s">
        <v>113</v>
      </c>
      <c r="AK1" s="132" t="s">
        <v>113</v>
      </c>
      <c r="AL1" s="132" t="s">
        <v>113</v>
      </c>
      <c r="AM1" s="132" t="s">
        <v>113</v>
      </c>
      <c r="AN1" s="132" t="s">
        <v>114</v>
      </c>
      <c r="AO1" s="132" t="s">
        <v>114</v>
      </c>
      <c r="AP1" s="132" t="s">
        <v>114</v>
      </c>
      <c r="AQ1" s="132" t="s">
        <v>114</v>
      </c>
      <c r="AR1" s="132" t="s">
        <v>114</v>
      </c>
      <c r="AS1" s="132" t="s">
        <v>115</v>
      </c>
      <c r="AT1" s="132" t="s">
        <v>115</v>
      </c>
      <c r="AU1" s="132" t="s">
        <v>115</v>
      </c>
      <c r="AV1" s="132" t="s">
        <v>115</v>
      </c>
      <c r="AW1" s="132" t="s">
        <v>115</v>
      </c>
      <c r="AX1" s="132" t="s">
        <v>117</v>
      </c>
      <c r="AY1" s="132" t="s">
        <v>117</v>
      </c>
      <c r="AZ1" s="132" t="s">
        <v>117</v>
      </c>
      <c r="BA1" s="132" t="s">
        <v>117</v>
      </c>
      <c r="BB1" s="132" t="s">
        <v>117</v>
      </c>
      <c r="BC1" s="132" t="s">
        <v>116</v>
      </c>
      <c r="BD1" s="132" t="s">
        <v>116</v>
      </c>
      <c r="BE1" s="132" t="s">
        <v>116</v>
      </c>
      <c r="BF1" s="132" t="s">
        <v>116</v>
      </c>
      <c r="BG1" s="132" t="s">
        <v>116</v>
      </c>
      <c r="BH1" s="138" t="s">
        <v>923</v>
      </c>
      <c r="BI1" s="138" t="s">
        <v>923</v>
      </c>
      <c r="BJ1" s="122" t="s">
        <v>96</v>
      </c>
      <c r="BK1" s="122" t="s">
        <v>96</v>
      </c>
      <c r="BL1" s="122" t="s">
        <v>96</v>
      </c>
      <c r="BM1" s="122" t="s">
        <v>96</v>
      </c>
      <c r="BN1" s="122" t="s">
        <v>96</v>
      </c>
      <c r="BO1" s="122" t="s">
        <v>96</v>
      </c>
      <c r="BP1" s="122" t="s">
        <v>96</v>
      </c>
      <c r="BQ1" s="134" t="s">
        <v>32</v>
      </c>
      <c r="BR1" s="134" t="s">
        <v>32</v>
      </c>
      <c r="BS1" s="134" t="s">
        <v>32</v>
      </c>
    </row>
    <row r="2" spans="1:71" ht="72.5" x14ac:dyDescent="0.35">
      <c r="A2" s="137" t="s">
        <v>1</v>
      </c>
      <c r="B2" s="137" t="s">
        <v>1</v>
      </c>
      <c r="C2" s="117" t="s">
        <v>20</v>
      </c>
      <c r="D2" s="117" t="s">
        <v>21</v>
      </c>
      <c r="E2" s="117" t="s">
        <v>71</v>
      </c>
      <c r="F2" s="117" t="s">
        <v>72</v>
      </c>
      <c r="G2" s="117" t="s">
        <v>73</v>
      </c>
      <c r="H2" s="117" t="s">
        <v>74</v>
      </c>
      <c r="I2" s="117" t="s">
        <v>22</v>
      </c>
      <c r="J2" s="117" t="s">
        <v>23</v>
      </c>
      <c r="K2" s="117" t="s">
        <v>24</v>
      </c>
      <c r="L2" s="120" t="s">
        <v>33</v>
      </c>
      <c r="M2" s="120" t="s">
        <v>34</v>
      </c>
      <c r="N2" s="120" t="s">
        <v>35</v>
      </c>
      <c r="O2" s="120" t="s">
        <v>36</v>
      </c>
      <c r="P2" s="120" t="s">
        <v>37</v>
      </c>
      <c r="Q2" s="120" t="s">
        <v>99</v>
      </c>
      <c r="R2" s="120" t="s">
        <v>100</v>
      </c>
      <c r="S2" s="120" t="s">
        <v>101</v>
      </c>
      <c r="T2" s="120" t="s">
        <v>102</v>
      </c>
      <c r="U2" s="117" t="s">
        <v>18</v>
      </c>
      <c r="V2" s="117" t="s">
        <v>19</v>
      </c>
      <c r="W2" s="117" t="s">
        <v>30</v>
      </c>
      <c r="X2" s="117" t="s">
        <v>31</v>
      </c>
      <c r="Y2" s="120" t="s">
        <v>105</v>
      </c>
      <c r="Z2" s="120" t="s">
        <v>106</v>
      </c>
      <c r="AA2" s="120" t="s">
        <v>107</v>
      </c>
      <c r="AB2" s="120" t="s">
        <v>108</v>
      </c>
      <c r="AC2" s="120" t="s">
        <v>109</v>
      </c>
      <c r="AD2" s="120" t="s">
        <v>105</v>
      </c>
      <c r="AE2" s="120" t="s">
        <v>106</v>
      </c>
      <c r="AF2" s="120" t="s">
        <v>107</v>
      </c>
      <c r="AG2" s="120" t="s">
        <v>108</v>
      </c>
      <c r="AH2" s="120" t="s">
        <v>109</v>
      </c>
      <c r="AI2" s="120" t="s">
        <v>105</v>
      </c>
      <c r="AJ2" s="120" t="s">
        <v>106</v>
      </c>
      <c r="AK2" s="120" t="s">
        <v>107</v>
      </c>
      <c r="AL2" s="120" t="s">
        <v>108</v>
      </c>
      <c r="AM2" s="120" t="s">
        <v>109</v>
      </c>
      <c r="AN2" s="120" t="s">
        <v>105</v>
      </c>
      <c r="AO2" s="120" t="s">
        <v>106</v>
      </c>
      <c r="AP2" s="120" t="s">
        <v>107</v>
      </c>
      <c r="AQ2" s="120" t="s">
        <v>108</v>
      </c>
      <c r="AR2" s="120" t="s">
        <v>109</v>
      </c>
      <c r="AS2" s="120" t="s">
        <v>105</v>
      </c>
      <c r="AT2" s="120" t="s">
        <v>106</v>
      </c>
      <c r="AU2" s="120" t="s">
        <v>107</v>
      </c>
      <c r="AV2" s="120" t="s">
        <v>108</v>
      </c>
      <c r="AW2" s="120" t="s">
        <v>109</v>
      </c>
      <c r="AX2" s="120" t="s">
        <v>105</v>
      </c>
      <c r="AY2" s="120" t="s">
        <v>106</v>
      </c>
      <c r="AZ2" s="120" t="s">
        <v>107</v>
      </c>
      <c r="BA2" s="120" t="s">
        <v>108</v>
      </c>
      <c r="BB2" s="120" t="s">
        <v>109</v>
      </c>
      <c r="BC2" s="120" t="s">
        <v>105</v>
      </c>
      <c r="BD2" s="120" t="s">
        <v>106</v>
      </c>
      <c r="BE2" s="120" t="s">
        <v>107</v>
      </c>
      <c r="BF2" s="120" t="s">
        <v>108</v>
      </c>
      <c r="BG2" s="120" t="s">
        <v>109</v>
      </c>
      <c r="BH2" s="140" t="s">
        <v>921</v>
      </c>
      <c r="BI2" s="140" t="s">
        <v>922</v>
      </c>
      <c r="BJ2" s="129" t="s">
        <v>25</v>
      </c>
      <c r="BK2" s="129" t="s">
        <v>26</v>
      </c>
      <c r="BL2" s="129" t="s">
        <v>27</v>
      </c>
      <c r="BM2" s="129" t="s">
        <v>28</v>
      </c>
      <c r="BN2" s="129" t="s">
        <v>29</v>
      </c>
      <c r="BO2" s="129" t="s">
        <v>921</v>
      </c>
      <c r="BP2" s="129" t="s">
        <v>922</v>
      </c>
      <c r="BQ2" s="139" t="s">
        <v>38</v>
      </c>
      <c r="BR2" s="139" t="s">
        <v>39</v>
      </c>
      <c r="BS2" s="139" t="s">
        <v>40</v>
      </c>
    </row>
    <row r="3" spans="1:71" x14ac:dyDescent="0.35">
      <c r="A3" s="76" t="s">
        <v>2</v>
      </c>
      <c r="B3" s="76">
        <v>2011</v>
      </c>
      <c r="C3" s="141">
        <v>0.7379977670264235</v>
      </c>
      <c r="D3" s="141">
        <v>0.2620022329735765</v>
      </c>
      <c r="E3" s="141">
        <v>0.21739130434782608</v>
      </c>
      <c r="F3" s="141">
        <v>0.61047546402237474</v>
      </c>
      <c r="G3" s="141">
        <v>0.12865497076023391</v>
      </c>
      <c r="H3" s="141">
        <v>4.3478260869565216E-2</v>
      </c>
      <c r="I3" s="141">
        <v>0.44041927179109969</v>
      </c>
      <c r="J3" s="141">
        <v>0.23593232806178743</v>
      </c>
      <c r="K3" s="141">
        <v>0.32364840014711294</v>
      </c>
      <c r="L3" s="144">
        <v>0.92866312121767836</v>
      </c>
      <c r="M3" s="144">
        <v>7.1336878782321658E-2</v>
      </c>
      <c r="N3" s="144">
        <v>0</v>
      </c>
      <c r="O3" s="144">
        <v>0.20218579234972678</v>
      </c>
      <c r="P3" s="144">
        <v>0.18032786885245902</v>
      </c>
      <c r="Q3" s="144">
        <v>0.61748633879781423</v>
      </c>
      <c r="R3" s="144">
        <v>0</v>
      </c>
      <c r="S3" s="144">
        <v>0</v>
      </c>
      <c r="T3" s="144">
        <v>0</v>
      </c>
      <c r="U3" s="141">
        <v>0.78509433962264152</v>
      </c>
      <c r="V3" s="141">
        <v>0.2149056603773585</v>
      </c>
      <c r="W3" s="141">
        <v>0.13427257044278321</v>
      </c>
      <c r="X3" s="141">
        <v>0.86572742955721682</v>
      </c>
      <c r="Y3" s="141">
        <v>7.664984109179286E-3</v>
      </c>
      <c r="Z3" s="141">
        <v>2.8977378949336323E-2</v>
      </c>
      <c r="AA3" s="141">
        <v>7.8145447747242469E-2</v>
      </c>
      <c r="AB3" s="141">
        <v>0.27070480463638064</v>
      </c>
      <c r="AC3" s="141">
        <v>0.61450738455786125</v>
      </c>
      <c r="AD3" s="141">
        <v>9.0005625351584472E-3</v>
      </c>
      <c r="AE3" s="141">
        <v>1.6688543033939622E-2</v>
      </c>
      <c r="AF3" s="141">
        <v>3.8627414213388334E-2</v>
      </c>
      <c r="AG3" s="141">
        <v>0.15019688730545658</v>
      </c>
      <c r="AH3" s="141">
        <v>0.78548659291205702</v>
      </c>
      <c r="AI3" s="141">
        <v>2.9020782624976597E-2</v>
      </c>
      <c r="AJ3" s="141">
        <v>5.3173563003182926E-2</v>
      </c>
      <c r="AK3" s="141">
        <v>8.2194345628159526E-2</v>
      </c>
      <c r="AL3" s="141">
        <v>0.23310241527803782</v>
      </c>
      <c r="AM3" s="141">
        <v>0.60250889346564318</v>
      </c>
      <c r="AN3" s="141">
        <v>8.4364454443194604E-3</v>
      </c>
      <c r="AO3" s="141">
        <v>3.0933633295838019E-2</v>
      </c>
      <c r="AP3" s="141">
        <v>8.3427071616047996E-2</v>
      </c>
      <c r="AQ3" s="141">
        <v>0.34308211473565803</v>
      </c>
      <c r="AR3" s="141">
        <v>0.5341207349081365</v>
      </c>
      <c r="AS3" s="141">
        <v>4.6851574212893555E-3</v>
      </c>
      <c r="AT3" s="141">
        <v>2.0989505247376312E-2</v>
      </c>
      <c r="AU3" s="141">
        <v>6.7278860569715146E-2</v>
      </c>
      <c r="AV3" s="141">
        <v>0.31859070464767614</v>
      </c>
      <c r="AW3" s="141">
        <v>0.58845577211394307</v>
      </c>
      <c r="AX3" s="141">
        <v>6.9314349943799172E-3</v>
      </c>
      <c r="AY3" s="141">
        <v>2.2292993630573247E-2</v>
      </c>
      <c r="AZ3" s="141">
        <v>3.3158486324466094E-2</v>
      </c>
      <c r="BA3" s="141">
        <v>0.15567628325215435</v>
      </c>
      <c r="BB3" s="141">
        <v>0.7819408017984264</v>
      </c>
      <c r="BC3" s="141">
        <v>1.6819286114744907E-2</v>
      </c>
      <c r="BD3" s="141">
        <v>6.1483834797234162E-2</v>
      </c>
      <c r="BE3" s="141">
        <v>0.12707905064473929</v>
      </c>
      <c r="BF3" s="141">
        <v>0.36796860399925246</v>
      </c>
      <c r="BG3" s="141">
        <v>0.42664922444402914</v>
      </c>
      <c r="BH3" s="77" t="s">
        <v>41</v>
      </c>
      <c r="BI3" s="77" t="s">
        <v>42</v>
      </c>
      <c r="BJ3" s="142">
        <v>1.8304960644334616E-4</v>
      </c>
      <c r="BK3" s="142">
        <v>5.8575874061870771E-3</v>
      </c>
      <c r="BL3" s="142">
        <v>0.15943620721215448</v>
      </c>
      <c r="BM3" s="142">
        <v>0.65952773201537618</v>
      </c>
      <c r="BN3" s="142">
        <v>0.17499542375983893</v>
      </c>
      <c r="BO3" s="143" t="s">
        <v>124</v>
      </c>
      <c r="BP3" s="129" t="s">
        <v>125</v>
      </c>
      <c r="BQ3" s="145">
        <v>0.88062015503875968</v>
      </c>
      <c r="BR3" s="145">
        <v>6.2015503875968991E-2</v>
      </c>
      <c r="BS3" s="145">
        <v>5.7364341085271317E-2</v>
      </c>
    </row>
    <row r="4" spans="1:71" x14ac:dyDescent="0.35">
      <c r="A4" s="76" t="s">
        <v>2</v>
      </c>
      <c r="B4" s="76">
        <v>2012</v>
      </c>
      <c r="C4" s="141">
        <v>0.8084142394822007</v>
      </c>
      <c r="D4" s="141">
        <v>0.19158576051779935</v>
      </c>
      <c r="E4" s="141">
        <v>0.25305623471882638</v>
      </c>
      <c r="F4" s="141">
        <v>0.59413202933985332</v>
      </c>
      <c r="G4" s="141">
        <v>0.11817440912795436</v>
      </c>
      <c r="H4" s="141">
        <v>3.4637326813365933E-2</v>
      </c>
      <c r="I4" s="141">
        <v>0.47149263292761051</v>
      </c>
      <c r="J4" s="141">
        <v>0.21620755925688662</v>
      </c>
      <c r="K4" s="141">
        <v>0.31229980781550287</v>
      </c>
      <c r="L4" s="144">
        <v>0.9312459651387992</v>
      </c>
      <c r="M4" s="144">
        <v>6.8754034861200769E-2</v>
      </c>
      <c r="N4" s="144">
        <v>4.9504950495049506E-3</v>
      </c>
      <c r="O4" s="144">
        <v>0.18316831683168316</v>
      </c>
      <c r="P4" s="144">
        <v>0.25742574257425743</v>
      </c>
      <c r="Q4" s="144">
        <v>0.5544554455445545</v>
      </c>
      <c r="R4" s="144">
        <v>0</v>
      </c>
      <c r="S4" s="144">
        <v>0</v>
      </c>
      <c r="T4" s="144">
        <v>0</v>
      </c>
      <c r="U4" s="141">
        <v>0.78806855636123929</v>
      </c>
      <c r="V4" s="141">
        <v>0.21193144363876071</v>
      </c>
      <c r="W4" s="141">
        <v>8.9971883786316778E-2</v>
      </c>
      <c r="X4" s="141">
        <v>0.91002811621368318</v>
      </c>
      <c r="Y4" s="141">
        <v>8.4497887552811186E-3</v>
      </c>
      <c r="Z4" s="141">
        <v>2.0149496262593436E-2</v>
      </c>
      <c r="AA4" s="141">
        <v>7.117322066948327E-2</v>
      </c>
      <c r="AB4" s="141">
        <v>0.271043223919402</v>
      </c>
      <c r="AC4" s="141">
        <v>0.62918427039324021</v>
      </c>
      <c r="AD4" s="141">
        <v>9.7497562560935978E-3</v>
      </c>
      <c r="AE4" s="141">
        <v>1.6899577510562237E-2</v>
      </c>
      <c r="AF4" s="141">
        <v>2.9574260643483914E-2</v>
      </c>
      <c r="AG4" s="141">
        <v>0.16867078323041923</v>
      </c>
      <c r="AH4" s="141">
        <v>0.77510562235944103</v>
      </c>
      <c r="AI4" s="141">
        <v>2.7000650618087183E-2</v>
      </c>
      <c r="AJ4" s="141">
        <v>4.5543266102797658E-2</v>
      </c>
      <c r="AK4" s="141">
        <v>8.5230969420949904E-2</v>
      </c>
      <c r="AL4" s="141">
        <v>0.23259596616785946</v>
      </c>
      <c r="AM4" s="141">
        <v>0.60962914769030574</v>
      </c>
      <c r="AN4" s="141">
        <v>6.8248293792655184E-3</v>
      </c>
      <c r="AO4" s="141">
        <v>2.6324341891452715E-2</v>
      </c>
      <c r="AP4" s="141">
        <v>9.262268443288918E-2</v>
      </c>
      <c r="AQ4" s="141">
        <v>0.35651608709782256</v>
      </c>
      <c r="AR4" s="141">
        <v>0.51771205719857005</v>
      </c>
      <c r="AS4" s="141">
        <v>5.2117263843648211E-3</v>
      </c>
      <c r="AT4" s="141">
        <v>1.758957654723127E-2</v>
      </c>
      <c r="AU4" s="141">
        <v>7.3615635179153094E-2</v>
      </c>
      <c r="AV4" s="141">
        <v>0.32377850162866451</v>
      </c>
      <c r="AW4" s="141">
        <v>0.57980456026058635</v>
      </c>
      <c r="AX4" s="141">
        <v>9.4247643808904775E-3</v>
      </c>
      <c r="AY4" s="141">
        <v>2.1124471888202795E-2</v>
      </c>
      <c r="AZ4" s="141">
        <v>3.8349041273968154E-2</v>
      </c>
      <c r="BA4" s="141">
        <v>0.17094572635684108</v>
      </c>
      <c r="BB4" s="141">
        <v>0.76015599610009754</v>
      </c>
      <c r="BC4" s="141">
        <v>2.1781534460338103E-2</v>
      </c>
      <c r="BD4" s="141">
        <v>6.1768530559167749E-2</v>
      </c>
      <c r="BE4" s="141">
        <v>0.14369310793237972</v>
      </c>
      <c r="BF4" s="141">
        <v>0.36833550065019505</v>
      </c>
      <c r="BG4" s="141">
        <v>0.40442132639791939</v>
      </c>
      <c r="BH4" s="77" t="s">
        <v>64</v>
      </c>
      <c r="BI4" s="77" t="s">
        <v>65</v>
      </c>
      <c r="BJ4" s="142">
        <v>3.1948881789137381E-4</v>
      </c>
      <c r="BK4" s="142">
        <v>6.3897763578274758E-3</v>
      </c>
      <c r="BL4" s="142">
        <v>0.13450479233226836</v>
      </c>
      <c r="BM4" s="142">
        <v>0.63258785942492013</v>
      </c>
      <c r="BN4" s="142">
        <v>0.22619808306709266</v>
      </c>
      <c r="BO4" s="146" t="s">
        <v>128</v>
      </c>
      <c r="BP4" s="129" t="s">
        <v>127</v>
      </c>
      <c r="BQ4" s="145">
        <v>0.89416553595658077</v>
      </c>
      <c r="BR4" s="145">
        <v>5.9249208502939847E-2</v>
      </c>
      <c r="BS4" s="145">
        <v>4.6585255540479424E-2</v>
      </c>
    </row>
    <row r="5" spans="1:71" x14ac:dyDescent="0.35">
      <c r="A5" s="76" t="s">
        <v>2</v>
      </c>
      <c r="B5" s="76">
        <v>2013</v>
      </c>
      <c r="C5" s="141">
        <v>0.74880730138975315</v>
      </c>
      <c r="D5" s="141">
        <v>0.25119269861024685</v>
      </c>
      <c r="E5" s="141">
        <v>0.19966489807316393</v>
      </c>
      <c r="F5" s="141">
        <v>0.62887461602904215</v>
      </c>
      <c r="G5" s="141">
        <v>0.1365540351857023</v>
      </c>
      <c r="H5" s="141">
        <v>3.4906450712091593E-2</v>
      </c>
      <c r="I5" s="141">
        <v>0.47270114942528735</v>
      </c>
      <c r="J5" s="141">
        <v>0.25492610837438423</v>
      </c>
      <c r="K5" s="141">
        <v>0.27237274220032842</v>
      </c>
      <c r="L5" s="144">
        <v>0.9311482168625026</v>
      </c>
      <c r="M5" s="144">
        <v>6.885178313749743E-2</v>
      </c>
      <c r="N5" s="144">
        <v>1.282051282051282E-2</v>
      </c>
      <c r="O5" s="144">
        <v>0.20512820512820512</v>
      </c>
      <c r="P5" s="144">
        <v>0.22756410256410256</v>
      </c>
      <c r="Q5" s="144">
        <v>0.55448717948717952</v>
      </c>
      <c r="R5" s="144">
        <v>0</v>
      </c>
      <c r="S5" s="144">
        <v>0</v>
      </c>
      <c r="T5" s="144">
        <v>0</v>
      </c>
      <c r="U5" s="141">
        <v>0.76034812141795793</v>
      </c>
      <c r="V5" s="141">
        <v>0.23965187858204204</v>
      </c>
      <c r="W5" s="141">
        <v>0.1</v>
      </c>
      <c r="X5" s="141">
        <v>0.9</v>
      </c>
      <c r="Y5" s="141">
        <v>6.3398140321217246E-3</v>
      </c>
      <c r="Z5" s="141">
        <v>2.3034657650042267E-2</v>
      </c>
      <c r="AA5" s="141">
        <v>7.8402366863905323E-2</v>
      </c>
      <c r="AB5" s="141">
        <v>0.27282333051563823</v>
      </c>
      <c r="AC5" s="141">
        <v>0.61939983093829243</v>
      </c>
      <c r="AD5" s="141">
        <v>8.9058524173027988E-3</v>
      </c>
      <c r="AE5" s="141">
        <v>1.7811704834605598E-2</v>
      </c>
      <c r="AF5" s="141">
        <v>2.8413910093299407E-2</v>
      </c>
      <c r="AG5" s="141">
        <v>0.14482612383375743</v>
      </c>
      <c r="AH5" s="141">
        <v>0.80004240882103472</v>
      </c>
      <c r="AI5" s="141">
        <v>3.0687830687830688E-2</v>
      </c>
      <c r="AJ5" s="141">
        <v>4.5714285714285714E-2</v>
      </c>
      <c r="AK5" s="141">
        <v>8.8677248677248674E-2</v>
      </c>
      <c r="AL5" s="141">
        <v>0.23640211640211639</v>
      </c>
      <c r="AM5" s="141">
        <v>0.59851851851851856</v>
      </c>
      <c r="AN5" s="141">
        <v>7.6238881829733167E-3</v>
      </c>
      <c r="AO5" s="141">
        <v>2.7742481999152902E-2</v>
      </c>
      <c r="AP5" s="141">
        <v>7.7297755188479464E-2</v>
      </c>
      <c r="AQ5" s="141">
        <v>0.33312155866158405</v>
      </c>
      <c r="AR5" s="141">
        <v>0.55421431596781023</v>
      </c>
      <c r="AS5" s="141">
        <v>3.5956006768189507E-3</v>
      </c>
      <c r="AT5" s="141">
        <v>2.030456852791878E-2</v>
      </c>
      <c r="AU5" s="141">
        <v>6.8527918781725886E-2</v>
      </c>
      <c r="AV5" s="141">
        <v>0.3269881556683587</v>
      </c>
      <c r="AW5" s="141">
        <v>0.58058375634517767</v>
      </c>
      <c r="AX5" s="141">
        <v>7.1988143129366926E-3</v>
      </c>
      <c r="AY5" s="141">
        <v>1.8843955113275461E-2</v>
      </c>
      <c r="AZ5" s="141">
        <v>3.5994071564683462E-2</v>
      </c>
      <c r="BA5" s="141">
        <v>0.14799915308066908</v>
      </c>
      <c r="BB5" s="141">
        <v>0.7899640059284353</v>
      </c>
      <c r="BC5" s="141">
        <v>1.7758985200845664E-2</v>
      </c>
      <c r="BD5" s="141">
        <v>5.8562367864693446E-2</v>
      </c>
      <c r="BE5" s="141">
        <v>0.13763213530655391</v>
      </c>
      <c r="BF5" s="141">
        <v>0.37040169133192391</v>
      </c>
      <c r="BG5" s="141">
        <v>0.4156448202959831</v>
      </c>
      <c r="BH5" s="77" t="s">
        <v>67</v>
      </c>
      <c r="BI5" s="77" t="s">
        <v>68</v>
      </c>
      <c r="BJ5" s="142">
        <v>2.0437359493153485E-4</v>
      </c>
      <c r="BK5" s="142">
        <v>6.1312078479460455E-3</v>
      </c>
      <c r="BL5" s="142">
        <v>0.14653586756591047</v>
      </c>
      <c r="BM5" s="142">
        <v>0.66155732679337831</v>
      </c>
      <c r="BN5" s="142">
        <v>0.18557122419783365</v>
      </c>
      <c r="BO5" s="146" t="s">
        <v>129</v>
      </c>
      <c r="BP5" s="129" t="s">
        <v>125</v>
      </c>
      <c r="BQ5" s="145">
        <v>0.8833333333333333</v>
      </c>
      <c r="BR5" s="145">
        <v>6.7473118279569894E-2</v>
      </c>
      <c r="BS5" s="145">
        <v>4.9193548387096775E-2</v>
      </c>
    </row>
    <row r="6" spans="1:71" x14ac:dyDescent="0.35">
      <c r="A6" s="76" t="s">
        <v>2</v>
      </c>
      <c r="B6" s="76">
        <v>2015</v>
      </c>
      <c r="C6" s="141">
        <v>0.78609817269795768</v>
      </c>
      <c r="D6" s="141">
        <v>0.21390182730204227</v>
      </c>
      <c r="E6" s="141">
        <v>0.208352455254704</v>
      </c>
      <c r="F6" s="141">
        <v>0.62872877466727861</v>
      </c>
      <c r="G6" s="141">
        <v>0.13492427719137218</v>
      </c>
      <c r="H6" s="141">
        <v>2.799449288664525E-2</v>
      </c>
      <c r="I6" s="141">
        <v>0.50177556818181823</v>
      </c>
      <c r="J6" s="141">
        <v>0.24751420454545456</v>
      </c>
      <c r="K6" s="141">
        <v>0.25071022727272729</v>
      </c>
      <c r="L6" s="144">
        <v>0.93834367019336007</v>
      </c>
      <c r="M6" s="144">
        <v>6.165632980663991E-2</v>
      </c>
      <c r="N6" s="144">
        <v>0</v>
      </c>
      <c r="O6" s="144">
        <v>0.15094339622641509</v>
      </c>
      <c r="P6" s="144">
        <v>0.25157232704402516</v>
      </c>
      <c r="Q6" s="144">
        <v>0.59748427672955973</v>
      </c>
      <c r="R6" s="144">
        <v>0</v>
      </c>
      <c r="S6" s="144">
        <v>0</v>
      </c>
      <c r="T6" s="144">
        <v>0</v>
      </c>
      <c r="U6" s="141">
        <v>0.77706766917293235</v>
      </c>
      <c r="V6" s="141">
        <v>0.22293233082706768</v>
      </c>
      <c r="W6" s="141">
        <v>9.3435553425970291E-2</v>
      </c>
      <c r="X6" s="141">
        <v>0.90656444657402968</v>
      </c>
      <c r="Y6" s="141">
        <v>6.5264684554024654E-3</v>
      </c>
      <c r="Z6" s="141">
        <v>2.2117476432197244E-2</v>
      </c>
      <c r="AA6" s="141">
        <v>7.5054387237128359E-2</v>
      </c>
      <c r="AB6" s="141">
        <v>0.27302393038433648</v>
      </c>
      <c r="AC6" s="141">
        <v>0.62327773749093551</v>
      </c>
      <c r="AD6" s="141">
        <v>8.3545223392662554E-3</v>
      </c>
      <c r="AE6" s="141">
        <v>1.5982564475118054E-2</v>
      </c>
      <c r="AF6" s="141">
        <v>3.0512168543407193E-2</v>
      </c>
      <c r="AG6" s="141">
        <v>0.1442063203777697</v>
      </c>
      <c r="AH6" s="141">
        <v>0.80094442426443879</v>
      </c>
      <c r="AI6" s="141">
        <v>2.9006526468455404E-2</v>
      </c>
      <c r="AJ6" s="141">
        <v>4.2059463379260337E-2</v>
      </c>
      <c r="AK6" s="141">
        <v>8.1218274111675121E-2</v>
      </c>
      <c r="AL6" s="141">
        <v>0.22951414068165338</v>
      </c>
      <c r="AM6" s="141">
        <v>0.6182015953589558</v>
      </c>
      <c r="AN6" s="141">
        <v>7.9970919665576148E-3</v>
      </c>
      <c r="AO6" s="141">
        <v>2.2900763358778626E-2</v>
      </c>
      <c r="AP6" s="141">
        <v>7.8516902944383862E-2</v>
      </c>
      <c r="AQ6" s="141">
        <v>0.33624136677571792</v>
      </c>
      <c r="AR6" s="141">
        <v>0.55434387495456194</v>
      </c>
      <c r="AS6" s="141">
        <v>6.1705989110707807E-3</v>
      </c>
      <c r="AT6" s="141">
        <v>1.8511796733212342E-2</v>
      </c>
      <c r="AU6" s="141">
        <v>6.6787658802177852E-2</v>
      </c>
      <c r="AV6" s="141">
        <v>0.33684210526315789</v>
      </c>
      <c r="AW6" s="141">
        <v>0.57168784029038111</v>
      </c>
      <c r="AX6" s="141">
        <v>1.0533962949509626E-2</v>
      </c>
      <c r="AY6" s="141">
        <v>1.8162005085361425E-2</v>
      </c>
      <c r="AZ6" s="141">
        <v>3.7776970577551763E-2</v>
      </c>
      <c r="BA6" s="141">
        <v>0.17108608790410462</v>
      </c>
      <c r="BB6" s="141">
        <v>0.76244097348347262</v>
      </c>
      <c r="BC6" s="141">
        <v>1.9949220166848022E-2</v>
      </c>
      <c r="BD6" s="141">
        <v>6.1661225970257527E-2</v>
      </c>
      <c r="BE6" s="141">
        <v>0.14581066376496191</v>
      </c>
      <c r="BF6" s="141">
        <v>0.35799782372143635</v>
      </c>
      <c r="BG6" s="141">
        <v>0.41458106637649617</v>
      </c>
      <c r="BH6" s="77" t="s">
        <v>69</v>
      </c>
      <c r="BI6" s="77" t="s">
        <v>70</v>
      </c>
      <c r="BJ6" s="142">
        <v>0</v>
      </c>
      <c r="BK6" s="142">
        <v>4.6461758398856322E-3</v>
      </c>
      <c r="BL6" s="142">
        <v>0.13116511794138672</v>
      </c>
      <c r="BM6" s="142">
        <v>0.64224446032880633</v>
      </c>
      <c r="BN6" s="142">
        <v>0.22194424588992137</v>
      </c>
      <c r="BO6" s="146" t="s">
        <v>128</v>
      </c>
      <c r="BP6" s="129" t="s">
        <v>130</v>
      </c>
      <c r="BQ6" s="145">
        <v>0.88735083532219572</v>
      </c>
      <c r="BR6" s="145">
        <v>6.8257756563245828E-2</v>
      </c>
      <c r="BS6" s="145">
        <v>4.4391408114558474E-2</v>
      </c>
    </row>
    <row r="7" spans="1:71" x14ac:dyDescent="0.35">
      <c r="A7" s="76" t="s">
        <v>2</v>
      </c>
      <c r="B7" s="76">
        <v>2016</v>
      </c>
      <c r="C7" s="141">
        <v>0.88273195876288657</v>
      </c>
      <c r="D7" s="141">
        <v>0.1172680412371134</v>
      </c>
      <c r="E7" s="141">
        <v>0.34740259740259738</v>
      </c>
      <c r="F7" s="141">
        <v>0.4642857142857143</v>
      </c>
      <c r="G7" s="141">
        <v>0.17045454545454544</v>
      </c>
      <c r="H7" s="141">
        <v>1.7857142857142856E-2</v>
      </c>
      <c r="I7" s="141">
        <v>0.48071979434447298</v>
      </c>
      <c r="J7" s="141">
        <v>0.19537275064267351</v>
      </c>
      <c r="K7" s="141">
        <v>0.32390745501285345</v>
      </c>
      <c r="L7" s="144">
        <v>0.98064516129032253</v>
      </c>
      <c r="M7" s="144">
        <v>1.935483870967742E-2</v>
      </c>
      <c r="N7" s="144">
        <v>0.16666666666666666</v>
      </c>
      <c r="O7" s="144">
        <v>0.25</v>
      </c>
      <c r="P7" s="144">
        <v>0</v>
      </c>
      <c r="Q7" s="144">
        <v>0.33333333333333331</v>
      </c>
      <c r="R7" s="144">
        <v>0</v>
      </c>
      <c r="S7" s="144">
        <v>8.3333333333333329E-2</v>
      </c>
      <c r="T7" s="144">
        <v>0.16666666666666666</v>
      </c>
      <c r="U7" s="141">
        <v>0.90620871862615593</v>
      </c>
      <c r="V7" s="141">
        <v>9.3791281373844126E-2</v>
      </c>
      <c r="W7" s="141">
        <v>7.2796934865900387E-2</v>
      </c>
      <c r="X7" s="141">
        <v>0.92720306513409967</v>
      </c>
      <c r="Y7" s="141">
        <v>3.8860103626943004E-3</v>
      </c>
      <c r="Z7" s="141">
        <v>5.1813471502590676E-3</v>
      </c>
      <c r="AA7" s="141">
        <v>3.2383419689119168E-2</v>
      </c>
      <c r="AB7" s="141">
        <v>0.20207253886010362</v>
      </c>
      <c r="AC7" s="141">
        <v>0.75647668393782386</v>
      </c>
      <c r="AD7" s="141">
        <v>5.1813471502590676E-3</v>
      </c>
      <c r="AE7" s="141">
        <v>2.5906735751295338E-3</v>
      </c>
      <c r="AF7" s="141">
        <v>1.2953367875647668E-2</v>
      </c>
      <c r="AG7" s="141">
        <v>9.0673575129533682E-2</v>
      </c>
      <c r="AH7" s="141">
        <v>0.8886010362694301</v>
      </c>
      <c r="AI7" s="141">
        <v>1.6817593790426907E-2</v>
      </c>
      <c r="AJ7" s="141">
        <v>1.1642949547218629E-2</v>
      </c>
      <c r="AK7" s="141">
        <v>2.5873221216041398E-2</v>
      </c>
      <c r="AL7" s="141">
        <v>0.17205692108667528</v>
      </c>
      <c r="AM7" s="141">
        <v>0.77360931435963776</v>
      </c>
      <c r="AN7" s="141">
        <v>5.1880674448767832E-3</v>
      </c>
      <c r="AO7" s="141">
        <v>7.7821011673151752E-3</v>
      </c>
      <c r="AP7" s="141">
        <v>2.464332036316472E-2</v>
      </c>
      <c r="AQ7" s="141">
        <v>0.21660181582360571</v>
      </c>
      <c r="AR7" s="141">
        <v>0.74578469520103763</v>
      </c>
      <c r="AS7" s="141">
        <v>3.8809831824062097E-3</v>
      </c>
      <c r="AT7" s="141">
        <v>5.1746442432082798E-3</v>
      </c>
      <c r="AU7" s="141">
        <v>2.9754204398447608E-2</v>
      </c>
      <c r="AV7" s="141">
        <v>0.15653298835705046</v>
      </c>
      <c r="AW7" s="141">
        <v>0.8046571798188874</v>
      </c>
      <c r="AX7" s="141">
        <v>6.4850843060959796E-3</v>
      </c>
      <c r="AY7" s="141">
        <v>1.2970168612191959E-2</v>
      </c>
      <c r="AZ7" s="141">
        <v>1.9455252918287938E-2</v>
      </c>
      <c r="BA7" s="141">
        <v>0.12710765239948119</v>
      </c>
      <c r="BB7" s="141">
        <v>0.83398184176394297</v>
      </c>
      <c r="BC7" s="141">
        <v>6.4935064935064939E-3</v>
      </c>
      <c r="BD7" s="141">
        <v>4.2857142857142858E-2</v>
      </c>
      <c r="BE7" s="141">
        <v>9.0909090909090912E-2</v>
      </c>
      <c r="BF7" s="141">
        <v>0.32857142857142857</v>
      </c>
      <c r="BG7" s="141">
        <v>0.53116883116883118</v>
      </c>
      <c r="BH7" s="77" t="s">
        <v>75</v>
      </c>
      <c r="BI7" s="147" t="s">
        <v>76</v>
      </c>
      <c r="BJ7" s="142">
        <v>1.288659793814433E-3</v>
      </c>
      <c r="BK7" s="142">
        <v>1.288659793814433E-3</v>
      </c>
      <c r="BL7" s="142">
        <v>4.8969072164948453E-2</v>
      </c>
      <c r="BM7" s="142">
        <v>0.57860824742268047</v>
      </c>
      <c r="BN7" s="142">
        <v>0.36984536082474229</v>
      </c>
      <c r="BO7" s="146" t="s">
        <v>131</v>
      </c>
      <c r="BP7" s="129" t="s">
        <v>132</v>
      </c>
      <c r="BQ7" s="145">
        <v>0.95395683453237412</v>
      </c>
      <c r="BR7" s="145">
        <v>3.5971223021582732E-2</v>
      </c>
      <c r="BS7" s="145">
        <v>1.0071942446043165E-2</v>
      </c>
    </row>
    <row r="8" spans="1:71" x14ac:dyDescent="0.35">
      <c r="A8" s="76" t="s">
        <v>2</v>
      </c>
      <c r="B8" s="76">
        <v>2017</v>
      </c>
      <c r="C8" s="141">
        <v>0.89746682750301565</v>
      </c>
      <c r="D8" s="141">
        <v>0.10253317249698432</v>
      </c>
      <c r="E8" s="141">
        <v>0.33882030178326472</v>
      </c>
      <c r="F8" s="141">
        <v>0.49108367626886146</v>
      </c>
      <c r="G8" s="141">
        <v>0.14266117969821673</v>
      </c>
      <c r="H8" s="141">
        <v>2.7434842249657063E-2</v>
      </c>
      <c r="I8" s="141">
        <v>0.50175438596491229</v>
      </c>
      <c r="J8" s="141">
        <v>0.2304093567251462</v>
      </c>
      <c r="K8" s="141">
        <v>0.26783625730994154</v>
      </c>
      <c r="L8" s="144">
        <v>0.95545134818288391</v>
      </c>
      <c r="M8" s="144">
        <v>4.4548651817116064E-2</v>
      </c>
      <c r="N8" s="144">
        <v>7.6923076923076927E-2</v>
      </c>
      <c r="O8" s="144">
        <v>0.15384615384615385</v>
      </c>
      <c r="P8" s="144">
        <v>0</v>
      </c>
      <c r="Q8" s="144">
        <v>0.69230769230769229</v>
      </c>
      <c r="R8" s="144">
        <v>0</v>
      </c>
      <c r="S8" s="144">
        <v>7.6923076923076927E-2</v>
      </c>
      <c r="T8" s="144">
        <v>0</v>
      </c>
      <c r="U8" s="141">
        <v>0.87065868263473056</v>
      </c>
      <c r="V8" s="141">
        <v>0.12934131736526946</v>
      </c>
      <c r="W8" s="141">
        <v>9.3824228028503556E-2</v>
      </c>
      <c r="X8" s="141">
        <v>0.90617577197149646</v>
      </c>
      <c r="Y8" s="141">
        <v>2.4154589371980675E-3</v>
      </c>
      <c r="Z8" s="141">
        <v>1.3285024154589372E-2</v>
      </c>
      <c r="AA8" s="141">
        <v>2.8985507246376812E-2</v>
      </c>
      <c r="AB8" s="141">
        <v>0.2391304347826087</v>
      </c>
      <c r="AC8" s="141">
        <v>0.71618357487922701</v>
      </c>
      <c r="AD8" s="141">
        <v>3.6319612590799033E-3</v>
      </c>
      <c r="AE8" s="141">
        <v>4.8426150121065378E-3</v>
      </c>
      <c r="AF8" s="141">
        <v>8.4745762711864406E-3</v>
      </c>
      <c r="AG8" s="141">
        <v>0.11864406779661017</v>
      </c>
      <c r="AH8" s="141">
        <v>0.86440677966101698</v>
      </c>
      <c r="AI8" s="141">
        <v>1.4527845036319613E-2</v>
      </c>
      <c r="AJ8" s="141">
        <v>1.8159806295399514E-2</v>
      </c>
      <c r="AK8" s="141">
        <v>3.9951573849878935E-2</v>
      </c>
      <c r="AL8" s="141">
        <v>0.18038740920096852</v>
      </c>
      <c r="AM8" s="141">
        <v>0.74697336561743344</v>
      </c>
      <c r="AN8" s="141">
        <v>3.6275695284159614E-3</v>
      </c>
      <c r="AO8" s="141">
        <v>7.2551390568319227E-3</v>
      </c>
      <c r="AP8" s="141">
        <v>2.9020556227327691E-2</v>
      </c>
      <c r="AQ8" s="141">
        <v>0.2478839177750907</v>
      </c>
      <c r="AR8" s="141">
        <v>0.71221281741233378</v>
      </c>
      <c r="AS8" s="141">
        <v>3.6319612590799033E-3</v>
      </c>
      <c r="AT8" s="141">
        <v>4.8426150121065378E-3</v>
      </c>
      <c r="AU8" s="141">
        <v>1.6949152542372881E-2</v>
      </c>
      <c r="AV8" s="141">
        <v>0.20823244552058112</v>
      </c>
      <c r="AW8" s="141">
        <v>0.76634382566585957</v>
      </c>
      <c r="AX8" s="141">
        <v>3.6363636363636364E-3</v>
      </c>
      <c r="AY8" s="141">
        <v>8.4848484848484857E-3</v>
      </c>
      <c r="AZ8" s="141">
        <v>2.3030303030303029E-2</v>
      </c>
      <c r="BA8" s="141">
        <v>0.15393939393939393</v>
      </c>
      <c r="BB8" s="141">
        <v>0.81090909090909091</v>
      </c>
      <c r="BC8" s="141">
        <v>6.0679611650485436E-3</v>
      </c>
      <c r="BD8" s="141">
        <v>2.063106796116505E-2</v>
      </c>
      <c r="BE8" s="141">
        <v>9.5873786407766989E-2</v>
      </c>
      <c r="BF8" s="141">
        <v>0.34708737864077671</v>
      </c>
      <c r="BG8" s="141">
        <v>0.53033980582524276</v>
      </c>
      <c r="BH8" s="148" t="s">
        <v>77</v>
      </c>
      <c r="BI8" s="77" t="s">
        <v>78</v>
      </c>
      <c r="BJ8" s="142">
        <v>0</v>
      </c>
      <c r="BK8" s="142">
        <v>0</v>
      </c>
      <c r="BL8" s="142">
        <v>4.807692307692308E-2</v>
      </c>
      <c r="BM8" s="142">
        <v>0.61899038461538458</v>
      </c>
      <c r="BN8" s="142">
        <v>0.33293269230769229</v>
      </c>
      <c r="BO8" s="146" t="s">
        <v>133</v>
      </c>
      <c r="BP8" s="129">
        <v>0.55000000000000004</v>
      </c>
      <c r="BQ8" s="145">
        <v>0.9551820728291317</v>
      </c>
      <c r="BR8" s="145">
        <v>3.7815126050420166E-2</v>
      </c>
      <c r="BS8" s="145">
        <v>7.0028011204481795E-3</v>
      </c>
    </row>
    <row r="9" spans="1:71" x14ac:dyDescent="0.35">
      <c r="A9" s="76" t="s">
        <v>2</v>
      </c>
      <c r="B9" s="85">
        <v>2018</v>
      </c>
      <c r="C9" s="141">
        <v>0.87272727272727268</v>
      </c>
      <c r="D9" s="141">
        <v>0.12727272727272726</v>
      </c>
      <c r="E9" s="141">
        <v>0.30434782608695654</v>
      </c>
      <c r="F9" s="141">
        <v>0.54347826086956519</v>
      </c>
      <c r="G9" s="141">
        <v>8.6956521739130432E-2</v>
      </c>
      <c r="H9" s="141">
        <v>6.5217391304347824E-2</v>
      </c>
      <c r="I9" s="141">
        <v>0.5</v>
      </c>
      <c r="J9" s="141">
        <v>0.2857142857142857</v>
      </c>
      <c r="K9" s="141">
        <v>0.21428571428571427</v>
      </c>
      <c r="L9" s="144">
        <v>0.98181818181818181</v>
      </c>
      <c r="M9" s="144">
        <v>1.8181818181818181E-2</v>
      </c>
      <c r="N9" s="144">
        <v>0</v>
      </c>
      <c r="O9" s="144">
        <v>0</v>
      </c>
      <c r="P9" s="144">
        <v>0</v>
      </c>
      <c r="Q9" s="144">
        <v>1</v>
      </c>
      <c r="R9" s="144">
        <v>0</v>
      </c>
      <c r="S9" s="144">
        <v>0</v>
      </c>
      <c r="T9" s="144">
        <v>0</v>
      </c>
      <c r="U9" s="141">
        <v>0.92727272727272725</v>
      </c>
      <c r="V9" s="141">
        <v>7.2727272727272724E-2</v>
      </c>
      <c r="W9" s="141">
        <v>0.10714285714285714</v>
      </c>
      <c r="X9" s="141">
        <v>0.8928571428571429</v>
      </c>
      <c r="Y9" s="141">
        <v>0</v>
      </c>
      <c r="Z9" s="141">
        <v>0</v>
      </c>
      <c r="AA9" s="141">
        <v>7.1428571428571425E-2</v>
      </c>
      <c r="AB9" s="141">
        <v>0.26785714285714285</v>
      </c>
      <c r="AC9" s="141">
        <v>0.6607142857142857</v>
      </c>
      <c r="AD9" s="141">
        <v>0</v>
      </c>
      <c r="AE9" s="141">
        <v>0</v>
      </c>
      <c r="AF9" s="141">
        <v>3.5714285714285712E-2</v>
      </c>
      <c r="AG9" s="141">
        <v>7.1428571428571425E-2</v>
      </c>
      <c r="AH9" s="141">
        <v>0.8928571428571429</v>
      </c>
      <c r="AI9" s="141">
        <v>0</v>
      </c>
      <c r="AJ9" s="141">
        <v>5.3571428571428568E-2</v>
      </c>
      <c r="AK9" s="141">
        <v>3.5714285714285712E-2</v>
      </c>
      <c r="AL9" s="141">
        <v>0.17857142857142858</v>
      </c>
      <c r="AM9" s="141">
        <v>0.7321428571428571</v>
      </c>
      <c r="AN9" s="141">
        <v>0</v>
      </c>
      <c r="AO9" s="141">
        <v>1.7857142857142856E-2</v>
      </c>
      <c r="AP9" s="141">
        <v>0</v>
      </c>
      <c r="AQ9" s="141">
        <v>0.25</v>
      </c>
      <c r="AR9" s="141">
        <v>0.7321428571428571</v>
      </c>
      <c r="AS9" s="141">
        <v>0</v>
      </c>
      <c r="AT9" s="141">
        <v>0</v>
      </c>
      <c r="AU9" s="141">
        <v>5.3571428571428568E-2</v>
      </c>
      <c r="AV9" s="141">
        <v>0.125</v>
      </c>
      <c r="AW9" s="141">
        <v>0.8214285714285714</v>
      </c>
      <c r="AX9" s="141">
        <v>0</v>
      </c>
      <c r="AY9" s="141">
        <v>1.7857142857142856E-2</v>
      </c>
      <c r="AZ9" s="141">
        <v>1.7857142857142856E-2</v>
      </c>
      <c r="BA9" s="141">
        <v>0.14285714285714285</v>
      </c>
      <c r="BB9" s="141">
        <v>0.8214285714285714</v>
      </c>
      <c r="BC9" s="141">
        <v>0</v>
      </c>
      <c r="BD9" s="141">
        <v>3.5714285714285712E-2</v>
      </c>
      <c r="BE9" s="141">
        <v>3.5714285714285712E-2</v>
      </c>
      <c r="BF9" s="141">
        <v>0.30357142857142855</v>
      </c>
      <c r="BG9" s="141">
        <v>0.625</v>
      </c>
      <c r="BH9" s="118" t="s">
        <v>79</v>
      </c>
      <c r="BI9" s="118" t="s">
        <v>80</v>
      </c>
      <c r="BJ9" s="142">
        <v>0</v>
      </c>
      <c r="BK9" s="142">
        <v>0</v>
      </c>
      <c r="BL9" s="142">
        <v>7.1428571428571425E-2</v>
      </c>
      <c r="BM9" s="142">
        <v>0.6607142857142857</v>
      </c>
      <c r="BN9" s="142">
        <v>0.26785714285714285</v>
      </c>
      <c r="BO9" s="146" t="s">
        <v>134</v>
      </c>
      <c r="BP9" s="129" t="s">
        <v>135</v>
      </c>
      <c r="BQ9" s="145">
        <v>0.92592592592592593</v>
      </c>
      <c r="BR9" s="145">
        <v>5.5555555555555552E-2</v>
      </c>
      <c r="BS9" s="145">
        <v>1.8518518518518517E-2</v>
      </c>
    </row>
    <row r="10" spans="1:71" x14ac:dyDescent="0.35">
      <c r="A10" s="76" t="s">
        <v>2</v>
      </c>
      <c r="B10" s="76">
        <v>2019</v>
      </c>
      <c r="C10" s="141">
        <v>0.8702749140893471</v>
      </c>
      <c r="D10" s="141">
        <v>0.12972508591065293</v>
      </c>
      <c r="E10" s="141">
        <v>0.30060120240480964</v>
      </c>
      <c r="F10" s="141">
        <v>0.50901803607214424</v>
      </c>
      <c r="G10" s="141">
        <v>0.15330661322645289</v>
      </c>
      <c r="H10" s="141">
        <v>3.7074148296593189E-2</v>
      </c>
      <c r="I10" s="141">
        <v>0.48695652173913045</v>
      </c>
      <c r="J10" s="141">
        <v>0.23391304347826086</v>
      </c>
      <c r="K10" s="141">
        <v>0.27913043478260868</v>
      </c>
      <c r="L10" s="144">
        <v>0.9760479041916168</v>
      </c>
      <c r="M10" s="144">
        <v>2.3952095808383235E-2</v>
      </c>
      <c r="N10" s="144">
        <v>0.15384615384615385</v>
      </c>
      <c r="O10" s="144">
        <v>0.38461538461538464</v>
      </c>
      <c r="P10" s="144">
        <v>0</v>
      </c>
      <c r="Q10" s="144">
        <v>0.34615384615384615</v>
      </c>
      <c r="R10" s="144">
        <v>0</v>
      </c>
      <c r="S10" s="144">
        <v>3.8461538461538464E-2</v>
      </c>
      <c r="T10" s="144">
        <v>7.6923076923076927E-2</v>
      </c>
      <c r="U10" s="141">
        <v>0.90393013100436681</v>
      </c>
      <c r="V10" s="141">
        <v>9.606986899563319E-2</v>
      </c>
      <c r="W10" s="141">
        <v>0.1358649789029536</v>
      </c>
      <c r="X10" s="141">
        <v>0.86413502109704643</v>
      </c>
      <c r="Y10" s="141">
        <v>1.7137960582690661E-3</v>
      </c>
      <c r="Z10" s="141">
        <v>5.9982862039417309E-3</v>
      </c>
      <c r="AA10" s="141">
        <v>3.3419023136246784E-2</v>
      </c>
      <c r="AB10" s="141">
        <v>0.22450728363324765</v>
      </c>
      <c r="AC10" s="141">
        <v>0.73436161096829478</v>
      </c>
      <c r="AD10" s="141">
        <v>1.7167381974248926E-3</v>
      </c>
      <c r="AE10" s="141">
        <v>3.4334763948497852E-3</v>
      </c>
      <c r="AF10" s="141">
        <v>1.3733905579399141E-2</v>
      </c>
      <c r="AG10" s="141">
        <v>0.10214592274678111</v>
      </c>
      <c r="AH10" s="141">
        <v>0.87896995708154502</v>
      </c>
      <c r="AI10" s="141">
        <v>1.1996572407883462E-2</v>
      </c>
      <c r="AJ10" s="141">
        <v>1.6281062553556127E-2</v>
      </c>
      <c r="AK10" s="141">
        <v>4.4558697514995714E-2</v>
      </c>
      <c r="AL10" s="141">
        <v>0.19194515852613539</v>
      </c>
      <c r="AM10" s="141">
        <v>0.73521850899742935</v>
      </c>
      <c r="AN10" s="141">
        <v>1.7152658662092624E-3</v>
      </c>
      <c r="AO10" s="141">
        <v>5.1457975986277877E-3</v>
      </c>
      <c r="AP10" s="141">
        <v>3.5162950257289882E-2</v>
      </c>
      <c r="AQ10" s="141">
        <v>0.24442538593481991</v>
      </c>
      <c r="AR10" s="141">
        <v>0.71355060034305318</v>
      </c>
      <c r="AS10" s="141">
        <v>1.7137960582690661E-3</v>
      </c>
      <c r="AT10" s="141">
        <v>4.2844901456726651E-3</v>
      </c>
      <c r="AU10" s="141">
        <v>2.056555269922879E-2</v>
      </c>
      <c r="AV10" s="141">
        <v>0.19708654670094258</v>
      </c>
      <c r="AW10" s="141">
        <v>0.7763496143958869</v>
      </c>
      <c r="AX10" s="141">
        <v>2.5728987993138938E-3</v>
      </c>
      <c r="AY10" s="141">
        <v>8.5763293310463125E-3</v>
      </c>
      <c r="AZ10" s="141">
        <v>2.3156089193825044E-2</v>
      </c>
      <c r="BA10" s="141">
        <v>0.17066895368782162</v>
      </c>
      <c r="BB10" s="141">
        <v>0.79502572898799317</v>
      </c>
      <c r="BC10" s="141">
        <v>5.1546391752577319E-3</v>
      </c>
      <c r="BD10" s="141">
        <v>1.9759450171821305E-2</v>
      </c>
      <c r="BE10" s="141">
        <v>9.7079037800687287E-2</v>
      </c>
      <c r="BF10" s="141">
        <v>0.35137457044673537</v>
      </c>
      <c r="BG10" s="141">
        <v>0.5266323024054983</v>
      </c>
      <c r="BH10" s="77" t="s">
        <v>81</v>
      </c>
      <c r="BI10" s="77" t="s">
        <v>82</v>
      </c>
      <c r="BJ10" s="142">
        <v>0</v>
      </c>
      <c r="BK10" s="142">
        <v>1.6877637130801688E-3</v>
      </c>
      <c r="BL10" s="142">
        <v>8.0168776371308023E-2</v>
      </c>
      <c r="BM10" s="142">
        <v>0.62278481012658227</v>
      </c>
      <c r="BN10" s="142">
        <v>0.29535864978902954</v>
      </c>
      <c r="BO10" s="146" t="s">
        <v>136</v>
      </c>
      <c r="BP10" s="129" t="s">
        <v>132</v>
      </c>
      <c r="BQ10" s="145">
        <v>0.94045368620037806</v>
      </c>
      <c r="BR10" s="145">
        <v>3.4026465028355386E-2</v>
      </c>
      <c r="BS10" s="145">
        <v>2.5519848771266541E-2</v>
      </c>
    </row>
    <row r="11" spans="1:71" x14ac:dyDescent="0.35">
      <c r="A11" s="76" t="s">
        <v>2</v>
      </c>
      <c r="B11" s="76">
        <v>2020</v>
      </c>
      <c r="C11" s="141">
        <v>0.87518355359765054</v>
      </c>
      <c r="D11" s="141">
        <v>0.12481644640234948</v>
      </c>
      <c r="E11" s="141">
        <v>0.28934010152284262</v>
      </c>
      <c r="F11" s="141">
        <v>0.49576988155668361</v>
      </c>
      <c r="G11" s="141">
        <v>0.17597292724196278</v>
      </c>
      <c r="H11" s="141">
        <v>3.8917089678510999E-2</v>
      </c>
      <c r="I11" s="141">
        <v>0.53701015965166909</v>
      </c>
      <c r="J11" s="141">
        <v>0.23802612481857766</v>
      </c>
      <c r="K11" s="141">
        <v>0.22496371552975328</v>
      </c>
      <c r="L11" s="144">
        <v>0.97950219619326506</v>
      </c>
      <c r="M11" s="144">
        <v>2.0497803806734993E-2</v>
      </c>
      <c r="N11" s="144">
        <v>0.15384615384615385</v>
      </c>
      <c r="O11" s="144">
        <v>0.23076923076923078</v>
      </c>
      <c r="P11" s="144">
        <v>0</v>
      </c>
      <c r="Q11" s="144">
        <v>0.46153846153846156</v>
      </c>
      <c r="R11" s="144">
        <v>7.6923076923076927E-2</v>
      </c>
      <c r="S11" s="144">
        <v>0</v>
      </c>
      <c r="T11" s="144">
        <v>7.6923076923076927E-2</v>
      </c>
      <c r="U11" s="141">
        <v>0.89291101055806943</v>
      </c>
      <c r="V11" s="141">
        <v>0.10708898944193061</v>
      </c>
      <c r="W11" s="141">
        <v>0.17478510028653296</v>
      </c>
      <c r="X11" s="141">
        <v>0.82521489971346706</v>
      </c>
      <c r="Y11" s="141">
        <v>1.4705882352941176E-3</v>
      </c>
      <c r="Z11" s="141">
        <v>8.8235294117647058E-3</v>
      </c>
      <c r="AA11" s="141">
        <v>3.6764705882352942E-2</v>
      </c>
      <c r="AB11" s="141">
        <v>0.21323529411764705</v>
      </c>
      <c r="AC11" s="141">
        <v>0.73970588235294121</v>
      </c>
      <c r="AD11" s="141">
        <v>1.4684287812041115E-3</v>
      </c>
      <c r="AE11" s="141">
        <v>4.4052863436123352E-3</v>
      </c>
      <c r="AF11" s="141">
        <v>1.3215859030837005E-2</v>
      </c>
      <c r="AG11" s="141">
        <v>0.13069016152716592</v>
      </c>
      <c r="AH11" s="141">
        <v>0.85022026431718056</v>
      </c>
      <c r="AI11" s="141">
        <v>7.331378299120235E-3</v>
      </c>
      <c r="AJ11" s="141">
        <v>2.4926686217008796E-2</v>
      </c>
      <c r="AK11" s="141">
        <v>6.89149560117302E-2</v>
      </c>
      <c r="AL11" s="141">
        <v>0.20674486803519063</v>
      </c>
      <c r="AM11" s="141">
        <v>0.6920821114369502</v>
      </c>
      <c r="AN11" s="141">
        <v>2.936857562408223E-3</v>
      </c>
      <c r="AO11" s="141">
        <v>1.3215859030837005E-2</v>
      </c>
      <c r="AP11" s="141">
        <v>3.0837004405286344E-2</v>
      </c>
      <c r="AQ11" s="141">
        <v>0.22320117474302498</v>
      </c>
      <c r="AR11" s="141">
        <v>0.72980910425844348</v>
      </c>
      <c r="AS11" s="141">
        <v>1.4662756598240469E-3</v>
      </c>
      <c r="AT11" s="141">
        <v>5.8651026392961877E-3</v>
      </c>
      <c r="AU11" s="141">
        <v>2.1994134897360705E-2</v>
      </c>
      <c r="AV11" s="141">
        <v>0.20087976539589442</v>
      </c>
      <c r="AW11" s="141">
        <v>0.76979472140762462</v>
      </c>
      <c r="AX11" s="141">
        <v>1.4684287812041115E-3</v>
      </c>
      <c r="AY11" s="141">
        <v>1.4684287812041116E-2</v>
      </c>
      <c r="AZ11" s="141">
        <v>2.643171806167401E-2</v>
      </c>
      <c r="BA11" s="141">
        <v>0.19676945668135096</v>
      </c>
      <c r="BB11" s="141">
        <v>0.76064610866372984</v>
      </c>
      <c r="BC11" s="141">
        <v>8.8105726872246704E-3</v>
      </c>
      <c r="BD11" s="141">
        <v>2.7900146842878122E-2</v>
      </c>
      <c r="BE11" s="141">
        <v>6.7547723935389131E-2</v>
      </c>
      <c r="BF11" s="141">
        <v>0.3524229074889868</v>
      </c>
      <c r="BG11" s="141">
        <v>0.5433186490455213</v>
      </c>
      <c r="BH11" s="77" t="s">
        <v>83</v>
      </c>
      <c r="BI11" s="77" t="s">
        <v>84</v>
      </c>
      <c r="BJ11" s="142">
        <v>0</v>
      </c>
      <c r="BK11" s="142">
        <v>4.3795620437956208E-3</v>
      </c>
      <c r="BL11" s="142">
        <v>7.153284671532846E-2</v>
      </c>
      <c r="BM11" s="142">
        <v>0.60875912408759125</v>
      </c>
      <c r="BN11" s="142">
        <v>0.31532846715328466</v>
      </c>
      <c r="BO11" s="146" t="s">
        <v>137</v>
      </c>
      <c r="BP11" s="129" t="s">
        <v>125</v>
      </c>
      <c r="BQ11" s="145">
        <v>0.92946708463949845</v>
      </c>
      <c r="BR11" s="145">
        <v>4.3887147335423198E-2</v>
      </c>
      <c r="BS11" s="145">
        <v>2.664576802507837E-2</v>
      </c>
    </row>
    <row r="12" spans="1:71" x14ac:dyDescent="0.35">
      <c r="A12" s="76" t="s">
        <v>2</v>
      </c>
      <c r="B12" s="76">
        <v>2021</v>
      </c>
      <c r="C12" s="141">
        <v>0.8701517706576728</v>
      </c>
      <c r="D12" s="141">
        <v>0.12984822934232715</v>
      </c>
      <c r="E12" s="141">
        <v>0.30495049504950494</v>
      </c>
      <c r="F12" s="141">
        <v>0.49702970297029703</v>
      </c>
      <c r="G12" s="141">
        <v>0.13465346534653466</v>
      </c>
      <c r="H12" s="141">
        <v>6.3366336633663367E-2</v>
      </c>
      <c r="I12" s="141">
        <v>0.46644295302013422</v>
      </c>
      <c r="J12" s="141">
        <v>0.24832214765100671</v>
      </c>
      <c r="K12" s="141">
        <v>0.28523489932885904</v>
      </c>
      <c r="L12" s="144">
        <v>0.99155405405405406</v>
      </c>
      <c r="M12" s="144">
        <v>8.4459459459459464E-3</v>
      </c>
      <c r="N12" s="144">
        <v>0</v>
      </c>
      <c r="O12" s="144">
        <v>0</v>
      </c>
      <c r="P12" s="144">
        <v>0</v>
      </c>
      <c r="Q12" s="144">
        <v>0.6</v>
      </c>
      <c r="R12" s="144">
        <v>0</v>
      </c>
      <c r="S12" s="144">
        <v>0.2</v>
      </c>
      <c r="T12" s="144">
        <v>0.2</v>
      </c>
      <c r="U12" s="141">
        <v>0.90657439446366783</v>
      </c>
      <c r="V12" s="141">
        <v>9.3425605536332182E-2</v>
      </c>
      <c r="W12" s="141">
        <v>0.11001642036124795</v>
      </c>
      <c r="X12" s="141">
        <v>0.88998357963875208</v>
      </c>
      <c r="Y12" s="141">
        <v>0</v>
      </c>
      <c r="Z12" s="141">
        <v>5.0590219224283303E-3</v>
      </c>
      <c r="AA12" s="141">
        <v>4.2158516020236091E-2</v>
      </c>
      <c r="AB12" s="141">
        <v>0.23777403035413153</v>
      </c>
      <c r="AC12" s="141">
        <v>0.71500843170320405</v>
      </c>
      <c r="AD12" s="141">
        <v>0</v>
      </c>
      <c r="AE12" s="141">
        <v>6.7340067340067337E-3</v>
      </c>
      <c r="AF12" s="141">
        <v>6.7340067340067337E-3</v>
      </c>
      <c r="AG12" s="141">
        <v>7.7441077441077436E-2</v>
      </c>
      <c r="AH12" s="141">
        <v>0.90909090909090906</v>
      </c>
      <c r="AI12" s="141">
        <v>1.3490725126475547E-2</v>
      </c>
      <c r="AJ12" s="141">
        <v>1.5177065767284991E-2</v>
      </c>
      <c r="AK12" s="141">
        <v>4.0472175379426642E-2</v>
      </c>
      <c r="AL12" s="141">
        <v>0.20236087689713322</v>
      </c>
      <c r="AM12" s="141">
        <v>0.72849915682967958</v>
      </c>
      <c r="AN12" s="141">
        <v>3.3726812816188868E-3</v>
      </c>
      <c r="AO12" s="141">
        <v>1.6863406408094434E-3</v>
      </c>
      <c r="AP12" s="141">
        <v>2.866779089376054E-2</v>
      </c>
      <c r="AQ12" s="141">
        <v>0.19898819561551434</v>
      </c>
      <c r="AR12" s="141">
        <v>0.76728499156829677</v>
      </c>
      <c r="AS12" s="141">
        <v>1.6863406408094434E-3</v>
      </c>
      <c r="AT12" s="141">
        <v>6.7453625632377737E-3</v>
      </c>
      <c r="AU12" s="141">
        <v>2.1922428330522766E-2</v>
      </c>
      <c r="AV12" s="141">
        <v>0.16863406408094436</v>
      </c>
      <c r="AW12" s="141">
        <v>0.80101180438448571</v>
      </c>
      <c r="AX12" s="141">
        <v>3.3726812816188868E-3</v>
      </c>
      <c r="AY12" s="141">
        <v>1.6863406408094434E-3</v>
      </c>
      <c r="AZ12" s="141">
        <v>1.5177065767284991E-2</v>
      </c>
      <c r="BA12" s="141">
        <v>0.18381112984822934</v>
      </c>
      <c r="BB12" s="141">
        <v>0.79595278246205736</v>
      </c>
      <c r="BC12" s="141">
        <v>8.4317032040472171E-3</v>
      </c>
      <c r="BD12" s="141">
        <v>1.3490725126475547E-2</v>
      </c>
      <c r="BE12" s="141">
        <v>8.4317032040472181E-2</v>
      </c>
      <c r="BF12" s="141">
        <v>0.30185497470489037</v>
      </c>
      <c r="BG12" s="141">
        <v>0.59190556492411472</v>
      </c>
      <c r="BH12" s="77" t="s">
        <v>85</v>
      </c>
      <c r="BI12" s="147" t="s">
        <v>86</v>
      </c>
      <c r="BJ12" s="142">
        <v>1.6722408026755853E-3</v>
      </c>
      <c r="BK12" s="142">
        <v>1.6722408026755853E-3</v>
      </c>
      <c r="BL12" s="142">
        <v>6.5217391304347824E-2</v>
      </c>
      <c r="BM12" s="142">
        <v>0.58862876254180607</v>
      </c>
      <c r="BN12" s="142">
        <v>0.34280936454849498</v>
      </c>
      <c r="BO12" s="146" t="s">
        <v>138</v>
      </c>
      <c r="BP12" s="129" t="s">
        <v>125</v>
      </c>
      <c r="BQ12" s="145">
        <v>0.9497307001795332</v>
      </c>
      <c r="BR12" s="145">
        <v>3.4111310592459608E-2</v>
      </c>
      <c r="BS12" s="145">
        <v>1.615798922800718E-2</v>
      </c>
    </row>
    <row r="13" spans="1:71" x14ac:dyDescent="0.35">
      <c r="A13" s="76" t="s">
        <v>2</v>
      </c>
      <c r="B13" s="149">
        <v>2022</v>
      </c>
      <c r="C13" s="141">
        <v>0.88680967594705618</v>
      </c>
      <c r="D13" s="141">
        <v>0.11319032405294387</v>
      </c>
      <c r="E13" s="141">
        <v>0.37513340448239063</v>
      </c>
      <c r="F13" s="141">
        <v>0.45944503735325509</v>
      </c>
      <c r="G13" s="141">
        <v>0.13340448239060831</v>
      </c>
      <c r="H13" s="141">
        <v>3.2017075773745997E-2</v>
      </c>
      <c r="I13" s="141">
        <v>0.49684400360685305</v>
      </c>
      <c r="J13" s="141">
        <v>0.22091974752028856</v>
      </c>
      <c r="K13" s="141">
        <v>0.28223624887285842</v>
      </c>
      <c r="L13" s="144">
        <v>0.97413793103448276</v>
      </c>
      <c r="M13" s="144">
        <v>2.5862068965517241E-2</v>
      </c>
      <c r="N13" s="144">
        <v>0.14545454545454545</v>
      </c>
      <c r="O13" s="144">
        <v>0.30909090909090908</v>
      </c>
      <c r="P13" s="144">
        <v>1.8181818181818181E-2</v>
      </c>
      <c r="Q13" s="144">
        <v>0.47272727272727272</v>
      </c>
      <c r="R13" s="144">
        <v>3.6363636363636362E-2</v>
      </c>
      <c r="S13" s="144">
        <v>1.8181818181818181E-2</v>
      </c>
      <c r="T13" s="144">
        <v>0</v>
      </c>
      <c r="U13" s="141">
        <v>0.90451552210724362</v>
      </c>
      <c r="V13" s="141">
        <v>9.5484477892756353E-2</v>
      </c>
      <c r="W13" s="141">
        <v>0.10303300624442462</v>
      </c>
      <c r="X13" s="141">
        <v>0.89696699375557543</v>
      </c>
      <c r="Y13" s="141">
        <v>5.0159598723210214E-3</v>
      </c>
      <c r="Z13" s="141">
        <v>1.0487916096671226E-2</v>
      </c>
      <c r="AA13" s="141">
        <v>4.1951664386684906E-2</v>
      </c>
      <c r="AB13" s="141">
        <v>0.24669402644778843</v>
      </c>
      <c r="AC13" s="141">
        <v>0.69585043319653439</v>
      </c>
      <c r="AD13" s="141">
        <v>3.1832651205093224E-3</v>
      </c>
      <c r="AE13" s="141">
        <v>4.5475216007276036E-3</v>
      </c>
      <c r="AF13" s="141">
        <v>1.3642564802182811E-2</v>
      </c>
      <c r="AG13" s="141">
        <v>0.11732605729877217</v>
      </c>
      <c r="AH13" s="141">
        <v>0.86130059117780811</v>
      </c>
      <c r="AI13" s="141">
        <v>1.2289485662266727E-2</v>
      </c>
      <c r="AJ13" s="141">
        <v>1.7296313154301319E-2</v>
      </c>
      <c r="AK13" s="141">
        <v>5.1433773327264454E-2</v>
      </c>
      <c r="AL13" s="141">
        <v>0.21620391442876649</v>
      </c>
      <c r="AM13" s="141">
        <v>0.702776513427401</v>
      </c>
      <c r="AN13" s="141">
        <v>4.5558086560364463E-3</v>
      </c>
      <c r="AO13" s="141">
        <v>1.1389521640091117E-2</v>
      </c>
      <c r="AP13" s="141">
        <v>2.9612756264236904E-2</v>
      </c>
      <c r="AQ13" s="141">
        <v>0.22369020501138953</v>
      </c>
      <c r="AR13" s="141">
        <v>0.73075170842824599</v>
      </c>
      <c r="AS13" s="141">
        <v>3.6496350364963502E-3</v>
      </c>
      <c r="AT13" s="141">
        <v>5.0182481751824817E-3</v>
      </c>
      <c r="AU13" s="141">
        <v>2.7372262773722629E-2</v>
      </c>
      <c r="AV13" s="141">
        <v>0.19251824817518248</v>
      </c>
      <c r="AW13" s="141">
        <v>0.77144160583941601</v>
      </c>
      <c r="AX13" s="141">
        <v>7.3159579332418836E-3</v>
      </c>
      <c r="AY13" s="141">
        <v>8.6877000457247378E-3</v>
      </c>
      <c r="AZ13" s="141">
        <v>2.9263831732967534E-2</v>
      </c>
      <c r="BA13" s="141">
        <v>0.18747142203932327</v>
      </c>
      <c r="BB13" s="141">
        <v>0.76726108824874262</v>
      </c>
      <c r="BC13" s="141">
        <v>9.6021947873799734E-3</v>
      </c>
      <c r="BD13" s="141">
        <v>2.5148605395518976E-2</v>
      </c>
      <c r="BE13" s="141">
        <v>9.0077732053040691E-2</v>
      </c>
      <c r="BF13" s="141">
        <v>0.34842249657064472</v>
      </c>
      <c r="BG13" s="141">
        <v>0.52674897119341568</v>
      </c>
      <c r="BH13" s="150" t="s">
        <v>87</v>
      </c>
      <c r="BI13" s="150" t="s">
        <v>88</v>
      </c>
      <c r="BJ13" s="142">
        <v>0</v>
      </c>
      <c r="BK13" s="142">
        <v>2.6990553306342779E-3</v>
      </c>
      <c r="BL13" s="142">
        <v>7.8272604588394065E-2</v>
      </c>
      <c r="BM13" s="142">
        <v>0.60278902384165545</v>
      </c>
      <c r="BN13" s="142">
        <v>0.31623931623931623</v>
      </c>
      <c r="BO13" s="146" t="s">
        <v>137</v>
      </c>
      <c r="BP13" s="129" t="s">
        <v>125</v>
      </c>
      <c r="BQ13" s="145">
        <v>0.94357682619647354</v>
      </c>
      <c r="BR13" s="145">
        <v>3.2241813602015112E-2</v>
      </c>
      <c r="BS13" s="145">
        <v>2.4181360201511334E-2</v>
      </c>
    </row>
    <row r="14" spans="1:71" x14ac:dyDescent="0.35">
      <c r="B14" s="86" t="s">
        <v>924</v>
      </c>
      <c r="C14" s="169">
        <f>IF(C15&gt;0,0,1)</f>
        <v>1</v>
      </c>
      <c r="D14" s="169">
        <f t="shared" ref="D14:M14" si="0">IF(D15&gt;0,0,1)</f>
        <v>0</v>
      </c>
      <c r="E14" s="169">
        <f t="shared" si="0"/>
        <v>1</v>
      </c>
      <c r="F14" s="169">
        <f t="shared" si="0"/>
        <v>0</v>
      </c>
      <c r="G14" s="169">
        <f t="shared" si="0"/>
        <v>1</v>
      </c>
      <c r="H14" s="169">
        <f t="shared" si="0"/>
        <v>1</v>
      </c>
      <c r="I14" s="169">
        <f t="shared" si="0"/>
        <v>1</v>
      </c>
      <c r="J14" s="169">
        <f t="shared" si="0"/>
        <v>0</v>
      </c>
      <c r="K14" s="169">
        <f t="shared" si="0"/>
        <v>0</v>
      </c>
      <c r="L14" s="169">
        <f t="shared" si="0"/>
        <v>1</v>
      </c>
      <c r="M14" s="169">
        <f t="shared" si="0"/>
        <v>0</v>
      </c>
      <c r="BM14" s="151" t="s">
        <v>925</v>
      </c>
    </row>
    <row r="15" spans="1:71" ht="29" x14ac:dyDescent="0.35">
      <c r="B15" s="86" t="s">
        <v>926</v>
      </c>
      <c r="C15" s="153">
        <f>CORREL(C3:C13,$BL$3:$BL$13)</f>
        <v>-0.96472429229995904</v>
      </c>
      <c r="D15" s="153">
        <f t="shared" ref="D15:M15" si="1">CORREL(D3:D13,$BL$3:$BL$13)</f>
        <v>0.9647242922999596</v>
      </c>
      <c r="E15" s="153">
        <f t="shared" si="1"/>
        <v>-0.88124742239640608</v>
      </c>
      <c r="F15" s="152">
        <f t="shared" si="1"/>
        <v>0.91159210357990961</v>
      </c>
      <c r="G15" s="153">
        <f t="shared" si="1"/>
        <v>-0.3071856682065997</v>
      </c>
      <c r="H15" s="153">
        <f t="shared" si="1"/>
        <v>-3.0445698858852507E-2</v>
      </c>
      <c r="I15" s="153">
        <f t="shared" si="1"/>
        <v>-0.51629303881166044</v>
      </c>
      <c r="J15" s="153">
        <f t="shared" si="1"/>
        <v>0.15296890829539328</v>
      </c>
      <c r="K15" s="153">
        <f t="shared" si="1"/>
        <v>0.25864611729208314</v>
      </c>
      <c r="L15" s="153">
        <f t="shared" si="1"/>
        <v>-0.86906509443847657</v>
      </c>
      <c r="M15" s="153">
        <f t="shared" si="1"/>
        <v>0.86906509443847679</v>
      </c>
      <c r="O15" s="174">
        <v>0</v>
      </c>
      <c r="P15" s="152">
        <f>AVERAGE(C15:M15)</f>
        <v>-3.7451336282375625E-2</v>
      </c>
      <c r="Q15" s="152">
        <f>MAX(C15:M15)</f>
        <v>0.9647242922999596</v>
      </c>
      <c r="R15" s="152">
        <f>MIN(C15:M15)</f>
        <v>-0.96472429229995904</v>
      </c>
    </row>
    <row r="17" spans="2:15" x14ac:dyDescent="0.35">
      <c r="C17" s="86" t="str">
        <f>C1</f>
        <v>fizikai aktivitás
(akt_data$sport)</v>
      </c>
      <c r="D17" s="86" t="str">
        <f t="shared" ref="D17:M18" si="2">D1</f>
        <v>fizikai aktivitás
(akt_data$sport)</v>
      </c>
      <c r="E17" s="86" t="str">
        <f t="shared" si="2"/>
        <v>sportolási gyakoriság
(akt_data$SP_GYAK)</v>
      </c>
      <c r="F17" s="86" t="str">
        <f t="shared" si="2"/>
        <v>sportolási gyakoriság
(akt_data$SP_GYAK)</v>
      </c>
      <c r="G17" s="86" t="str">
        <f t="shared" si="2"/>
        <v>sportolási gyakoriság
(akt_data$SP_GYAK)</v>
      </c>
      <c r="H17" s="86" t="str">
        <f t="shared" si="2"/>
        <v>sportolási gyakoriság
(akt_data$SP_GYAK)</v>
      </c>
      <c r="I17" s="86" t="str">
        <f t="shared" si="2"/>
        <v>dohányzás</v>
      </c>
      <c r="J17" s="86" t="str">
        <f t="shared" si="2"/>
        <v>dohányzás</v>
      </c>
      <c r="K17" s="86" t="str">
        <f t="shared" si="2"/>
        <v>dohányzás</v>
      </c>
      <c r="L17" s="86" t="str">
        <f t="shared" si="2"/>
        <v>szenved-e alvászavarban? 
(akt_data$alv_st)</v>
      </c>
      <c r="M17" s="86" t="str">
        <f t="shared" si="2"/>
        <v>szenved-e alvászavarban? 
(akt_data$alv_st)</v>
      </c>
      <c r="N17" s="86" t="str">
        <f>BL1</f>
        <v>önminősített egészségi állapot</v>
      </c>
    </row>
    <row r="18" spans="2:15" x14ac:dyDescent="0.35">
      <c r="C18" s="86" t="str">
        <f>C2</f>
        <v>1 - igen</v>
      </c>
      <c r="D18" s="86" t="str">
        <f t="shared" si="2"/>
        <v>2 - nem</v>
      </c>
      <c r="E18" s="86" t="str">
        <f t="shared" si="2"/>
        <v>1 - hetente 4-5 alkalom</v>
      </c>
      <c r="F18" s="86" t="str">
        <f t="shared" si="2"/>
        <v>2 - heti 2-3 alkalom</v>
      </c>
      <c r="G18" s="86" t="str">
        <f t="shared" si="2"/>
        <v>3 - heti 1 alkalom</v>
      </c>
      <c r="H18" s="86" t="str">
        <f t="shared" si="2"/>
        <v>4 - a fentieknél ritkábban</v>
      </c>
      <c r="I18" s="86" t="str">
        <f t="shared" si="2"/>
        <v>1 - Nem, és soha nem is dohányzott</v>
      </c>
      <c r="J18" s="86" t="str">
        <f t="shared" si="2"/>
        <v>2 - Nem, leszokott</v>
      </c>
      <c r="K18" s="86" t="str">
        <f t="shared" si="2"/>
        <v>3 - Igen</v>
      </c>
      <c r="L18" s="86" t="str">
        <f t="shared" si="2"/>
        <v>1 - Nem</v>
      </c>
      <c r="M18" s="86" t="str">
        <f t="shared" si="2"/>
        <v>2 - Igen</v>
      </c>
      <c r="N18" s="86" t="str">
        <f>BL2</f>
        <v>3 - kielégítő</v>
      </c>
      <c r="O18" s="164" t="str">
        <f>O78</f>
        <v>Delta</v>
      </c>
    </row>
    <row r="19" spans="2:15" x14ac:dyDescent="0.35">
      <c r="B19" s="86">
        <f>B3</f>
        <v>2011</v>
      </c>
      <c r="C19" s="86">
        <f>RANK(C3,C$3:C$13,C$14)</f>
        <v>1</v>
      </c>
      <c r="D19" s="86">
        <f t="shared" ref="D19:M19" si="3">RANK(D3,D$3:D$13,D$14)</f>
        <v>1</v>
      </c>
      <c r="E19" s="86">
        <f t="shared" si="3"/>
        <v>3</v>
      </c>
      <c r="F19" s="86">
        <f t="shared" si="3"/>
        <v>3</v>
      </c>
      <c r="G19" s="86">
        <f t="shared" si="3"/>
        <v>3</v>
      </c>
      <c r="H19" s="86">
        <f t="shared" si="3"/>
        <v>9</v>
      </c>
      <c r="I19" s="86">
        <f t="shared" si="3"/>
        <v>1</v>
      </c>
      <c r="J19" s="86">
        <f t="shared" si="3"/>
        <v>6</v>
      </c>
      <c r="K19" s="86">
        <f t="shared" si="3"/>
        <v>2</v>
      </c>
      <c r="L19" s="86">
        <f t="shared" si="3"/>
        <v>1</v>
      </c>
      <c r="M19" s="86">
        <f t="shared" si="3"/>
        <v>1</v>
      </c>
      <c r="N19" s="86">
        <f>INT(BL3*1000000)</f>
        <v>159436</v>
      </c>
      <c r="O19" s="164">
        <f t="shared" ref="O19:O29" si="4">O79</f>
        <v>-1</v>
      </c>
    </row>
    <row r="20" spans="2:15" x14ac:dyDescent="0.35">
      <c r="B20" s="86">
        <f t="shared" ref="B20:B29" si="5">B4</f>
        <v>2012</v>
      </c>
      <c r="C20" s="86">
        <f t="shared" ref="C20:M29" si="6">RANK(C4,C$3:C$13,C$14)</f>
        <v>4</v>
      </c>
      <c r="D20" s="86">
        <f t="shared" si="6"/>
        <v>4</v>
      </c>
      <c r="E20" s="86">
        <f t="shared" si="6"/>
        <v>4</v>
      </c>
      <c r="F20" s="86">
        <f t="shared" si="6"/>
        <v>4</v>
      </c>
      <c r="G20" s="86">
        <f t="shared" si="6"/>
        <v>2</v>
      </c>
      <c r="H20" s="86">
        <f t="shared" si="6"/>
        <v>5</v>
      </c>
      <c r="I20" s="86">
        <f t="shared" si="6"/>
        <v>3</v>
      </c>
      <c r="J20" s="86">
        <f t="shared" si="6"/>
        <v>10</v>
      </c>
      <c r="K20" s="86">
        <f t="shared" si="6"/>
        <v>3</v>
      </c>
      <c r="L20" s="86">
        <f t="shared" si="6"/>
        <v>3</v>
      </c>
      <c r="M20" s="86">
        <f t="shared" si="6"/>
        <v>3</v>
      </c>
      <c r="N20" s="86">
        <f t="shared" ref="N20:N29" si="7">INT(BL4*1000000)</f>
        <v>134504</v>
      </c>
      <c r="O20" s="164">
        <f t="shared" si="4"/>
        <v>-1</v>
      </c>
    </row>
    <row r="21" spans="2:15" x14ac:dyDescent="0.35">
      <c r="B21" s="86">
        <f t="shared" si="5"/>
        <v>2013</v>
      </c>
      <c r="C21" s="86">
        <f t="shared" si="6"/>
        <v>2</v>
      </c>
      <c r="D21" s="86">
        <f t="shared" si="6"/>
        <v>2</v>
      </c>
      <c r="E21" s="86">
        <f t="shared" si="6"/>
        <v>1</v>
      </c>
      <c r="F21" s="86">
        <f t="shared" si="6"/>
        <v>1</v>
      </c>
      <c r="G21" s="86">
        <f t="shared" si="6"/>
        <v>7</v>
      </c>
      <c r="H21" s="86">
        <f t="shared" si="6"/>
        <v>6</v>
      </c>
      <c r="I21" s="86">
        <f t="shared" si="6"/>
        <v>4</v>
      </c>
      <c r="J21" s="86">
        <f t="shared" si="6"/>
        <v>2</v>
      </c>
      <c r="K21" s="86">
        <f t="shared" si="6"/>
        <v>7</v>
      </c>
      <c r="L21" s="86">
        <f t="shared" si="6"/>
        <v>2</v>
      </c>
      <c r="M21" s="86">
        <f t="shared" si="6"/>
        <v>2</v>
      </c>
      <c r="N21" s="86">
        <f t="shared" si="7"/>
        <v>146535</v>
      </c>
      <c r="O21" s="164">
        <f t="shared" si="4"/>
        <v>-1</v>
      </c>
    </row>
    <row r="22" spans="2:15" x14ac:dyDescent="0.35">
      <c r="B22" s="86">
        <f t="shared" si="5"/>
        <v>2015</v>
      </c>
      <c r="C22" s="86">
        <f t="shared" si="6"/>
        <v>3</v>
      </c>
      <c r="D22" s="86">
        <f t="shared" si="6"/>
        <v>3</v>
      </c>
      <c r="E22" s="86">
        <f t="shared" si="6"/>
        <v>2</v>
      </c>
      <c r="F22" s="86">
        <f t="shared" si="6"/>
        <v>2</v>
      </c>
      <c r="G22" s="86">
        <f t="shared" si="6"/>
        <v>6</v>
      </c>
      <c r="H22" s="86">
        <f t="shared" si="6"/>
        <v>3</v>
      </c>
      <c r="I22" s="86">
        <f t="shared" si="6"/>
        <v>10</v>
      </c>
      <c r="J22" s="86">
        <f t="shared" si="6"/>
        <v>4</v>
      </c>
      <c r="K22" s="86">
        <f t="shared" si="6"/>
        <v>9</v>
      </c>
      <c r="L22" s="86">
        <f t="shared" si="6"/>
        <v>4</v>
      </c>
      <c r="M22" s="86">
        <f t="shared" si="6"/>
        <v>4</v>
      </c>
      <c r="N22" s="86">
        <f t="shared" si="7"/>
        <v>131165</v>
      </c>
      <c r="O22" s="164">
        <f t="shared" si="4"/>
        <v>-1</v>
      </c>
    </row>
    <row r="23" spans="2:15" x14ac:dyDescent="0.35">
      <c r="B23" s="86">
        <f t="shared" si="5"/>
        <v>2016</v>
      </c>
      <c r="C23" s="86">
        <f t="shared" si="6"/>
        <v>9</v>
      </c>
      <c r="D23" s="86">
        <f t="shared" si="6"/>
        <v>9</v>
      </c>
      <c r="E23" s="86">
        <f t="shared" si="6"/>
        <v>10</v>
      </c>
      <c r="F23" s="86">
        <f t="shared" si="6"/>
        <v>10</v>
      </c>
      <c r="G23" s="86">
        <f t="shared" si="6"/>
        <v>10</v>
      </c>
      <c r="H23" s="86">
        <f t="shared" si="6"/>
        <v>1</v>
      </c>
      <c r="I23" s="86">
        <f t="shared" si="6"/>
        <v>5</v>
      </c>
      <c r="J23" s="86">
        <f t="shared" si="6"/>
        <v>11</v>
      </c>
      <c r="K23" s="86">
        <f t="shared" si="6"/>
        <v>1</v>
      </c>
      <c r="L23" s="86">
        <f t="shared" si="6"/>
        <v>9</v>
      </c>
      <c r="M23" s="86">
        <f t="shared" si="6"/>
        <v>9</v>
      </c>
      <c r="N23" s="86">
        <f t="shared" si="7"/>
        <v>48969</v>
      </c>
      <c r="O23" s="164">
        <f t="shared" si="4"/>
        <v>0</v>
      </c>
    </row>
    <row r="24" spans="2:15" x14ac:dyDescent="0.35">
      <c r="B24" s="86">
        <f t="shared" si="5"/>
        <v>2017</v>
      </c>
      <c r="C24" s="86">
        <f t="shared" si="6"/>
        <v>11</v>
      </c>
      <c r="D24" s="86">
        <f t="shared" si="6"/>
        <v>11</v>
      </c>
      <c r="E24" s="86">
        <f t="shared" si="6"/>
        <v>9</v>
      </c>
      <c r="F24" s="86">
        <f t="shared" si="6"/>
        <v>9</v>
      </c>
      <c r="G24" s="86">
        <f t="shared" si="6"/>
        <v>8</v>
      </c>
      <c r="H24" s="86">
        <f t="shared" si="6"/>
        <v>2</v>
      </c>
      <c r="I24" s="86">
        <f t="shared" si="6"/>
        <v>9</v>
      </c>
      <c r="J24" s="86">
        <f t="shared" si="6"/>
        <v>8</v>
      </c>
      <c r="K24" s="86">
        <f t="shared" si="6"/>
        <v>8</v>
      </c>
      <c r="L24" s="86">
        <f t="shared" si="6"/>
        <v>5</v>
      </c>
      <c r="M24" s="86">
        <f t="shared" si="6"/>
        <v>5</v>
      </c>
      <c r="N24" s="86">
        <f t="shared" si="7"/>
        <v>48076</v>
      </c>
      <c r="O24" s="164">
        <f t="shared" si="4"/>
        <v>0</v>
      </c>
    </row>
    <row r="25" spans="2:15" x14ac:dyDescent="0.35">
      <c r="B25" s="86">
        <f t="shared" si="5"/>
        <v>2018</v>
      </c>
      <c r="C25" s="86">
        <f t="shared" si="6"/>
        <v>7</v>
      </c>
      <c r="D25" s="86">
        <f t="shared" si="6"/>
        <v>7</v>
      </c>
      <c r="E25" s="86">
        <f t="shared" si="6"/>
        <v>7</v>
      </c>
      <c r="F25" s="86">
        <f t="shared" si="6"/>
        <v>5</v>
      </c>
      <c r="G25" s="86">
        <f t="shared" si="6"/>
        <v>1</v>
      </c>
      <c r="H25" s="86">
        <f t="shared" si="6"/>
        <v>11</v>
      </c>
      <c r="I25" s="86">
        <f t="shared" si="6"/>
        <v>8</v>
      </c>
      <c r="J25" s="86">
        <f t="shared" si="6"/>
        <v>1</v>
      </c>
      <c r="K25" s="86">
        <f t="shared" si="6"/>
        <v>11</v>
      </c>
      <c r="L25" s="86">
        <f t="shared" si="6"/>
        <v>10</v>
      </c>
      <c r="M25" s="86">
        <f t="shared" si="6"/>
        <v>10</v>
      </c>
      <c r="N25" s="86">
        <f t="shared" si="7"/>
        <v>71428</v>
      </c>
      <c r="O25" s="164">
        <f t="shared" si="4"/>
        <v>-1</v>
      </c>
    </row>
    <row r="26" spans="2:15" x14ac:dyDescent="0.35">
      <c r="B26" s="86">
        <f t="shared" si="5"/>
        <v>2019</v>
      </c>
      <c r="C26" s="86">
        <f t="shared" si="6"/>
        <v>6</v>
      </c>
      <c r="D26" s="86">
        <f t="shared" si="6"/>
        <v>6</v>
      </c>
      <c r="E26" s="86">
        <f t="shared" si="6"/>
        <v>6</v>
      </c>
      <c r="F26" s="86">
        <f t="shared" si="6"/>
        <v>6</v>
      </c>
      <c r="G26" s="86">
        <f t="shared" si="6"/>
        <v>9</v>
      </c>
      <c r="H26" s="86">
        <f t="shared" si="6"/>
        <v>7</v>
      </c>
      <c r="I26" s="86">
        <f t="shared" si="6"/>
        <v>6</v>
      </c>
      <c r="J26" s="86">
        <f t="shared" si="6"/>
        <v>7</v>
      </c>
      <c r="K26" s="86">
        <f t="shared" si="6"/>
        <v>6</v>
      </c>
      <c r="L26" s="86">
        <f t="shared" si="6"/>
        <v>7</v>
      </c>
      <c r="M26" s="86">
        <f t="shared" si="6"/>
        <v>7</v>
      </c>
      <c r="N26" s="86">
        <f t="shared" si="7"/>
        <v>80168</v>
      </c>
      <c r="O26" s="164">
        <f t="shared" si="4"/>
        <v>-1</v>
      </c>
    </row>
    <row r="27" spans="2:15" x14ac:dyDescent="0.35">
      <c r="B27" s="86">
        <f t="shared" si="5"/>
        <v>2020</v>
      </c>
      <c r="C27" s="86">
        <f t="shared" si="6"/>
        <v>8</v>
      </c>
      <c r="D27" s="86">
        <f t="shared" si="6"/>
        <v>8</v>
      </c>
      <c r="E27" s="86">
        <f t="shared" si="6"/>
        <v>5</v>
      </c>
      <c r="F27" s="86">
        <f t="shared" si="6"/>
        <v>8</v>
      </c>
      <c r="G27" s="86">
        <f t="shared" si="6"/>
        <v>11</v>
      </c>
      <c r="H27" s="86">
        <f t="shared" si="6"/>
        <v>8</v>
      </c>
      <c r="I27" s="86">
        <f t="shared" si="6"/>
        <v>11</v>
      </c>
      <c r="J27" s="86">
        <f t="shared" si="6"/>
        <v>5</v>
      </c>
      <c r="K27" s="86">
        <f t="shared" si="6"/>
        <v>10</v>
      </c>
      <c r="L27" s="86">
        <f t="shared" si="6"/>
        <v>8</v>
      </c>
      <c r="M27" s="86">
        <f t="shared" si="6"/>
        <v>8</v>
      </c>
      <c r="N27" s="86">
        <f t="shared" si="7"/>
        <v>71532</v>
      </c>
      <c r="O27" s="164">
        <f t="shared" si="4"/>
        <v>0</v>
      </c>
    </row>
    <row r="28" spans="2:15" x14ac:dyDescent="0.35">
      <c r="B28" s="86">
        <f t="shared" si="5"/>
        <v>2021</v>
      </c>
      <c r="C28" s="86">
        <f t="shared" si="6"/>
        <v>5</v>
      </c>
      <c r="D28" s="86">
        <f t="shared" si="6"/>
        <v>5</v>
      </c>
      <c r="E28" s="86">
        <f t="shared" si="6"/>
        <v>8</v>
      </c>
      <c r="F28" s="86">
        <f t="shared" si="6"/>
        <v>7</v>
      </c>
      <c r="G28" s="86">
        <f t="shared" si="6"/>
        <v>5</v>
      </c>
      <c r="H28" s="86">
        <f t="shared" si="6"/>
        <v>10</v>
      </c>
      <c r="I28" s="86">
        <f t="shared" si="6"/>
        <v>2</v>
      </c>
      <c r="J28" s="86">
        <f t="shared" si="6"/>
        <v>3</v>
      </c>
      <c r="K28" s="86">
        <f t="shared" si="6"/>
        <v>4</v>
      </c>
      <c r="L28" s="86">
        <f t="shared" si="6"/>
        <v>11</v>
      </c>
      <c r="M28" s="86">
        <f t="shared" si="6"/>
        <v>11</v>
      </c>
      <c r="N28" s="86">
        <f t="shared" si="7"/>
        <v>65217</v>
      </c>
      <c r="O28" s="164">
        <f t="shared" si="4"/>
        <v>-1</v>
      </c>
    </row>
    <row r="29" spans="2:15" x14ac:dyDescent="0.35">
      <c r="B29" s="86">
        <f t="shared" si="5"/>
        <v>2022</v>
      </c>
      <c r="C29" s="86">
        <f t="shared" si="6"/>
        <v>10</v>
      </c>
      <c r="D29" s="86">
        <f t="shared" si="6"/>
        <v>10</v>
      </c>
      <c r="E29" s="86">
        <f t="shared" si="6"/>
        <v>11</v>
      </c>
      <c r="F29" s="86">
        <f t="shared" si="6"/>
        <v>11</v>
      </c>
      <c r="G29" s="86">
        <f t="shared" si="6"/>
        <v>4</v>
      </c>
      <c r="H29" s="86">
        <f t="shared" si="6"/>
        <v>4</v>
      </c>
      <c r="I29" s="86">
        <f t="shared" si="6"/>
        <v>7</v>
      </c>
      <c r="J29" s="86">
        <f t="shared" si="6"/>
        <v>9</v>
      </c>
      <c r="K29" s="86">
        <f t="shared" si="6"/>
        <v>5</v>
      </c>
      <c r="L29" s="86">
        <f t="shared" si="6"/>
        <v>6</v>
      </c>
      <c r="M29" s="86">
        <f t="shared" si="6"/>
        <v>6</v>
      </c>
      <c r="N29" s="86">
        <f t="shared" si="7"/>
        <v>78272</v>
      </c>
      <c r="O29" s="164">
        <f t="shared" si="4"/>
        <v>-1</v>
      </c>
    </row>
    <row r="32" spans="2:15" x14ac:dyDescent="0.35">
      <c r="O32" s="86" t="str">
        <f>O19&amp;";"&amp;O20&amp;";"&amp;O21&amp;";"&amp;O22&amp;";"&amp;O23&amp;";"&amp;O24&amp;";"&amp;O25&amp;";"&amp;O26&amp;";"&amp;O27&amp;";"&amp;O28&amp;";"&amp;O29</f>
        <v>-1;-1;-1;-1;0;0;-1;-1;0;-1;-1</v>
      </c>
    </row>
    <row r="33" spans="1:16" ht="18" x14ac:dyDescent="0.35">
      <c r="A33" s="154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5">
      <c r="A34" s="155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5">
      <c r="A37" s="156" t="s">
        <v>927</v>
      </c>
      <c r="B37" s="157">
        <v>1015082</v>
      </c>
      <c r="C37" s="156" t="s">
        <v>928</v>
      </c>
      <c r="D37" s="157">
        <v>11</v>
      </c>
      <c r="E37" s="156" t="s">
        <v>929</v>
      </c>
      <c r="F37" s="157">
        <v>11</v>
      </c>
      <c r="G37" s="156" t="s">
        <v>930</v>
      </c>
      <c r="H37" s="157">
        <v>11</v>
      </c>
      <c r="I37" s="156" t="s">
        <v>931</v>
      </c>
      <c r="J37" s="157">
        <v>0</v>
      </c>
      <c r="K37" s="156" t="s">
        <v>932</v>
      </c>
      <c r="L37" s="157" t="s">
        <v>1018</v>
      </c>
      <c r="M37"/>
      <c r="N37"/>
      <c r="O37"/>
      <c r="P37"/>
    </row>
    <row r="38" spans="1:16" ht="18.5" thickBot="1" x14ac:dyDescent="0.4">
      <c r="A38" s="154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4">
      <c r="A39" s="158" t="s">
        <v>933</v>
      </c>
      <c r="B39" s="158" t="s">
        <v>934</v>
      </c>
      <c r="C39" s="158" t="s">
        <v>935</v>
      </c>
      <c r="D39" s="158" t="s">
        <v>936</v>
      </c>
      <c r="E39" s="158" t="s">
        <v>937</v>
      </c>
      <c r="F39" s="158" t="s">
        <v>938</v>
      </c>
      <c r="G39" s="158" t="s">
        <v>939</v>
      </c>
      <c r="H39" s="158" t="s">
        <v>940</v>
      </c>
      <c r="I39" s="158" t="s">
        <v>941</v>
      </c>
      <c r="J39" s="158" t="s">
        <v>942</v>
      </c>
      <c r="K39" s="158" t="s">
        <v>943</v>
      </c>
      <c r="L39" s="158" t="s">
        <v>944</v>
      </c>
      <c r="M39" s="158" t="s">
        <v>945</v>
      </c>
      <c r="N39"/>
      <c r="O39"/>
      <c r="P39"/>
    </row>
    <row r="40" spans="1:16" ht="15" thickBot="1" x14ac:dyDescent="0.4">
      <c r="A40" s="158" t="s">
        <v>946</v>
      </c>
      <c r="B40" s="159">
        <v>1</v>
      </c>
      <c r="C40" s="159">
        <v>1</v>
      </c>
      <c r="D40" s="159">
        <v>3</v>
      </c>
      <c r="E40" s="159">
        <v>3</v>
      </c>
      <c r="F40" s="159">
        <v>3</v>
      </c>
      <c r="G40" s="159">
        <v>9</v>
      </c>
      <c r="H40" s="159">
        <v>1</v>
      </c>
      <c r="I40" s="159">
        <v>6</v>
      </c>
      <c r="J40" s="159">
        <v>2</v>
      </c>
      <c r="K40" s="159">
        <v>1</v>
      </c>
      <c r="L40" s="159">
        <v>1</v>
      </c>
      <c r="M40" s="159">
        <v>159436</v>
      </c>
      <c r="N40"/>
      <c r="O40"/>
      <c r="P40"/>
    </row>
    <row r="41" spans="1:16" ht="15" thickBot="1" x14ac:dyDescent="0.4">
      <c r="A41" s="158" t="s">
        <v>947</v>
      </c>
      <c r="B41" s="159">
        <v>4</v>
      </c>
      <c r="C41" s="159">
        <v>4</v>
      </c>
      <c r="D41" s="159">
        <v>4</v>
      </c>
      <c r="E41" s="159">
        <v>4</v>
      </c>
      <c r="F41" s="159">
        <v>2</v>
      </c>
      <c r="G41" s="159">
        <v>5</v>
      </c>
      <c r="H41" s="159">
        <v>3</v>
      </c>
      <c r="I41" s="159">
        <v>10</v>
      </c>
      <c r="J41" s="159">
        <v>3</v>
      </c>
      <c r="K41" s="159">
        <v>3</v>
      </c>
      <c r="L41" s="159">
        <v>3</v>
      </c>
      <c r="M41" s="159">
        <v>134504</v>
      </c>
      <c r="N41"/>
      <c r="O41"/>
      <c r="P41"/>
    </row>
    <row r="42" spans="1:16" ht="15" thickBot="1" x14ac:dyDescent="0.4">
      <c r="A42" s="158" t="s">
        <v>948</v>
      </c>
      <c r="B42" s="159">
        <v>2</v>
      </c>
      <c r="C42" s="159">
        <v>2</v>
      </c>
      <c r="D42" s="159">
        <v>1</v>
      </c>
      <c r="E42" s="159">
        <v>1</v>
      </c>
      <c r="F42" s="159">
        <v>7</v>
      </c>
      <c r="G42" s="159">
        <v>6</v>
      </c>
      <c r="H42" s="159">
        <v>4</v>
      </c>
      <c r="I42" s="159">
        <v>2</v>
      </c>
      <c r="J42" s="159">
        <v>7</v>
      </c>
      <c r="K42" s="159">
        <v>2</v>
      </c>
      <c r="L42" s="159">
        <v>2</v>
      </c>
      <c r="M42" s="159">
        <v>146535</v>
      </c>
      <c r="N42"/>
      <c r="O42"/>
      <c r="P42"/>
    </row>
    <row r="43" spans="1:16" ht="15" thickBot="1" x14ac:dyDescent="0.4">
      <c r="A43" s="158" t="s">
        <v>949</v>
      </c>
      <c r="B43" s="159">
        <v>3</v>
      </c>
      <c r="C43" s="159">
        <v>3</v>
      </c>
      <c r="D43" s="159">
        <v>2</v>
      </c>
      <c r="E43" s="159">
        <v>2</v>
      </c>
      <c r="F43" s="159">
        <v>6</v>
      </c>
      <c r="G43" s="159">
        <v>3</v>
      </c>
      <c r="H43" s="159">
        <v>10</v>
      </c>
      <c r="I43" s="159">
        <v>4</v>
      </c>
      <c r="J43" s="159">
        <v>9</v>
      </c>
      <c r="K43" s="159">
        <v>4</v>
      </c>
      <c r="L43" s="159">
        <v>4</v>
      </c>
      <c r="M43" s="159">
        <v>131165</v>
      </c>
      <c r="N43"/>
      <c r="O43"/>
      <c r="P43"/>
    </row>
    <row r="44" spans="1:16" ht="15" thickBot="1" x14ac:dyDescent="0.4">
      <c r="A44" s="158" t="s">
        <v>950</v>
      </c>
      <c r="B44" s="159">
        <v>9</v>
      </c>
      <c r="C44" s="159">
        <v>9</v>
      </c>
      <c r="D44" s="159">
        <v>10</v>
      </c>
      <c r="E44" s="159">
        <v>10</v>
      </c>
      <c r="F44" s="159">
        <v>10</v>
      </c>
      <c r="G44" s="159">
        <v>1</v>
      </c>
      <c r="H44" s="159">
        <v>5</v>
      </c>
      <c r="I44" s="159">
        <v>11</v>
      </c>
      <c r="J44" s="159">
        <v>1</v>
      </c>
      <c r="K44" s="159">
        <v>9</v>
      </c>
      <c r="L44" s="159">
        <v>9</v>
      </c>
      <c r="M44" s="159">
        <v>48969</v>
      </c>
      <c r="N44"/>
      <c r="O44"/>
      <c r="P44"/>
    </row>
    <row r="45" spans="1:16" ht="15" thickBot="1" x14ac:dyDescent="0.4">
      <c r="A45" s="158" t="s">
        <v>951</v>
      </c>
      <c r="B45" s="159">
        <v>11</v>
      </c>
      <c r="C45" s="159">
        <v>11</v>
      </c>
      <c r="D45" s="159">
        <v>9</v>
      </c>
      <c r="E45" s="159">
        <v>9</v>
      </c>
      <c r="F45" s="159">
        <v>8</v>
      </c>
      <c r="G45" s="159">
        <v>2</v>
      </c>
      <c r="H45" s="159">
        <v>9</v>
      </c>
      <c r="I45" s="159">
        <v>8</v>
      </c>
      <c r="J45" s="159">
        <v>8</v>
      </c>
      <c r="K45" s="159">
        <v>5</v>
      </c>
      <c r="L45" s="159">
        <v>5</v>
      </c>
      <c r="M45" s="159">
        <v>48076</v>
      </c>
      <c r="N45"/>
      <c r="O45"/>
      <c r="P45"/>
    </row>
    <row r="46" spans="1:16" ht="15" thickBot="1" x14ac:dyDescent="0.4">
      <c r="A46" s="158" t="s">
        <v>952</v>
      </c>
      <c r="B46" s="159">
        <v>7</v>
      </c>
      <c r="C46" s="159">
        <v>7</v>
      </c>
      <c r="D46" s="159">
        <v>7</v>
      </c>
      <c r="E46" s="159">
        <v>5</v>
      </c>
      <c r="F46" s="159">
        <v>1</v>
      </c>
      <c r="G46" s="159">
        <v>11</v>
      </c>
      <c r="H46" s="159">
        <v>8</v>
      </c>
      <c r="I46" s="159">
        <v>1</v>
      </c>
      <c r="J46" s="159">
        <v>11</v>
      </c>
      <c r="K46" s="159">
        <v>10</v>
      </c>
      <c r="L46" s="159">
        <v>10</v>
      </c>
      <c r="M46" s="159">
        <v>71428</v>
      </c>
      <c r="N46"/>
      <c r="O46"/>
      <c r="P46"/>
    </row>
    <row r="47" spans="1:16" ht="15" thickBot="1" x14ac:dyDescent="0.4">
      <c r="A47" s="158" t="s">
        <v>953</v>
      </c>
      <c r="B47" s="159">
        <v>6</v>
      </c>
      <c r="C47" s="159">
        <v>6</v>
      </c>
      <c r="D47" s="159">
        <v>6</v>
      </c>
      <c r="E47" s="159">
        <v>6</v>
      </c>
      <c r="F47" s="159">
        <v>9</v>
      </c>
      <c r="G47" s="159">
        <v>7</v>
      </c>
      <c r="H47" s="159">
        <v>6</v>
      </c>
      <c r="I47" s="159">
        <v>7</v>
      </c>
      <c r="J47" s="159">
        <v>6</v>
      </c>
      <c r="K47" s="159">
        <v>7</v>
      </c>
      <c r="L47" s="159">
        <v>7</v>
      </c>
      <c r="M47" s="159">
        <v>80168</v>
      </c>
      <c r="N47"/>
      <c r="O47"/>
      <c r="P47"/>
    </row>
    <row r="48" spans="1:16" ht="15" thickBot="1" x14ac:dyDescent="0.4">
      <c r="A48" s="158" t="s">
        <v>954</v>
      </c>
      <c r="B48" s="159">
        <v>8</v>
      </c>
      <c r="C48" s="159">
        <v>8</v>
      </c>
      <c r="D48" s="159">
        <v>5</v>
      </c>
      <c r="E48" s="159">
        <v>8</v>
      </c>
      <c r="F48" s="159">
        <v>11</v>
      </c>
      <c r="G48" s="159">
        <v>8</v>
      </c>
      <c r="H48" s="159">
        <v>11</v>
      </c>
      <c r="I48" s="159">
        <v>5</v>
      </c>
      <c r="J48" s="159">
        <v>10</v>
      </c>
      <c r="K48" s="159">
        <v>8</v>
      </c>
      <c r="L48" s="159">
        <v>8</v>
      </c>
      <c r="M48" s="159">
        <v>71532</v>
      </c>
      <c r="N48"/>
      <c r="O48"/>
      <c r="P48"/>
    </row>
    <row r="49" spans="1:16" ht="15" thickBot="1" x14ac:dyDescent="0.4">
      <c r="A49" s="158" t="s">
        <v>955</v>
      </c>
      <c r="B49" s="159">
        <v>5</v>
      </c>
      <c r="C49" s="159">
        <v>5</v>
      </c>
      <c r="D49" s="159">
        <v>8</v>
      </c>
      <c r="E49" s="159">
        <v>7</v>
      </c>
      <c r="F49" s="159">
        <v>5</v>
      </c>
      <c r="G49" s="159">
        <v>10</v>
      </c>
      <c r="H49" s="159">
        <v>2</v>
      </c>
      <c r="I49" s="159">
        <v>3</v>
      </c>
      <c r="J49" s="159">
        <v>4</v>
      </c>
      <c r="K49" s="159">
        <v>11</v>
      </c>
      <c r="L49" s="159">
        <v>11</v>
      </c>
      <c r="M49" s="159">
        <v>65217</v>
      </c>
      <c r="N49"/>
      <c r="O49"/>
      <c r="P49"/>
    </row>
    <row r="50" spans="1:16" ht="15" thickBot="1" x14ac:dyDescent="0.4">
      <c r="A50" s="158" t="s">
        <v>956</v>
      </c>
      <c r="B50" s="159">
        <v>10</v>
      </c>
      <c r="C50" s="159">
        <v>10</v>
      </c>
      <c r="D50" s="159">
        <v>11</v>
      </c>
      <c r="E50" s="159">
        <v>11</v>
      </c>
      <c r="F50" s="159">
        <v>4</v>
      </c>
      <c r="G50" s="159">
        <v>4</v>
      </c>
      <c r="H50" s="159">
        <v>7</v>
      </c>
      <c r="I50" s="159">
        <v>9</v>
      </c>
      <c r="J50" s="159">
        <v>5</v>
      </c>
      <c r="K50" s="159">
        <v>6</v>
      </c>
      <c r="L50" s="159">
        <v>6</v>
      </c>
      <c r="M50" s="159">
        <v>78272</v>
      </c>
      <c r="N50"/>
      <c r="O50"/>
      <c r="P50"/>
    </row>
    <row r="51" spans="1:16" ht="18.5" thickBot="1" x14ac:dyDescent="0.4">
      <c r="A51" s="154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4">
      <c r="A52" s="158" t="s">
        <v>957</v>
      </c>
      <c r="B52" s="158" t="s">
        <v>934</v>
      </c>
      <c r="C52" s="158" t="s">
        <v>935</v>
      </c>
      <c r="D52" s="158" t="s">
        <v>936</v>
      </c>
      <c r="E52" s="158" t="s">
        <v>937</v>
      </c>
      <c r="F52" s="158" t="s">
        <v>938</v>
      </c>
      <c r="G52" s="158" t="s">
        <v>939</v>
      </c>
      <c r="H52" s="158" t="s">
        <v>940</v>
      </c>
      <c r="I52" s="158" t="s">
        <v>941</v>
      </c>
      <c r="J52" s="158" t="s">
        <v>942</v>
      </c>
      <c r="K52" s="158" t="s">
        <v>943</v>
      </c>
      <c r="L52" s="158" t="s">
        <v>944</v>
      </c>
      <c r="M52"/>
      <c r="N52"/>
      <c r="O52"/>
      <c r="P52"/>
    </row>
    <row r="53" spans="1:16" ht="15" thickBot="1" x14ac:dyDescent="0.4">
      <c r="A53" s="158" t="s">
        <v>958</v>
      </c>
      <c r="B53" s="159" t="s">
        <v>1019</v>
      </c>
      <c r="C53" s="159" t="s">
        <v>959</v>
      </c>
      <c r="D53" s="159" t="s">
        <v>1020</v>
      </c>
      <c r="E53" s="159" t="s">
        <v>959</v>
      </c>
      <c r="F53" s="159" t="s">
        <v>1021</v>
      </c>
      <c r="G53" s="159" t="s">
        <v>1022</v>
      </c>
      <c r="H53" s="159" t="s">
        <v>1023</v>
      </c>
      <c r="I53" s="159" t="s">
        <v>1024</v>
      </c>
      <c r="J53" s="159" t="s">
        <v>959</v>
      </c>
      <c r="K53" s="159" t="s">
        <v>959</v>
      </c>
      <c r="L53" s="159" t="s">
        <v>959</v>
      </c>
      <c r="M53"/>
      <c r="N53"/>
      <c r="O53"/>
      <c r="P53"/>
    </row>
    <row r="54" spans="1:16" ht="15" thickBot="1" x14ac:dyDescent="0.4">
      <c r="A54" s="158" t="s">
        <v>961</v>
      </c>
      <c r="B54" s="159" t="s">
        <v>1025</v>
      </c>
      <c r="C54" s="159" t="s">
        <v>959</v>
      </c>
      <c r="D54" s="159" t="s">
        <v>1026</v>
      </c>
      <c r="E54" s="159" t="s">
        <v>959</v>
      </c>
      <c r="F54" s="159" t="s">
        <v>1021</v>
      </c>
      <c r="G54" s="159" t="s">
        <v>1027</v>
      </c>
      <c r="H54" s="159" t="s">
        <v>1023</v>
      </c>
      <c r="I54" s="159" t="s">
        <v>1024</v>
      </c>
      <c r="J54" s="159" t="s">
        <v>959</v>
      </c>
      <c r="K54" s="159" t="s">
        <v>959</v>
      </c>
      <c r="L54" s="159" t="s">
        <v>959</v>
      </c>
      <c r="M54"/>
      <c r="N54"/>
      <c r="O54"/>
      <c r="P54"/>
    </row>
    <row r="55" spans="1:16" ht="15" thickBot="1" x14ac:dyDescent="0.4">
      <c r="A55" s="158" t="s">
        <v>962</v>
      </c>
      <c r="B55" s="159" t="s">
        <v>1025</v>
      </c>
      <c r="C55" s="159" t="s">
        <v>959</v>
      </c>
      <c r="D55" s="159" t="s">
        <v>1026</v>
      </c>
      <c r="E55" s="159" t="s">
        <v>959</v>
      </c>
      <c r="F55" s="159" t="s">
        <v>1021</v>
      </c>
      <c r="G55" s="159" t="s">
        <v>1028</v>
      </c>
      <c r="H55" s="159" t="s">
        <v>959</v>
      </c>
      <c r="I55" s="159" t="s">
        <v>1024</v>
      </c>
      <c r="J55" s="159" t="s">
        <v>959</v>
      </c>
      <c r="K55" s="159" t="s">
        <v>959</v>
      </c>
      <c r="L55" s="159" t="s">
        <v>959</v>
      </c>
      <c r="M55"/>
      <c r="N55"/>
      <c r="O55"/>
      <c r="P55"/>
    </row>
    <row r="56" spans="1:16" ht="15" thickBot="1" x14ac:dyDescent="0.4">
      <c r="A56" s="158" t="s">
        <v>963</v>
      </c>
      <c r="B56" s="159" t="s">
        <v>1025</v>
      </c>
      <c r="C56" s="159" t="s">
        <v>959</v>
      </c>
      <c r="D56" s="159" t="s">
        <v>1026</v>
      </c>
      <c r="E56" s="159" t="s">
        <v>959</v>
      </c>
      <c r="F56" s="159" t="s">
        <v>1021</v>
      </c>
      <c r="G56" s="159" t="s">
        <v>1028</v>
      </c>
      <c r="H56" s="159" t="s">
        <v>959</v>
      </c>
      <c r="I56" s="159" t="s">
        <v>959</v>
      </c>
      <c r="J56" s="159" t="s">
        <v>959</v>
      </c>
      <c r="K56" s="159" t="s">
        <v>959</v>
      </c>
      <c r="L56" s="159" t="s">
        <v>959</v>
      </c>
      <c r="M56"/>
      <c r="N56"/>
      <c r="O56"/>
      <c r="P56"/>
    </row>
    <row r="57" spans="1:16" ht="15" thickBot="1" x14ac:dyDescent="0.4">
      <c r="A57" s="158" t="s">
        <v>964</v>
      </c>
      <c r="B57" s="159" t="s">
        <v>1025</v>
      </c>
      <c r="C57" s="159" t="s">
        <v>959</v>
      </c>
      <c r="D57" s="159" t="s">
        <v>1026</v>
      </c>
      <c r="E57" s="159" t="s">
        <v>959</v>
      </c>
      <c r="F57" s="159" t="s">
        <v>959</v>
      </c>
      <c r="G57" s="159" t="s">
        <v>959</v>
      </c>
      <c r="H57" s="159" t="s">
        <v>959</v>
      </c>
      <c r="I57" s="159" t="s">
        <v>959</v>
      </c>
      <c r="J57" s="159" t="s">
        <v>959</v>
      </c>
      <c r="K57" s="159" t="s">
        <v>959</v>
      </c>
      <c r="L57" s="159" t="s">
        <v>959</v>
      </c>
      <c r="M57"/>
      <c r="N57"/>
      <c r="O57"/>
      <c r="P57"/>
    </row>
    <row r="58" spans="1:16" ht="15" thickBot="1" x14ac:dyDescent="0.4">
      <c r="A58" s="158" t="s">
        <v>965</v>
      </c>
      <c r="B58" s="159" t="s">
        <v>1025</v>
      </c>
      <c r="C58" s="159" t="s">
        <v>959</v>
      </c>
      <c r="D58" s="159" t="s">
        <v>1029</v>
      </c>
      <c r="E58" s="159" t="s">
        <v>959</v>
      </c>
      <c r="F58" s="159" t="s">
        <v>959</v>
      </c>
      <c r="G58" s="159" t="s">
        <v>959</v>
      </c>
      <c r="H58" s="159" t="s">
        <v>959</v>
      </c>
      <c r="I58" s="159" t="s">
        <v>959</v>
      </c>
      <c r="J58" s="159" t="s">
        <v>959</v>
      </c>
      <c r="K58" s="159" t="s">
        <v>959</v>
      </c>
      <c r="L58" s="159" t="s">
        <v>959</v>
      </c>
      <c r="M58"/>
      <c r="N58"/>
      <c r="O58"/>
      <c r="P58"/>
    </row>
    <row r="59" spans="1:16" ht="15" thickBot="1" x14ac:dyDescent="0.4">
      <c r="A59" s="158" t="s">
        <v>966</v>
      </c>
      <c r="B59" s="159" t="s">
        <v>959</v>
      </c>
      <c r="C59" s="159" t="s">
        <v>959</v>
      </c>
      <c r="D59" s="159" t="s">
        <v>959</v>
      </c>
      <c r="E59" s="159" t="s">
        <v>959</v>
      </c>
      <c r="F59" s="159" t="s">
        <v>959</v>
      </c>
      <c r="G59" s="159" t="s">
        <v>959</v>
      </c>
      <c r="H59" s="159" t="s">
        <v>959</v>
      </c>
      <c r="I59" s="159" t="s">
        <v>959</v>
      </c>
      <c r="J59" s="159" t="s">
        <v>959</v>
      </c>
      <c r="K59" s="159" t="s">
        <v>959</v>
      </c>
      <c r="L59" s="159" t="s">
        <v>959</v>
      </c>
      <c r="M59"/>
      <c r="N59"/>
      <c r="O59"/>
      <c r="P59"/>
    </row>
    <row r="60" spans="1:16" ht="15" thickBot="1" x14ac:dyDescent="0.4">
      <c r="A60" s="158" t="s">
        <v>967</v>
      </c>
      <c r="B60" s="159" t="s">
        <v>959</v>
      </c>
      <c r="C60" s="159" t="s">
        <v>959</v>
      </c>
      <c r="D60" s="159" t="s">
        <v>959</v>
      </c>
      <c r="E60" s="159" t="s">
        <v>959</v>
      </c>
      <c r="F60" s="159" t="s">
        <v>959</v>
      </c>
      <c r="G60" s="159" t="s">
        <v>959</v>
      </c>
      <c r="H60" s="159" t="s">
        <v>959</v>
      </c>
      <c r="I60" s="159" t="s">
        <v>959</v>
      </c>
      <c r="J60" s="159" t="s">
        <v>959</v>
      </c>
      <c r="K60" s="159" t="s">
        <v>959</v>
      </c>
      <c r="L60" s="159" t="s">
        <v>959</v>
      </c>
      <c r="M60"/>
      <c r="N60"/>
      <c r="O60"/>
      <c r="P60"/>
    </row>
    <row r="61" spans="1:16" ht="15" thickBot="1" x14ac:dyDescent="0.4">
      <c r="A61" s="158" t="s">
        <v>968</v>
      </c>
      <c r="B61" s="159" t="s">
        <v>959</v>
      </c>
      <c r="C61" s="159" t="s">
        <v>959</v>
      </c>
      <c r="D61" s="159" t="s">
        <v>959</v>
      </c>
      <c r="E61" s="159" t="s">
        <v>959</v>
      </c>
      <c r="F61" s="159" t="s">
        <v>959</v>
      </c>
      <c r="G61" s="159" t="s">
        <v>959</v>
      </c>
      <c r="H61" s="159" t="s">
        <v>959</v>
      </c>
      <c r="I61" s="159" t="s">
        <v>959</v>
      </c>
      <c r="J61" s="159" t="s">
        <v>959</v>
      </c>
      <c r="K61" s="159" t="s">
        <v>959</v>
      </c>
      <c r="L61" s="159" t="s">
        <v>959</v>
      </c>
      <c r="M61"/>
      <c r="N61"/>
      <c r="O61"/>
      <c r="P61"/>
    </row>
    <row r="62" spans="1:16" ht="15" thickBot="1" x14ac:dyDescent="0.4">
      <c r="A62" s="158" t="s">
        <v>969</v>
      </c>
      <c r="B62" s="159" t="s">
        <v>959</v>
      </c>
      <c r="C62" s="159" t="s">
        <v>959</v>
      </c>
      <c r="D62" s="159" t="s">
        <v>959</v>
      </c>
      <c r="E62" s="159" t="s">
        <v>959</v>
      </c>
      <c r="F62" s="159" t="s">
        <v>959</v>
      </c>
      <c r="G62" s="159" t="s">
        <v>959</v>
      </c>
      <c r="H62" s="159" t="s">
        <v>959</v>
      </c>
      <c r="I62" s="159" t="s">
        <v>959</v>
      </c>
      <c r="J62" s="159" t="s">
        <v>959</v>
      </c>
      <c r="K62" s="159" t="s">
        <v>959</v>
      </c>
      <c r="L62" s="159" t="s">
        <v>959</v>
      </c>
      <c r="M62"/>
      <c r="N62"/>
      <c r="O62"/>
      <c r="P62"/>
    </row>
    <row r="63" spans="1:16" ht="15" thickBot="1" x14ac:dyDescent="0.4">
      <c r="A63" s="158" t="s">
        <v>970</v>
      </c>
      <c r="B63" s="159" t="s">
        <v>959</v>
      </c>
      <c r="C63" s="159" t="s">
        <v>959</v>
      </c>
      <c r="D63" s="159" t="s">
        <v>959</v>
      </c>
      <c r="E63" s="159" t="s">
        <v>959</v>
      </c>
      <c r="F63" s="159" t="s">
        <v>959</v>
      </c>
      <c r="G63" s="159" t="s">
        <v>959</v>
      </c>
      <c r="H63" s="159" t="s">
        <v>959</v>
      </c>
      <c r="I63" s="159" t="s">
        <v>959</v>
      </c>
      <c r="J63" s="159" t="s">
        <v>959</v>
      </c>
      <c r="K63" s="159" t="s">
        <v>959</v>
      </c>
      <c r="L63" s="159" t="s">
        <v>959</v>
      </c>
      <c r="M63"/>
      <c r="N63"/>
      <c r="O63"/>
      <c r="P63"/>
    </row>
    <row r="64" spans="1:16" ht="18.5" thickBot="1" x14ac:dyDescent="0.4">
      <c r="A64" s="15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7" ht="15" thickBot="1" x14ac:dyDescent="0.4">
      <c r="A65" s="158" t="s">
        <v>971</v>
      </c>
      <c r="B65" s="158" t="s">
        <v>934</v>
      </c>
      <c r="C65" s="158" t="s">
        <v>935</v>
      </c>
      <c r="D65" s="158" t="s">
        <v>936</v>
      </c>
      <c r="E65" s="158" t="s">
        <v>937</v>
      </c>
      <c r="F65" s="158" t="s">
        <v>938</v>
      </c>
      <c r="G65" s="158" t="s">
        <v>939</v>
      </c>
      <c r="H65" s="158" t="s">
        <v>940</v>
      </c>
      <c r="I65" s="158" t="s">
        <v>941</v>
      </c>
      <c r="J65" s="158" t="s">
        <v>942</v>
      </c>
      <c r="K65" s="158" t="s">
        <v>943</v>
      </c>
      <c r="L65" s="158" t="s">
        <v>944</v>
      </c>
      <c r="M65"/>
      <c r="N65"/>
      <c r="O65"/>
      <c r="P65"/>
    </row>
    <row r="66" spans="1:17" ht="15" thickBot="1" x14ac:dyDescent="0.4">
      <c r="A66" s="158" t="s">
        <v>958</v>
      </c>
      <c r="B66" s="221">
        <v>34671</v>
      </c>
      <c r="C66" s="159">
        <v>0</v>
      </c>
      <c r="D66" s="221">
        <v>93746</v>
      </c>
      <c r="E66" s="159">
        <v>0</v>
      </c>
      <c r="F66" s="159">
        <v>40806</v>
      </c>
      <c r="G66" s="159">
        <v>48969</v>
      </c>
      <c r="H66" s="159">
        <v>12428</v>
      </c>
      <c r="I66" s="176">
        <v>30623</v>
      </c>
      <c r="J66" s="159">
        <v>0</v>
      </c>
      <c r="K66" s="159">
        <v>0</v>
      </c>
      <c r="L66" s="159">
        <v>0</v>
      </c>
      <c r="M66"/>
      <c r="N66"/>
      <c r="O66"/>
      <c r="P66"/>
    </row>
    <row r="67" spans="1:17" ht="15" thickBot="1" x14ac:dyDescent="0.4">
      <c r="A67" s="158" t="s">
        <v>961</v>
      </c>
      <c r="B67" s="159">
        <v>22167</v>
      </c>
      <c r="C67" s="159">
        <v>0</v>
      </c>
      <c r="D67" s="159">
        <v>71532</v>
      </c>
      <c r="E67" s="159">
        <v>0</v>
      </c>
      <c r="F67" s="159">
        <v>40806</v>
      </c>
      <c r="G67" s="159">
        <v>48076</v>
      </c>
      <c r="H67" s="159">
        <v>12428</v>
      </c>
      <c r="I67" s="176">
        <v>30623</v>
      </c>
      <c r="J67" s="159">
        <v>0</v>
      </c>
      <c r="K67" s="159">
        <v>0</v>
      </c>
      <c r="L67" s="159">
        <v>0</v>
      </c>
      <c r="M67"/>
      <c r="N67"/>
      <c r="O67"/>
      <c r="P67"/>
    </row>
    <row r="68" spans="1:17" ht="15" thickBot="1" x14ac:dyDescent="0.4">
      <c r="A68" s="158" t="s">
        <v>962</v>
      </c>
      <c r="B68" s="159">
        <v>22167</v>
      </c>
      <c r="C68" s="159">
        <v>0</v>
      </c>
      <c r="D68" s="159">
        <v>71532</v>
      </c>
      <c r="E68" s="159">
        <v>0</v>
      </c>
      <c r="F68" s="159">
        <v>40806</v>
      </c>
      <c r="G68" s="222">
        <v>37467</v>
      </c>
      <c r="H68" s="159">
        <v>0</v>
      </c>
      <c r="I68" s="176">
        <v>30623</v>
      </c>
      <c r="J68" s="159">
        <v>0</v>
      </c>
      <c r="K68" s="159">
        <v>0</v>
      </c>
      <c r="L68" s="159">
        <v>0</v>
      </c>
      <c r="M68"/>
      <c r="N68"/>
      <c r="O68"/>
      <c r="P68"/>
    </row>
    <row r="69" spans="1:17" ht="15" thickBot="1" x14ac:dyDescent="0.4">
      <c r="A69" s="158" t="s">
        <v>963</v>
      </c>
      <c r="B69" s="159">
        <v>22167</v>
      </c>
      <c r="C69" s="159">
        <v>0</v>
      </c>
      <c r="D69" s="159">
        <v>71532</v>
      </c>
      <c r="E69" s="159">
        <v>0</v>
      </c>
      <c r="F69" s="159">
        <v>40806</v>
      </c>
      <c r="G69" s="222">
        <v>37467</v>
      </c>
      <c r="H69" s="159">
        <v>0</v>
      </c>
      <c r="I69" s="159">
        <v>0</v>
      </c>
      <c r="J69" s="159">
        <v>0</v>
      </c>
      <c r="K69" s="159">
        <v>0</v>
      </c>
      <c r="L69" s="159">
        <v>0</v>
      </c>
      <c r="M69"/>
      <c r="N69"/>
      <c r="O69"/>
      <c r="P69"/>
    </row>
    <row r="70" spans="1:17" ht="15" thickBot="1" x14ac:dyDescent="0.4">
      <c r="A70" s="158" t="s">
        <v>964</v>
      </c>
      <c r="B70" s="159">
        <v>22167</v>
      </c>
      <c r="C70" s="159">
        <v>0</v>
      </c>
      <c r="D70" s="159">
        <v>71532</v>
      </c>
      <c r="E70" s="159">
        <v>0</v>
      </c>
      <c r="F70" s="159">
        <v>0</v>
      </c>
      <c r="G70" s="159">
        <v>0</v>
      </c>
      <c r="H70" s="159">
        <v>0</v>
      </c>
      <c r="I70" s="159">
        <v>0</v>
      </c>
      <c r="J70" s="159">
        <v>0</v>
      </c>
      <c r="K70" s="159">
        <v>0</v>
      </c>
      <c r="L70" s="159">
        <v>0</v>
      </c>
      <c r="M70"/>
      <c r="N70"/>
      <c r="O70"/>
      <c r="P70"/>
    </row>
    <row r="71" spans="1:17" ht="15" thickBot="1" x14ac:dyDescent="0.4">
      <c r="A71" s="158" t="s">
        <v>965</v>
      </c>
      <c r="B71" s="159">
        <v>22167</v>
      </c>
      <c r="C71" s="159">
        <v>0</v>
      </c>
      <c r="D71" s="221">
        <v>58002</v>
      </c>
      <c r="E71" s="159">
        <v>0</v>
      </c>
      <c r="F71" s="159">
        <v>0</v>
      </c>
      <c r="G71" s="159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/>
      <c r="N71"/>
      <c r="O71"/>
      <c r="P71"/>
    </row>
    <row r="72" spans="1:17" ht="15" thickBot="1" x14ac:dyDescent="0.4">
      <c r="A72" s="158" t="s">
        <v>966</v>
      </c>
      <c r="B72" s="159">
        <v>0</v>
      </c>
      <c r="C72" s="159">
        <v>0</v>
      </c>
      <c r="D72" s="159">
        <v>0</v>
      </c>
      <c r="E72" s="159">
        <v>0</v>
      </c>
      <c r="F72" s="159">
        <v>0</v>
      </c>
      <c r="G72" s="159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/>
      <c r="N72"/>
      <c r="O72"/>
      <c r="P72"/>
    </row>
    <row r="73" spans="1:17" ht="15" thickBot="1" x14ac:dyDescent="0.4">
      <c r="A73" s="158" t="s">
        <v>967</v>
      </c>
      <c r="B73" s="159">
        <v>0</v>
      </c>
      <c r="C73" s="159">
        <v>0</v>
      </c>
      <c r="D73" s="159">
        <v>0</v>
      </c>
      <c r="E73" s="159">
        <v>0</v>
      </c>
      <c r="F73" s="159">
        <v>0</v>
      </c>
      <c r="G73" s="159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/>
      <c r="N73"/>
      <c r="O73"/>
      <c r="P73"/>
    </row>
    <row r="74" spans="1:17" ht="15" thickBot="1" x14ac:dyDescent="0.4">
      <c r="A74" s="158" t="s">
        <v>968</v>
      </c>
      <c r="B74" s="159">
        <v>0</v>
      </c>
      <c r="C74" s="159">
        <v>0</v>
      </c>
      <c r="D74" s="159">
        <v>0</v>
      </c>
      <c r="E74" s="159">
        <v>0</v>
      </c>
      <c r="F74" s="159">
        <v>0</v>
      </c>
      <c r="G74" s="159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/>
      <c r="N74"/>
      <c r="O74"/>
      <c r="P74"/>
    </row>
    <row r="75" spans="1:17" ht="15" thickBot="1" x14ac:dyDescent="0.4">
      <c r="A75" s="158" t="s">
        <v>969</v>
      </c>
      <c r="B75" s="159">
        <v>0</v>
      </c>
      <c r="C75" s="159">
        <v>0</v>
      </c>
      <c r="D75" s="159">
        <v>0</v>
      </c>
      <c r="E75" s="159">
        <v>0</v>
      </c>
      <c r="F75" s="159">
        <v>0</v>
      </c>
      <c r="G75" s="159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/>
      <c r="N75"/>
      <c r="O75"/>
      <c r="P75"/>
    </row>
    <row r="76" spans="1:17" ht="15" thickBot="1" x14ac:dyDescent="0.4">
      <c r="A76" s="158" t="s">
        <v>970</v>
      </c>
      <c r="B76" s="159">
        <v>0</v>
      </c>
      <c r="C76" s="159">
        <v>0</v>
      </c>
      <c r="D76" s="159">
        <v>0</v>
      </c>
      <c r="E76" s="159">
        <v>0</v>
      </c>
      <c r="F76" s="159">
        <v>0</v>
      </c>
      <c r="G76" s="159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/>
      <c r="N76"/>
      <c r="O76"/>
      <c r="P76"/>
    </row>
    <row r="77" spans="1:17" ht="18.5" thickBot="1" x14ac:dyDescent="0.4">
      <c r="A77" s="154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7" ht="15" thickBot="1" x14ac:dyDescent="0.4">
      <c r="A78" s="158" t="s">
        <v>972</v>
      </c>
      <c r="B78" s="158" t="s">
        <v>934</v>
      </c>
      <c r="C78" s="158" t="s">
        <v>935</v>
      </c>
      <c r="D78" s="158" t="s">
        <v>936</v>
      </c>
      <c r="E78" s="158" t="s">
        <v>937</v>
      </c>
      <c r="F78" s="158" t="s">
        <v>938</v>
      </c>
      <c r="G78" s="158" t="s">
        <v>939</v>
      </c>
      <c r="H78" s="158" t="s">
        <v>940</v>
      </c>
      <c r="I78" s="158" t="s">
        <v>941</v>
      </c>
      <c r="J78" s="158" t="s">
        <v>942</v>
      </c>
      <c r="K78" s="158" t="s">
        <v>943</v>
      </c>
      <c r="L78" s="158" t="s">
        <v>944</v>
      </c>
      <c r="M78" s="158" t="s">
        <v>973</v>
      </c>
      <c r="N78" s="158" t="s">
        <v>974</v>
      </c>
      <c r="O78" s="158" t="s">
        <v>975</v>
      </c>
      <c r="P78" s="158" t="s">
        <v>976</v>
      </c>
    </row>
    <row r="79" spans="1:17" ht="15" thickBot="1" x14ac:dyDescent="0.4">
      <c r="A79" s="158" t="s">
        <v>946</v>
      </c>
      <c r="B79" s="221">
        <v>34671</v>
      </c>
      <c r="C79" s="159">
        <v>0</v>
      </c>
      <c r="D79" s="159">
        <v>71532</v>
      </c>
      <c r="E79" s="159">
        <v>0</v>
      </c>
      <c r="F79" s="159">
        <v>40806</v>
      </c>
      <c r="G79" s="159">
        <v>0</v>
      </c>
      <c r="H79" s="159">
        <v>12428</v>
      </c>
      <c r="I79" s="159">
        <v>0</v>
      </c>
      <c r="J79" s="159">
        <v>0</v>
      </c>
      <c r="K79" s="159">
        <v>0</v>
      </c>
      <c r="L79" s="159">
        <v>0</v>
      </c>
      <c r="M79" s="159">
        <v>159437</v>
      </c>
      <c r="N79" s="159">
        <v>159436</v>
      </c>
      <c r="O79" s="221">
        <v>-1</v>
      </c>
      <c r="P79" s="159">
        <v>0</v>
      </c>
    </row>
    <row r="80" spans="1:17" ht="37" customHeight="1" thickBot="1" x14ac:dyDescent="0.4">
      <c r="A80" s="158" t="s">
        <v>947</v>
      </c>
      <c r="B80" s="159">
        <v>22167</v>
      </c>
      <c r="C80" s="159">
        <v>0</v>
      </c>
      <c r="D80" s="159">
        <v>71532</v>
      </c>
      <c r="E80" s="159">
        <v>0</v>
      </c>
      <c r="F80" s="159">
        <v>40806</v>
      </c>
      <c r="G80" s="159">
        <v>0</v>
      </c>
      <c r="H80" s="159">
        <v>0</v>
      </c>
      <c r="I80" s="159">
        <v>0</v>
      </c>
      <c r="J80" s="159">
        <v>0</v>
      </c>
      <c r="K80" s="159">
        <v>0</v>
      </c>
      <c r="L80" s="159">
        <v>0</v>
      </c>
      <c r="M80" s="159">
        <v>134505</v>
      </c>
      <c r="N80" s="159">
        <v>134504</v>
      </c>
      <c r="O80" s="159">
        <v>-1</v>
      </c>
      <c r="P80" s="159">
        <v>0</v>
      </c>
      <c r="Q80" s="86" t="s">
        <v>1064</v>
      </c>
    </row>
    <row r="81" spans="1:16" ht="15" thickBot="1" x14ac:dyDescent="0.4">
      <c r="A81" s="158" t="s">
        <v>948</v>
      </c>
      <c r="B81" s="159">
        <v>22167</v>
      </c>
      <c r="C81" s="159">
        <v>0</v>
      </c>
      <c r="D81" s="223">
        <v>93746</v>
      </c>
      <c r="E81" s="159">
        <v>0</v>
      </c>
      <c r="F81" s="159">
        <v>0</v>
      </c>
      <c r="G81" s="159">
        <v>0</v>
      </c>
      <c r="H81" s="159">
        <v>0</v>
      </c>
      <c r="I81" s="176">
        <v>30623</v>
      </c>
      <c r="J81" s="159">
        <v>0</v>
      </c>
      <c r="K81" s="159">
        <v>0</v>
      </c>
      <c r="L81" s="159">
        <v>0</v>
      </c>
      <c r="M81" s="159">
        <v>146536</v>
      </c>
      <c r="N81" s="159">
        <v>146535</v>
      </c>
      <c r="O81" s="176">
        <v>-1</v>
      </c>
      <c r="P81" s="159">
        <v>0</v>
      </c>
    </row>
    <row r="82" spans="1:16" ht="15" thickBot="1" x14ac:dyDescent="0.4">
      <c r="A82" s="158" t="s">
        <v>949</v>
      </c>
      <c r="B82" s="159">
        <v>22167</v>
      </c>
      <c r="C82" s="159">
        <v>0</v>
      </c>
      <c r="D82" s="159">
        <v>71532</v>
      </c>
      <c r="E82" s="159">
        <v>0</v>
      </c>
      <c r="F82" s="159">
        <v>0</v>
      </c>
      <c r="G82" s="222">
        <v>37467</v>
      </c>
      <c r="H82" s="159">
        <v>0</v>
      </c>
      <c r="I82" s="159">
        <v>0</v>
      </c>
      <c r="J82" s="159">
        <v>0</v>
      </c>
      <c r="K82" s="159">
        <v>0</v>
      </c>
      <c r="L82" s="159">
        <v>0</v>
      </c>
      <c r="M82" s="159">
        <v>131166</v>
      </c>
      <c r="N82" s="159">
        <v>131165</v>
      </c>
      <c r="O82" s="222">
        <v>-1</v>
      </c>
      <c r="P82" s="159">
        <v>0</v>
      </c>
    </row>
    <row r="83" spans="1:16" ht="15" thickBot="1" x14ac:dyDescent="0.4">
      <c r="A83" s="158" t="s">
        <v>950</v>
      </c>
      <c r="B83" s="159">
        <v>0</v>
      </c>
      <c r="C83" s="159">
        <v>0</v>
      </c>
      <c r="D83" s="159">
        <v>0</v>
      </c>
      <c r="E83" s="159">
        <v>0</v>
      </c>
      <c r="F83" s="159">
        <v>0</v>
      </c>
      <c r="G83" s="159">
        <v>48969</v>
      </c>
      <c r="H83" s="159">
        <v>0</v>
      </c>
      <c r="I83" s="159">
        <v>0</v>
      </c>
      <c r="J83" s="159">
        <v>0</v>
      </c>
      <c r="K83" s="159">
        <v>0</v>
      </c>
      <c r="L83" s="159">
        <v>0</v>
      </c>
      <c r="M83" s="159">
        <v>48969</v>
      </c>
      <c r="N83" s="159">
        <v>48969</v>
      </c>
      <c r="O83" s="159">
        <v>0</v>
      </c>
      <c r="P83" s="159">
        <v>0</v>
      </c>
    </row>
    <row r="84" spans="1:16" ht="15" thickBot="1" x14ac:dyDescent="0.4">
      <c r="A84" s="158" t="s">
        <v>951</v>
      </c>
      <c r="B84" s="159">
        <v>0</v>
      </c>
      <c r="C84" s="159">
        <v>0</v>
      </c>
      <c r="D84" s="159">
        <v>0</v>
      </c>
      <c r="E84" s="159">
        <v>0</v>
      </c>
      <c r="F84" s="159">
        <v>0</v>
      </c>
      <c r="G84" s="159">
        <v>48076</v>
      </c>
      <c r="H84" s="159">
        <v>0</v>
      </c>
      <c r="I84" s="159">
        <v>0</v>
      </c>
      <c r="J84" s="159">
        <v>0</v>
      </c>
      <c r="K84" s="159">
        <v>0</v>
      </c>
      <c r="L84" s="159">
        <v>0</v>
      </c>
      <c r="M84" s="159">
        <v>48076</v>
      </c>
      <c r="N84" s="159">
        <v>48076</v>
      </c>
      <c r="O84" s="159">
        <v>0</v>
      </c>
      <c r="P84" s="159">
        <v>0</v>
      </c>
    </row>
    <row r="85" spans="1:16" ht="15" thickBot="1" x14ac:dyDescent="0.4">
      <c r="A85" s="158" t="s">
        <v>952</v>
      </c>
      <c r="B85" s="159">
        <v>0</v>
      </c>
      <c r="C85" s="159">
        <v>0</v>
      </c>
      <c r="D85" s="159">
        <v>0</v>
      </c>
      <c r="E85" s="159">
        <v>0</v>
      </c>
      <c r="F85" s="159">
        <v>40806</v>
      </c>
      <c r="G85" s="159">
        <v>0</v>
      </c>
      <c r="H85" s="159">
        <v>0</v>
      </c>
      <c r="I85" s="176">
        <v>30623</v>
      </c>
      <c r="J85" s="159">
        <v>0</v>
      </c>
      <c r="K85" s="159">
        <v>0</v>
      </c>
      <c r="L85" s="159">
        <v>0</v>
      </c>
      <c r="M85" s="159">
        <v>71429</v>
      </c>
      <c r="N85" s="159">
        <v>71428</v>
      </c>
      <c r="O85" s="176">
        <v>-1</v>
      </c>
      <c r="P85" s="159">
        <v>0</v>
      </c>
    </row>
    <row r="86" spans="1:16" ht="15" thickBot="1" x14ac:dyDescent="0.4">
      <c r="A86" s="158" t="s">
        <v>953</v>
      </c>
      <c r="B86" s="159">
        <v>22167</v>
      </c>
      <c r="C86" s="159">
        <v>0</v>
      </c>
      <c r="D86" s="221">
        <v>58002</v>
      </c>
      <c r="E86" s="159">
        <v>0</v>
      </c>
      <c r="F86" s="159">
        <v>0</v>
      </c>
      <c r="G86" s="159">
        <v>0</v>
      </c>
      <c r="H86" s="159">
        <v>0</v>
      </c>
      <c r="I86" s="159">
        <v>0</v>
      </c>
      <c r="J86" s="159">
        <v>0</v>
      </c>
      <c r="K86" s="159">
        <v>0</v>
      </c>
      <c r="L86" s="159">
        <v>0</v>
      </c>
      <c r="M86" s="159">
        <v>80169</v>
      </c>
      <c r="N86" s="159">
        <v>80168</v>
      </c>
      <c r="O86" s="221">
        <v>-1</v>
      </c>
      <c r="P86" s="159">
        <v>0</v>
      </c>
    </row>
    <row r="87" spans="1:16" ht="15" thickBot="1" x14ac:dyDescent="0.4">
      <c r="A87" s="158" t="s">
        <v>954</v>
      </c>
      <c r="B87" s="159">
        <v>0</v>
      </c>
      <c r="C87" s="159">
        <v>0</v>
      </c>
      <c r="D87" s="159">
        <v>71532</v>
      </c>
      <c r="E87" s="159">
        <v>0</v>
      </c>
      <c r="F87" s="159">
        <v>0</v>
      </c>
      <c r="G87" s="159">
        <v>0</v>
      </c>
      <c r="H87" s="159">
        <v>0</v>
      </c>
      <c r="I87" s="159">
        <v>0</v>
      </c>
      <c r="J87" s="159">
        <v>0</v>
      </c>
      <c r="K87" s="159">
        <v>0</v>
      </c>
      <c r="L87" s="159">
        <v>0</v>
      </c>
      <c r="M87" s="159">
        <v>71532</v>
      </c>
      <c r="N87" s="159">
        <v>71532</v>
      </c>
      <c r="O87" s="159">
        <v>0</v>
      </c>
      <c r="P87" s="159">
        <v>0</v>
      </c>
    </row>
    <row r="88" spans="1:16" ht="15" thickBot="1" x14ac:dyDescent="0.4">
      <c r="A88" s="158" t="s">
        <v>955</v>
      </c>
      <c r="B88" s="159">
        <v>22167</v>
      </c>
      <c r="C88" s="159">
        <v>0</v>
      </c>
      <c r="D88" s="159">
        <v>0</v>
      </c>
      <c r="E88" s="159">
        <v>0</v>
      </c>
      <c r="F88" s="159">
        <v>0</v>
      </c>
      <c r="G88" s="159">
        <v>0</v>
      </c>
      <c r="H88" s="159">
        <v>12428</v>
      </c>
      <c r="I88" s="176">
        <v>30623</v>
      </c>
      <c r="J88" s="159">
        <v>0</v>
      </c>
      <c r="K88" s="159">
        <v>0</v>
      </c>
      <c r="L88" s="159">
        <v>0</v>
      </c>
      <c r="M88" s="159">
        <v>65218</v>
      </c>
      <c r="N88" s="159">
        <v>65217</v>
      </c>
      <c r="O88" s="176">
        <v>-1</v>
      </c>
      <c r="P88" s="159">
        <v>0</v>
      </c>
    </row>
    <row r="89" spans="1:16" ht="15" thickBot="1" x14ac:dyDescent="0.4">
      <c r="A89" s="158" t="s">
        <v>956</v>
      </c>
      <c r="B89" s="159">
        <v>0</v>
      </c>
      <c r="C89" s="159">
        <v>0</v>
      </c>
      <c r="D89" s="159">
        <v>0</v>
      </c>
      <c r="E89" s="159">
        <v>0</v>
      </c>
      <c r="F89" s="159">
        <v>40806</v>
      </c>
      <c r="G89" s="222">
        <v>37467</v>
      </c>
      <c r="H89" s="159">
        <v>0</v>
      </c>
      <c r="I89" s="159">
        <v>0</v>
      </c>
      <c r="J89" s="159">
        <v>0</v>
      </c>
      <c r="K89" s="159">
        <v>0</v>
      </c>
      <c r="L89" s="159">
        <v>0</v>
      </c>
      <c r="M89" s="159">
        <v>78273</v>
      </c>
      <c r="N89" s="159">
        <v>78272</v>
      </c>
      <c r="O89" s="222">
        <v>-1</v>
      </c>
      <c r="P89" s="159">
        <v>0</v>
      </c>
    </row>
    <row r="90" spans="1:16" ht="15" thickBot="1" x14ac:dyDescent="0.4">
      <c r="A90" s="165" t="s">
        <v>990</v>
      </c>
      <c r="B90" s="166">
        <f>SUM(B79:B89)/$B$93</f>
        <v>0.14054341211810956</v>
      </c>
      <c r="C90" s="166">
        <f t="shared" ref="C90:N90" si="8">SUM(C79:C89)/$B$93</f>
        <v>0</v>
      </c>
      <c r="D90" s="166">
        <f t="shared" si="8"/>
        <v>0.42294192077735171</v>
      </c>
      <c r="E90" s="166">
        <f t="shared" si="8"/>
        <v>0</v>
      </c>
      <c r="F90" s="166">
        <f t="shared" si="8"/>
        <v>0.15765712685089489</v>
      </c>
      <c r="G90" s="166">
        <f t="shared" si="8"/>
        <v>0.16611353121287345</v>
      </c>
      <c r="H90" s="166">
        <f t="shared" si="8"/>
        <v>2.4008268054978701E-2</v>
      </c>
      <c r="I90" s="166">
        <f t="shared" si="8"/>
        <v>8.8735740985791692E-2</v>
      </c>
      <c r="J90" s="166">
        <f t="shared" si="8"/>
        <v>0</v>
      </c>
      <c r="K90" s="166">
        <f t="shared" si="8"/>
        <v>0</v>
      </c>
      <c r="L90" s="166">
        <f t="shared" si="8"/>
        <v>0</v>
      </c>
      <c r="M90" s="166">
        <f t="shared" si="8"/>
        <v>1</v>
      </c>
      <c r="N90" s="166">
        <f t="shared" si="8"/>
        <v>0.99999227284581427</v>
      </c>
      <c r="O90"/>
      <c r="P90"/>
    </row>
    <row r="91" spans="1:16" ht="15" thickBot="1" x14ac:dyDescent="0.4">
      <c r="A91" s="160" t="s">
        <v>977</v>
      </c>
      <c r="B91" s="161">
        <v>261243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thickBot="1" x14ac:dyDescent="0.4">
      <c r="A92" s="160" t="s">
        <v>978</v>
      </c>
      <c r="B92" s="161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thickBot="1" x14ac:dyDescent="0.4">
      <c r="A93" s="160" t="s">
        <v>979</v>
      </c>
      <c r="B93" s="161">
        <v>1035310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thickBot="1" x14ac:dyDescent="0.4">
      <c r="A94" s="160" t="s">
        <v>980</v>
      </c>
      <c r="B94" s="161">
        <v>1035302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thickBot="1" x14ac:dyDescent="0.4">
      <c r="A95" s="160" t="s">
        <v>981</v>
      </c>
      <c r="B95" s="161">
        <v>8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thickBot="1" x14ac:dyDescent="0.4">
      <c r="A96" s="160" t="s">
        <v>982</v>
      </c>
      <c r="B96" s="161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4">
      <c r="A97" s="160" t="s">
        <v>983</v>
      </c>
      <c r="B97" s="161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4">
      <c r="A98" s="160" t="s">
        <v>984</v>
      </c>
      <c r="B98" s="161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 s="162" t="s">
        <v>985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 s="163" t="s">
        <v>986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 s="163" t="s">
        <v>989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101508220250616151116.html" xr:uid="{6D69ADA9-C58A-4F9F-9639-AA78EDE77CF9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16A03-DDD4-466B-B232-74A171B34F4F}">
  <sheetPr>
    <tabColor rgb="FF00B050"/>
  </sheetPr>
  <dimension ref="A1:BS103"/>
  <sheetViews>
    <sheetView topLeftCell="A70" zoomScale="87" workbookViewId="0">
      <selection activeCell="O15" sqref="O15:R15"/>
    </sheetView>
  </sheetViews>
  <sheetFormatPr defaultColWidth="8.90625" defaultRowHeight="14.5" x14ac:dyDescent="0.35"/>
  <cols>
    <col min="1" max="2" width="8.90625" style="86"/>
    <col min="3" max="3" width="10.54296875" style="86" bestFit="1" customWidth="1"/>
    <col min="4" max="16384" width="8.90625" style="86"/>
  </cols>
  <sheetData>
    <row r="1" spans="1:71" ht="130.5" x14ac:dyDescent="0.35">
      <c r="A1" s="137" t="s">
        <v>3</v>
      </c>
      <c r="B1" s="137" t="s">
        <v>3</v>
      </c>
      <c r="C1" s="116" t="s">
        <v>15</v>
      </c>
      <c r="D1" s="116" t="s">
        <v>15</v>
      </c>
      <c r="E1" s="119" t="s">
        <v>16</v>
      </c>
      <c r="F1" s="119" t="s">
        <v>16</v>
      </c>
      <c r="G1" s="119" t="s">
        <v>16</v>
      </c>
      <c r="H1" s="119" t="s">
        <v>16</v>
      </c>
      <c r="I1" s="119" t="s">
        <v>95</v>
      </c>
      <c r="J1" s="119" t="s">
        <v>95</v>
      </c>
      <c r="K1" s="119" t="s">
        <v>95</v>
      </c>
      <c r="L1" s="132" t="s">
        <v>98</v>
      </c>
      <c r="M1" s="132" t="s">
        <v>98</v>
      </c>
      <c r="N1" s="132" t="s">
        <v>97</v>
      </c>
      <c r="O1" s="132" t="s">
        <v>97</v>
      </c>
      <c r="P1" s="132" t="s">
        <v>97</v>
      </c>
      <c r="Q1" s="132" t="s">
        <v>97</v>
      </c>
      <c r="R1" s="132" t="s">
        <v>97</v>
      </c>
      <c r="S1" s="132" t="s">
        <v>97</v>
      </c>
      <c r="T1" s="132" t="s">
        <v>97</v>
      </c>
      <c r="U1" s="116" t="s">
        <v>14</v>
      </c>
      <c r="V1" s="116" t="s">
        <v>14</v>
      </c>
      <c r="W1" s="119" t="s">
        <v>17</v>
      </c>
      <c r="X1" s="119" t="s">
        <v>17</v>
      </c>
      <c r="Y1" s="132" t="s">
        <v>111</v>
      </c>
      <c r="Z1" s="132" t="s">
        <v>111</v>
      </c>
      <c r="AA1" s="132" t="s">
        <v>111</v>
      </c>
      <c r="AB1" s="132" t="s">
        <v>111</v>
      </c>
      <c r="AC1" s="132" t="s">
        <v>111</v>
      </c>
      <c r="AD1" s="132" t="s">
        <v>112</v>
      </c>
      <c r="AE1" s="132" t="s">
        <v>112</v>
      </c>
      <c r="AF1" s="132" t="s">
        <v>112</v>
      </c>
      <c r="AG1" s="132" t="s">
        <v>112</v>
      </c>
      <c r="AH1" s="132" t="s">
        <v>112</v>
      </c>
      <c r="AI1" s="132" t="s">
        <v>113</v>
      </c>
      <c r="AJ1" s="132" t="s">
        <v>113</v>
      </c>
      <c r="AK1" s="132" t="s">
        <v>113</v>
      </c>
      <c r="AL1" s="132" t="s">
        <v>113</v>
      </c>
      <c r="AM1" s="132" t="s">
        <v>113</v>
      </c>
      <c r="AN1" s="132" t="s">
        <v>114</v>
      </c>
      <c r="AO1" s="132" t="s">
        <v>114</v>
      </c>
      <c r="AP1" s="132" t="s">
        <v>114</v>
      </c>
      <c r="AQ1" s="132" t="s">
        <v>114</v>
      </c>
      <c r="AR1" s="132" t="s">
        <v>114</v>
      </c>
      <c r="AS1" s="132" t="s">
        <v>115</v>
      </c>
      <c r="AT1" s="132" t="s">
        <v>115</v>
      </c>
      <c r="AU1" s="132" t="s">
        <v>115</v>
      </c>
      <c r="AV1" s="132" t="s">
        <v>115</v>
      </c>
      <c r="AW1" s="132" t="s">
        <v>115</v>
      </c>
      <c r="AX1" s="132" t="s">
        <v>117</v>
      </c>
      <c r="AY1" s="132" t="s">
        <v>117</v>
      </c>
      <c r="AZ1" s="132" t="s">
        <v>117</v>
      </c>
      <c r="BA1" s="132" t="s">
        <v>117</v>
      </c>
      <c r="BB1" s="132" t="s">
        <v>117</v>
      </c>
      <c r="BC1" s="132" t="s">
        <v>116</v>
      </c>
      <c r="BD1" s="132" t="s">
        <v>116</v>
      </c>
      <c r="BE1" s="132" t="s">
        <v>116</v>
      </c>
      <c r="BF1" s="132" t="s">
        <v>116</v>
      </c>
      <c r="BG1" s="132" t="s">
        <v>116</v>
      </c>
      <c r="BH1" s="138" t="s">
        <v>923</v>
      </c>
      <c r="BI1" s="138" t="s">
        <v>923</v>
      </c>
      <c r="BJ1" s="122" t="s">
        <v>96</v>
      </c>
      <c r="BK1" s="122" t="s">
        <v>96</v>
      </c>
      <c r="BL1" s="122" t="s">
        <v>96</v>
      </c>
      <c r="BM1" s="122" t="s">
        <v>96</v>
      </c>
      <c r="BN1" s="122" t="s">
        <v>96</v>
      </c>
      <c r="BO1" s="122" t="s">
        <v>96</v>
      </c>
      <c r="BP1" s="122" t="s">
        <v>96</v>
      </c>
      <c r="BQ1" s="134" t="s">
        <v>32</v>
      </c>
      <c r="BR1" s="134" t="s">
        <v>32</v>
      </c>
      <c r="BS1" s="134" t="s">
        <v>32</v>
      </c>
    </row>
    <row r="2" spans="1:71" ht="72.5" x14ac:dyDescent="0.35">
      <c r="A2" s="137" t="s">
        <v>1</v>
      </c>
      <c r="B2" s="137" t="s">
        <v>1</v>
      </c>
      <c r="C2" s="117" t="s">
        <v>20</v>
      </c>
      <c r="D2" s="117" t="s">
        <v>21</v>
      </c>
      <c r="E2" s="117" t="s">
        <v>71</v>
      </c>
      <c r="F2" s="117" t="s">
        <v>72</v>
      </c>
      <c r="G2" s="117" t="s">
        <v>73</v>
      </c>
      <c r="H2" s="117" t="s">
        <v>74</v>
      </c>
      <c r="I2" s="117" t="s">
        <v>22</v>
      </c>
      <c r="J2" s="117" t="s">
        <v>23</v>
      </c>
      <c r="K2" s="117" t="s">
        <v>24</v>
      </c>
      <c r="L2" s="120" t="s">
        <v>33</v>
      </c>
      <c r="M2" s="120" t="s">
        <v>34</v>
      </c>
      <c r="N2" s="120" t="s">
        <v>35</v>
      </c>
      <c r="O2" s="120" t="s">
        <v>36</v>
      </c>
      <c r="P2" s="120" t="s">
        <v>37</v>
      </c>
      <c r="Q2" s="120" t="s">
        <v>99</v>
      </c>
      <c r="R2" s="120" t="s">
        <v>100</v>
      </c>
      <c r="S2" s="120" t="s">
        <v>101</v>
      </c>
      <c r="T2" s="120" t="s">
        <v>102</v>
      </c>
      <c r="U2" s="117" t="s">
        <v>18</v>
      </c>
      <c r="V2" s="117" t="s">
        <v>19</v>
      </c>
      <c r="W2" s="117" t="s">
        <v>30</v>
      </c>
      <c r="X2" s="117" t="s">
        <v>31</v>
      </c>
      <c r="Y2" s="120" t="s">
        <v>105</v>
      </c>
      <c r="Z2" s="120" t="s">
        <v>106</v>
      </c>
      <c r="AA2" s="120" t="s">
        <v>107</v>
      </c>
      <c r="AB2" s="120" t="s">
        <v>108</v>
      </c>
      <c r="AC2" s="120" t="s">
        <v>109</v>
      </c>
      <c r="AD2" s="120" t="s">
        <v>105</v>
      </c>
      <c r="AE2" s="120" t="s">
        <v>106</v>
      </c>
      <c r="AF2" s="120" t="s">
        <v>107</v>
      </c>
      <c r="AG2" s="120" t="s">
        <v>108</v>
      </c>
      <c r="AH2" s="120" t="s">
        <v>109</v>
      </c>
      <c r="AI2" s="120" t="s">
        <v>105</v>
      </c>
      <c r="AJ2" s="120" t="s">
        <v>106</v>
      </c>
      <c r="AK2" s="120" t="s">
        <v>107</v>
      </c>
      <c r="AL2" s="120" t="s">
        <v>108</v>
      </c>
      <c r="AM2" s="120" t="s">
        <v>109</v>
      </c>
      <c r="AN2" s="120" t="s">
        <v>105</v>
      </c>
      <c r="AO2" s="120" t="s">
        <v>106</v>
      </c>
      <c r="AP2" s="120" t="s">
        <v>107</v>
      </c>
      <c r="AQ2" s="120" t="s">
        <v>108</v>
      </c>
      <c r="AR2" s="120" t="s">
        <v>109</v>
      </c>
      <c r="AS2" s="120" t="s">
        <v>105</v>
      </c>
      <c r="AT2" s="120" t="s">
        <v>106</v>
      </c>
      <c r="AU2" s="120" t="s">
        <v>107</v>
      </c>
      <c r="AV2" s="120" t="s">
        <v>108</v>
      </c>
      <c r="AW2" s="120" t="s">
        <v>109</v>
      </c>
      <c r="AX2" s="120" t="s">
        <v>105</v>
      </c>
      <c r="AY2" s="120" t="s">
        <v>106</v>
      </c>
      <c r="AZ2" s="120" t="s">
        <v>107</v>
      </c>
      <c r="BA2" s="120" t="s">
        <v>108</v>
      </c>
      <c r="BB2" s="120" t="s">
        <v>109</v>
      </c>
      <c r="BC2" s="120" t="s">
        <v>105</v>
      </c>
      <c r="BD2" s="120" t="s">
        <v>106</v>
      </c>
      <c r="BE2" s="120" t="s">
        <v>107</v>
      </c>
      <c r="BF2" s="120" t="s">
        <v>108</v>
      </c>
      <c r="BG2" s="120" t="s">
        <v>109</v>
      </c>
      <c r="BH2" s="140" t="s">
        <v>921</v>
      </c>
      <c r="BI2" s="140" t="s">
        <v>922</v>
      </c>
      <c r="BJ2" s="129" t="s">
        <v>25</v>
      </c>
      <c r="BK2" s="129" t="s">
        <v>26</v>
      </c>
      <c r="BL2" s="129" t="s">
        <v>27</v>
      </c>
      <c r="BM2" s="129" t="s">
        <v>28</v>
      </c>
      <c r="BN2" s="129" t="s">
        <v>29</v>
      </c>
      <c r="BO2" s="129" t="s">
        <v>921</v>
      </c>
      <c r="BP2" s="129" t="s">
        <v>922</v>
      </c>
      <c r="BQ2" s="139" t="s">
        <v>38</v>
      </c>
      <c r="BR2" s="139" t="s">
        <v>39</v>
      </c>
      <c r="BS2" s="139" t="s">
        <v>40</v>
      </c>
    </row>
    <row r="3" spans="1:71" x14ac:dyDescent="0.35">
      <c r="A3" s="76" t="s">
        <v>2</v>
      </c>
      <c r="B3" s="76">
        <v>2011</v>
      </c>
      <c r="C3" s="141">
        <v>0.7379977670264235</v>
      </c>
      <c r="D3" s="141">
        <v>0.2620022329735765</v>
      </c>
      <c r="E3" s="141">
        <v>0.21739130434782608</v>
      </c>
      <c r="F3" s="141">
        <v>0.61047546402237474</v>
      </c>
      <c r="G3" s="141">
        <v>0.12865497076023391</v>
      </c>
      <c r="H3" s="141">
        <v>4.3478260869565216E-2</v>
      </c>
      <c r="I3" s="141">
        <v>0.44041927179109969</v>
      </c>
      <c r="J3" s="141">
        <v>0.23593232806178743</v>
      </c>
      <c r="K3" s="141">
        <v>0.32364840014711294</v>
      </c>
      <c r="L3" s="144">
        <v>0.92866312121767836</v>
      </c>
      <c r="M3" s="144">
        <v>7.1336878782321658E-2</v>
      </c>
      <c r="N3" s="144">
        <v>0</v>
      </c>
      <c r="O3" s="144">
        <v>0.20218579234972678</v>
      </c>
      <c r="P3" s="144">
        <v>0.18032786885245902</v>
      </c>
      <c r="Q3" s="144">
        <v>0.61748633879781423</v>
      </c>
      <c r="R3" s="144">
        <v>0</v>
      </c>
      <c r="S3" s="144">
        <v>0</v>
      </c>
      <c r="T3" s="144">
        <v>0</v>
      </c>
      <c r="U3" s="141">
        <v>0.78509433962264152</v>
      </c>
      <c r="V3" s="141">
        <v>0.2149056603773585</v>
      </c>
      <c r="W3" s="141">
        <v>0.13427257044278321</v>
      </c>
      <c r="X3" s="141">
        <v>0.86572742955721682</v>
      </c>
      <c r="Y3" s="141">
        <v>7.664984109179286E-3</v>
      </c>
      <c r="Z3" s="141">
        <v>2.8977378949336323E-2</v>
      </c>
      <c r="AA3" s="141">
        <v>7.8145447747242469E-2</v>
      </c>
      <c r="AB3" s="141">
        <v>0.27070480463638064</v>
      </c>
      <c r="AC3" s="141">
        <v>0.61450738455786125</v>
      </c>
      <c r="AD3" s="141">
        <v>9.0005625351584472E-3</v>
      </c>
      <c r="AE3" s="141">
        <v>1.6688543033939622E-2</v>
      </c>
      <c r="AF3" s="141">
        <v>3.8627414213388334E-2</v>
      </c>
      <c r="AG3" s="141">
        <v>0.15019688730545658</v>
      </c>
      <c r="AH3" s="141">
        <v>0.78548659291205702</v>
      </c>
      <c r="AI3" s="141">
        <v>2.9020782624976597E-2</v>
      </c>
      <c r="AJ3" s="141">
        <v>5.3173563003182926E-2</v>
      </c>
      <c r="AK3" s="141">
        <v>8.2194345628159526E-2</v>
      </c>
      <c r="AL3" s="141">
        <v>0.23310241527803782</v>
      </c>
      <c r="AM3" s="141">
        <v>0.60250889346564318</v>
      </c>
      <c r="AN3" s="141">
        <v>8.4364454443194604E-3</v>
      </c>
      <c r="AO3" s="141">
        <v>3.0933633295838019E-2</v>
      </c>
      <c r="AP3" s="141">
        <v>8.3427071616047996E-2</v>
      </c>
      <c r="AQ3" s="141">
        <v>0.34308211473565803</v>
      </c>
      <c r="AR3" s="141">
        <v>0.5341207349081365</v>
      </c>
      <c r="AS3" s="141">
        <v>4.6851574212893555E-3</v>
      </c>
      <c r="AT3" s="141">
        <v>2.0989505247376312E-2</v>
      </c>
      <c r="AU3" s="141">
        <v>6.7278860569715146E-2</v>
      </c>
      <c r="AV3" s="141">
        <v>0.31859070464767614</v>
      </c>
      <c r="AW3" s="141">
        <v>0.58845577211394307</v>
      </c>
      <c r="AX3" s="141">
        <v>6.9314349943799172E-3</v>
      </c>
      <c r="AY3" s="141">
        <v>2.2292993630573247E-2</v>
      </c>
      <c r="AZ3" s="141">
        <v>3.3158486324466094E-2</v>
      </c>
      <c r="BA3" s="141">
        <v>0.15567628325215435</v>
      </c>
      <c r="BB3" s="141">
        <v>0.7819408017984264</v>
      </c>
      <c r="BC3" s="141">
        <v>1.6819286114744907E-2</v>
      </c>
      <c r="BD3" s="141">
        <v>6.1483834797234162E-2</v>
      </c>
      <c r="BE3" s="141">
        <v>0.12707905064473929</v>
      </c>
      <c r="BF3" s="141">
        <v>0.36796860399925246</v>
      </c>
      <c r="BG3" s="141">
        <v>0.42664922444402914</v>
      </c>
      <c r="BH3" s="77" t="s">
        <v>41</v>
      </c>
      <c r="BI3" s="77" t="s">
        <v>42</v>
      </c>
      <c r="BJ3" s="142">
        <v>1.8304960644334616E-4</v>
      </c>
      <c r="BK3" s="142">
        <v>5.8575874061870771E-3</v>
      </c>
      <c r="BL3" s="142">
        <v>0.15943620721215448</v>
      </c>
      <c r="BM3" s="142">
        <v>0.65952773201537618</v>
      </c>
      <c r="BN3" s="142">
        <v>0.17499542375983893</v>
      </c>
      <c r="BO3" s="143" t="s">
        <v>124</v>
      </c>
      <c r="BP3" s="129" t="s">
        <v>125</v>
      </c>
      <c r="BQ3" s="145">
        <v>0.88062015503875968</v>
      </c>
      <c r="BR3" s="145">
        <v>6.2015503875968991E-2</v>
      </c>
      <c r="BS3" s="145">
        <v>5.7364341085271317E-2</v>
      </c>
    </row>
    <row r="4" spans="1:71" x14ac:dyDescent="0.35">
      <c r="A4" s="76" t="s">
        <v>2</v>
      </c>
      <c r="B4" s="76">
        <v>2012</v>
      </c>
      <c r="C4" s="141">
        <v>0.8084142394822007</v>
      </c>
      <c r="D4" s="141">
        <v>0.19158576051779935</v>
      </c>
      <c r="E4" s="141">
        <v>0.25305623471882638</v>
      </c>
      <c r="F4" s="141">
        <v>0.59413202933985332</v>
      </c>
      <c r="G4" s="141">
        <v>0.11817440912795436</v>
      </c>
      <c r="H4" s="141">
        <v>3.4637326813365933E-2</v>
      </c>
      <c r="I4" s="141">
        <v>0.47149263292761051</v>
      </c>
      <c r="J4" s="141">
        <v>0.21620755925688662</v>
      </c>
      <c r="K4" s="141">
        <v>0.31229980781550287</v>
      </c>
      <c r="L4" s="144">
        <v>0.9312459651387992</v>
      </c>
      <c r="M4" s="144">
        <v>6.8754034861200769E-2</v>
      </c>
      <c r="N4" s="144">
        <v>4.9504950495049506E-3</v>
      </c>
      <c r="O4" s="144">
        <v>0.18316831683168316</v>
      </c>
      <c r="P4" s="144">
        <v>0.25742574257425743</v>
      </c>
      <c r="Q4" s="144">
        <v>0.5544554455445545</v>
      </c>
      <c r="R4" s="144">
        <v>0</v>
      </c>
      <c r="S4" s="144">
        <v>0</v>
      </c>
      <c r="T4" s="144">
        <v>0</v>
      </c>
      <c r="U4" s="141">
        <v>0.78806855636123929</v>
      </c>
      <c r="V4" s="141">
        <v>0.21193144363876071</v>
      </c>
      <c r="W4" s="141">
        <v>8.9971883786316778E-2</v>
      </c>
      <c r="X4" s="141">
        <v>0.91002811621368318</v>
      </c>
      <c r="Y4" s="141">
        <v>8.4497887552811186E-3</v>
      </c>
      <c r="Z4" s="141">
        <v>2.0149496262593436E-2</v>
      </c>
      <c r="AA4" s="141">
        <v>7.117322066948327E-2</v>
      </c>
      <c r="AB4" s="141">
        <v>0.271043223919402</v>
      </c>
      <c r="AC4" s="141">
        <v>0.62918427039324021</v>
      </c>
      <c r="AD4" s="141">
        <v>9.7497562560935978E-3</v>
      </c>
      <c r="AE4" s="141">
        <v>1.6899577510562237E-2</v>
      </c>
      <c r="AF4" s="141">
        <v>2.9574260643483914E-2</v>
      </c>
      <c r="AG4" s="141">
        <v>0.16867078323041923</v>
      </c>
      <c r="AH4" s="141">
        <v>0.77510562235944103</v>
      </c>
      <c r="AI4" s="141">
        <v>2.7000650618087183E-2</v>
      </c>
      <c r="AJ4" s="141">
        <v>4.5543266102797658E-2</v>
      </c>
      <c r="AK4" s="141">
        <v>8.5230969420949904E-2</v>
      </c>
      <c r="AL4" s="141">
        <v>0.23259596616785946</v>
      </c>
      <c r="AM4" s="141">
        <v>0.60962914769030574</v>
      </c>
      <c r="AN4" s="141">
        <v>6.8248293792655184E-3</v>
      </c>
      <c r="AO4" s="141">
        <v>2.6324341891452715E-2</v>
      </c>
      <c r="AP4" s="141">
        <v>9.262268443288918E-2</v>
      </c>
      <c r="AQ4" s="141">
        <v>0.35651608709782256</v>
      </c>
      <c r="AR4" s="141">
        <v>0.51771205719857005</v>
      </c>
      <c r="AS4" s="141">
        <v>5.2117263843648211E-3</v>
      </c>
      <c r="AT4" s="141">
        <v>1.758957654723127E-2</v>
      </c>
      <c r="AU4" s="141">
        <v>7.3615635179153094E-2</v>
      </c>
      <c r="AV4" s="141">
        <v>0.32377850162866451</v>
      </c>
      <c r="AW4" s="141">
        <v>0.57980456026058635</v>
      </c>
      <c r="AX4" s="141">
        <v>9.4247643808904775E-3</v>
      </c>
      <c r="AY4" s="141">
        <v>2.1124471888202795E-2</v>
      </c>
      <c r="AZ4" s="141">
        <v>3.8349041273968154E-2</v>
      </c>
      <c r="BA4" s="141">
        <v>0.17094572635684108</v>
      </c>
      <c r="BB4" s="141">
        <v>0.76015599610009754</v>
      </c>
      <c r="BC4" s="141">
        <v>2.1781534460338103E-2</v>
      </c>
      <c r="BD4" s="141">
        <v>6.1768530559167749E-2</v>
      </c>
      <c r="BE4" s="141">
        <v>0.14369310793237972</v>
      </c>
      <c r="BF4" s="141">
        <v>0.36833550065019505</v>
      </c>
      <c r="BG4" s="141">
        <v>0.40442132639791939</v>
      </c>
      <c r="BH4" s="77" t="s">
        <v>64</v>
      </c>
      <c r="BI4" s="77" t="s">
        <v>65</v>
      </c>
      <c r="BJ4" s="142">
        <v>3.1948881789137381E-4</v>
      </c>
      <c r="BK4" s="142">
        <v>6.3897763578274758E-3</v>
      </c>
      <c r="BL4" s="142">
        <v>0.13450479233226836</v>
      </c>
      <c r="BM4" s="142">
        <v>0.63258785942492013</v>
      </c>
      <c r="BN4" s="142">
        <v>0.22619808306709266</v>
      </c>
      <c r="BO4" s="146" t="s">
        <v>128</v>
      </c>
      <c r="BP4" s="129" t="s">
        <v>127</v>
      </c>
      <c r="BQ4" s="145">
        <v>0.89416553595658077</v>
      </c>
      <c r="BR4" s="145">
        <v>5.9249208502939847E-2</v>
      </c>
      <c r="BS4" s="145">
        <v>4.6585255540479424E-2</v>
      </c>
    </row>
    <row r="5" spans="1:71" x14ac:dyDescent="0.35">
      <c r="A5" s="76" t="s">
        <v>2</v>
      </c>
      <c r="B5" s="76">
        <v>2013</v>
      </c>
      <c r="C5" s="141">
        <v>0.74880730138975315</v>
      </c>
      <c r="D5" s="141">
        <v>0.25119269861024685</v>
      </c>
      <c r="E5" s="141">
        <v>0.19966489807316393</v>
      </c>
      <c r="F5" s="141">
        <v>0.62887461602904215</v>
      </c>
      <c r="G5" s="141">
        <v>0.1365540351857023</v>
      </c>
      <c r="H5" s="141">
        <v>3.4906450712091593E-2</v>
      </c>
      <c r="I5" s="141">
        <v>0.47270114942528735</v>
      </c>
      <c r="J5" s="141">
        <v>0.25492610837438423</v>
      </c>
      <c r="K5" s="141">
        <v>0.27237274220032842</v>
      </c>
      <c r="L5" s="144">
        <v>0.9311482168625026</v>
      </c>
      <c r="M5" s="144">
        <v>6.885178313749743E-2</v>
      </c>
      <c r="N5" s="144">
        <v>1.282051282051282E-2</v>
      </c>
      <c r="O5" s="144">
        <v>0.20512820512820512</v>
      </c>
      <c r="P5" s="144">
        <v>0.22756410256410256</v>
      </c>
      <c r="Q5" s="144">
        <v>0.55448717948717952</v>
      </c>
      <c r="R5" s="144">
        <v>0</v>
      </c>
      <c r="S5" s="144">
        <v>0</v>
      </c>
      <c r="T5" s="144">
        <v>0</v>
      </c>
      <c r="U5" s="141">
        <v>0.76034812141795793</v>
      </c>
      <c r="V5" s="141">
        <v>0.23965187858204204</v>
      </c>
      <c r="W5" s="141">
        <v>0.1</v>
      </c>
      <c r="X5" s="141">
        <v>0.9</v>
      </c>
      <c r="Y5" s="141">
        <v>6.3398140321217246E-3</v>
      </c>
      <c r="Z5" s="141">
        <v>2.3034657650042267E-2</v>
      </c>
      <c r="AA5" s="141">
        <v>7.8402366863905323E-2</v>
      </c>
      <c r="AB5" s="141">
        <v>0.27282333051563823</v>
      </c>
      <c r="AC5" s="141">
        <v>0.61939983093829243</v>
      </c>
      <c r="AD5" s="141">
        <v>8.9058524173027988E-3</v>
      </c>
      <c r="AE5" s="141">
        <v>1.7811704834605598E-2</v>
      </c>
      <c r="AF5" s="141">
        <v>2.8413910093299407E-2</v>
      </c>
      <c r="AG5" s="141">
        <v>0.14482612383375743</v>
      </c>
      <c r="AH5" s="141">
        <v>0.80004240882103472</v>
      </c>
      <c r="AI5" s="141">
        <v>3.0687830687830688E-2</v>
      </c>
      <c r="AJ5" s="141">
        <v>4.5714285714285714E-2</v>
      </c>
      <c r="AK5" s="141">
        <v>8.8677248677248674E-2</v>
      </c>
      <c r="AL5" s="141">
        <v>0.23640211640211639</v>
      </c>
      <c r="AM5" s="141">
        <v>0.59851851851851856</v>
      </c>
      <c r="AN5" s="141">
        <v>7.6238881829733167E-3</v>
      </c>
      <c r="AO5" s="141">
        <v>2.7742481999152902E-2</v>
      </c>
      <c r="AP5" s="141">
        <v>7.7297755188479464E-2</v>
      </c>
      <c r="AQ5" s="141">
        <v>0.33312155866158405</v>
      </c>
      <c r="AR5" s="141">
        <v>0.55421431596781023</v>
      </c>
      <c r="AS5" s="141">
        <v>3.5956006768189507E-3</v>
      </c>
      <c r="AT5" s="141">
        <v>2.030456852791878E-2</v>
      </c>
      <c r="AU5" s="141">
        <v>6.8527918781725886E-2</v>
      </c>
      <c r="AV5" s="141">
        <v>0.3269881556683587</v>
      </c>
      <c r="AW5" s="141">
        <v>0.58058375634517767</v>
      </c>
      <c r="AX5" s="141">
        <v>7.1988143129366926E-3</v>
      </c>
      <c r="AY5" s="141">
        <v>1.8843955113275461E-2</v>
      </c>
      <c r="AZ5" s="141">
        <v>3.5994071564683462E-2</v>
      </c>
      <c r="BA5" s="141">
        <v>0.14799915308066908</v>
      </c>
      <c r="BB5" s="141">
        <v>0.7899640059284353</v>
      </c>
      <c r="BC5" s="141">
        <v>1.7758985200845664E-2</v>
      </c>
      <c r="BD5" s="141">
        <v>5.8562367864693446E-2</v>
      </c>
      <c r="BE5" s="141">
        <v>0.13763213530655391</v>
      </c>
      <c r="BF5" s="141">
        <v>0.37040169133192391</v>
      </c>
      <c r="BG5" s="141">
        <v>0.4156448202959831</v>
      </c>
      <c r="BH5" s="77" t="s">
        <v>67</v>
      </c>
      <c r="BI5" s="77" t="s">
        <v>68</v>
      </c>
      <c r="BJ5" s="142">
        <v>2.0437359493153485E-4</v>
      </c>
      <c r="BK5" s="142">
        <v>6.1312078479460455E-3</v>
      </c>
      <c r="BL5" s="142">
        <v>0.14653586756591047</v>
      </c>
      <c r="BM5" s="142">
        <v>0.66155732679337831</v>
      </c>
      <c r="BN5" s="142">
        <v>0.18557122419783365</v>
      </c>
      <c r="BO5" s="146" t="s">
        <v>129</v>
      </c>
      <c r="BP5" s="129" t="s">
        <v>125</v>
      </c>
      <c r="BQ5" s="145">
        <v>0.8833333333333333</v>
      </c>
      <c r="BR5" s="145">
        <v>6.7473118279569894E-2</v>
      </c>
      <c r="BS5" s="145">
        <v>4.9193548387096775E-2</v>
      </c>
    </row>
    <row r="6" spans="1:71" x14ac:dyDescent="0.35">
      <c r="A6" s="76" t="s">
        <v>2</v>
      </c>
      <c r="B6" s="76">
        <v>2015</v>
      </c>
      <c r="C6" s="141">
        <v>0.78609817269795768</v>
      </c>
      <c r="D6" s="141">
        <v>0.21390182730204227</v>
      </c>
      <c r="E6" s="141">
        <v>0.208352455254704</v>
      </c>
      <c r="F6" s="141">
        <v>0.62872877466727861</v>
      </c>
      <c r="G6" s="141">
        <v>0.13492427719137218</v>
      </c>
      <c r="H6" s="141">
        <v>2.799449288664525E-2</v>
      </c>
      <c r="I6" s="141">
        <v>0.50177556818181823</v>
      </c>
      <c r="J6" s="141">
        <v>0.24751420454545456</v>
      </c>
      <c r="K6" s="141">
        <v>0.25071022727272729</v>
      </c>
      <c r="L6" s="144">
        <v>0.93834367019336007</v>
      </c>
      <c r="M6" s="144">
        <v>6.165632980663991E-2</v>
      </c>
      <c r="N6" s="144">
        <v>0</v>
      </c>
      <c r="O6" s="144">
        <v>0.15094339622641509</v>
      </c>
      <c r="P6" s="144">
        <v>0.25157232704402516</v>
      </c>
      <c r="Q6" s="144">
        <v>0.59748427672955973</v>
      </c>
      <c r="R6" s="144">
        <v>0</v>
      </c>
      <c r="S6" s="144">
        <v>0</v>
      </c>
      <c r="T6" s="144">
        <v>0</v>
      </c>
      <c r="U6" s="141">
        <v>0.77706766917293235</v>
      </c>
      <c r="V6" s="141">
        <v>0.22293233082706768</v>
      </c>
      <c r="W6" s="141">
        <v>9.3435553425970291E-2</v>
      </c>
      <c r="X6" s="141">
        <v>0.90656444657402968</v>
      </c>
      <c r="Y6" s="141">
        <v>6.5264684554024654E-3</v>
      </c>
      <c r="Z6" s="141">
        <v>2.2117476432197244E-2</v>
      </c>
      <c r="AA6" s="141">
        <v>7.5054387237128359E-2</v>
      </c>
      <c r="AB6" s="141">
        <v>0.27302393038433648</v>
      </c>
      <c r="AC6" s="141">
        <v>0.62327773749093551</v>
      </c>
      <c r="AD6" s="141">
        <v>8.3545223392662554E-3</v>
      </c>
      <c r="AE6" s="141">
        <v>1.5982564475118054E-2</v>
      </c>
      <c r="AF6" s="141">
        <v>3.0512168543407193E-2</v>
      </c>
      <c r="AG6" s="141">
        <v>0.1442063203777697</v>
      </c>
      <c r="AH6" s="141">
        <v>0.80094442426443879</v>
      </c>
      <c r="AI6" s="141">
        <v>2.9006526468455404E-2</v>
      </c>
      <c r="AJ6" s="141">
        <v>4.2059463379260337E-2</v>
      </c>
      <c r="AK6" s="141">
        <v>8.1218274111675121E-2</v>
      </c>
      <c r="AL6" s="141">
        <v>0.22951414068165338</v>
      </c>
      <c r="AM6" s="141">
        <v>0.6182015953589558</v>
      </c>
      <c r="AN6" s="141">
        <v>7.9970919665576148E-3</v>
      </c>
      <c r="AO6" s="141">
        <v>2.2900763358778626E-2</v>
      </c>
      <c r="AP6" s="141">
        <v>7.8516902944383862E-2</v>
      </c>
      <c r="AQ6" s="141">
        <v>0.33624136677571792</v>
      </c>
      <c r="AR6" s="141">
        <v>0.55434387495456194</v>
      </c>
      <c r="AS6" s="141">
        <v>6.1705989110707807E-3</v>
      </c>
      <c r="AT6" s="141">
        <v>1.8511796733212342E-2</v>
      </c>
      <c r="AU6" s="141">
        <v>6.6787658802177852E-2</v>
      </c>
      <c r="AV6" s="141">
        <v>0.33684210526315789</v>
      </c>
      <c r="AW6" s="141">
        <v>0.57168784029038111</v>
      </c>
      <c r="AX6" s="141">
        <v>1.0533962949509626E-2</v>
      </c>
      <c r="AY6" s="141">
        <v>1.8162005085361425E-2</v>
      </c>
      <c r="AZ6" s="141">
        <v>3.7776970577551763E-2</v>
      </c>
      <c r="BA6" s="141">
        <v>0.17108608790410462</v>
      </c>
      <c r="BB6" s="141">
        <v>0.76244097348347262</v>
      </c>
      <c r="BC6" s="141">
        <v>1.9949220166848022E-2</v>
      </c>
      <c r="BD6" s="141">
        <v>6.1661225970257527E-2</v>
      </c>
      <c r="BE6" s="141">
        <v>0.14581066376496191</v>
      </c>
      <c r="BF6" s="141">
        <v>0.35799782372143635</v>
      </c>
      <c r="BG6" s="141">
        <v>0.41458106637649617</v>
      </c>
      <c r="BH6" s="77" t="s">
        <v>69</v>
      </c>
      <c r="BI6" s="77" t="s">
        <v>70</v>
      </c>
      <c r="BJ6" s="142">
        <v>0</v>
      </c>
      <c r="BK6" s="142">
        <v>4.6461758398856322E-3</v>
      </c>
      <c r="BL6" s="142">
        <v>0.13116511794138672</v>
      </c>
      <c r="BM6" s="142">
        <v>0.64224446032880633</v>
      </c>
      <c r="BN6" s="142">
        <v>0.22194424588992137</v>
      </c>
      <c r="BO6" s="146" t="s">
        <v>128</v>
      </c>
      <c r="BP6" s="129" t="s">
        <v>130</v>
      </c>
      <c r="BQ6" s="145">
        <v>0.88735083532219572</v>
      </c>
      <c r="BR6" s="145">
        <v>6.8257756563245828E-2</v>
      </c>
      <c r="BS6" s="145">
        <v>4.4391408114558474E-2</v>
      </c>
    </row>
    <row r="7" spans="1:71" x14ac:dyDescent="0.35">
      <c r="A7" s="76" t="s">
        <v>2</v>
      </c>
      <c r="B7" s="76">
        <v>2016</v>
      </c>
      <c r="C7" s="141">
        <v>0.88273195876288657</v>
      </c>
      <c r="D7" s="141">
        <v>0.1172680412371134</v>
      </c>
      <c r="E7" s="141">
        <v>0.34740259740259738</v>
      </c>
      <c r="F7" s="141">
        <v>0.4642857142857143</v>
      </c>
      <c r="G7" s="141">
        <v>0.17045454545454544</v>
      </c>
      <c r="H7" s="141">
        <v>1.7857142857142856E-2</v>
      </c>
      <c r="I7" s="141">
        <v>0.48071979434447298</v>
      </c>
      <c r="J7" s="141">
        <v>0.19537275064267351</v>
      </c>
      <c r="K7" s="141">
        <v>0.32390745501285345</v>
      </c>
      <c r="L7" s="144">
        <v>0.98064516129032253</v>
      </c>
      <c r="M7" s="144">
        <v>1.935483870967742E-2</v>
      </c>
      <c r="N7" s="144">
        <v>0.16666666666666666</v>
      </c>
      <c r="O7" s="144">
        <v>0.25</v>
      </c>
      <c r="P7" s="144">
        <v>0</v>
      </c>
      <c r="Q7" s="144">
        <v>0.33333333333333331</v>
      </c>
      <c r="R7" s="144">
        <v>0</v>
      </c>
      <c r="S7" s="144">
        <v>8.3333333333333329E-2</v>
      </c>
      <c r="T7" s="144">
        <v>0.16666666666666666</v>
      </c>
      <c r="U7" s="141">
        <v>0.90620871862615593</v>
      </c>
      <c r="V7" s="141">
        <v>9.3791281373844126E-2</v>
      </c>
      <c r="W7" s="141">
        <v>7.2796934865900387E-2</v>
      </c>
      <c r="X7" s="141">
        <v>0.92720306513409967</v>
      </c>
      <c r="Y7" s="141">
        <v>3.8860103626943004E-3</v>
      </c>
      <c r="Z7" s="141">
        <v>5.1813471502590676E-3</v>
      </c>
      <c r="AA7" s="141">
        <v>3.2383419689119168E-2</v>
      </c>
      <c r="AB7" s="141">
        <v>0.20207253886010362</v>
      </c>
      <c r="AC7" s="141">
        <v>0.75647668393782386</v>
      </c>
      <c r="AD7" s="141">
        <v>5.1813471502590676E-3</v>
      </c>
      <c r="AE7" s="141">
        <v>2.5906735751295338E-3</v>
      </c>
      <c r="AF7" s="141">
        <v>1.2953367875647668E-2</v>
      </c>
      <c r="AG7" s="141">
        <v>9.0673575129533682E-2</v>
      </c>
      <c r="AH7" s="141">
        <v>0.8886010362694301</v>
      </c>
      <c r="AI7" s="141">
        <v>1.6817593790426907E-2</v>
      </c>
      <c r="AJ7" s="141">
        <v>1.1642949547218629E-2</v>
      </c>
      <c r="AK7" s="141">
        <v>2.5873221216041398E-2</v>
      </c>
      <c r="AL7" s="141">
        <v>0.17205692108667528</v>
      </c>
      <c r="AM7" s="141">
        <v>0.77360931435963776</v>
      </c>
      <c r="AN7" s="141">
        <v>5.1880674448767832E-3</v>
      </c>
      <c r="AO7" s="141">
        <v>7.7821011673151752E-3</v>
      </c>
      <c r="AP7" s="141">
        <v>2.464332036316472E-2</v>
      </c>
      <c r="AQ7" s="141">
        <v>0.21660181582360571</v>
      </c>
      <c r="AR7" s="141">
        <v>0.74578469520103763</v>
      </c>
      <c r="AS7" s="141">
        <v>3.8809831824062097E-3</v>
      </c>
      <c r="AT7" s="141">
        <v>5.1746442432082798E-3</v>
      </c>
      <c r="AU7" s="141">
        <v>2.9754204398447608E-2</v>
      </c>
      <c r="AV7" s="141">
        <v>0.15653298835705046</v>
      </c>
      <c r="AW7" s="141">
        <v>0.8046571798188874</v>
      </c>
      <c r="AX7" s="141">
        <v>6.4850843060959796E-3</v>
      </c>
      <c r="AY7" s="141">
        <v>1.2970168612191959E-2</v>
      </c>
      <c r="AZ7" s="141">
        <v>1.9455252918287938E-2</v>
      </c>
      <c r="BA7" s="141">
        <v>0.12710765239948119</v>
      </c>
      <c r="BB7" s="141">
        <v>0.83398184176394297</v>
      </c>
      <c r="BC7" s="141">
        <v>6.4935064935064939E-3</v>
      </c>
      <c r="BD7" s="141">
        <v>4.2857142857142858E-2</v>
      </c>
      <c r="BE7" s="141">
        <v>9.0909090909090912E-2</v>
      </c>
      <c r="BF7" s="141">
        <v>0.32857142857142857</v>
      </c>
      <c r="BG7" s="141">
        <v>0.53116883116883118</v>
      </c>
      <c r="BH7" s="77" t="s">
        <v>75</v>
      </c>
      <c r="BI7" s="147" t="s">
        <v>76</v>
      </c>
      <c r="BJ7" s="142">
        <v>1.288659793814433E-3</v>
      </c>
      <c r="BK7" s="142">
        <v>1.288659793814433E-3</v>
      </c>
      <c r="BL7" s="142">
        <v>4.8969072164948453E-2</v>
      </c>
      <c r="BM7" s="142">
        <v>0.57860824742268047</v>
      </c>
      <c r="BN7" s="142">
        <v>0.36984536082474229</v>
      </c>
      <c r="BO7" s="146" t="s">
        <v>131</v>
      </c>
      <c r="BP7" s="129" t="s">
        <v>132</v>
      </c>
      <c r="BQ7" s="145">
        <v>0.95395683453237412</v>
      </c>
      <c r="BR7" s="145">
        <v>3.5971223021582732E-2</v>
      </c>
      <c r="BS7" s="145">
        <v>1.0071942446043165E-2</v>
      </c>
    </row>
    <row r="8" spans="1:71" x14ac:dyDescent="0.35">
      <c r="A8" s="76" t="s">
        <v>2</v>
      </c>
      <c r="B8" s="76">
        <v>2017</v>
      </c>
      <c r="C8" s="141">
        <v>0.89746682750301565</v>
      </c>
      <c r="D8" s="141">
        <v>0.10253317249698432</v>
      </c>
      <c r="E8" s="141">
        <v>0.33882030178326472</v>
      </c>
      <c r="F8" s="141">
        <v>0.49108367626886146</v>
      </c>
      <c r="G8" s="141">
        <v>0.14266117969821673</v>
      </c>
      <c r="H8" s="141">
        <v>2.7434842249657063E-2</v>
      </c>
      <c r="I8" s="141">
        <v>0.50175438596491229</v>
      </c>
      <c r="J8" s="141">
        <v>0.2304093567251462</v>
      </c>
      <c r="K8" s="141">
        <v>0.26783625730994154</v>
      </c>
      <c r="L8" s="144">
        <v>0.95545134818288391</v>
      </c>
      <c r="M8" s="144">
        <v>4.4548651817116064E-2</v>
      </c>
      <c r="N8" s="144">
        <v>7.6923076923076927E-2</v>
      </c>
      <c r="O8" s="144">
        <v>0.15384615384615385</v>
      </c>
      <c r="P8" s="144">
        <v>0</v>
      </c>
      <c r="Q8" s="144">
        <v>0.69230769230769229</v>
      </c>
      <c r="R8" s="144">
        <v>0</v>
      </c>
      <c r="S8" s="144">
        <v>7.6923076923076927E-2</v>
      </c>
      <c r="T8" s="144">
        <v>0</v>
      </c>
      <c r="U8" s="141">
        <v>0.87065868263473056</v>
      </c>
      <c r="V8" s="141">
        <v>0.12934131736526946</v>
      </c>
      <c r="W8" s="141">
        <v>9.3824228028503556E-2</v>
      </c>
      <c r="X8" s="141">
        <v>0.90617577197149646</v>
      </c>
      <c r="Y8" s="141">
        <v>2.4154589371980675E-3</v>
      </c>
      <c r="Z8" s="141">
        <v>1.3285024154589372E-2</v>
      </c>
      <c r="AA8" s="141">
        <v>2.8985507246376812E-2</v>
      </c>
      <c r="AB8" s="141">
        <v>0.2391304347826087</v>
      </c>
      <c r="AC8" s="141">
        <v>0.71618357487922701</v>
      </c>
      <c r="AD8" s="141">
        <v>3.6319612590799033E-3</v>
      </c>
      <c r="AE8" s="141">
        <v>4.8426150121065378E-3</v>
      </c>
      <c r="AF8" s="141">
        <v>8.4745762711864406E-3</v>
      </c>
      <c r="AG8" s="141">
        <v>0.11864406779661017</v>
      </c>
      <c r="AH8" s="141">
        <v>0.86440677966101698</v>
      </c>
      <c r="AI8" s="141">
        <v>1.4527845036319613E-2</v>
      </c>
      <c r="AJ8" s="141">
        <v>1.8159806295399514E-2</v>
      </c>
      <c r="AK8" s="141">
        <v>3.9951573849878935E-2</v>
      </c>
      <c r="AL8" s="141">
        <v>0.18038740920096852</v>
      </c>
      <c r="AM8" s="141">
        <v>0.74697336561743344</v>
      </c>
      <c r="AN8" s="141">
        <v>3.6275695284159614E-3</v>
      </c>
      <c r="AO8" s="141">
        <v>7.2551390568319227E-3</v>
      </c>
      <c r="AP8" s="141">
        <v>2.9020556227327691E-2</v>
      </c>
      <c r="AQ8" s="141">
        <v>0.2478839177750907</v>
      </c>
      <c r="AR8" s="141">
        <v>0.71221281741233378</v>
      </c>
      <c r="AS8" s="141">
        <v>3.6319612590799033E-3</v>
      </c>
      <c r="AT8" s="141">
        <v>4.8426150121065378E-3</v>
      </c>
      <c r="AU8" s="141">
        <v>1.6949152542372881E-2</v>
      </c>
      <c r="AV8" s="141">
        <v>0.20823244552058112</v>
      </c>
      <c r="AW8" s="141">
        <v>0.76634382566585957</v>
      </c>
      <c r="AX8" s="141">
        <v>3.6363636363636364E-3</v>
      </c>
      <c r="AY8" s="141">
        <v>8.4848484848484857E-3</v>
      </c>
      <c r="AZ8" s="141">
        <v>2.3030303030303029E-2</v>
      </c>
      <c r="BA8" s="141">
        <v>0.15393939393939393</v>
      </c>
      <c r="BB8" s="141">
        <v>0.81090909090909091</v>
      </c>
      <c r="BC8" s="141">
        <v>6.0679611650485436E-3</v>
      </c>
      <c r="BD8" s="141">
        <v>2.063106796116505E-2</v>
      </c>
      <c r="BE8" s="141">
        <v>9.5873786407766989E-2</v>
      </c>
      <c r="BF8" s="141">
        <v>0.34708737864077671</v>
      </c>
      <c r="BG8" s="141">
        <v>0.53033980582524276</v>
      </c>
      <c r="BH8" s="148" t="s">
        <v>77</v>
      </c>
      <c r="BI8" s="77" t="s">
        <v>78</v>
      </c>
      <c r="BJ8" s="142">
        <v>0</v>
      </c>
      <c r="BK8" s="142">
        <v>0</v>
      </c>
      <c r="BL8" s="142">
        <v>4.807692307692308E-2</v>
      </c>
      <c r="BM8" s="142">
        <v>0.61899038461538458</v>
      </c>
      <c r="BN8" s="142">
        <v>0.33293269230769229</v>
      </c>
      <c r="BO8" s="146" t="s">
        <v>133</v>
      </c>
      <c r="BP8" s="129">
        <v>0.55000000000000004</v>
      </c>
      <c r="BQ8" s="145">
        <v>0.9551820728291317</v>
      </c>
      <c r="BR8" s="145">
        <v>3.7815126050420166E-2</v>
      </c>
      <c r="BS8" s="145">
        <v>7.0028011204481795E-3</v>
      </c>
    </row>
    <row r="9" spans="1:71" x14ac:dyDescent="0.35">
      <c r="A9" s="76" t="s">
        <v>2</v>
      </c>
      <c r="B9" s="85">
        <v>2018</v>
      </c>
      <c r="C9" s="141">
        <v>0.87272727272727268</v>
      </c>
      <c r="D9" s="141">
        <v>0.12727272727272726</v>
      </c>
      <c r="E9" s="141">
        <v>0.30434782608695654</v>
      </c>
      <c r="F9" s="141">
        <v>0.54347826086956519</v>
      </c>
      <c r="G9" s="141">
        <v>8.6956521739130432E-2</v>
      </c>
      <c r="H9" s="141">
        <v>6.5217391304347824E-2</v>
      </c>
      <c r="I9" s="141">
        <v>0.5</v>
      </c>
      <c r="J9" s="141">
        <v>0.2857142857142857</v>
      </c>
      <c r="K9" s="141">
        <v>0.21428571428571427</v>
      </c>
      <c r="L9" s="144">
        <v>0.98181818181818181</v>
      </c>
      <c r="M9" s="144">
        <v>1.8181818181818181E-2</v>
      </c>
      <c r="N9" s="144">
        <v>0</v>
      </c>
      <c r="O9" s="144">
        <v>0</v>
      </c>
      <c r="P9" s="144">
        <v>0</v>
      </c>
      <c r="Q9" s="144">
        <v>1</v>
      </c>
      <c r="R9" s="144">
        <v>0</v>
      </c>
      <c r="S9" s="144">
        <v>0</v>
      </c>
      <c r="T9" s="144">
        <v>0</v>
      </c>
      <c r="U9" s="141">
        <v>0.92727272727272725</v>
      </c>
      <c r="V9" s="141">
        <v>7.2727272727272724E-2</v>
      </c>
      <c r="W9" s="141">
        <v>0.10714285714285714</v>
      </c>
      <c r="X9" s="141">
        <v>0.8928571428571429</v>
      </c>
      <c r="Y9" s="141">
        <v>0</v>
      </c>
      <c r="Z9" s="141">
        <v>0</v>
      </c>
      <c r="AA9" s="141">
        <v>7.1428571428571425E-2</v>
      </c>
      <c r="AB9" s="141">
        <v>0.26785714285714285</v>
      </c>
      <c r="AC9" s="141">
        <v>0.6607142857142857</v>
      </c>
      <c r="AD9" s="141">
        <v>0</v>
      </c>
      <c r="AE9" s="141">
        <v>0</v>
      </c>
      <c r="AF9" s="141">
        <v>3.5714285714285712E-2</v>
      </c>
      <c r="AG9" s="141">
        <v>7.1428571428571425E-2</v>
      </c>
      <c r="AH9" s="141">
        <v>0.8928571428571429</v>
      </c>
      <c r="AI9" s="141">
        <v>0</v>
      </c>
      <c r="AJ9" s="141">
        <v>5.3571428571428568E-2</v>
      </c>
      <c r="AK9" s="141">
        <v>3.5714285714285712E-2</v>
      </c>
      <c r="AL9" s="141">
        <v>0.17857142857142858</v>
      </c>
      <c r="AM9" s="141">
        <v>0.7321428571428571</v>
      </c>
      <c r="AN9" s="141">
        <v>0</v>
      </c>
      <c r="AO9" s="141">
        <v>1.7857142857142856E-2</v>
      </c>
      <c r="AP9" s="141">
        <v>0</v>
      </c>
      <c r="AQ9" s="141">
        <v>0.25</v>
      </c>
      <c r="AR9" s="141">
        <v>0.7321428571428571</v>
      </c>
      <c r="AS9" s="141">
        <v>0</v>
      </c>
      <c r="AT9" s="141">
        <v>0</v>
      </c>
      <c r="AU9" s="141">
        <v>5.3571428571428568E-2</v>
      </c>
      <c r="AV9" s="141">
        <v>0.125</v>
      </c>
      <c r="AW9" s="141">
        <v>0.8214285714285714</v>
      </c>
      <c r="AX9" s="141">
        <v>0</v>
      </c>
      <c r="AY9" s="141">
        <v>1.7857142857142856E-2</v>
      </c>
      <c r="AZ9" s="141">
        <v>1.7857142857142856E-2</v>
      </c>
      <c r="BA9" s="141">
        <v>0.14285714285714285</v>
      </c>
      <c r="BB9" s="141">
        <v>0.8214285714285714</v>
      </c>
      <c r="BC9" s="141">
        <v>0</v>
      </c>
      <c r="BD9" s="141">
        <v>3.5714285714285712E-2</v>
      </c>
      <c r="BE9" s="141">
        <v>3.5714285714285712E-2</v>
      </c>
      <c r="BF9" s="141">
        <v>0.30357142857142855</v>
      </c>
      <c r="BG9" s="141">
        <v>0.625</v>
      </c>
      <c r="BH9" s="118" t="s">
        <v>79</v>
      </c>
      <c r="BI9" s="118" t="s">
        <v>80</v>
      </c>
      <c r="BJ9" s="142">
        <v>0</v>
      </c>
      <c r="BK9" s="142">
        <v>0</v>
      </c>
      <c r="BL9" s="142">
        <v>7.1428571428571425E-2</v>
      </c>
      <c r="BM9" s="142">
        <v>0.6607142857142857</v>
      </c>
      <c r="BN9" s="142">
        <v>0.26785714285714285</v>
      </c>
      <c r="BO9" s="146" t="s">
        <v>134</v>
      </c>
      <c r="BP9" s="129" t="s">
        <v>135</v>
      </c>
      <c r="BQ9" s="145">
        <v>0.92592592592592593</v>
      </c>
      <c r="BR9" s="145">
        <v>5.5555555555555552E-2</v>
      </c>
      <c r="BS9" s="145">
        <v>1.8518518518518517E-2</v>
      </c>
    </row>
    <row r="10" spans="1:71" x14ac:dyDescent="0.35">
      <c r="A10" s="76" t="s">
        <v>2</v>
      </c>
      <c r="B10" s="76">
        <v>2019</v>
      </c>
      <c r="C10" s="141">
        <v>0.8702749140893471</v>
      </c>
      <c r="D10" s="141">
        <v>0.12972508591065293</v>
      </c>
      <c r="E10" s="141">
        <v>0.30060120240480964</v>
      </c>
      <c r="F10" s="141">
        <v>0.50901803607214424</v>
      </c>
      <c r="G10" s="141">
        <v>0.15330661322645289</v>
      </c>
      <c r="H10" s="141">
        <v>3.7074148296593189E-2</v>
      </c>
      <c r="I10" s="141">
        <v>0.48695652173913045</v>
      </c>
      <c r="J10" s="141">
        <v>0.23391304347826086</v>
      </c>
      <c r="K10" s="141">
        <v>0.27913043478260868</v>
      </c>
      <c r="L10" s="144">
        <v>0.9760479041916168</v>
      </c>
      <c r="M10" s="144">
        <v>2.3952095808383235E-2</v>
      </c>
      <c r="N10" s="144">
        <v>0.15384615384615385</v>
      </c>
      <c r="O10" s="144">
        <v>0.38461538461538464</v>
      </c>
      <c r="P10" s="144">
        <v>0</v>
      </c>
      <c r="Q10" s="144">
        <v>0.34615384615384615</v>
      </c>
      <c r="R10" s="144">
        <v>0</v>
      </c>
      <c r="S10" s="144">
        <v>3.8461538461538464E-2</v>
      </c>
      <c r="T10" s="144">
        <v>7.6923076923076927E-2</v>
      </c>
      <c r="U10" s="141">
        <v>0.90393013100436681</v>
      </c>
      <c r="V10" s="141">
        <v>9.606986899563319E-2</v>
      </c>
      <c r="W10" s="141">
        <v>0.1358649789029536</v>
      </c>
      <c r="X10" s="141">
        <v>0.86413502109704643</v>
      </c>
      <c r="Y10" s="141">
        <v>1.7137960582690661E-3</v>
      </c>
      <c r="Z10" s="141">
        <v>5.9982862039417309E-3</v>
      </c>
      <c r="AA10" s="141">
        <v>3.3419023136246784E-2</v>
      </c>
      <c r="AB10" s="141">
        <v>0.22450728363324765</v>
      </c>
      <c r="AC10" s="141">
        <v>0.73436161096829478</v>
      </c>
      <c r="AD10" s="141">
        <v>1.7167381974248926E-3</v>
      </c>
      <c r="AE10" s="141">
        <v>3.4334763948497852E-3</v>
      </c>
      <c r="AF10" s="141">
        <v>1.3733905579399141E-2</v>
      </c>
      <c r="AG10" s="141">
        <v>0.10214592274678111</v>
      </c>
      <c r="AH10" s="141">
        <v>0.87896995708154502</v>
      </c>
      <c r="AI10" s="141">
        <v>1.1996572407883462E-2</v>
      </c>
      <c r="AJ10" s="141">
        <v>1.6281062553556127E-2</v>
      </c>
      <c r="AK10" s="141">
        <v>4.4558697514995714E-2</v>
      </c>
      <c r="AL10" s="141">
        <v>0.19194515852613539</v>
      </c>
      <c r="AM10" s="141">
        <v>0.73521850899742935</v>
      </c>
      <c r="AN10" s="141">
        <v>1.7152658662092624E-3</v>
      </c>
      <c r="AO10" s="141">
        <v>5.1457975986277877E-3</v>
      </c>
      <c r="AP10" s="141">
        <v>3.5162950257289882E-2</v>
      </c>
      <c r="AQ10" s="141">
        <v>0.24442538593481991</v>
      </c>
      <c r="AR10" s="141">
        <v>0.71355060034305318</v>
      </c>
      <c r="AS10" s="141">
        <v>1.7137960582690661E-3</v>
      </c>
      <c r="AT10" s="141">
        <v>4.2844901456726651E-3</v>
      </c>
      <c r="AU10" s="141">
        <v>2.056555269922879E-2</v>
      </c>
      <c r="AV10" s="141">
        <v>0.19708654670094258</v>
      </c>
      <c r="AW10" s="141">
        <v>0.7763496143958869</v>
      </c>
      <c r="AX10" s="141">
        <v>2.5728987993138938E-3</v>
      </c>
      <c r="AY10" s="141">
        <v>8.5763293310463125E-3</v>
      </c>
      <c r="AZ10" s="141">
        <v>2.3156089193825044E-2</v>
      </c>
      <c r="BA10" s="141">
        <v>0.17066895368782162</v>
      </c>
      <c r="BB10" s="141">
        <v>0.79502572898799317</v>
      </c>
      <c r="BC10" s="141">
        <v>5.1546391752577319E-3</v>
      </c>
      <c r="BD10" s="141">
        <v>1.9759450171821305E-2</v>
      </c>
      <c r="BE10" s="141">
        <v>9.7079037800687287E-2</v>
      </c>
      <c r="BF10" s="141">
        <v>0.35137457044673537</v>
      </c>
      <c r="BG10" s="141">
        <v>0.5266323024054983</v>
      </c>
      <c r="BH10" s="77" t="s">
        <v>81</v>
      </c>
      <c r="BI10" s="77" t="s">
        <v>82</v>
      </c>
      <c r="BJ10" s="142">
        <v>0</v>
      </c>
      <c r="BK10" s="142">
        <v>1.6877637130801688E-3</v>
      </c>
      <c r="BL10" s="142">
        <v>8.0168776371308023E-2</v>
      </c>
      <c r="BM10" s="142">
        <v>0.62278481012658227</v>
      </c>
      <c r="BN10" s="142">
        <v>0.29535864978902954</v>
      </c>
      <c r="BO10" s="146" t="s">
        <v>136</v>
      </c>
      <c r="BP10" s="129" t="s">
        <v>132</v>
      </c>
      <c r="BQ10" s="145">
        <v>0.94045368620037806</v>
      </c>
      <c r="BR10" s="145">
        <v>3.4026465028355386E-2</v>
      </c>
      <c r="BS10" s="145">
        <v>2.5519848771266541E-2</v>
      </c>
    </row>
    <row r="11" spans="1:71" x14ac:dyDescent="0.35">
      <c r="A11" s="76" t="s">
        <v>2</v>
      </c>
      <c r="B11" s="76">
        <v>2020</v>
      </c>
      <c r="C11" s="141">
        <v>0.87518355359765054</v>
      </c>
      <c r="D11" s="141">
        <v>0.12481644640234948</v>
      </c>
      <c r="E11" s="141">
        <v>0.28934010152284262</v>
      </c>
      <c r="F11" s="141">
        <v>0.49576988155668361</v>
      </c>
      <c r="G11" s="141">
        <v>0.17597292724196278</v>
      </c>
      <c r="H11" s="141">
        <v>3.8917089678510999E-2</v>
      </c>
      <c r="I11" s="141">
        <v>0.53701015965166909</v>
      </c>
      <c r="J11" s="141">
        <v>0.23802612481857766</v>
      </c>
      <c r="K11" s="141">
        <v>0.22496371552975328</v>
      </c>
      <c r="L11" s="144">
        <v>0.97950219619326506</v>
      </c>
      <c r="M11" s="144">
        <v>2.0497803806734993E-2</v>
      </c>
      <c r="N11" s="144">
        <v>0.15384615384615385</v>
      </c>
      <c r="O11" s="144">
        <v>0.23076923076923078</v>
      </c>
      <c r="P11" s="144">
        <v>0</v>
      </c>
      <c r="Q11" s="144">
        <v>0.46153846153846156</v>
      </c>
      <c r="R11" s="144">
        <v>7.6923076923076927E-2</v>
      </c>
      <c r="S11" s="144">
        <v>0</v>
      </c>
      <c r="T11" s="144">
        <v>7.6923076923076927E-2</v>
      </c>
      <c r="U11" s="141">
        <v>0.89291101055806943</v>
      </c>
      <c r="V11" s="141">
        <v>0.10708898944193061</v>
      </c>
      <c r="W11" s="141">
        <v>0.17478510028653296</v>
      </c>
      <c r="X11" s="141">
        <v>0.82521489971346706</v>
      </c>
      <c r="Y11" s="141">
        <v>1.4705882352941176E-3</v>
      </c>
      <c r="Z11" s="141">
        <v>8.8235294117647058E-3</v>
      </c>
      <c r="AA11" s="141">
        <v>3.6764705882352942E-2</v>
      </c>
      <c r="AB11" s="141">
        <v>0.21323529411764705</v>
      </c>
      <c r="AC11" s="141">
        <v>0.73970588235294121</v>
      </c>
      <c r="AD11" s="141">
        <v>1.4684287812041115E-3</v>
      </c>
      <c r="AE11" s="141">
        <v>4.4052863436123352E-3</v>
      </c>
      <c r="AF11" s="141">
        <v>1.3215859030837005E-2</v>
      </c>
      <c r="AG11" s="141">
        <v>0.13069016152716592</v>
      </c>
      <c r="AH11" s="141">
        <v>0.85022026431718056</v>
      </c>
      <c r="AI11" s="141">
        <v>7.331378299120235E-3</v>
      </c>
      <c r="AJ11" s="141">
        <v>2.4926686217008796E-2</v>
      </c>
      <c r="AK11" s="141">
        <v>6.89149560117302E-2</v>
      </c>
      <c r="AL11" s="141">
        <v>0.20674486803519063</v>
      </c>
      <c r="AM11" s="141">
        <v>0.6920821114369502</v>
      </c>
      <c r="AN11" s="141">
        <v>2.936857562408223E-3</v>
      </c>
      <c r="AO11" s="141">
        <v>1.3215859030837005E-2</v>
      </c>
      <c r="AP11" s="141">
        <v>3.0837004405286344E-2</v>
      </c>
      <c r="AQ11" s="141">
        <v>0.22320117474302498</v>
      </c>
      <c r="AR11" s="141">
        <v>0.72980910425844348</v>
      </c>
      <c r="AS11" s="141">
        <v>1.4662756598240469E-3</v>
      </c>
      <c r="AT11" s="141">
        <v>5.8651026392961877E-3</v>
      </c>
      <c r="AU11" s="141">
        <v>2.1994134897360705E-2</v>
      </c>
      <c r="AV11" s="141">
        <v>0.20087976539589442</v>
      </c>
      <c r="AW11" s="141">
        <v>0.76979472140762462</v>
      </c>
      <c r="AX11" s="141">
        <v>1.4684287812041115E-3</v>
      </c>
      <c r="AY11" s="141">
        <v>1.4684287812041116E-2</v>
      </c>
      <c r="AZ11" s="141">
        <v>2.643171806167401E-2</v>
      </c>
      <c r="BA11" s="141">
        <v>0.19676945668135096</v>
      </c>
      <c r="BB11" s="141">
        <v>0.76064610866372984</v>
      </c>
      <c r="BC11" s="141">
        <v>8.8105726872246704E-3</v>
      </c>
      <c r="BD11" s="141">
        <v>2.7900146842878122E-2</v>
      </c>
      <c r="BE11" s="141">
        <v>6.7547723935389131E-2</v>
      </c>
      <c r="BF11" s="141">
        <v>0.3524229074889868</v>
      </c>
      <c r="BG11" s="141">
        <v>0.5433186490455213</v>
      </c>
      <c r="BH11" s="77" t="s">
        <v>83</v>
      </c>
      <c r="BI11" s="77" t="s">
        <v>84</v>
      </c>
      <c r="BJ11" s="142">
        <v>0</v>
      </c>
      <c r="BK11" s="142">
        <v>4.3795620437956208E-3</v>
      </c>
      <c r="BL11" s="142">
        <v>7.153284671532846E-2</v>
      </c>
      <c r="BM11" s="142">
        <v>0.60875912408759125</v>
      </c>
      <c r="BN11" s="142">
        <v>0.31532846715328466</v>
      </c>
      <c r="BO11" s="146" t="s">
        <v>137</v>
      </c>
      <c r="BP11" s="129" t="s">
        <v>125</v>
      </c>
      <c r="BQ11" s="145">
        <v>0.92946708463949845</v>
      </c>
      <c r="BR11" s="145">
        <v>4.3887147335423198E-2</v>
      </c>
      <c r="BS11" s="145">
        <v>2.664576802507837E-2</v>
      </c>
    </row>
    <row r="12" spans="1:71" x14ac:dyDescent="0.35">
      <c r="A12" s="76" t="s">
        <v>2</v>
      </c>
      <c r="B12" s="76">
        <v>2021</v>
      </c>
      <c r="C12" s="141">
        <v>0.8701517706576728</v>
      </c>
      <c r="D12" s="141">
        <v>0.12984822934232715</v>
      </c>
      <c r="E12" s="141">
        <v>0.30495049504950494</v>
      </c>
      <c r="F12" s="141">
        <v>0.49702970297029703</v>
      </c>
      <c r="G12" s="141">
        <v>0.13465346534653466</v>
      </c>
      <c r="H12" s="141">
        <v>6.3366336633663367E-2</v>
      </c>
      <c r="I12" s="141">
        <v>0.46644295302013422</v>
      </c>
      <c r="J12" s="141">
        <v>0.24832214765100671</v>
      </c>
      <c r="K12" s="141">
        <v>0.28523489932885904</v>
      </c>
      <c r="L12" s="144">
        <v>0.99155405405405406</v>
      </c>
      <c r="M12" s="144">
        <v>8.4459459459459464E-3</v>
      </c>
      <c r="N12" s="144">
        <v>0</v>
      </c>
      <c r="O12" s="144">
        <v>0</v>
      </c>
      <c r="P12" s="144">
        <v>0</v>
      </c>
      <c r="Q12" s="144">
        <v>0.6</v>
      </c>
      <c r="R12" s="144">
        <v>0</v>
      </c>
      <c r="S12" s="144">
        <v>0.2</v>
      </c>
      <c r="T12" s="144">
        <v>0.2</v>
      </c>
      <c r="U12" s="141">
        <v>0.90657439446366783</v>
      </c>
      <c r="V12" s="141">
        <v>9.3425605536332182E-2</v>
      </c>
      <c r="W12" s="141">
        <v>0.11001642036124795</v>
      </c>
      <c r="X12" s="141">
        <v>0.88998357963875208</v>
      </c>
      <c r="Y12" s="141">
        <v>0</v>
      </c>
      <c r="Z12" s="141">
        <v>5.0590219224283303E-3</v>
      </c>
      <c r="AA12" s="141">
        <v>4.2158516020236091E-2</v>
      </c>
      <c r="AB12" s="141">
        <v>0.23777403035413153</v>
      </c>
      <c r="AC12" s="141">
        <v>0.71500843170320405</v>
      </c>
      <c r="AD12" s="141">
        <v>0</v>
      </c>
      <c r="AE12" s="141">
        <v>6.7340067340067337E-3</v>
      </c>
      <c r="AF12" s="141">
        <v>6.7340067340067337E-3</v>
      </c>
      <c r="AG12" s="141">
        <v>7.7441077441077436E-2</v>
      </c>
      <c r="AH12" s="141">
        <v>0.90909090909090906</v>
      </c>
      <c r="AI12" s="141">
        <v>1.3490725126475547E-2</v>
      </c>
      <c r="AJ12" s="141">
        <v>1.5177065767284991E-2</v>
      </c>
      <c r="AK12" s="141">
        <v>4.0472175379426642E-2</v>
      </c>
      <c r="AL12" s="141">
        <v>0.20236087689713322</v>
      </c>
      <c r="AM12" s="141">
        <v>0.72849915682967958</v>
      </c>
      <c r="AN12" s="141">
        <v>3.3726812816188868E-3</v>
      </c>
      <c r="AO12" s="141">
        <v>1.6863406408094434E-3</v>
      </c>
      <c r="AP12" s="141">
        <v>2.866779089376054E-2</v>
      </c>
      <c r="AQ12" s="141">
        <v>0.19898819561551434</v>
      </c>
      <c r="AR12" s="141">
        <v>0.76728499156829677</v>
      </c>
      <c r="AS12" s="141">
        <v>1.6863406408094434E-3</v>
      </c>
      <c r="AT12" s="141">
        <v>6.7453625632377737E-3</v>
      </c>
      <c r="AU12" s="141">
        <v>2.1922428330522766E-2</v>
      </c>
      <c r="AV12" s="141">
        <v>0.16863406408094436</v>
      </c>
      <c r="AW12" s="141">
        <v>0.80101180438448571</v>
      </c>
      <c r="AX12" s="141">
        <v>3.3726812816188868E-3</v>
      </c>
      <c r="AY12" s="141">
        <v>1.6863406408094434E-3</v>
      </c>
      <c r="AZ12" s="141">
        <v>1.5177065767284991E-2</v>
      </c>
      <c r="BA12" s="141">
        <v>0.18381112984822934</v>
      </c>
      <c r="BB12" s="141">
        <v>0.79595278246205736</v>
      </c>
      <c r="BC12" s="141">
        <v>8.4317032040472171E-3</v>
      </c>
      <c r="BD12" s="141">
        <v>1.3490725126475547E-2</v>
      </c>
      <c r="BE12" s="141">
        <v>8.4317032040472181E-2</v>
      </c>
      <c r="BF12" s="141">
        <v>0.30185497470489037</v>
      </c>
      <c r="BG12" s="141">
        <v>0.59190556492411472</v>
      </c>
      <c r="BH12" s="77" t="s">
        <v>85</v>
      </c>
      <c r="BI12" s="147" t="s">
        <v>86</v>
      </c>
      <c r="BJ12" s="142">
        <v>1.6722408026755853E-3</v>
      </c>
      <c r="BK12" s="142">
        <v>1.6722408026755853E-3</v>
      </c>
      <c r="BL12" s="142">
        <v>6.5217391304347824E-2</v>
      </c>
      <c r="BM12" s="142">
        <v>0.58862876254180607</v>
      </c>
      <c r="BN12" s="142">
        <v>0.34280936454849498</v>
      </c>
      <c r="BO12" s="146" t="s">
        <v>138</v>
      </c>
      <c r="BP12" s="129" t="s">
        <v>125</v>
      </c>
      <c r="BQ12" s="145">
        <v>0.9497307001795332</v>
      </c>
      <c r="BR12" s="145">
        <v>3.4111310592459608E-2</v>
      </c>
      <c r="BS12" s="145">
        <v>1.615798922800718E-2</v>
      </c>
    </row>
    <row r="13" spans="1:71" x14ac:dyDescent="0.35">
      <c r="A13" s="76" t="s">
        <v>2</v>
      </c>
      <c r="B13" s="149">
        <v>2022</v>
      </c>
      <c r="C13" s="141">
        <v>0.88680967594705618</v>
      </c>
      <c r="D13" s="141">
        <v>0.11319032405294387</v>
      </c>
      <c r="E13" s="141">
        <v>0.37513340448239063</v>
      </c>
      <c r="F13" s="141">
        <v>0.45944503735325509</v>
      </c>
      <c r="G13" s="141">
        <v>0.13340448239060831</v>
      </c>
      <c r="H13" s="141">
        <v>3.2017075773745997E-2</v>
      </c>
      <c r="I13" s="141">
        <v>0.49684400360685305</v>
      </c>
      <c r="J13" s="141">
        <v>0.22091974752028856</v>
      </c>
      <c r="K13" s="141">
        <v>0.28223624887285842</v>
      </c>
      <c r="L13" s="144">
        <v>0.97413793103448276</v>
      </c>
      <c r="M13" s="144">
        <v>2.5862068965517241E-2</v>
      </c>
      <c r="N13" s="144">
        <v>0.14545454545454545</v>
      </c>
      <c r="O13" s="144">
        <v>0.30909090909090908</v>
      </c>
      <c r="P13" s="144">
        <v>1.8181818181818181E-2</v>
      </c>
      <c r="Q13" s="144">
        <v>0.47272727272727272</v>
      </c>
      <c r="R13" s="144">
        <v>3.6363636363636362E-2</v>
      </c>
      <c r="S13" s="144">
        <v>1.8181818181818181E-2</v>
      </c>
      <c r="T13" s="144">
        <v>0</v>
      </c>
      <c r="U13" s="141">
        <v>0.90451552210724362</v>
      </c>
      <c r="V13" s="141">
        <v>9.5484477892756353E-2</v>
      </c>
      <c r="W13" s="141">
        <v>0.10303300624442462</v>
      </c>
      <c r="X13" s="141">
        <v>0.89696699375557543</v>
      </c>
      <c r="Y13" s="141">
        <v>5.0159598723210214E-3</v>
      </c>
      <c r="Z13" s="141">
        <v>1.0487916096671226E-2</v>
      </c>
      <c r="AA13" s="141">
        <v>4.1951664386684906E-2</v>
      </c>
      <c r="AB13" s="141">
        <v>0.24669402644778843</v>
      </c>
      <c r="AC13" s="141">
        <v>0.69585043319653439</v>
      </c>
      <c r="AD13" s="141">
        <v>3.1832651205093224E-3</v>
      </c>
      <c r="AE13" s="141">
        <v>4.5475216007276036E-3</v>
      </c>
      <c r="AF13" s="141">
        <v>1.3642564802182811E-2</v>
      </c>
      <c r="AG13" s="141">
        <v>0.11732605729877217</v>
      </c>
      <c r="AH13" s="141">
        <v>0.86130059117780811</v>
      </c>
      <c r="AI13" s="141">
        <v>1.2289485662266727E-2</v>
      </c>
      <c r="AJ13" s="141">
        <v>1.7296313154301319E-2</v>
      </c>
      <c r="AK13" s="141">
        <v>5.1433773327264454E-2</v>
      </c>
      <c r="AL13" s="141">
        <v>0.21620391442876649</v>
      </c>
      <c r="AM13" s="141">
        <v>0.702776513427401</v>
      </c>
      <c r="AN13" s="141">
        <v>4.5558086560364463E-3</v>
      </c>
      <c r="AO13" s="141">
        <v>1.1389521640091117E-2</v>
      </c>
      <c r="AP13" s="141">
        <v>2.9612756264236904E-2</v>
      </c>
      <c r="AQ13" s="141">
        <v>0.22369020501138953</v>
      </c>
      <c r="AR13" s="141">
        <v>0.73075170842824599</v>
      </c>
      <c r="AS13" s="141">
        <v>3.6496350364963502E-3</v>
      </c>
      <c r="AT13" s="141">
        <v>5.0182481751824817E-3</v>
      </c>
      <c r="AU13" s="141">
        <v>2.7372262773722629E-2</v>
      </c>
      <c r="AV13" s="141">
        <v>0.19251824817518248</v>
      </c>
      <c r="AW13" s="141">
        <v>0.77144160583941601</v>
      </c>
      <c r="AX13" s="141">
        <v>7.3159579332418836E-3</v>
      </c>
      <c r="AY13" s="141">
        <v>8.6877000457247378E-3</v>
      </c>
      <c r="AZ13" s="141">
        <v>2.9263831732967534E-2</v>
      </c>
      <c r="BA13" s="141">
        <v>0.18747142203932327</v>
      </c>
      <c r="BB13" s="141">
        <v>0.76726108824874262</v>
      </c>
      <c r="BC13" s="141">
        <v>9.6021947873799734E-3</v>
      </c>
      <c r="BD13" s="141">
        <v>2.5148605395518976E-2</v>
      </c>
      <c r="BE13" s="141">
        <v>9.0077732053040691E-2</v>
      </c>
      <c r="BF13" s="141">
        <v>0.34842249657064472</v>
      </c>
      <c r="BG13" s="141">
        <v>0.52674897119341568</v>
      </c>
      <c r="BH13" s="150" t="s">
        <v>87</v>
      </c>
      <c r="BI13" s="150" t="s">
        <v>88</v>
      </c>
      <c r="BJ13" s="142">
        <v>0</v>
      </c>
      <c r="BK13" s="142">
        <v>2.6990553306342779E-3</v>
      </c>
      <c r="BL13" s="142">
        <v>7.8272604588394065E-2</v>
      </c>
      <c r="BM13" s="142">
        <v>0.60278902384165545</v>
      </c>
      <c r="BN13" s="142">
        <v>0.31623931623931623</v>
      </c>
      <c r="BO13" s="146" t="s">
        <v>137</v>
      </c>
      <c r="BP13" s="129" t="s">
        <v>125</v>
      </c>
      <c r="BQ13" s="145">
        <v>0.94357682619647354</v>
      </c>
      <c r="BR13" s="145">
        <v>3.2241813602015112E-2</v>
      </c>
      <c r="BS13" s="145">
        <v>2.4181360201511334E-2</v>
      </c>
    </row>
    <row r="14" spans="1:71" x14ac:dyDescent="0.35">
      <c r="B14" s="86" t="s">
        <v>924</v>
      </c>
      <c r="C14" s="169">
        <f>IF(C15&gt;0,0,1)</f>
        <v>1</v>
      </c>
      <c r="D14" s="169">
        <f t="shared" ref="D14:M14" si="0">IF(D15&gt;0,0,1)</f>
        <v>0</v>
      </c>
      <c r="E14" s="169">
        <f t="shared" si="0"/>
        <v>1</v>
      </c>
      <c r="F14" s="169">
        <f t="shared" si="0"/>
        <v>0</v>
      </c>
      <c r="G14" s="169">
        <f t="shared" si="0"/>
        <v>1</v>
      </c>
      <c r="H14" s="169">
        <f t="shared" si="0"/>
        <v>0</v>
      </c>
      <c r="I14" s="169">
        <f t="shared" si="0"/>
        <v>1</v>
      </c>
      <c r="J14" s="169">
        <f t="shared" si="0"/>
        <v>0</v>
      </c>
      <c r="K14" s="169">
        <f t="shared" si="0"/>
        <v>1</v>
      </c>
      <c r="L14" s="169">
        <f t="shared" si="0"/>
        <v>1</v>
      </c>
      <c r="M14" s="169">
        <f t="shared" si="0"/>
        <v>0</v>
      </c>
      <c r="BM14" s="151" t="s">
        <v>925</v>
      </c>
    </row>
    <row r="15" spans="1:71" ht="29" x14ac:dyDescent="0.35">
      <c r="B15" s="86" t="s">
        <v>926</v>
      </c>
      <c r="C15" s="153">
        <f>CORREL(C3:C13,$BM$3:$BM$13)</f>
        <v>-0.7054497292654629</v>
      </c>
      <c r="D15" s="153">
        <f t="shared" ref="D15:M15" si="1">CORREL(D3:D13,$BM$3:$BM$13)</f>
        <v>0.7054497292654629</v>
      </c>
      <c r="E15" s="153">
        <f t="shared" si="1"/>
        <v>-0.72374244528908638</v>
      </c>
      <c r="F15" s="152">
        <f t="shared" si="1"/>
        <v>0.82406132242154317</v>
      </c>
      <c r="G15" s="153">
        <f t="shared" si="1"/>
        <v>-0.61946716149952952</v>
      </c>
      <c r="H15" s="152">
        <f t="shared" si="1"/>
        <v>0.24893217157278349</v>
      </c>
      <c r="I15" s="153">
        <f t="shared" si="1"/>
        <v>-0.22123849432046774</v>
      </c>
      <c r="J15" s="153">
        <f t="shared" si="1"/>
        <v>0.63477386453246387</v>
      </c>
      <c r="K15" s="152">
        <f t="shared" si="1"/>
        <v>-0.25434435942070388</v>
      </c>
      <c r="L15" s="153">
        <f t="shared" si="1"/>
        <v>-0.667962618133631</v>
      </c>
      <c r="M15" s="153">
        <f t="shared" si="1"/>
        <v>0.66796261813363134</v>
      </c>
      <c r="O15" s="174">
        <v>0</v>
      </c>
      <c r="P15" s="152">
        <f>AVERAGE(C15:M15)</f>
        <v>-1.0093191091181513E-2</v>
      </c>
      <c r="Q15" s="152">
        <f>MAX(C15:M15)</f>
        <v>0.82406132242154317</v>
      </c>
      <c r="R15" s="152">
        <f>MIN(C15:M15)</f>
        <v>-0.72374244528908638</v>
      </c>
    </row>
    <row r="17" spans="2:15" x14ac:dyDescent="0.35">
      <c r="C17" s="86" t="str">
        <f>C1</f>
        <v>fizikai aktivitás
(akt_data$sport)</v>
      </c>
      <c r="D17" s="86" t="str">
        <f t="shared" ref="D17:M18" si="2">D1</f>
        <v>fizikai aktivitás
(akt_data$sport)</v>
      </c>
      <c r="E17" s="86" t="str">
        <f t="shared" si="2"/>
        <v>sportolási gyakoriság
(akt_data$SP_GYAK)</v>
      </c>
      <c r="F17" s="86" t="str">
        <f t="shared" si="2"/>
        <v>sportolási gyakoriság
(akt_data$SP_GYAK)</v>
      </c>
      <c r="G17" s="86" t="str">
        <f t="shared" si="2"/>
        <v>sportolási gyakoriság
(akt_data$SP_GYAK)</v>
      </c>
      <c r="H17" s="86" t="str">
        <f t="shared" si="2"/>
        <v>sportolási gyakoriság
(akt_data$SP_GYAK)</v>
      </c>
      <c r="I17" s="86" t="str">
        <f t="shared" si="2"/>
        <v>dohányzás</v>
      </c>
      <c r="J17" s="86" t="str">
        <f t="shared" si="2"/>
        <v>dohányzás</v>
      </c>
      <c r="K17" s="86" t="str">
        <f t="shared" si="2"/>
        <v>dohányzás</v>
      </c>
      <c r="L17" s="86" t="str">
        <f t="shared" si="2"/>
        <v>szenved-e alvászavarban? 
(akt_data$alv_st)</v>
      </c>
      <c r="M17" s="86" t="str">
        <f t="shared" si="2"/>
        <v>szenved-e alvászavarban? 
(akt_data$alv_st)</v>
      </c>
      <c r="N17" s="86" t="str">
        <f>BM1</f>
        <v>önminősített egészségi állapot</v>
      </c>
    </row>
    <row r="18" spans="2:15" x14ac:dyDescent="0.35">
      <c r="C18" s="86" t="str">
        <f>C2</f>
        <v>1 - igen</v>
      </c>
      <c r="D18" s="86" t="str">
        <f t="shared" si="2"/>
        <v>2 - nem</v>
      </c>
      <c r="E18" s="86" t="str">
        <f t="shared" si="2"/>
        <v>1 - hetente 4-5 alkalom</v>
      </c>
      <c r="F18" s="86" t="str">
        <f t="shared" si="2"/>
        <v>2 - heti 2-3 alkalom</v>
      </c>
      <c r="G18" s="86" t="str">
        <f t="shared" si="2"/>
        <v>3 - heti 1 alkalom</v>
      </c>
      <c r="H18" s="86" t="str">
        <f t="shared" si="2"/>
        <v>4 - a fentieknél ritkábban</v>
      </c>
      <c r="I18" s="86" t="str">
        <f t="shared" si="2"/>
        <v>1 - Nem, és soha nem is dohányzott</v>
      </c>
      <c r="J18" s="86" t="str">
        <f t="shared" si="2"/>
        <v>2 - Nem, leszokott</v>
      </c>
      <c r="K18" s="86" t="str">
        <f t="shared" si="2"/>
        <v>3 - Igen</v>
      </c>
      <c r="L18" s="86" t="str">
        <f t="shared" si="2"/>
        <v>1 - Nem</v>
      </c>
      <c r="M18" s="86" t="str">
        <f t="shared" si="2"/>
        <v>2 - Igen</v>
      </c>
      <c r="N18" s="86" t="str">
        <f t="shared" ref="N18" si="3">BM2</f>
        <v>4 - jó</v>
      </c>
      <c r="O18" s="164" t="str">
        <f>O78</f>
        <v>Delta</v>
      </c>
    </row>
    <row r="19" spans="2:15" x14ac:dyDescent="0.35">
      <c r="B19" s="86">
        <f>B3</f>
        <v>2011</v>
      </c>
      <c r="C19" s="86">
        <f>RANK(C3,C$3:C$13,C$14)</f>
        <v>1</v>
      </c>
      <c r="D19" s="86">
        <f t="shared" ref="D19:M19" si="4">RANK(D3,D$3:D$13,D$14)</f>
        <v>1</v>
      </c>
      <c r="E19" s="86">
        <f t="shared" si="4"/>
        <v>3</v>
      </c>
      <c r="F19" s="86">
        <f t="shared" si="4"/>
        <v>3</v>
      </c>
      <c r="G19" s="86">
        <f t="shared" si="4"/>
        <v>3</v>
      </c>
      <c r="H19" s="86">
        <f t="shared" si="4"/>
        <v>3</v>
      </c>
      <c r="I19" s="86">
        <f t="shared" si="4"/>
        <v>1</v>
      </c>
      <c r="J19" s="86">
        <f t="shared" si="4"/>
        <v>6</v>
      </c>
      <c r="K19" s="86">
        <f t="shared" si="4"/>
        <v>10</v>
      </c>
      <c r="L19" s="86">
        <f t="shared" si="4"/>
        <v>1</v>
      </c>
      <c r="M19" s="86">
        <f t="shared" si="4"/>
        <v>1</v>
      </c>
      <c r="N19" s="86">
        <f>INT(BM3*1000000)</f>
        <v>659527</v>
      </c>
      <c r="O19" s="164">
        <f t="shared" ref="O19:O29" si="5">O79</f>
        <v>0</v>
      </c>
    </row>
    <row r="20" spans="2:15" x14ac:dyDescent="0.35">
      <c r="B20" s="86">
        <f t="shared" ref="B20:B29" si="6">B4</f>
        <v>2012</v>
      </c>
      <c r="C20" s="86">
        <f t="shared" ref="C20:M29" si="7">RANK(C4,C$3:C$13,C$14)</f>
        <v>4</v>
      </c>
      <c r="D20" s="86">
        <f t="shared" si="7"/>
        <v>4</v>
      </c>
      <c r="E20" s="86">
        <f t="shared" si="7"/>
        <v>4</v>
      </c>
      <c r="F20" s="86">
        <f t="shared" si="7"/>
        <v>4</v>
      </c>
      <c r="G20" s="86">
        <f t="shared" si="7"/>
        <v>2</v>
      </c>
      <c r="H20" s="86">
        <f t="shared" si="7"/>
        <v>7</v>
      </c>
      <c r="I20" s="86">
        <f t="shared" si="7"/>
        <v>3</v>
      </c>
      <c r="J20" s="86">
        <f t="shared" si="7"/>
        <v>10</v>
      </c>
      <c r="K20" s="86">
        <f t="shared" si="7"/>
        <v>9</v>
      </c>
      <c r="L20" s="86">
        <f t="shared" si="7"/>
        <v>3</v>
      </c>
      <c r="M20" s="86">
        <f t="shared" si="7"/>
        <v>3</v>
      </c>
      <c r="N20" s="86">
        <f t="shared" ref="N20:N29" si="8">INT(BM4*1000000)</f>
        <v>632587</v>
      </c>
      <c r="O20" s="164">
        <f t="shared" si="5"/>
        <v>0</v>
      </c>
    </row>
    <row r="21" spans="2:15" x14ac:dyDescent="0.35">
      <c r="B21" s="86">
        <f t="shared" si="6"/>
        <v>2013</v>
      </c>
      <c r="C21" s="86">
        <f t="shared" si="7"/>
        <v>2</v>
      </c>
      <c r="D21" s="86">
        <f t="shared" si="7"/>
        <v>2</v>
      </c>
      <c r="E21" s="86">
        <f t="shared" si="7"/>
        <v>1</v>
      </c>
      <c r="F21" s="86">
        <f t="shared" si="7"/>
        <v>1</v>
      </c>
      <c r="G21" s="86">
        <f t="shared" si="7"/>
        <v>7</v>
      </c>
      <c r="H21" s="86">
        <f t="shared" si="7"/>
        <v>6</v>
      </c>
      <c r="I21" s="86">
        <f t="shared" si="7"/>
        <v>4</v>
      </c>
      <c r="J21" s="86">
        <f t="shared" si="7"/>
        <v>2</v>
      </c>
      <c r="K21" s="86">
        <f t="shared" si="7"/>
        <v>5</v>
      </c>
      <c r="L21" s="86">
        <f t="shared" si="7"/>
        <v>2</v>
      </c>
      <c r="M21" s="86">
        <f t="shared" si="7"/>
        <v>2</v>
      </c>
      <c r="N21" s="86">
        <f t="shared" si="8"/>
        <v>661557</v>
      </c>
      <c r="O21" s="164">
        <f t="shared" si="5"/>
        <v>0</v>
      </c>
    </row>
    <row r="22" spans="2:15" x14ac:dyDescent="0.35">
      <c r="B22" s="86">
        <f t="shared" si="6"/>
        <v>2015</v>
      </c>
      <c r="C22" s="86">
        <f t="shared" si="7"/>
        <v>3</v>
      </c>
      <c r="D22" s="86">
        <f t="shared" si="7"/>
        <v>3</v>
      </c>
      <c r="E22" s="86">
        <f t="shared" si="7"/>
        <v>2</v>
      </c>
      <c r="F22" s="86">
        <f t="shared" si="7"/>
        <v>2</v>
      </c>
      <c r="G22" s="86">
        <f t="shared" si="7"/>
        <v>6</v>
      </c>
      <c r="H22" s="86">
        <f t="shared" si="7"/>
        <v>9</v>
      </c>
      <c r="I22" s="86">
        <f t="shared" si="7"/>
        <v>10</v>
      </c>
      <c r="J22" s="86">
        <f t="shared" si="7"/>
        <v>4</v>
      </c>
      <c r="K22" s="86">
        <f t="shared" si="7"/>
        <v>3</v>
      </c>
      <c r="L22" s="86">
        <f t="shared" si="7"/>
        <v>4</v>
      </c>
      <c r="M22" s="86">
        <f t="shared" si="7"/>
        <v>4</v>
      </c>
      <c r="N22" s="86">
        <f t="shared" si="8"/>
        <v>642244</v>
      </c>
      <c r="O22" s="164">
        <f t="shared" si="5"/>
        <v>0</v>
      </c>
    </row>
    <row r="23" spans="2:15" x14ac:dyDescent="0.35">
      <c r="B23" s="86">
        <f t="shared" si="6"/>
        <v>2016</v>
      </c>
      <c r="C23" s="86">
        <f t="shared" si="7"/>
        <v>9</v>
      </c>
      <c r="D23" s="86">
        <f t="shared" si="7"/>
        <v>9</v>
      </c>
      <c r="E23" s="86">
        <f t="shared" si="7"/>
        <v>10</v>
      </c>
      <c r="F23" s="86">
        <f t="shared" si="7"/>
        <v>10</v>
      </c>
      <c r="G23" s="86">
        <f t="shared" si="7"/>
        <v>10</v>
      </c>
      <c r="H23" s="86">
        <f t="shared" si="7"/>
        <v>11</v>
      </c>
      <c r="I23" s="86">
        <f t="shared" si="7"/>
        <v>5</v>
      </c>
      <c r="J23" s="86">
        <f t="shared" si="7"/>
        <v>11</v>
      </c>
      <c r="K23" s="86">
        <f t="shared" si="7"/>
        <v>11</v>
      </c>
      <c r="L23" s="86">
        <f t="shared" si="7"/>
        <v>9</v>
      </c>
      <c r="M23" s="86">
        <f t="shared" si="7"/>
        <v>9</v>
      </c>
      <c r="N23" s="86">
        <f t="shared" si="8"/>
        <v>578608</v>
      </c>
      <c r="O23" s="164">
        <f t="shared" si="5"/>
        <v>0</v>
      </c>
    </row>
    <row r="24" spans="2:15" x14ac:dyDescent="0.35">
      <c r="B24" s="86">
        <f t="shared" si="6"/>
        <v>2017</v>
      </c>
      <c r="C24" s="86">
        <f t="shared" si="7"/>
        <v>11</v>
      </c>
      <c r="D24" s="86">
        <f t="shared" si="7"/>
        <v>11</v>
      </c>
      <c r="E24" s="86">
        <f t="shared" si="7"/>
        <v>9</v>
      </c>
      <c r="F24" s="86">
        <f t="shared" si="7"/>
        <v>9</v>
      </c>
      <c r="G24" s="86">
        <f t="shared" si="7"/>
        <v>8</v>
      </c>
      <c r="H24" s="86">
        <f t="shared" si="7"/>
        <v>10</v>
      </c>
      <c r="I24" s="86">
        <f t="shared" si="7"/>
        <v>9</v>
      </c>
      <c r="J24" s="86">
        <f t="shared" si="7"/>
        <v>8</v>
      </c>
      <c r="K24" s="86">
        <f t="shared" si="7"/>
        <v>4</v>
      </c>
      <c r="L24" s="86">
        <f t="shared" si="7"/>
        <v>5</v>
      </c>
      <c r="M24" s="86">
        <f t="shared" si="7"/>
        <v>5</v>
      </c>
      <c r="N24" s="86">
        <f t="shared" si="8"/>
        <v>618990</v>
      </c>
      <c r="O24" s="164">
        <f t="shared" si="5"/>
        <v>0</v>
      </c>
    </row>
    <row r="25" spans="2:15" x14ac:dyDescent="0.35">
      <c r="B25" s="86">
        <f t="shared" si="6"/>
        <v>2018</v>
      </c>
      <c r="C25" s="86">
        <f t="shared" si="7"/>
        <v>7</v>
      </c>
      <c r="D25" s="86">
        <f t="shared" si="7"/>
        <v>7</v>
      </c>
      <c r="E25" s="86">
        <f t="shared" si="7"/>
        <v>7</v>
      </c>
      <c r="F25" s="86">
        <f t="shared" si="7"/>
        <v>5</v>
      </c>
      <c r="G25" s="86">
        <f t="shared" si="7"/>
        <v>1</v>
      </c>
      <c r="H25" s="86">
        <f t="shared" si="7"/>
        <v>1</v>
      </c>
      <c r="I25" s="86">
        <f t="shared" si="7"/>
        <v>8</v>
      </c>
      <c r="J25" s="86">
        <f t="shared" si="7"/>
        <v>1</v>
      </c>
      <c r="K25" s="86">
        <f t="shared" si="7"/>
        <v>1</v>
      </c>
      <c r="L25" s="86">
        <f t="shared" si="7"/>
        <v>10</v>
      </c>
      <c r="M25" s="86">
        <f t="shared" si="7"/>
        <v>10</v>
      </c>
      <c r="N25" s="86">
        <f t="shared" si="8"/>
        <v>660714</v>
      </c>
      <c r="O25" s="164">
        <f t="shared" si="5"/>
        <v>0</v>
      </c>
    </row>
    <row r="26" spans="2:15" x14ac:dyDescent="0.35">
      <c r="B26" s="86">
        <f t="shared" si="6"/>
        <v>2019</v>
      </c>
      <c r="C26" s="86">
        <f t="shared" si="7"/>
        <v>6</v>
      </c>
      <c r="D26" s="86">
        <f t="shared" si="7"/>
        <v>6</v>
      </c>
      <c r="E26" s="86">
        <f t="shared" si="7"/>
        <v>6</v>
      </c>
      <c r="F26" s="86">
        <f t="shared" si="7"/>
        <v>6</v>
      </c>
      <c r="G26" s="86">
        <f t="shared" si="7"/>
        <v>9</v>
      </c>
      <c r="H26" s="86">
        <f t="shared" si="7"/>
        <v>5</v>
      </c>
      <c r="I26" s="86">
        <f t="shared" si="7"/>
        <v>6</v>
      </c>
      <c r="J26" s="86">
        <f t="shared" si="7"/>
        <v>7</v>
      </c>
      <c r="K26" s="86">
        <f t="shared" si="7"/>
        <v>6</v>
      </c>
      <c r="L26" s="86">
        <f t="shared" si="7"/>
        <v>7</v>
      </c>
      <c r="M26" s="86">
        <f t="shared" si="7"/>
        <v>7</v>
      </c>
      <c r="N26" s="86">
        <f t="shared" si="8"/>
        <v>622784</v>
      </c>
      <c r="O26" s="164">
        <f t="shared" si="5"/>
        <v>0</v>
      </c>
    </row>
    <row r="27" spans="2:15" x14ac:dyDescent="0.35">
      <c r="B27" s="86">
        <f t="shared" si="6"/>
        <v>2020</v>
      </c>
      <c r="C27" s="86">
        <f t="shared" si="7"/>
        <v>8</v>
      </c>
      <c r="D27" s="86">
        <f t="shared" si="7"/>
        <v>8</v>
      </c>
      <c r="E27" s="86">
        <f t="shared" si="7"/>
        <v>5</v>
      </c>
      <c r="F27" s="86">
        <f t="shared" si="7"/>
        <v>8</v>
      </c>
      <c r="G27" s="86">
        <f t="shared" si="7"/>
        <v>11</v>
      </c>
      <c r="H27" s="86">
        <f t="shared" si="7"/>
        <v>4</v>
      </c>
      <c r="I27" s="86">
        <f t="shared" si="7"/>
        <v>11</v>
      </c>
      <c r="J27" s="86">
        <f t="shared" si="7"/>
        <v>5</v>
      </c>
      <c r="K27" s="86">
        <f t="shared" si="7"/>
        <v>2</v>
      </c>
      <c r="L27" s="86">
        <f t="shared" si="7"/>
        <v>8</v>
      </c>
      <c r="M27" s="86">
        <f t="shared" si="7"/>
        <v>8</v>
      </c>
      <c r="N27" s="86">
        <f t="shared" si="8"/>
        <v>608759</v>
      </c>
      <c r="O27" s="164">
        <f t="shared" si="5"/>
        <v>0</v>
      </c>
    </row>
    <row r="28" spans="2:15" x14ac:dyDescent="0.35">
      <c r="B28" s="86">
        <f t="shared" si="6"/>
        <v>2021</v>
      </c>
      <c r="C28" s="86">
        <f t="shared" si="7"/>
        <v>5</v>
      </c>
      <c r="D28" s="86">
        <f t="shared" si="7"/>
        <v>5</v>
      </c>
      <c r="E28" s="86">
        <f t="shared" si="7"/>
        <v>8</v>
      </c>
      <c r="F28" s="86">
        <f t="shared" si="7"/>
        <v>7</v>
      </c>
      <c r="G28" s="86">
        <f t="shared" si="7"/>
        <v>5</v>
      </c>
      <c r="H28" s="86">
        <f t="shared" si="7"/>
        <v>2</v>
      </c>
      <c r="I28" s="86">
        <f t="shared" si="7"/>
        <v>2</v>
      </c>
      <c r="J28" s="86">
        <f t="shared" si="7"/>
        <v>3</v>
      </c>
      <c r="K28" s="86">
        <f t="shared" si="7"/>
        <v>8</v>
      </c>
      <c r="L28" s="86">
        <f t="shared" si="7"/>
        <v>11</v>
      </c>
      <c r="M28" s="86">
        <f t="shared" si="7"/>
        <v>11</v>
      </c>
      <c r="N28" s="86">
        <f t="shared" si="8"/>
        <v>588628</v>
      </c>
      <c r="O28" s="164">
        <f t="shared" si="5"/>
        <v>0</v>
      </c>
    </row>
    <row r="29" spans="2:15" x14ac:dyDescent="0.35">
      <c r="B29" s="86">
        <f t="shared" si="6"/>
        <v>2022</v>
      </c>
      <c r="C29" s="86">
        <f t="shared" si="7"/>
        <v>10</v>
      </c>
      <c r="D29" s="86">
        <f t="shared" si="7"/>
        <v>10</v>
      </c>
      <c r="E29" s="86">
        <f t="shared" si="7"/>
        <v>11</v>
      </c>
      <c r="F29" s="86">
        <f t="shared" si="7"/>
        <v>11</v>
      </c>
      <c r="G29" s="86">
        <f t="shared" si="7"/>
        <v>4</v>
      </c>
      <c r="H29" s="86">
        <f t="shared" si="7"/>
        <v>8</v>
      </c>
      <c r="I29" s="86">
        <f t="shared" si="7"/>
        <v>7</v>
      </c>
      <c r="J29" s="86">
        <f t="shared" si="7"/>
        <v>9</v>
      </c>
      <c r="K29" s="86">
        <f t="shared" si="7"/>
        <v>7</v>
      </c>
      <c r="L29" s="86">
        <f t="shared" si="7"/>
        <v>6</v>
      </c>
      <c r="M29" s="86">
        <f t="shared" si="7"/>
        <v>6</v>
      </c>
      <c r="N29" s="86">
        <f t="shared" si="8"/>
        <v>602789</v>
      </c>
      <c r="O29" s="164">
        <f t="shared" si="5"/>
        <v>0</v>
      </c>
    </row>
    <row r="33" spans="1:16" ht="18" x14ac:dyDescent="0.35">
      <c r="A33" s="154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5">
      <c r="A34" s="155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5">
      <c r="A37" s="156" t="s">
        <v>927</v>
      </c>
      <c r="B37" s="157">
        <v>2222575</v>
      </c>
      <c r="C37" s="156" t="s">
        <v>928</v>
      </c>
      <c r="D37" s="157">
        <v>11</v>
      </c>
      <c r="E37" s="156" t="s">
        <v>929</v>
      </c>
      <c r="F37" s="157">
        <v>11</v>
      </c>
      <c r="G37" s="156" t="s">
        <v>930</v>
      </c>
      <c r="H37" s="157">
        <v>11</v>
      </c>
      <c r="I37" s="156" t="s">
        <v>931</v>
      </c>
      <c r="J37" s="157">
        <v>0</v>
      </c>
      <c r="K37" s="156" t="s">
        <v>932</v>
      </c>
      <c r="L37" s="157" t="s">
        <v>1007</v>
      </c>
      <c r="M37"/>
      <c r="N37"/>
      <c r="O37"/>
      <c r="P37"/>
    </row>
    <row r="38" spans="1:16" ht="18.5" thickBot="1" x14ac:dyDescent="0.4">
      <c r="A38" s="154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4">
      <c r="A39" s="158" t="s">
        <v>933</v>
      </c>
      <c r="B39" s="158" t="s">
        <v>934</v>
      </c>
      <c r="C39" s="158" t="s">
        <v>935</v>
      </c>
      <c r="D39" s="158" t="s">
        <v>936</v>
      </c>
      <c r="E39" s="158" t="s">
        <v>937</v>
      </c>
      <c r="F39" s="158" t="s">
        <v>938</v>
      </c>
      <c r="G39" s="158" t="s">
        <v>939</v>
      </c>
      <c r="H39" s="158" t="s">
        <v>940</v>
      </c>
      <c r="I39" s="158" t="s">
        <v>941</v>
      </c>
      <c r="J39" s="158" t="s">
        <v>942</v>
      </c>
      <c r="K39" s="158" t="s">
        <v>943</v>
      </c>
      <c r="L39" s="158" t="s">
        <v>944</v>
      </c>
      <c r="M39" s="158" t="s">
        <v>945</v>
      </c>
      <c r="N39"/>
      <c r="O39"/>
      <c r="P39"/>
    </row>
    <row r="40" spans="1:16" ht="15" thickBot="1" x14ac:dyDescent="0.4">
      <c r="A40" s="158" t="s">
        <v>946</v>
      </c>
      <c r="B40" s="159">
        <v>1</v>
      </c>
      <c r="C40" s="159">
        <v>1</v>
      </c>
      <c r="D40" s="159">
        <v>3</v>
      </c>
      <c r="E40" s="159">
        <v>3</v>
      </c>
      <c r="F40" s="159">
        <v>3</v>
      </c>
      <c r="G40" s="159">
        <v>3</v>
      </c>
      <c r="H40" s="159">
        <v>1</v>
      </c>
      <c r="I40" s="159">
        <v>6</v>
      </c>
      <c r="J40" s="159">
        <v>10</v>
      </c>
      <c r="K40" s="159">
        <v>1</v>
      </c>
      <c r="L40" s="159">
        <v>1</v>
      </c>
      <c r="M40" s="159">
        <v>659527</v>
      </c>
      <c r="N40"/>
      <c r="O40"/>
      <c r="P40"/>
    </row>
    <row r="41" spans="1:16" ht="15" thickBot="1" x14ac:dyDescent="0.4">
      <c r="A41" s="158" t="s">
        <v>947</v>
      </c>
      <c r="B41" s="159">
        <v>4</v>
      </c>
      <c r="C41" s="159">
        <v>4</v>
      </c>
      <c r="D41" s="159">
        <v>4</v>
      </c>
      <c r="E41" s="159">
        <v>4</v>
      </c>
      <c r="F41" s="159">
        <v>2</v>
      </c>
      <c r="G41" s="159">
        <v>7</v>
      </c>
      <c r="H41" s="159">
        <v>3</v>
      </c>
      <c r="I41" s="159">
        <v>10</v>
      </c>
      <c r="J41" s="159">
        <v>9</v>
      </c>
      <c r="K41" s="159">
        <v>3</v>
      </c>
      <c r="L41" s="159">
        <v>3</v>
      </c>
      <c r="M41" s="159">
        <v>632587</v>
      </c>
      <c r="N41"/>
      <c r="O41"/>
      <c r="P41"/>
    </row>
    <row r="42" spans="1:16" ht="15" thickBot="1" x14ac:dyDescent="0.4">
      <c r="A42" s="158" t="s">
        <v>948</v>
      </c>
      <c r="B42" s="159">
        <v>2</v>
      </c>
      <c r="C42" s="159">
        <v>2</v>
      </c>
      <c r="D42" s="159">
        <v>1</v>
      </c>
      <c r="E42" s="159">
        <v>1</v>
      </c>
      <c r="F42" s="159">
        <v>7</v>
      </c>
      <c r="G42" s="159">
        <v>6</v>
      </c>
      <c r="H42" s="159">
        <v>4</v>
      </c>
      <c r="I42" s="159">
        <v>2</v>
      </c>
      <c r="J42" s="159">
        <v>5</v>
      </c>
      <c r="K42" s="159">
        <v>2</v>
      </c>
      <c r="L42" s="159">
        <v>2</v>
      </c>
      <c r="M42" s="159">
        <v>661557</v>
      </c>
      <c r="N42"/>
      <c r="O42"/>
      <c r="P42"/>
    </row>
    <row r="43" spans="1:16" ht="15" thickBot="1" x14ac:dyDescent="0.4">
      <c r="A43" s="158" t="s">
        <v>949</v>
      </c>
      <c r="B43" s="159">
        <v>3</v>
      </c>
      <c r="C43" s="159">
        <v>3</v>
      </c>
      <c r="D43" s="159">
        <v>2</v>
      </c>
      <c r="E43" s="159">
        <v>2</v>
      </c>
      <c r="F43" s="159">
        <v>6</v>
      </c>
      <c r="G43" s="159">
        <v>9</v>
      </c>
      <c r="H43" s="159">
        <v>10</v>
      </c>
      <c r="I43" s="159">
        <v>4</v>
      </c>
      <c r="J43" s="159">
        <v>3</v>
      </c>
      <c r="K43" s="159">
        <v>4</v>
      </c>
      <c r="L43" s="159">
        <v>4</v>
      </c>
      <c r="M43" s="159">
        <v>642244</v>
      </c>
      <c r="N43"/>
      <c r="O43"/>
      <c r="P43"/>
    </row>
    <row r="44" spans="1:16" ht="15" thickBot="1" x14ac:dyDescent="0.4">
      <c r="A44" s="158" t="s">
        <v>950</v>
      </c>
      <c r="B44" s="159">
        <v>9</v>
      </c>
      <c r="C44" s="159">
        <v>9</v>
      </c>
      <c r="D44" s="159">
        <v>10</v>
      </c>
      <c r="E44" s="159">
        <v>10</v>
      </c>
      <c r="F44" s="159">
        <v>10</v>
      </c>
      <c r="G44" s="159">
        <v>11</v>
      </c>
      <c r="H44" s="159">
        <v>5</v>
      </c>
      <c r="I44" s="159">
        <v>11</v>
      </c>
      <c r="J44" s="159">
        <v>11</v>
      </c>
      <c r="K44" s="159">
        <v>9</v>
      </c>
      <c r="L44" s="159">
        <v>9</v>
      </c>
      <c r="M44" s="159">
        <v>578608</v>
      </c>
      <c r="N44"/>
      <c r="O44"/>
      <c r="P44"/>
    </row>
    <row r="45" spans="1:16" ht="15" thickBot="1" x14ac:dyDescent="0.4">
      <c r="A45" s="158" t="s">
        <v>951</v>
      </c>
      <c r="B45" s="159">
        <v>11</v>
      </c>
      <c r="C45" s="159">
        <v>11</v>
      </c>
      <c r="D45" s="159">
        <v>9</v>
      </c>
      <c r="E45" s="159">
        <v>9</v>
      </c>
      <c r="F45" s="159">
        <v>8</v>
      </c>
      <c r="G45" s="159">
        <v>10</v>
      </c>
      <c r="H45" s="159">
        <v>9</v>
      </c>
      <c r="I45" s="159">
        <v>8</v>
      </c>
      <c r="J45" s="159">
        <v>4</v>
      </c>
      <c r="K45" s="159">
        <v>5</v>
      </c>
      <c r="L45" s="159">
        <v>5</v>
      </c>
      <c r="M45" s="159">
        <v>618990</v>
      </c>
      <c r="N45"/>
      <c r="O45"/>
      <c r="P45"/>
    </row>
    <row r="46" spans="1:16" ht="15" thickBot="1" x14ac:dyDescent="0.4">
      <c r="A46" s="158" t="s">
        <v>952</v>
      </c>
      <c r="B46" s="159">
        <v>7</v>
      </c>
      <c r="C46" s="159">
        <v>7</v>
      </c>
      <c r="D46" s="159">
        <v>7</v>
      </c>
      <c r="E46" s="159">
        <v>5</v>
      </c>
      <c r="F46" s="159">
        <v>1</v>
      </c>
      <c r="G46" s="159">
        <v>1</v>
      </c>
      <c r="H46" s="159">
        <v>8</v>
      </c>
      <c r="I46" s="159">
        <v>1</v>
      </c>
      <c r="J46" s="159">
        <v>1</v>
      </c>
      <c r="K46" s="159">
        <v>10</v>
      </c>
      <c r="L46" s="159">
        <v>10</v>
      </c>
      <c r="M46" s="159">
        <v>660714</v>
      </c>
      <c r="N46"/>
      <c r="O46"/>
      <c r="P46"/>
    </row>
    <row r="47" spans="1:16" ht="15" thickBot="1" x14ac:dyDescent="0.4">
      <c r="A47" s="158" t="s">
        <v>953</v>
      </c>
      <c r="B47" s="159">
        <v>6</v>
      </c>
      <c r="C47" s="159">
        <v>6</v>
      </c>
      <c r="D47" s="159">
        <v>6</v>
      </c>
      <c r="E47" s="159">
        <v>6</v>
      </c>
      <c r="F47" s="159">
        <v>9</v>
      </c>
      <c r="G47" s="159">
        <v>5</v>
      </c>
      <c r="H47" s="159">
        <v>6</v>
      </c>
      <c r="I47" s="159">
        <v>7</v>
      </c>
      <c r="J47" s="159">
        <v>6</v>
      </c>
      <c r="K47" s="159">
        <v>7</v>
      </c>
      <c r="L47" s="159">
        <v>7</v>
      </c>
      <c r="M47" s="159">
        <v>622784</v>
      </c>
      <c r="N47"/>
      <c r="O47"/>
      <c r="P47"/>
    </row>
    <row r="48" spans="1:16" ht="15" thickBot="1" x14ac:dyDescent="0.4">
      <c r="A48" s="158" t="s">
        <v>954</v>
      </c>
      <c r="B48" s="159">
        <v>8</v>
      </c>
      <c r="C48" s="159">
        <v>8</v>
      </c>
      <c r="D48" s="159">
        <v>5</v>
      </c>
      <c r="E48" s="159">
        <v>8</v>
      </c>
      <c r="F48" s="159">
        <v>11</v>
      </c>
      <c r="G48" s="159">
        <v>4</v>
      </c>
      <c r="H48" s="159">
        <v>11</v>
      </c>
      <c r="I48" s="159">
        <v>5</v>
      </c>
      <c r="J48" s="159">
        <v>2</v>
      </c>
      <c r="K48" s="159">
        <v>8</v>
      </c>
      <c r="L48" s="159">
        <v>8</v>
      </c>
      <c r="M48" s="159">
        <v>608759</v>
      </c>
      <c r="N48"/>
      <c r="O48"/>
      <c r="P48"/>
    </row>
    <row r="49" spans="1:16" ht="15" thickBot="1" x14ac:dyDescent="0.4">
      <c r="A49" s="158" t="s">
        <v>955</v>
      </c>
      <c r="B49" s="159">
        <v>5</v>
      </c>
      <c r="C49" s="159">
        <v>5</v>
      </c>
      <c r="D49" s="159">
        <v>8</v>
      </c>
      <c r="E49" s="159">
        <v>7</v>
      </c>
      <c r="F49" s="159">
        <v>5</v>
      </c>
      <c r="G49" s="159">
        <v>2</v>
      </c>
      <c r="H49" s="159">
        <v>2</v>
      </c>
      <c r="I49" s="159">
        <v>3</v>
      </c>
      <c r="J49" s="159">
        <v>8</v>
      </c>
      <c r="K49" s="159">
        <v>11</v>
      </c>
      <c r="L49" s="159">
        <v>11</v>
      </c>
      <c r="M49" s="159">
        <v>588628</v>
      </c>
      <c r="N49"/>
      <c r="O49"/>
      <c r="P49"/>
    </row>
    <row r="50" spans="1:16" ht="15" thickBot="1" x14ac:dyDescent="0.4">
      <c r="A50" s="158" t="s">
        <v>956</v>
      </c>
      <c r="B50" s="159">
        <v>10</v>
      </c>
      <c r="C50" s="159">
        <v>10</v>
      </c>
      <c r="D50" s="159">
        <v>11</v>
      </c>
      <c r="E50" s="159">
        <v>11</v>
      </c>
      <c r="F50" s="159">
        <v>4</v>
      </c>
      <c r="G50" s="159">
        <v>8</v>
      </c>
      <c r="H50" s="159">
        <v>7</v>
      </c>
      <c r="I50" s="159">
        <v>9</v>
      </c>
      <c r="J50" s="159">
        <v>7</v>
      </c>
      <c r="K50" s="159">
        <v>6</v>
      </c>
      <c r="L50" s="159">
        <v>6</v>
      </c>
      <c r="M50" s="159">
        <v>602789</v>
      </c>
      <c r="N50"/>
      <c r="O50"/>
      <c r="P50"/>
    </row>
    <row r="51" spans="1:16" ht="18.5" thickBot="1" x14ac:dyDescent="0.4">
      <c r="A51" s="154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4">
      <c r="A52" s="158" t="s">
        <v>957</v>
      </c>
      <c r="B52" s="158" t="s">
        <v>934</v>
      </c>
      <c r="C52" s="158" t="s">
        <v>935</v>
      </c>
      <c r="D52" s="158" t="s">
        <v>936</v>
      </c>
      <c r="E52" s="158" t="s">
        <v>937</v>
      </c>
      <c r="F52" s="158" t="s">
        <v>938</v>
      </c>
      <c r="G52" s="158" t="s">
        <v>939</v>
      </c>
      <c r="H52" s="158" t="s">
        <v>940</v>
      </c>
      <c r="I52" s="158" t="s">
        <v>941</v>
      </c>
      <c r="J52" s="158" t="s">
        <v>942</v>
      </c>
      <c r="K52" s="158" t="s">
        <v>943</v>
      </c>
      <c r="L52" s="158" t="s">
        <v>944</v>
      </c>
      <c r="M52"/>
      <c r="N52"/>
      <c r="O52"/>
      <c r="P52"/>
    </row>
    <row r="53" spans="1:16" ht="15" thickBot="1" x14ac:dyDescent="0.4">
      <c r="A53" s="158" t="s">
        <v>958</v>
      </c>
      <c r="B53" s="159" t="s">
        <v>959</v>
      </c>
      <c r="C53" s="159" t="s">
        <v>959</v>
      </c>
      <c r="D53" s="159" t="s">
        <v>1008</v>
      </c>
      <c r="E53" s="159" t="s">
        <v>959</v>
      </c>
      <c r="F53" s="159" t="s">
        <v>1009</v>
      </c>
      <c r="G53" s="159" t="s">
        <v>959</v>
      </c>
      <c r="H53" s="159" t="s">
        <v>1010</v>
      </c>
      <c r="I53" s="159" t="s">
        <v>959</v>
      </c>
      <c r="J53" s="159" t="s">
        <v>1011</v>
      </c>
      <c r="K53" s="159" t="s">
        <v>1012</v>
      </c>
      <c r="L53" s="159" t="s">
        <v>959</v>
      </c>
      <c r="M53"/>
      <c r="N53"/>
      <c r="O53"/>
      <c r="P53"/>
    </row>
    <row r="54" spans="1:16" ht="15" thickBot="1" x14ac:dyDescent="0.4">
      <c r="A54" s="158" t="s">
        <v>961</v>
      </c>
      <c r="B54" s="159" t="s">
        <v>959</v>
      </c>
      <c r="C54" s="159" t="s">
        <v>959</v>
      </c>
      <c r="D54" s="159" t="s">
        <v>1013</v>
      </c>
      <c r="E54" s="159" t="s">
        <v>959</v>
      </c>
      <c r="F54" s="159" t="s">
        <v>1014</v>
      </c>
      <c r="G54" s="159" t="s">
        <v>959</v>
      </c>
      <c r="H54" s="159" t="s">
        <v>1015</v>
      </c>
      <c r="I54" s="159" t="s">
        <v>959</v>
      </c>
      <c r="J54" s="159" t="s">
        <v>1011</v>
      </c>
      <c r="K54" s="159" t="s">
        <v>1012</v>
      </c>
      <c r="L54" s="159" t="s">
        <v>959</v>
      </c>
      <c r="M54"/>
      <c r="N54"/>
      <c r="O54"/>
      <c r="P54"/>
    </row>
    <row r="55" spans="1:16" ht="15" thickBot="1" x14ac:dyDescent="0.4">
      <c r="A55" s="158" t="s">
        <v>962</v>
      </c>
      <c r="B55" s="159" t="s">
        <v>959</v>
      </c>
      <c r="C55" s="159" t="s">
        <v>959</v>
      </c>
      <c r="D55" s="159" t="s">
        <v>959</v>
      </c>
      <c r="E55" s="159" t="s">
        <v>959</v>
      </c>
      <c r="F55" s="159" t="s">
        <v>1014</v>
      </c>
      <c r="G55" s="159" t="s">
        <v>959</v>
      </c>
      <c r="H55" s="159" t="s">
        <v>1016</v>
      </c>
      <c r="I55" s="159" t="s">
        <v>959</v>
      </c>
      <c r="J55" s="159" t="s">
        <v>1011</v>
      </c>
      <c r="K55" s="159" t="s">
        <v>1012</v>
      </c>
      <c r="L55" s="159" t="s">
        <v>959</v>
      </c>
      <c r="M55"/>
      <c r="N55"/>
      <c r="O55"/>
      <c r="P55"/>
    </row>
    <row r="56" spans="1:16" ht="15" thickBot="1" x14ac:dyDescent="0.4">
      <c r="A56" s="158" t="s">
        <v>963</v>
      </c>
      <c r="B56" s="159" t="s">
        <v>959</v>
      </c>
      <c r="C56" s="159" t="s">
        <v>959</v>
      </c>
      <c r="D56" s="159" t="s">
        <v>959</v>
      </c>
      <c r="E56" s="159" t="s">
        <v>959</v>
      </c>
      <c r="F56" s="159" t="s">
        <v>1017</v>
      </c>
      <c r="G56" s="159" t="s">
        <v>959</v>
      </c>
      <c r="H56" s="159" t="s">
        <v>1016</v>
      </c>
      <c r="I56" s="159" t="s">
        <v>959</v>
      </c>
      <c r="J56" s="159" t="s">
        <v>1011</v>
      </c>
      <c r="K56" s="159" t="s">
        <v>1012</v>
      </c>
      <c r="L56" s="159" t="s">
        <v>959</v>
      </c>
      <c r="M56"/>
      <c r="N56"/>
      <c r="O56"/>
      <c r="P56"/>
    </row>
    <row r="57" spans="1:16" ht="15" thickBot="1" x14ac:dyDescent="0.4">
      <c r="A57" s="158" t="s">
        <v>964</v>
      </c>
      <c r="B57" s="159" t="s">
        <v>959</v>
      </c>
      <c r="C57" s="159" t="s">
        <v>959</v>
      </c>
      <c r="D57" s="159" t="s">
        <v>959</v>
      </c>
      <c r="E57" s="159" t="s">
        <v>959</v>
      </c>
      <c r="F57" s="159" t="s">
        <v>959</v>
      </c>
      <c r="G57" s="159" t="s">
        <v>959</v>
      </c>
      <c r="H57" s="159" t="s">
        <v>1016</v>
      </c>
      <c r="I57" s="159" t="s">
        <v>959</v>
      </c>
      <c r="J57" s="159" t="s">
        <v>987</v>
      </c>
      <c r="K57" s="159" t="s">
        <v>1012</v>
      </c>
      <c r="L57" s="159" t="s">
        <v>959</v>
      </c>
      <c r="M57"/>
      <c r="N57"/>
      <c r="O57"/>
      <c r="P57"/>
    </row>
    <row r="58" spans="1:16" ht="15" thickBot="1" x14ac:dyDescent="0.4">
      <c r="A58" s="158" t="s">
        <v>965</v>
      </c>
      <c r="B58" s="159" t="s">
        <v>959</v>
      </c>
      <c r="C58" s="159" t="s">
        <v>959</v>
      </c>
      <c r="D58" s="159" t="s">
        <v>959</v>
      </c>
      <c r="E58" s="159" t="s">
        <v>959</v>
      </c>
      <c r="F58" s="159" t="s">
        <v>959</v>
      </c>
      <c r="G58" s="159" t="s">
        <v>959</v>
      </c>
      <c r="H58" s="159" t="s">
        <v>1016</v>
      </c>
      <c r="I58" s="159" t="s">
        <v>959</v>
      </c>
      <c r="J58" s="159" t="s">
        <v>987</v>
      </c>
      <c r="K58" s="159" t="s">
        <v>1012</v>
      </c>
      <c r="L58" s="159" t="s">
        <v>959</v>
      </c>
      <c r="M58"/>
      <c r="N58"/>
      <c r="O58"/>
      <c r="P58"/>
    </row>
    <row r="59" spans="1:16" ht="15" thickBot="1" x14ac:dyDescent="0.4">
      <c r="A59" s="158" t="s">
        <v>966</v>
      </c>
      <c r="B59" s="159" t="s">
        <v>959</v>
      </c>
      <c r="C59" s="159" t="s">
        <v>959</v>
      </c>
      <c r="D59" s="159" t="s">
        <v>959</v>
      </c>
      <c r="E59" s="159" t="s">
        <v>959</v>
      </c>
      <c r="F59" s="159" t="s">
        <v>959</v>
      </c>
      <c r="G59" s="159" t="s">
        <v>959</v>
      </c>
      <c r="H59" s="159" t="s">
        <v>1016</v>
      </c>
      <c r="I59" s="159" t="s">
        <v>959</v>
      </c>
      <c r="J59" s="159" t="s">
        <v>959</v>
      </c>
      <c r="K59" s="159" t="s">
        <v>959</v>
      </c>
      <c r="L59" s="159" t="s">
        <v>959</v>
      </c>
      <c r="M59"/>
      <c r="N59"/>
      <c r="O59"/>
      <c r="P59"/>
    </row>
    <row r="60" spans="1:16" ht="15" thickBot="1" x14ac:dyDescent="0.4">
      <c r="A60" s="158" t="s">
        <v>967</v>
      </c>
      <c r="B60" s="159" t="s">
        <v>959</v>
      </c>
      <c r="C60" s="159" t="s">
        <v>959</v>
      </c>
      <c r="D60" s="159" t="s">
        <v>959</v>
      </c>
      <c r="E60" s="159" t="s">
        <v>959</v>
      </c>
      <c r="F60" s="159" t="s">
        <v>959</v>
      </c>
      <c r="G60" s="159" t="s">
        <v>959</v>
      </c>
      <c r="H60" s="159" t="s">
        <v>959</v>
      </c>
      <c r="I60" s="159" t="s">
        <v>959</v>
      </c>
      <c r="J60" s="159" t="s">
        <v>959</v>
      </c>
      <c r="K60" s="159" t="s">
        <v>959</v>
      </c>
      <c r="L60" s="159" t="s">
        <v>959</v>
      </c>
      <c r="M60"/>
      <c r="N60"/>
      <c r="O60"/>
      <c r="P60"/>
    </row>
    <row r="61" spans="1:16" ht="15" thickBot="1" x14ac:dyDescent="0.4">
      <c r="A61" s="158" t="s">
        <v>968</v>
      </c>
      <c r="B61" s="159" t="s">
        <v>959</v>
      </c>
      <c r="C61" s="159" t="s">
        <v>959</v>
      </c>
      <c r="D61" s="159" t="s">
        <v>959</v>
      </c>
      <c r="E61" s="159" t="s">
        <v>959</v>
      </c>
      <c r="F61" s="159" t="s">
        <v>959</v>
      </c>
      <c r="G61" s="159" t="s">
        <v>959</v>
      </c>
      <c r="H61" s="159" t="s">
        <v>959</v>
      </c>
      <c r="I61" s="159" t="s">
        <v>959</v>
      </c>
      <c r="J61" s="159" t="s">
        <v>959</v>
      </c>
      <c r="K61" s="159" t="s">
        <v>959</v>
      </c>
      <c r="L61" s="159" t="s">
        <v>959</v>
      </c>
      <c r="M61"/>
      <c r="N61"/>
      <c r="O61"/>
      <c r="P61"/>
    </row>
    <row r="62" spans="1:16" ht="15" thickBot="1" x14ac:dyDescent="0.4">
      <c r="A62" s="158" t="s">
        <v>969</v>
      </c>
      <c r="B62" s="159" t="s">
        <v>959</v>
      </c>
      <c r="C62" s="159" t="s">
        <v>959</v>
      </c>
      <c r="D62" s="159" t="s">
        <v>959</v>
      </c>
      <c r="E62" s="159" t="s">
        <v>959</v>
      </c>
      <c r="F62" s="159" t="s">
        <v>959</v>
      </c>
      <c r="G62" s="159" t="s">
        <v>959</v>
      </c>
      <c r="H62" s="159" t="s">
        <v>959</v>
      </c>
      <c r="I62" s="159" t="s">
        <v>959</v>
      </c>
      <c r="J62" s="159" t="s">
        <v>959</v>
      </c>
      <c r="K62" s="159" t="s">
        <v>959</v>
      </c>
      <c r="L62" s="159" t="s">
        <v>959</v>
      </c>
      <c r="M62"/>
      <c r="N62"/>
      <c r="O62"/>
      <c r="P62"/>
    </row>
    <row r="63" spans="1:16" ht="15" thickBot="1" x14ac:dyDescent="0.4">
      <c r="A63" s="158" t="s">
        <v>970</v>
      </c>
      <c r="B63" s="159" t="s">
        <v>959</v>
      </c>
      <c r="C63" s="159" t="s">
        <v>959</v>
      </c>
      <c r="D63" s="159" t="s">
        <v>959</v>
      </c>
      <c r="E63" s="159" t="s">
        <v>959</v>
      </c>
      <c r="F63" s="159" t="s">
        <v>959</v>
      </c>
      <c r="G63" s="159" t="s">
        <v>959</v>
      </c>
      <c r="H63" s="159" t="s">
        <v>959</v>
      </c>
      <c r="I63" s="159" t="s">
        <v>959</v>
      </c>
      <c r="J63" s="159" t="s">
        <v>959</v>
      </c>
      <c r="K63" s="159" t="s">
        <v>959</v>
      </c>
      <c r="L63" s="159" t="s">
        <v>959</v>
      </c>
      <c r="M63"/>
      <c r="N63"/>
      <c r="O63"/>
      <c r="P63"/>
    </row>
    <row r="64" spans="1:16" ht="18.5" thickBot="1" x14ac:dyDescent="0.4">
      <c r="A64" s="15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thickBot="1" x14ac:dyDescent="0.4">
      <c r="A65" s="158" t="s">
        <v>971</v>
      </c>
      <c r="B65" s="158" t="s">
        <v>934</v>
      </c>
      <c r="C65" s="158" t="s">
        <v>935</v>
      </c>
      <c r="D65" s="158" t="s">
        <v>936</v>
      </c>
      <c r="E65" s="158" t="s">
        <v>937</v>
      </c>
      <c r="F65" s="158" t="s">
        <v>938</v>
      </c>
      <c r="G65" s="158" t="s">
        <v>939</v>
      </c>
      <c r="H65" s="158" t="s">
        <v>940</v>
      </c>
      <c r="I65" s="158" t="s">
        <v>941</v>
      </c>
      <c r="J65" s="158" t="s">
        <v>942</v>
      </c>
      <c r="K65" s="158" t="s">
        <v>943</v>
      </c>
      <c r="L65" s="158" t="s">
        <v>944</v>
      </c>
      <c r="M65"/>
      <c r="N65"/>
      <c r="O65"/>
      <c r="P65"/>
    </row>
    <row r="66" spans="1:16" ht="15" thickBot="1" x14ac:dyDescent="0.4">
      <c r="A66" s="158" t="s">
        <v>958</v>
      </c>
      <c r="B66" s="159">
        <v>0</v>
      </c>
      <c r="C66" s="159">
        <v>0</v>
      </c>
      <c r="D66" s="159">
        <v>28542</v>
      </c>
      <c r="E66" s="159">
        <v>0</v>
      </c>
      <c r="F66" s="159">
        <v>51955</v>
      </c>
      <c r="G66" s="159">
        <v>0</v>
      </c>
      <c r="H66" s="159">
        <v>605548</v>
      </c>
      <c r="I66" s="159">
        <v>0</v>
      </c>
      <c r="J66" s="159">
        <v>608759</v>
      </c>
      <c r="K66" s="159">
        <v>10231</v>
      </c>
      <c r="L66" s="159">
        <v>0</v>
      </c>
      <c r="M66"/>
      <c r="N66"/>
      <c r="O66"/>
      <c r="P66"/>
    </row>
    <row r="67" spans="1:16" ht="15" thickBot="1" x14ac:dyDescent="0.4">
      <c r="A67" s="158" t="s">
        <v>961</v>
      </c>
      <c r="B67" s="159">
        <v>0</v>
      </c>
      <c r="C67" s="159">
        <v>0</v>
      </c>
      <c r="D67" s="159">
        <v>23254</v>
      </c>
      <c r="E67" s="159">
        <v>0</v>
      </c>
      <c r="F67" s="159">
        <v>43748</v>
      </c>
      <c r="G67" s="159">
        <v>0</v>
      </c>
      <c r="H67" s="159">
        <v>588628</v>
      </c>
      <c r="I67" s="159">
        <v>0</v>
      </c>
      <c r="J67" s="159">
        <v>608759</v>
      </c>
      <c r="K67" s="159">
        <v>10231</v>
      </c>
      <c r="L67" s="159">
        <v>0</v>
      </c>
      <c r="M67"/>
      <c r="N67"/>
      <c r="O67"/>
      <c r="P67"/>
    </row>
    <row r="68" spans="1:16" ht="15" thickBot="1" x14ac:dyDescent="0.4">
      <c r="A68" s="158" t="s">
        <v>962</v>
      </c>
      <c r="B68" s="159">
        <v>0</v>
      </c>
      <c r="C68" s="159">
        <v>0</v>
      </c>
      <c r="D68" s="159">
        <v>0</v>
      </c>
      <c r="E68" s="159">
        <v>0</v>
      </c>
      <c r="F68" s="159">
        <v>43748</v>
      </c>
      <c r="G68" s="159">
        <v>0</v>
      </c>
      <c r="H68" s="159">
        <v>578608</v>
      </c>
      <c r="I68" s="159">
        <v>0</v>
      </c>
      <c r="J68" s="159">
        <v>608759</v>
      </c>
      <c r="K68" s="159">
        <v>10231</v>
      </c>
      <c r="L68" s="159">
        <v>0</v>
      </c>
      <c r="M68"/>
      <c r="N68"/>
      <c r="O68"/>
      <c r="P68"/>
    </row>
    <row r="69" spans="1:16" ht="15" thickBot="1" x14ac:dyDescent="0.4">
      <c r="A69" s="158" t="s">
        <v>963</v>
      </c>
      <c r="B69" s="159">
        <v>0</v>
      </c>
      <c r="C69" s="159">
        <v>0</v>
      </c>
      <c r="D69" s="159">
        <v>0</v>
      </c>
      <c r="E69" s="159">
        <v>0</v>
      </c>
      <c r="F69" s="159">
        <v>13950</v>
      </c>
      <c r="G69" s="159">
        <v>0</v>
      </c>
      <c r="H69" s="159">
        <v>578608</v>
      </c>
      <c r="I69" s="159">
        <v>0</v>
      </c>
      <c r="J69" s="159">
        <v>608759</v>
      </c>
      <c r="K69" s="159">
        <v>10231</v>
      </c>
      <c r="L69" s="159">
        <v>0</v>
      </c>
      <c r="M69"/>
      <c r="N69"/>
      <c r="O69"/>
      <c r="P69"/>
    </row>
    <row r="70" spans="1:16" ht="15" thickBot="1" x14ac:dyDescent="0.4">
      <c r="A70" s="158" t="s">
        <v>964</v>
      </c>
      <c r="B70" s="159">
        <v>0</v>
      </c>
      <c r="C70" s="159">
        <v>0</v>
      </c>
      <c r="D70" s="159">
        <v>0</v>
      </c>
      <c r="E70" s="159">
        <v>0</v>
      </c>
      <c r="F70" s="159">
        <v>0</v>
      </c>
      <c r="G70" s="159">
        <v>0</v>
      </c>
      <c r="H70" s="159">
        <v>578608</v>
      </c>
      <c r="I70" s="159">
        <v>0</v>
      </c>
      <c r="J70" s="159">
        <v>44176</v>
      </c>
      <c r="K70" s="159">
        <v>10231</v>
      </c>
      <c r="L70" s="159">
        <v>0</v>
      </c>
      <c r="M70"/>
      <c r="N70"/>
      <c r="O70"/>
      <c r="P70"/>
    </row>
    <row r="71" spans="1:16" ht="15" thickBot="1" x14ac:dyDescent="0.4">
      <c r="A71" s="158" t="s">
        <v>965</v>
      </c>
      <c r="B71" s="159">
        <v>0</v>
      </c>
      <c r="C71" s="159">
        <v>0</v>
      </c>
      <c r="D71" s="159">
        <v>0</v>
      </c>
      <c r="E71" s="159">
        <v>0</v>
      </c>
      <c r="F71" s="159">
        <v>0</v>
      </c>
      <c r="G71" s="159">
        <v>0</v>
      </c>
      <c r="H71" s="159">
        <v>578608</v>
      </c>
      <c r="I71" s="159">
        <v>0</v>
      </c>
      <c r="J71" s="159">
        <v>44176</v>
      </c>
      <c r="K71" s="159">
        <v>10231</v>
      </c>
      <c r="L71" s="159">
        <v>0</v>
      </c>
      <c r="M71"/>
      <c r="N71"/>
      <c r="O71"/>
      <c r="P71"/>
    </row>
    <row r="72" spans="1:16" ht="15" thickBot="1" x14ac:dyDescent="0.4">
      <c r="A72" s="158" t="s">
        <v>966</v>
      </c>
      <c r="B72" s="159">
        <v>0</v>
      </c>
      <c r="C72" s="159">
        <v>0</v>
      </c>
      <c r="D72" s="159">
        <v>0</v>
      </c>
      <c r="E72" s="159">
        <v>0</v>
      </c>
      <c r="F72" s="159">
        <v>0</v>
      </c>
      <c r="G72" s="159">
        <v>0</v>
      </c>
      <c r="H72" s="159">
        <v>578608</v>
      </c>
      <c r="I72" s="159">
        <v>0</v>
      </c>
      <c r="J72" s="159">
        <v>0</v>
      </c>
      <c r="K72" s="159">
        <v>0</v>
      </c>
      <c r="L72" s="159">
        <v>0</v>
      </c>
      <c r="M72"/>
      <c r="N72"/>
      <c r="O72"/>
      <c r="P72"/>
    </row>
    <row r="73" spans="1:16" ht="15" thickBot="1" x14ac:dyDescent="0.4">
      <c r="A73" s="158" t="s">
        <v>967</v>
      </c>
      <c r="B73" s="159">
        <v>0</v>
      </c>
      <c r="C73" s="159">
        <v>0</v>
      </c>
      <c r="D73" s="159">
        <v>0</v>
      </c>
      <c r="E73" s="159">
        <v>0</v>
      </c>
      <c r="F73" s="159">
        <v>0</v>
      </c>
      <c r="G73" s="159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/>
      <c r="N73"/>
      <c r="O73"/>
      <c r="P73"/>
    </row>
    <row r="74" spans="1:16" ht="15" thickBot="1" x14ac:dyDescent="0.4">
      <c r="A74" s="158" t="s">
        <v>968</v>
      </c>
      <c r="B74" s="159">
        <v>0</v>
      </c>
      <c r="C74" s="159">
        <v>0</v>
      </c>
      <c r="D74" s="159">
        <v>0</v>
      </c>
      <c r="E74" s="159">
        <v>0</v>
      </c>
      <c r="F74" s="159">
        <v>0</v>
      </c>
      <c r="G74" s="159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/>
      <c r="N74"/>
      <c r="O74"/>
      <c r="P74"/>
    </row>
    <row r="75" spans="1:16" ht="15" thickBot="1" x14ac:dyDescent="0.4">
      <c r="A75" s="158" t="s">
        <v>969</v>
      </c>
      <c r="B75" s="159">
        <v>0</v>
      </c>
      <c r="C75" s="159">
        <v>0</v>
      </c>
      <c r="D75" s="159">
        <v>0</v>
      </c>
      <c r="E75" s="159">
        <v>0</v>
      </c>
      <c r="F75" s="159">
        <v>0</v>
      </c>
      <c r="G75" s="159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/>
      <c r="N75"/>
      <c r="O75"/>
      <c r="P75"/>
    </row>
    <row r="76" spans="1:16" ht="15" thickBot="1" x14ac:dyDescent="0.4">
      <c r="A76" s="158" t="s">
        <v>970</v>
      </c>
      <c r="B76" s="159">
        <v>0</v>
      </c>
      <c r="C76" s="159">
        <v>0</v>
      </c>
      <c r="D76" s="159">
        <v>0</v>
      </c>
      <c r="E76" s="159">
        <v>0</v>
      </c>
      <c r="F76" s="159">
        <v>0</v>
      </c>
      <c r="G76" s="159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/>
      <c r="N76"/>
      <c r="O76"/>
      <c r="P76"/>
    </row>
    <row r="77" spans="1:16" ht="18.5" thickBot="1" x14ac:dyDescent="0.4">
      <c r="A77" s="154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thickBot="1" x14ac:dyDescent="0.4">
      <c r="A78" s="158" t="s">
        <v>972</v>
      </c>
      <c r="B78" s="158" t="s">
        <v>934</v>
      </c>
      <c r="C78" s="158" t="s">
        <v>935</v>
      </c>
      <c r="D78" s="158" t="s">
        <v>936</v>
      </c>
      <c r="E78" s="158" t="s">
        <v>937</v>
      </c>
      <c r="F78" s="158" t="s">
        <v>938</v>
      </c>
      <c r="G78" s="158" t="s">
        <v>939</v>
      </c>
      <c r="H78" s="158" t="s">
        <v>940</v>
      </c>
      <c r="I78" s="158" t="s">
        <v>941</v>
      </c>
      <c r="J78" s="158" t="s">
        <v>942</v>
      </c>
      <c r="K78" s="158" t="s">
        <v>943</v>
      </c>
      <c r="L78" s="158" t="s">
        <v>944</v>
      </c>
      <c r="M78" s="158" t="s">
        <v>973</v>
      </c>
      <c r="N78" s="158" t="s">
        <v>974</v>
      </c>
      <c r="O78" s="158" t="s">
        <v>975</v>
      </c>
      <c r="P78" s="158" t="s">
        <v>976</v>
      </c>
    </row>
    <row r="79" spans="1:16" ht="15" thickBot="1" x14ac:dyDescent="0.4">
      <c r="A79" s="158" t="s">
        <v>946</v>
      </c>
      <c r="B79" s="159">
        <v>0</v>
      </c>
      <c r="C79" s="159">
        <v>0</v>
      </c>
      <c r="D79" s="159">
        <v>0</v>
      </c>
      <c r="E79" s="159">
        <v>0</v>
      </c>
      <c r="F79" s="159">
        <v>43748</v>
      </c>
      <c r="G79" s="159">
        <v>0</v>
      </c>
      <c r="H79" s="159">
        <v>605548</v>
      </c>
      <c r="I79" s="159">
        <v>0</v>
      </c>
      <c r="J79" s="159">
        <v>0</v>
      </c>
      <c r="K79" s="159">
        <v>10231</v>
      </c>
      <c r="L79" s="159">
        <v>0</v>
      </c>
      <c r="M79" s="159">
        <v>659527</v>
      </c>
      <c r="N79" s="159">
        <v>659527</v>
      </c>
      <c r="O79" s="159">
        <v>0</v>
      </c>
      <c r="P79" s="159">
        <v>0</v>
      </c>
    </row>
    <row r="80" spans="1:16" ht="15" thickBot="1" x14ac:dyDescent="0.4">
      <c r="A80" s="158" t="s">
        <v>947</v>
      </c>
      <c r="B80" s="159">
        <v>0</v>
      </c>
      <c r="C80" s="159">
        <v>0</v>
      </c>
      <c r="D80" s="159">
        <v>0</v>
      </c>
      <c r="E80" s="159">
        <v>0</v>
      </c>
      <c r="F80" s="159">
        <v>43748</v>
      </c>
      <c r="G80" s="159">
        <v>0</v>
      </c>
      <c r="H80" s="159">
        <v>578608</v>
      </c>
      <c r="I80" s="159">
        <v>0</v>
      </c>
      <c r="J80" s="159">
        <v>0</v>
      </c>
      <c r="K80" s="159">
        <v>10231</v>
      </c>
      <c r="L80" s="159">
        <v>0</v>
      </c>
      <c r="M80" s="159">
        <v>632587</v>
      </c>
      <c r="N80" s="159">
        <v>632587</v>
      </c>
      <c r="O80" s="159">
        <v>0</v>
      </c>
      <c r="P80" s="159">
        <v>0</v>
      </c>
    </row>
    <row r="81" spans="1:16" ht="15" thickBot="1" x14ac:dyDescent="0.4">
      <c r="A81" s="158" t="s">
        <v>948</v>
      </c>
      <c r="B81" s="159">
        <v>0</v>
      </c>
      <c r="C81" s="159">
        <v>0</v>
      </c>
      <c r="D81" s="159">
        <v>28542</v>
      </c>
      <c r="E81" s="159">
        <v>0</v>
      </c>
      <c r="F81" s="159">
        <v>0</v>
      </c>
      <c r="G81" s="159">
        <v>0</v>
      </c>
      <c r="H81" s="159">
        <v>578608</v>
      </c>
      <c r="I81" s="159">
        <v>0</v>
      </c>
      <c r="J81" s="159">
        <v>44176</v>
      </c>
      <c r="K81" s="159">
        <v>10231</v>
      </c>
      <c r="L81" s="159">
        <v>0</v>
      </c>
      <c r="M81" s="159">
        <v>661557</v>
      </c>
      <c r="N81" s="159">
        <v>661557</v>
      </c>
      <c r="O81" s="159">
        <v>0</v>
      </c>
      <c r="P81" s="159">
        <v>0</v>
      </c>
    </row>
    <row r="82" spans="1:16" ht="15" thickBot="1" x14ac:dyDescent="0.4">
      <c r="A82" s="158" t="s">
        <v>949</v>
      </c>
      <c r="B82" s="159">
        <v>0</v>
      </c>
      <c r="C82" s="159">
        <v>0</v>
      </c>
      <c r="D82" s="159">
        <v>23254</v>
      </c>
      <c r="E82" s="159">
        <v>0</v>
      </c>
      <c r="F82" s="159">
        <v>0</v>
      </c>
      <c r="G82" s="159">
        <v>0</v>
      </c>
      <c r="H82" s="159">
        <v>0</v>
      </c>
      <c r="I82" s="159">
        <v>0</v>
      </c>
      <c r="J82" s="159">
        <v>608759</v>
      </c>
      <c r="K82" s="159">
        <v>10231</v>
      </c>
      <c r="L82" s="159">
        <v>0</v>
      </c>
      <c r="M82" s="159">
        <v>642244</v>
      </c>
      <c r="N82" s="159">
        <v>642244</v>
      </c>
      <c r="O82" s="159">
        <v>0</v>
      </c>
      <c r="P82" s="159">
        <v>0</v>
      </c>
    </row>
    <row r="83" spans="1:16" ht="15" thickBot="1" x14ac:dyDescent="0.4">
      <c r="A83" s="158" t="s">
        <v>950</v>
      </c>
      <c r="B83" s="159">
        <v>0</v>
      </c>
      <c r="C83" s="159">
        <v>0</v>
      </c>
      <c r="D83" s="159">
        <v>0</v>
      </c>
      <c r="E83" s="159">
        <v>0</v>
      </c>
      <c r="F83" s="159">
        <v>0</v>
      </c>
      <c r="G83" s="159">
        <v>0</v>
      </c>
      <c r="H83" s="159">
        <v>578608</v>
      </c>
      <c r="I83" s="159">
        <v>0</v>
      </c>
      <c r="J83" s="159">
        <v>0</v>
      </c>
      <c r="K83" s="159">
        <v>0</v>
      </c>
      <c r="L83" s="159">
        <v>0</v>
      </c>
      <c r="M83" s="159">
        <v>578608</v>
      </c>
      <c r="N83" s="159">
        <v>578608</v>
      </c>
      <c r="O83" s="159">
        <v>0</v>
      </c>
      <c r="P83" s="159">
        <v>0</v>
      </c>
    </row>
    <row r="84" spans="1:16" ht="15" thickBot="1" x14ac:dyDescent="0.4">
      <c r="A84" s="158" t="s">
        <v>951</v>
      </c>
      <c r="B84" s="159">
        <v>0</v>
      </c>
      <c r="C84" s="159">
        <v>0</v>
      </c>
      <c r="D84" s="159">
        <v>0</v>
      </c>
      <c r="E84" s="159">
        <v>0</v>
      </c>
      <c r="F84" s="159">
        <v>0</v>
      </c>
      <c r="G84" s="159">
        <v>0</v>
      </c>
      <c r="H84" s="159">
        <v>0</v>
      </c>
      <c r="I84" s="159">
        <v>0</v>
      </c>
      <c r="J84" s="159">
        <v>608759</v>
      </c>
      <c r="K84" s="159">
        <v>10231</v>
      </c>
      <c r="L84" s="159">
        <v>0</v>
      </c>
      <c r="M84" s="159">
        <v>618990</v>
      </c>
      <c r="N84" s="159">
        <v>618990</v>
      </c>
      <c r="O84" s="159">
        <v>0</v>
      </c>
      <c r="P84" s="159">
        <v>0</v>
      </c>
    </row>
    <row r="85" spans="1:16" ht="15" thickBot="1" x14ac:dyDescent="0.4">
      <c r="A85" s="158" t="s">
        <v>952</v>
      </c>
      <c r="B85" s="159">
        <v>0</v>
      </c>
      <c r="C85" s="159">
        <v>0</v>
      </c>
      <c r="D85" s="159">
        <v>0</v>
      </c>
      <c r="E85" s="159">
        <v>0</v>
      </c>
      <c r="F85" s="159">
        <v>51955</v>
      </c>
      <c r="G85" s="159">
        <v>0</v>
      </c>
      <c r="H85" s="159">
        <v>0</v>
      </c>
      <c r="I85" s="159">
        <v>0</v>
      </c>
      <c r="J85" s="159">
        <v>608759</v>
      </c>
      <c r="K85" s="159">
        <v>0</v>
      </c>
      <c r="L85" s="159">
        <v>0</v>
      </c>
      <c r="M85" s="159">
        <v>660714</v>
      </c>
      <c r="N85" s="159">
        <v>660714</v>
      </c>
      <c r="O85" s="159">
        <v>0</v>
      </c>
      <c r="P85" s="159">
        <v>0</v>
      </c>
    </row>
    <row r="86" spans="1:16" ht="15" thickBot="1" x14ac:dyDescent="0.4">
      <c r="A86" s="158" t="s">
        <v>953</v>
      </c>
      <c r="B86" s="159">
        <v>0</v>
      </c>
      <c r="C86" s="159">
        <v>0</v>
      </c>
      <c r="D86" s="159">
        <v>0</v>
      </c>
      <c r="E86" s="159">
        <v>0</v>
      </c>
      <c r="F86" s="159">
        <v>0</v>
      </c>
      <c r="G86" s="159">
        <v>0</v>
      </c>
      <c r="H86" s="159">
        <v>578608</v>
      </c>
      <c r="I86" s="159">
        <v>0</v>
      </c>
      <c r="J86" s="159">
        <v>44176</v>
      </c>
      <c r="K86" s="159">
        <v>0</v>
      </c>
      <c r="L86" s="159">
        <v>0</v>
      </c>
      <c r="M86" s="159">
        <v>622784</v>
      </c>
      <c r="N86" s="159">
        <v>622784</v>
      </c>
      <c r="O86" s="159">
        <v>0</v>
      </c>
      <c r="P86" s="159">
        <v>0</v>
      </c>
    </row>
    <row r="87" spans="1:16" ht="15" thickBot="1" x14ac:dyDescent="0.4">
      <c r="A87" s="158" t="s">
        <v>954</v>
      </c>
      <c r="B87" s="159">
        <v>0</v>
      </c>
      <c r="C87" s="159">
        <v>0</v>
      </c>
      <c r="D87" s="159">
        <v>0</v>
      </c>
      <c r="E87" s="159">
        <v>0</v>
      </c>
      <c r="F87" s="159">
        <v>0</v>
      </c>
      <c r="G87" s="159">
        <v>0</v>
      </c>
      <c r="H87" s="159">
        <v>0</v>
      </c>
      <c r="I87" s="159">
        <v>0</v>
      </c>
      <c r="J87" s="159">
        <v>608759</v>
      </c>
      <c r="K87" s="159">
        <v>0</v>
      </c>
      <c r="L87" s="159">
        <v>0</v>
      </c>
      <c r="M87" s="159">
        <v>608759</v>
      </c>
      <c r="N87" s="159">
        <v>608759</v>
      </c>
      <c r="O87" s="159">
        <v>0</v>
      </c>
      <c r="P87" s="159">
        <v>0</v>
      </c>
    </row>
    <row r="88" spans="1:16" ht="15" thickBot="1" x14ac:dyDescent="0.4">
      <c r="A88" s="158" t="s">
        <v>955</v>
      </c>
      <c r="B88" s="159">
        <v>0</v>
      </c>
      <c r="C88" s="159">
        <v>0</v>
      </c>
      <c r="D88" s="159">
        <v>0</v>
      </c>
      <c r="E88" s="159">
        <v>0</v>
      </c>
      <c r="F88" s="159">
        <v>0</v>
      </c>
      <c r="G88" s="159">
        <v>0</v>
      </c>
      <c r="H88" s="159">
        <v>588628</v>
      </c>
      <c r="I88" s="159">
        <v>0</v>
      </c>
      <c r="J88" s="159">
        <v>0</v>
      </c>
      <c r="K88" s="159">
        <v>0</v>
      </c>
      <c r="L88" s="159">
        <v>0</v>
      </c>
      <c r="M88" s="159">
        <v>588628</v>
      </c>
      <c r="N88" s="159">
        <v>588628</v>
      </c>
      <c r="O88" s="159">
        <v>0</v>
      </c>
      <c r="P88" s="159">
        <v>0</v>
      </c>
    </row>
    <row r="89" spans="1:16" ht="15" thickBot="1" x14ac:dyDescent="0.4">
      <c r="A89" s="158" t="s">
        <v>956</v>
      </c>
      <c r="B89" s="159">
        <v>0</v>
      </c>
      <c r="C89" s="159">
        <v>0</v>
      </c>
      <c r="D89" s="159">
        <v>0</v>
      </c>
      <c r="E89" s="159">
        <v>0</v>
      </c>
      <c r="F89" s="159">
        <v>13950</v>
      </c>
      <c r="G89" s="159">
        <v>0</v>
      </c>
      <c r="H89" s="159">
        <v>578608</v>
      </c>
      <c r="I89" s="159">
        <v>0</v>
      </c>
      <c r="J89" s="159">
        <v>0</v>
      </c>
      <c r="K89" s="159">
        <v>10231</v>
      </c>
      <c r="L89" s="159">
        <v>0</v>
      </c>
      <c r="M89" s="159">
        <v>602789</v>
      </c>
      <c r="N89" s="159">
        <v>602789</v>
      </c>
      <c r="O89" s="159">
        <v>0</v>
      </c>
      <c r="P89" s="159">
        <v>0</v>
      </c>
    </row>
    <row r="90" spans="1:16" ht="15" thickBot="1" x14ac:dyDescent="0.4">
      <c r="A90" s="165" t="s">
        <v>990</v>
      </c>
      <c r="B90" s="166">
        <f>SUM(B79:B89)/$B$93</f>
        <v>0</v>
      </c>
      <c r="C90" s="166">
        <f t="shared" ref="C90:N90" si="9">SUM(C79:C89)/$B$93</f>
        <v>0</v>
      </c>
      <c r="D90" s="166">
        <f t="shared" si="9"/>
        <v>7.5315677761852336E-3</v>
      </c>
      <c r="E90" s="166">
        <f t="shared" si="9"/>
        <v>0</v>
      </c>
      <c r="F90" s="166">
        <f t="shared" si="9"/>
        <v>2.2305777056811166E-2</v>
      </c>
      <c r="G90" s="166">
        <f t="shared" si="9"/>
        <v>0</v>
      </c>
      <c r="H90" s="166">
        <f t="shared" si="9"/>
        <v>0.59431508842205394</v>
      </c>
      <c r="I90" s="166">
        <f t="shared" si="9"/>
        <v>0</v>
      </c>
      <c r="J90" s="166">
        <f t="shared" si="9"/>
        <v>0.36692153347000744</v>
      </c>
      <c r="K90" s="166">
        <f t="shared" si="9"/>
        <v>8.9260332749422112E-3</v>
      </c>
      <c r="L90" s="166">
        <f t="shared" si="9"/>
        <v>0</v>
      </c>
      <c r="M90" s="166">
        <f t="shared" si="9"/>
        <v>1</v>
      </c>
      <c r="N90" s="166">
        <f t="shared" si="9"/>
        <v>1</v>
      </c>
      <c r="O90"/>
      <c r="P90"/>
    </row>
    <row r="91" spans="1:16" ht="15" thickBot="1" x14ac:dyDescent="0.4">
      <c r="A91" s="160" t="s">
        <v>977</v>
      </c>
      <c r="B91" s="161">
        <v>1305035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thickBot="1" x14ac:dyDescent="0.4">
      <c r="A92" s="160" t="s">
        <v>978</v>
      </c>
      <c r="B92" s="161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thickBot="1" x14ac:dyDescent="0.4">
      <c r="A93" s="160" t="s">
        <v>979</v>
      </c>
      <c r="B93" s="161">
        <v>6877187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thickBot="1" x14ac:dyDescent="0.4">
      <c r="A94" s="160" t="s">
        <v>980</v>
      </c>
      <c r="B94" s="161">
        <v>6877187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thickBot="1" x14ac:dyDescent="0.4">
      <c r="A95" s="160" t="s">
        <v>981</v>
      </c>
      <c r="B95" s="161">
        <v>0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thickBot="1" x14ac:dyDescent="0.4">
      <c r="A96" s="160" t="s">
        <v>982</v>
      </c>
      <c r="B96" s="161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4">
      <c r="A97" s="160" t="s">
        <v>983</v>
      </c>
      <c r="B97" s="161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4">
      <c r="A98" s="160" t="s">
        <v>984</v>
      </c>
      <c r="B98" s="161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 s="162" t="s">
        <v>985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 s="163" t="s">
        <v>986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 s="163" t="s">
        <v>991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222257520250616150939.html" xr:uid="{9F37D799-B7EE-4E65-BCCF-84B435D05E88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2CE9-720E-49BC-8516-588759AA1A57}">
  <sheetPr>
    <tabColor rgb="FF00B050"/>
  </sheetPr>
  <dimension ref="A1:BS103"/>
  <sheetViews>
    <sheetView topLeftCell="A62" zoomScale="85" workbookViewId="0">
      <selection activeCell="O15" sqref="O15:R15"/>
    </sheetView>
  </sheetViews>
  <sheetFormatPr defaultColWidth="8.90625" defaultRowHeight="14.5" x14ac:dyDescent="0.35"/>
  <cols>
    <col min="1" max="2" width="8.90625" style="86"/>
    <col min="3" max="3" width="10.54296875" style="86" bestFit="1" customWidth="1"/>
    <col min="4" max="16384" width="8.90625" style="86"/>
  </cols>
  <sheetData>
    <row r="1" spans="1:71" ht="130.5" x14ac:dyDescent="0.35">
      <c r="A1" s="137" t="s">
        <v>3</v>
      </c>
      <c r="B1" s="137" t="s">
        <v>3</v>
      </c>
      <c r="C1" s="116" t="s">
        <v>15</v>
      </c>
      <c r="D1" s="116" t="s">
        <v>15</v>
      </c>
      <c r="E1" s="119" t="s">
        <v>16</v>
      </c>
      <c r="F1" s="119" t="s">
        <v>16</v>
      </c>
      <c r="G1" s="119" t="s">
        <v>16</v>
      </c>
      <c r="H1" s="119" t="s">
        <v>16</v>
      </c>
      <c r="I1" s="119" t="s">
        <v>95</v>
      </c>
      <c r="J1" s="119" t="s">
        <v>95</v>
      </c>
      <c r="K1" s="119" t="s">
        <v>95</v>
      </c>
      <c r="L1" s="132" t="s">
        <v>98</v>
      </c>
      <c r="M1" s="132" t="s">
        <v>98</v>
      </c>
      <c r="N1" s="132" t="s">
        <v>97</v>
      </c>
      <c r="O1" s="132" t="s">
        <v>97</v>
      </c>
      <c r="P1" s="132" t="s">
        <v>97</v>
      </c>
      <c r="Q1" s="132" t="s">
        <v>97</v>
      </c>
      <c r="R1" s="132" t="s">
        <v>97</v>
      </c>
      <c r="S1" s="132" t="s">
        <v>97</v>
      </c>
      <c r="T1" s="132" t="s">
        <v>97</v>
      </c>
      <c r="U1" s="116" t="s">
        <v>14</v>
      </c>
      <c r="V1" s="116" t="s">
        <v>14</v>
      </c>
      <c r="W1" s="119" t="s">
        <v>17</v>
      </c>
      <c r="X1" s="119" t="s">
        <v>17</v>
      </c>
      <c r="Y1" s="132" t="s">
        <v>111</v>
      </c>
      <c r="Z1" s="132" t="s">
        <v>111</v>
      </c>
      <c r="AA1" s="132" t="s">
        <v>111</v>
      </c>
      <c r="AB1" s="132" t="s">
        <v>111</v>
      </c>
      <c r="AC1" s="132" t="s">
        <v>111</v>
      </c>
      <c r="AD1" s="132" t="s">
        <v>112</v>
      </c>
      <c r="AE1" s="132" t="s">
        <v>112</v>
      </c>
      <c r="AF1" s="132" t="s">
        <v>112</v>
      </c>
      <c r="AG1" s="132" t="s">
        <v>112</v>
      </c>
      <c r="AH1" s="132" t="s">
        <v>112</v>
      </c>
      <c r="AI1" s="132" t="s">
        <v>113</v>
      </c>
      <c r="AJ1" s="132" t="s">
        <v>113</v>
      </c>
      <c r="AK1" s="132" t="s">
        <v>113</v>
      </c>
      <c r="AL1" s="132" t="s">
        <v>113</v>
      </c>
      <c r="AM1" s="132" t="s">
        <v>113</v>
      </c>
      <c r="AN1" s="132" t="s">
        <v>114</v>
      </c>
      <c r="AO1" s="132" t="s">
        <v>114</v>
      </c>
      <c r="AP1" s="132" t="s">
        <v>114</v>
      </c>
      <c r="AQ1" s="132" t="s">
        <v>114</v>
      </c>
      <c r="AR1" s="132" t="s">
        <v>114</v>
      </c>
      <c r="AS1" s="132" t="s">
        <v>115</v>
      </c>
      <c r="AT1" s="132" t="s">
        <v>115</v>
      </c>
      <c r="AU1" s="132" t="s">
        <v>115</v>
      </c>
      <c r="AV1" s="132" t="s">
        <v>115</v>
      </c>
      <c r="AW1" s="132" t="s">
        <v>115</v>
      </c>
      <c r="AX1" s="132" t="s">
        <v>117</v>
      </c>
      <c r="AY1" s="132" t="s">
        <v>117</v>
      </c>
      <c r="AZ1" s="132" t="s">
        <v>117</v>
      </c>
      <c r="BA1" s="132" t="s">
        <v>117</v>
      </c>
      <c r="BB1" s="132" t="s">
        <v>117</v>
      </c>
      <c r="BC1" s="132" t="s">
        <v>116</v>
      </c>
      <c r="BD1" s="132" t="s">
        <v>116</v>
      </c>
      <c r="BE1" s="132" t="s">
        <v>116</v>
      </c>
      <c r="BF1" s="132" t="s">
        <v>116</v>
      </c>
      <c r="BG1" s="132" t="s">
        <v>116</v>
      </c>
      <c r="BH1" s="138" t="s">
        <v>923</v>
      </c>
      <c r="BI1" s="138" t="s">
        <v>923</v>
      </c>
      <c r="BJ1" s="122" t="s">
        <v>96</v>
      </c>
      <c r="BK1" s="122" t="s">
        <v>96</v>
      </c>
      <c r="BL1" s="122" t="s">
        <v>96</v>
      </c>
      <c r="BM1" s="122" t="s">
        <v>96</v>
      </c>
      <c r="BN1" s="122" t="s">
        <v>96</v>
      </c>
      <c r="BO1" s="122" t="s">
        <v>96</v>
      </c>
      <c r="BP1" s="122" t="s">
        <v>96</v>
      </c>
      <c r="BQ1" s="134" t="s">
        <v>32</v>
      </c>
      <c r="BR1" s="134" t="s">
        <v>32</v>
      </c>
      <c r="BS1" s="134" t="s">
        <v>32</v>
      </c>
    </row>
    <row r="2" spans="1:71" ht="72.5" x14ac:dyDescent="0.35">
      <c r="A2" s="137" t="s">
        <v>1</v>
      </c>
      <c r="B2" s="137" t="s">
        <v>1</v>
      </c>
      <c r="C2" s="117" t="s">
        <v>20</v>
      </c>
      <c r="D2" s="117" t="s">
        <v>21</v>
      </c>
      <c r="E2" s="117" t="s">
        <v>71</v>
      </c>
      <c r="F2" s="117" t="s">
        <v>72</v>
      </c>
      <c r="G2" s="117" t="s">
        <v>73</v>
      </c>
      <c r="H2" s="117" t="s">
        <v>74</v>
      </c>
      <c r="I2" s="117" t="s">
        <v>22</v>
      </c>
      <c r="J2" s="117" t="s">
        <v>23</v>
      </c>
      <c r="K2" s="117" t="s">
        <v>24</v>
      </c>
      <c r="L2" s="120" t="s">
        <v>33</v>
      </c>
      <c r="M2" s="120" t="s">
        <v>34</v>
      </c>
      <c r="N2" s="120" t="s">
        <v>35</v>
      </c>
      <c r="O2" s="120" t="s">
        <v>36</v>
      </c>
      <c r="P2" s="120" t="s">
        <v>37</v>
      </c>
      <c r="Q2" s="120" t="s">
        <v>99</v>
      </c>
      <c r="R2" s="120" t="s">
        <v>100</v>
      </c>
      <c r="S2" s="120" t="s">
        <v>101</v>
      </c>
      <c r="T2" s="120" t="s">
        <v>102</v>
      </c>
      <c r="U2" s="117" t="s">
        <v>18</v>
      </c>
      <c r="V2" s="117" t="s">
        <v>19</v>
      </c>
      <c r="W2" s="117" t="s">
        <v>30</v>
      </c>
      <c r="X2" s="117" t="s">
        <v>31</v>
      </c>
      <c r="Y2" s="120" t="s">
        <v>105</v>
      </c>
      <c r="Z2" s="120" t="s">
        <v>106</v>
      </c>
      <c r="AA2" s="120" t="s">
        <v>107</v>
      </c>
      <c r="AB2" s="120" t="s">
        <v>108</v>
      </c>
      <c r="AC2" s="120" t="s">
        <v>109</v>
      </c>
      <c r="AD2" s="120" t="s">
        <v>105</v>
      </c>
      <c r="AE2" s="120" t="s">
        <v>106</v>
      </c>
      <c r="AF2" s="120" t="s">
        <v>107</v>
      </c>
      <c r="AG2" s="120" t="s">
        <v>108</v>
      </c>
      <c r="AH2" s="120" t="s">
        <v>109</v>
      </c>
      <c r="AI2" s="120" t="s">
        <v>105</v>
      </c>
      <c r="AJ2" s="120" t="s">
        <v>106</v>
      </c>
      <c r="AK2" s="120" t="s">
        <v>107</v>
      </c>
      <c r="AL2" s="120" t="s">
        <v>108</v>
      </c>
      <c r="AM2" s="120" t="s">
        <v>109</v>
      </c>
      <c r="AN2" s="120" t="s">
        <v>105</v>
      </c>
      <c r="AO2" s="120" t="s">
        <v>106</v>
      </c>
      <c r="AP2" s="120" t="s">
        <v>107</v>
      </c>
      <c r="AQ2" s="120" t="s">
        <v>108</v>
      </c>
      <c r="AR2" s="120" t="s">
        <v>109</v>
      </c>
      <c r="AS2" s="120" t="s">
        <v>105</v>
      </c>
      <c r="AT2" s="120" t="s">
        <v>106</v>
      </c>
      <c r="AU2" s="120" t="s">
        <v>107</v>
      </c>
      <c r="AV2" s="120" t="s">
        <v>108</v>
      </c>
      <c r="AW2" s="120" t="s">
        <v>109</v>
      </c>
      <c r="AX2" s="120" t="s">
        <v>105</v>
      </c>
      <c r="AY2" s="120" t="s">
        <v>106</v>
      </c>
      <c r="AZ2" s="120" t="s">
        <v>107</v>
      </c>
      <c r="BA2" s="120" t="s">
        <v>108</v>
      </c>
      <c r="BB2" s="120" t="s">
        <v>109</v>
      </c>
      <c r="BC2" s="120" t="s">
        <v>105</v>
      </c>
      <c r="BD2" s="120" t="s">
        <v>106</v>
      </c>
      <c r="BE2" s="120" t="s">
        <v>107</v>
      </c>
      <c r="BF2" s="120" t="s">
        <v>108</v>
      </c>
      <c r="BG2" s="120" t="s">
        <v>109</v>
      </c>
      <c r="BH2" s="140" t="s">
        <v>921</v>
      </c>
      <c r="BI2" s="140" t="s">
        <v>922</v>
      </c>
      <c r="BJ2" s="129" t="s">
        <v>25</v>
      </c>
      <c r="BK2" s="129" t="s">
        <v>26</v>
      </c>
      <c r="BL2" s="129" t="s">
        <v>27</v>
      </c>
      <c r="BM2" s="129" t="s">
        <v>28</v>
      </c>
      <c r="BN2" s="129" t="s">
        <v>29</v>
      </c>
      <c r="BO2" s="129" t="s">
        <v>921</v>
      </c>
      <c r="BP2" s="129" t="s">
        <v>922</v>
      </c>
      <c r="BQ2" s="139" t="s">
        <v>38</v>
      </c>
      <c r="BR2" s="139" t="s">
        <v>39</v>
      </c>
      <c r="BS2" s="139" t="s">
        <v>40</v>
      </c>
    </row>
    <row r="3" spans="1:71" x14ac:dyDescent="0.35">
      <c r="A3" s="76" t="s">
        <v>2</v>
      </c>
      <c r="B3" s="76">
        <v>2011</v>
      </c>
      <c r="C3" s="141">
        <v>0.7379977670264235</v>
      </c>
      <c r="D3" s="141">
        <v>0.2620022329735765</v>
      </c>
      <c r="E3" s="141">
        <v>0.21739130434782608</v>
      </c>
      <c r="F3" s="141">
        <v>0.61047546402237474</v>
      </c>
      <c r="G3" s="141">
        <v>0.12865497076023391</v>
      </c>
      <c r="H3" s="141">
        <v>4.3478260869565216E-2</v>
      </c>
      <c r="I3" s="141">
        <v>0.44041927179109969</v>
      </c>
      <c r="J3" s="141">
        <v>0.23593232806178743</v>
      </c>
      <c r="K3" s="141">
        <v>0.32364840014711294</v>
      </c>
      <c r="L3" s="144">
        <v>0.92866312121767836</v>
      </c>
      <c r="M3" s="144">
        <v>7.1336878782321658E-2</v>
      </c>
      <c r="N3" s="144">
        <v>0</v>
      </c>
      <c r="O3" s="144">
        <v>0.20218579234972678</v>
      </c>
      <c r="P3" s="144">
        <v>0.18032786885245902</v>
      </c>
      <c r="Q3" s="144">
        <v>0.61748633879781423</v>
      </c>
      <c r="R3" s="144">
        <v>0</v>
      </c>
      <c r="S3" s="144">
        <v>0</v>
      </c>
      <c r="T3" s="144">
        <v>0</v>
      </c>
      <c r="U3" s="141">
        <v>0.78509433962264152</v>
      </c>
      <c r="V3" s="141">
        <v>0.2149056603773585</v>
      </c>
      <c r="W3" s="141">
        <v>0.13427257044278321</v>
      </c>
      <c r="X3" s="141">
        <v>0.86572742955721682</v>
      </c>
      <c r="Y3" s="141">
        <v>7.664984109179286E-3</v>
      </c>
      <c r="Z3" s="141">
        <v>2.8977378949336323E-2</v>
      </c>
      <c r="AA3" s="141">
        <v>7.8145447747242469E-2</v>
      </c>
      <c r="AB3" s="141">
        <v>0.27070480463638064</v>
      </c>
      <c r="AC3" s="141">
        <v>0.61450738455786125</v>
      </c>
      <c r="AD3" s="141">
        <v>9.0005625351584472E-3</v>
      </c>
      <c r="AE3" s="141">
        <v>1.6688543033939622E-2</v>
      </c>
      <c r="AF3" s="141">
        <v>3.8627414213388334E-2</v>
      </c>
      <c r="AG3" s="141">
        <v>0.15019688730545658</v>
      </c>
      <c r="AH3" s="141">
        <v>0.78548659291205702</v>
      </c>
      <c r="AI3" s="141">
        <v>2.9020782624976597E-2</v>
      </c>
      <c r="AJ3" s="141">
        <v>5.3173563003182926E-2</v>
      </c>
      <c r="AK3" s="141">
        <v>8.2194345628159526E-2</v>
      </c>
      <c r="AL3" s="141">
        <v>0.23310241527803782</v>
      </c>
      <c r="AM3" s="141">
        <v>0.60250889346564318</v>
      </c>
      <c r="AN3" s="141">
        <v>8.4364454443194604E-3</v>
      </c>
      <c r="AO3" s="141">
        <v>3.0933633295838019E-2</v>
      </c>
      <c r="AP3" s="141">
        <v>8.3427071616047996E-2</v>
      </c>
      <c r="AQ3" s="141">
        <v>0.34308211473565803</v>
      </c>
      <c r="AR3" s="141">
        <v>0.5341207349081365</v>
      </c>
      <c r="AS3" s="141">
        <v>4.6851574212893555E-3</v>
      </c>
      <c r="AT3" s="141">
        <v>2.0989505247376312E-2</v>
      </c>
      <c r="AU3" s="141">
        <v>6.7278860569715146E-2</v>
      </c>
      <c r="AV3" s="141">
        <v>0.31859070464767614</v>
      </c>
      <c r="AW3" s="141">
        <v>0.58845577211394307</v>
      </c>
      <c r="AX3" s="141">
        <v>6.9314349943799172E-3</v>
      </c>
      <c r="AY3" s="141">
        <v>2.2292993630573247E-2</v>
      </c>
      <c r="AZ3" s="141">
        <v>3.3158486324466094E-2</v>
      </c>
      <c r="BA3" s="141">
        <v>0.15567628325215435</v>
      </c>
      <c r="BB3" s="141">
        <v>0.7819408017984264</v>
      </c>
      <c r="BC3" s="141">
        <v>1.6819286114744907E-2</v>
      </c>
      <c r="BD3" s="141">
        <v>6.1483834797234162E-2</v>
      </c>
      <c r="BE3" s="141">
        <v>0.12707905064473929</v>
      </c>
      <c r="BF3" s="141">
        <v>0.36796860399925246</v>
      </c>
      <c r="BG3" s="141">
        <v>0.42664922444402914</v>
      </c>
      <c r="BH3" s="77" t="s">
        <v>41</v>
      </c>
      <c r="BI3" s="77" t="s">
        <v>42</v>
      </c>
      <c r="BJ3" s="142">
        <v>1.8304960644334616E-4</v>
      </c>
      <c r="BK3" s="142">
        <v>5.8575874061870771E-3</v>
      </c>
      <c r="BL3" s="142">
        <v>0.15943620721215448</v>
      </c>
      <c r="BM3" s="142">
        <v>0.65952773201537618</v>
      </c>
      <c r="BN3" s="142">
        <v>0.17499542375983893</v>
      </c>
      <c r="BO3" s="143" t="s">
        <v>124</v>
      </c>
      <c r="BP3" s="129" t="s">
        <v>125</v>
      </c>
      <c r="BQ3" s="145">
        <v>0.88062015503875968</v>
      </c>
      <c r="BR3" s="145">
        <v>6.2015503875968991E-2</v>
      </c>
      <c r="BS3" s="145">
        <v>5.7364341085271317E-2</v>
      </c>
    </row>
    <row r="4" spans="1:71" x14ac:dyDescent="0.35">
      <c r="A4" s="76" t="s">
        <v>2</v>
      </c>
      <c r="B4" s="76">
        <v>2012</v>
      </c>
      <c r="C4" s="141">
        <v>0.8084142394822007</v>
      </c>
      <c r="D4" s="141">
        <v>0.19158576051779935</v>
      </c>
      <c r="E4" s="141">
        <v>0.25305623471882638</v>
      </c>
      <c r="F4" s="141">
        <v>0.59413202933985332</v>
      </c>
      <c r="G4" s="141">
        <v>0.11817440912795436</v>
      </c>
      <c r="H4" s="141">
        <v>3.4637326813365933E-2</v>
      </c>
      <c r="I4" s="141">
        <v>0.47149263292761051</v>
      </c>
      <c r="J4" s="141">
        <v>0.21620755925688662</v>
      </c>
      <c r="K4" s="141">
        <v>0.31229980781550287</v>
      </c>
      <c r="L4" s="144">
        <v>0.9312459651387992</v>
      </c>
      <c r="M4" s="144">
        <v>6.8754034861200769E-2</v>
      </c>
      <c r="N4" s="144">
        <v>4.9504950495049506E-3</v>
      </c>
      <c r="O4" s="144">
        <v>0.18316831683168316</v>
      </c>
      <c r="P4" s="144">
        <v>0.25742574257425743</v>
      </c>
      <c r="Q4" s="144">
        <v>0.5544554455445545</v>
      </c>
      <c r="R4" s="144">
        <v>0</v>
      </c>
      <c r="S4" s="144">
        <v>0</v>
      </c>
      <c r="T4" s="144">
        <v>0</v>
      </c>
      <c r="U4" s="141">
        <v>0.78806855636123929</v>
      </c>
      <c r="V4" s="141">
        <v>0.21193144363876071</v>
      </c>
      <c r="W4" s="141">
        <v>8.9971883786316778E-2</v>
      </c>
      <c r="X4" s="141">
        <v>0.91002811621368318</v>
      </c>
      <c r="Y4" s="141">
        <v>8.4497887552811186E-3</v>
      </c>
      <c r="Z4" s="141">
        <v>2.0149496262593436E-2</v>
      </c>
      <c r="AA4" s="141">
        <v>7.117322066948327E-2</v>
      </c>
      <c r="AB4" s="141">
        <v>0.271043223919402</v>
      </c>
      <c r="AC4" s="141">
        <v>0.62918427039324021</v>
      </c>
      <c r="AD4" s="141">
        <v>9.7497562560935978E-3</v>
      </c>
      <c r="AE4" s="141">
        <v>1.6899577510562237E-2</v>
      </c>
      <c r="AF4" s="141">
        <v>2.9574260643483914E-2</v>
      </c>
      <c r="AG4" s="141">
        <v>0.16867078323041923</v>
      </c>
      <c r="AH4" s="141">
        <v>0.77510562235944103</v>
      </c>
      <c r="AI4" s="141">
        <v>2.7000650618087183E-2</v>
      </c>
      <c r="AJ4" s="141">
        <v>4.5543266102797658E-2</v>
      </c>
      <c r="AK4" s="141">
        <v>8.5230969420949904E-2</v>
      </c>
      <c r="AL4" s="141">
        <v>0.23259596616785946</v>
      </c>
      <c r="AM4" s="141">
        <v>0.60962914769030574</v>
      </c>
      <c r="AN4" s="141">
        <v>6.8248293792655184E-3</v>
      </c>
      <c r="AO4" s="141">
        <v>2.6324341891452715E-2</v>
      </c>
      <c r="AP4" s="141">
        <v>9.262268443288918E-2</v>
      </c>
      <c r="AQ4" s="141">
        <v>0.35651608709782256</v>
      </c>
      <c r="AR4" s="141">
        <v>0.51771205719857005</v>
      </c>
      <c r="AS4" s="141">
        <v>5.2117263843648211E-3</v>
      </c>
      <c r="AT4" s="141">
        <v>1.758957654723127E-2</v>
      </c>
      <c r="AU4" s="141">
        <v>7.3615635179153094E-2</v>
      </c>
      <c r="AV4" s="141">
        <v>0.32377850162866451</v>
      </c>
      <c r="AW4" s="141">
        <v>0.57980456026058635</v>
      </c>
      <c r="AX4" s="141">
        <v>9.4247643808904775E-3</v>
      </c>
      <c r="AY4" s="141">
        <v>2.1124471888202795E-2</v>
      </c>
      <c r="AZ4" s="141">
        <v>3.8349041273968154E-2</v>
      </c>
      <c r="BA4" s="141">
        <v>0.17094572635684108</v>
      </c>
      <c r="BB4" s="141">
        <v>0.76015599610009754</v>
      </c>
      <c r="BC4" s="141">
        <v>2.1781534460338103E-2</v>
      </c>
      <c r="BD4" s="141">
        <v>6.1768530559167749E-2</v>
      </c>
      <c r="BE4" s="141">
        <v>0.14369310793237972</v>
      </c>
      <c r="BF4" s="141">
        <v>0.36833550065019505</v>
      </c>
      <c r="BG4" s="141">
        <v>0.40442132639791939</v>
      </c>
      <c r="BH4" s="77" t="s">
        <v>64</v>
      </c>
      <c r="BI4" s="77" t="s">
        <v>65</v>
      </c>
      <c r="BJ4" s="142">
        <v>3.1948881789137381E-4</v>
      </c>
      <c r="BK4" s="142">
        <v>6.3897763578274758E-3</v>
      </c>
      <c r="BL4" s="142">
        <v>0.13450479233226836</v>
      </c>
      <c r="BM4" s="142">
        <v>0.63258785942492013</v>
      </c>
      <c r="BN4" s="142">
        <v>0.22619808306709266</v>
      </c>
      <c r="BO4" s="146" t="s">
        <v>128</v>
      </c>
      <c r="BP4" s="129" t="s">
        <v>127</v>
      </c>
      <c r="BQ4" s="145">
        <v>0.89416553595658077</v>
      </c>
      <c r="BR4" s="145">
        <v>5.9249208502939847E-2</v>
      </c>
      <c r="BS4" s="145">
        <v>4.6585255540479424E-2</v>
      </c>
    </row>
    <row r="5" spans="1:71" x14ac:dyDescent="0.35">
      <c r="A5" s="76" t="s">
        <v>2</v>
      </c>
      <c r="B5" s="76">
        <v>2013</v>
      </c>
      <c r="C5" s="141">
        <v>0.74880730138975315</v>
      </c>
      <c r="D5" s="141">
        <v>0.25119269861024685</v>
      </c>
      <c r="E5" s="141">
        <v>0.19966489807316393</v>
      </c>
      <c r="F5" s="141">
        <v>0.62887461602904215</v>
      </c>
      <c r="G5" s="141">
        <v>0.1365540351857023</v>
      </c>
      <c r="H5" s="141">
        <v>3.4906450712091593E-2</v>
      </c>
      <c r="I5" s="141">
        <v>0.47270114942528735</v>
      </c>
      <c r="J5" s="141">
        <v>0.25492610837438423</v>
      </c>
      <c r="K5" s="141">
        <v>0.27237274220032842</v>
      </c>
      <c r="L5" s="144">
        <v>0.9311482168625026</v>
      </c>
      <c r="M5" s="144">
        <v>6.885178313749743E-2</v>
      </c>
      <c r="N5" s="144">
        <v>1.282051282051282E-2</v>
      </c>
      <c r="O5" s="144">
        <v>0.20512820512820512</v>
      </c>
      <c r="P5" s="144">
        <v>0.22756410256410256</v>
      </c>
      <c r="Q5" s="144">
        <v>0.55448717948717952</v>
      </c>
      <c r="R5" s="144">
        <v>0</v>
      </c>
      <c r="S5" s="144">
        <v>0</v>
      </c>
      <c r="T5" s="144">
        <v>0</v>
      </c>
      <c r="U5" s="141">
        <v>0.76034812141795793</v>
      </c>
      <c r="V5" s="141">
        <v>0.23965187858204204</v>
      </c>
      <c r="W5" s="141">
        <v>0.1</v>
      </c>
      <c r="X5" s="141">
        <v>0.9</v>
      </c>
      <c r="Y5" s="141">
        <v>6.3398140321217246E-3</v>
      </c>
      <c r="Z5" s="141">
        <v>2.3034657650042267E-2</v>
      </c>
      <c r="AA5" s="141">
        <v>7.8402366863905323E-2</v>
      </c>
      <c r="AB5" s="141">
        <v>0.27282333051563823</v>
      </c>
      <c r="AC5" s="141">
        <v>0.61939983093829243</v>
      </c>
      <c r="AD5" s="141">
        <v>8.9058524173027988E-3</v>
      </c>
      <c r="AE5" s="141">
        <v>1.7811704834605598E-2</v>
      </c>
      <c r="AF5" s="141">
        <v>2.8413910093299407E-2</v>
      </c>
      <c r="AG5" s="141">
        <v>0.14482612383375743</v>
      </c>
      <c r="AH5" s="141">
        <v>0.80004240882103472</v>
      </c>
      <c r="AI5" s="141">
        <v>3.0687830687830688E-2</v>
      </c>
      <c r="AJ5" s="141">
        <v>4.5714285714285714E-2</v>
      </c>
      <c r="AK5" s="141">
        <v>8.8677248677248674E-2</v>
      </c>
      <c r="AL5" s="141">
        <v>0.23640211640211639</v>
      </c>
      <c r="AM5" s="141">
        <v>0.59851851851851856</v>
      </c>
      <c r="AN5" s="141">
        <v>7.6238881829733167E-3</v>
      </c>
      <c r="AO5" s="141">
        <v>2.7742481999152902E-2</v>
      </c>
      <c r="AP5" s="141">
        <v>7.7297755188479464E-2</v>
      </c>
      <c r="AQ5" s="141">
        <v>0.33312155866158405</v>
      </c>
      <c r="AR5" s="141">
        <v>0.55421431596781023</v>
      </c>
      <c r="AS5" s="141">
        <v>3.5956006768189507E-3</v>
      </c>
      <c r="AT5" s="141">
        <v>2.030456852791878E-2</v>
      </c>
      <c r="AU5" s="141">
        <v>6.8527918781725886E-2</v>
      </c>
      <c r="AV5" s="141">
        <v>0.3269881556683587</v>
      </c>
      <c r="AW5" s="141">
        <v>0.58058375634517767</v>
      </c>
      <c r="AX5" s="141">
        <v>7.1988143129366926E-3</v>
      </c>
      <c r="AY5" s="141">
        <v>1.8843955113275461E-2</v>
      </c>
      <c r="AZ5" s="141">
        <v>3.5994071564683462E-2</v>
      </c>
      <c r="BA5" s="141">
        <v>0.14799915308066908</v>
      </c>
      <c r="BB5" s="141">
        <v>0.7899640059284353</v>
      </c>
      <c r="BC5" s="141">
        <v>1.7758985200845664E-2</v>
      </c>
      <c r="BD5" s="141">
        <v>5.8562367864693446E-2</v>
      </c>
      <c r="BE5" s="141">
        <v>0.13763213530655391</v>
      </c>
      <c r="BF5" s="141">
        <v>0.37040169133192391</v>
      </c>
      <c r="BG5" s="141">
        <v>0.4156448202959831</v>
      </c>
      <c r="BH5" s="77" t="s">
        <v>67</v>
      </c>
      <c r="BI5" s="77" t="s">
        <v>68</v>
      </c>
      <c r="BJ5" s="142">
        <v>2.0437359493153485E-4</v>
      </c>
      <c r="BK5" s="142">
        <v>6.1312078479460455E-3</v>
      </c>
      <c r="BL5" s="142">
        <v>0.14653586756591047</v>
      </c>
      <c r="BM5" s="142">
        <v>0.66155732679337831</v>
      </c>
      <c r="BN5" s="142">
        <v>0.18557122419783365</v>
      </c>
      <c r="BO5" s="146" t="s">
        <v>129</v>
      </c>
      <c r="BP5" s="129" t="s">
        <v>125</v>
      </c>
      <c r="BQ5" s="145">
        <v>0.8833333333333333</v>
      </c>
      <c r="BR5" s="145">
        <v>6.7473118279569894E-2</v>
      </c>
      <c r="BS5" s="145">
        <v>4.9193548387096775E-2</v>
      </c>
    </row>
    <row r="6" spans="1:71" x14ac:dyDescent="0.35">
      <c r="A6" s="76" t="s">
        <v>2</v>
      </c>
      <c r="B6" s="76">
        <v>2015</v>
      </c>
      <c r="C6" s="141">
        <v>0.78609817269795768</v>
      </c>
      <c r="D6" s="141">
        <v>0.21390182730204227</v>
      </c>
      <c r="E6" s="141">
        <v>0.208352455254704</v>
      </c>
      <c r="F6" s="141">
        <v>0.62872877466727861</v>
      </c>
      <c r="G6" s="141">
        <v>0.13492427719137218</v>
      </c>
      <c r="H6" s="141">
        <v>2.799449288664525E-2</v>
      </c>
      <c r="I6" s="141">
        <v>0.50177556818181823</v>
      </c>
      <c r="J6" s="141">
        <v>0.24751420454545456</v>
      </c>
      <c r="K6" s="141">
        <v>0.25071022727272729</v>
      </c>
      <c r="L6" s="144">
        <v>0.93834367019336007</v>
      </c>
      <c r="M6" s="144">
        <v>6.165632980663991E-2</v>
      </c>
      <c r="N6" s="144">
        <v>0</v>
      </c>
      <c r="O6" s="144">
        <v>0.15094339622641509</v>
      </c>
      <c r="P6" s="144">
        <v>0.25157232704402516</v>
      </c>
      <c r="Q6" s="144">
        <v>0.59748427672955973</v>
      </c>
      <c r="R6" s="144">
        <v>0</v>
      </c>
      <c r="S6" s="144">
        <v>0</v>
      </c>
      <c r="T6" s="144">
        <v>0</v>
      </c>
      <c r="U6" s="141">
        <v>0.77706766917293235</v>
      </c>
      <c r="V6" s="141">
        <v>0.22293233082706768</v>
      </c>
      <c r="W6" s="141">
        <v>9.3435553425970291E-2</v>
      </c>
      <c r="X6" s="141">
        <v>0.90656444657402968</v>
      </c>
      <c r="Y6" s="141">
        <v>6.5264684554024654E-3</v>
      </c>
      <c r="Z6" s="141">
        <v>2.2117476432197244E-2</v>
      </c>
      <c r="AA6" s="141">
        <v>7.5054387237128359E-2</v>
      </c>
      <c r="AB6" s="141">
        <v>0.27302393038433648</v>
      </c>
      <c r="AC6" s="141">
        <v>0.62327773749093551</v>
      </c>
      <c r="AD6" s="141">
        <v>8.3545223392662554E-3</v>
      </c>
      <c r="AE6" s="141">
        <v>1.5982564475118054E-2</v>
      </c>
      <c r="AF6" s="141">
        <v>3.0512168543407193E-2</v>
      </c>
      <c r="AG6" s="141">
        <v>0.1442063203777697</v>
      </c>
      <c r="AH6" s="141">
        <v>0.80094442426443879</v>
      </c>
      <c r="AI6" s="141">
        <v>2.9006526468455404E-2</v>
      </c>
      <c r="AJ6" s="141">
        <v>4.2059463379260337E-2</v>
      </c>
      <c r="AK6" s="141">
        <v>8.1218274111675121E-2</v>
      </c>
      <c r="AL6" s="141">
        <v>0.22951414068165338</v>
      </c>
      <c r="AM6" s="141">
        <v>0.6182015953589558</v>
      </c>
      <c r="AN6" s="141">
        <v>7.9970919665576148E-3</v>
      </c>
      <c r="AO6" s="141">
        <v>2.2900763358778626E-2</v>
      </c>
      <c r="AP6" s="141">
        <v>7.8516902944383862E-2</v>
      </c>
      <c r="AQ6" s="141">
        <v>0.33624136677571792</v>
      </c>
      <c r="AR6" s="141">
        <v>0.55434387495456194</v>
      </c>
      <c r="AS6" s="141">
        <v>6.1705989110707807E-3</v>
      </c>
      <c r="AT6" s="141">
        <v>1.8511796733212342E-2</v>
      </c>
      <c r="AU6" s="141">
        <v>6.6787658802177852E-2</v>
      </c>
      <c r="AV6" s="141">
        <v>0.33684210526315789</v>
      </c>
      <c r="AW6" s="141">
        <v>0.57168784029038111</v>
      </c>
      <c r="AX6" s="141">
        <v>1.0533962949509626E-2</v>
      </c>
      <c r="AY6" s="141">
        <v>1.8162005085361425E-2</v>
      </c>
      <c r="AZ6" s="141">
        <v>3.7776970577551763E-2</v>
      </c>
      <c r="BA6" s="141">
        <v>0.17108608790410462</v>
      </c>
      <c r="BB6" s="141">
        <v>0.76244097348347262</v>
      </c>
      <c r="BC6" s="141">
        <v>1.9949220166848022E-2</v>
      </c>
      <c r="BD6" s="141">
        <v>6.1661225970257527E-2</v>
      </c>
      <c r="BE6" s="141">
        <v>0.14581066376496191</v>
      </c>
      <c r="BF6" s="141">
        <v>0.35799782372143635</v>
      </c>
      <c r="BG6" s="141">
        <v>0.41458106637649617</v>
      </c>
      <c r="BH6" s="77" t="s">
        <v>69</v>
      </c>
      <c r="BI6" s="77" t="s">
        <v>70</v>
      </c>
      <c r="BJ6" s="142">
        <v>0</v>
      </c>
      <c r="BK6" s="142">
        <v>4.6461758398856322E-3</v>
      </c>
      <c r="BL6" s="142">
        <v>0.13116511794138672</v>
      </c>
      <c r="BM6" s="142">
        <v>0.64224446032880633</v>
      </c>
      <c r="BN6" s="142">
        <v>0.22194424588992137</v>
      </c>
      <c r="BO6" s="146" t="s">
        <v>128</v>
      </c>
      <c r="BP6" s="129" t="s">
        <v>130</v>
      </c>
      <c r="BQ6" s="145">
        <v>0.88735083532219572</v>
      </c>
      <c r="BR6" s="145">
        <v>6.8257756563245828E-2</v>
      </c>
      <c r="BS6" s="145">
        <v>4.4391408114558474E-2</v>
      </c>
    </row>
    <row r="7" spans="1:71" x14ac:dyDescent="0.35">
      <c r="A7" s="76" t="s">
        <v>2</v>
      </c>
      <c r="B7" s="76">
        <v>2016</v>
      </c>
      <c r="C7" s="141">
        <v>0.88273195876288657</v>
      </c>
      <c r="D7" s="141">
        <v>0.1172680412371134</v>
      </c>
      <c r="E7" s="141">
        <v>0.34740259740259738</v>
      </c>
      <c r="F7" s="141">
        <v>0.4642857142857143</v>
      </c>
      <c r="G7" s="141">
        <v>0.17045454545454544</v>
      </c>
      <c r="H7" s="141">
        <v>1.7857142857142856E-2</v>
      </c>
      <c r="I7" s="141">
        <v>0.48071979434447298</v>
      </c>
      <c r="J7" s="141">
        <v>0.19537275064267351</v>
      </c>
      <c r="K7" s="141">
        <v>0.32390745501285345</v>
      </c>
      <c r="L7" s="144">
        <v>0.98064516129032253</v>
      </c>
      <c r="M7" s="144">
        <v>1.935483870967742E-2</v>
      </c>
      <c r="N7" s="144">
        <v>0.16666666666666666</v>
      </c>
      <c r="O7" s="144">
        <v>0.25</v>
      </c>
      <c r="P7" s="144">
        <v>0</v>
      </c>
      <c r="Q7" s="144">
        <v>0.33333333333333331</v>
      </c>
      <c r="R7" s="144">
        <v>0</v>
      </c>
      <c r="S7" s="144">
        <v>8.3333333333333329E-2</v>
      </c>
      <c r="T7" s="144">
        <v>0.16666666666666666</v>
      </c>
      <c r="U7" s="141">
        <v>0.90620871862615593</v>
      </c>
      <c r="V7" s="141">
        <v>9.3791281373844126E-2</v>
      </c>
      <c r="W7" s="141">
        <v>7.2796934865900387E-2</v>
      </c>
      <c r="X7" s="141">
        <v>0.92720306513409967</v>
      </c>
      <c r="Y7" s="141">
        <v>3.8860103626943004E-3</v>
      </c>
      <c r="Z7" s="141">
        <v>5.1813471502590676E-3</v>
      </c>
      <c r="AA7" s="141">
        <v>3.2383419689119168E-2</v>
      </c>
      <c r="AB7" s="141">
        <v>0.20207253886010362</v>
      </c>
      <c r="AC7" s="141">
        <v>0.75647668393782386</v>
      </c>
      <c r="AD7" s="141">
        <v>5.1813471502590676E-3</v>
      </c>
      <c r="AE7" s="141">
        <v>2.5906735751295338E-3</v>
      </c>
      <c r="AF7" s="141">
        <v>1.2953367875647668E-2</v>
      </c>
      <c r="AG7" s="141">
        <v>9.0673575129533682E-2</v>
      </c>
      <c r="AH7" s="141">
        <v>0.8886010362694301</v>
      </c>
      <c r="AI7" s="141">
        <v>1.6817593790426907E-2</v>
      </c>
      <c r="AJ7" s="141">
        <v>1.1642949547218629E-2</v>
      </c>
      <c r="AK7" s="141">
        <v>2.5873221216041398E-2</v>
      </c>
      <c r="AL7" s="141">
        <v>0.17205692108667528</v>
      </c>
      <c r="AM7" s="141">
        <v>0.77360931435963776</v>
      </c>
      <c r="AN7" s="141">
        <v>5.1880674448767832E-3</v>
      </c>
      <c r="AO7" s="141">
        <v>7.7821011673151752E-3</v>
      </c>
      <c r="AP7" s="141">
        <v>2.464332036316472E-2</v>
      </c>
      <c r="AQ7" s="141">
        <v>0.21660181582360571</v>
      </c>
      <c r="AR7" s="141">
        <v>0.74578469520103763</v>
      </c>
      <c r="AS7" s="141">
        <v>3.8809831824062097E-3</v>
      </c>
      <c r="AT7" s="141">
        <v>5.1746442432082798E-3</v>
      </c>
      <c r="AU7" s="141">
        <v>2.9754204398447608E-2</v>
      </c>
      <c r="AV7" s="141">
        <v>0.15653298835705046</v>
      </c>
      <c r="AW7" s="141">
        <v>0.8046571798188874</v>
      </c>
      <c r="AX7" s="141">
        <v>6.4850843060959796E-3</v>
      </c>
      <c r="AY7" s="141">
        <v>1.2970168612191959E-2</v>
      </c>
      <c r="AZ7" s="141">
        <v>1.9455252918287938E-2</v>
      </c>
      <c r="BA7" s="141">
        <v>0.12710765239948119</v>
      </c>
      <c r="BB7" s="141">
        <v>0.83398184176394297</v>
      </c>
      <c r="BC7" s="141">
        <v>6.4935064935064939E-3</v>
      </c>
      <c r="BD7" s="141">
        <v>4.2857142857142858E-2</v>
      </c>
      <c r="BE7" s="141">
        <v>9.0909090909090912E-2</v>
      </c>
      <c r="BF7" s="141">
        <v>0.32857142857142857</v>
      </c>
      <c r="BG7" s="141">
        <v>0.53116883116883118</v>
      </c>
      <c r="BH7" s="77" t="s">
        <v>75</v>
      </c>
      <c r="BI7" s="147" t="s">
        <v>76</v>
      </c>
      <c r="BJ7" s="142">
        <v>1.288659793814433E-3</v>
      </c>
      <c r="BK7" s="142">
        <v>1.288659793814433E-3</v>
      </c>
      <c r="BL7" s="142">
        <v>4.8969072164948453E-2</v>
      </c>
      <c r="BM7" s="142">
        <v>0.57860824742268047</v>
      </c>
      <c r="BN7" s="142">
        <v>0.36984536082474229</v>
      </c>
      <c r="BO7" s="146" t="s">
        <v>131</v>
      </c>
      <c r="BP7" s="129" t="s">
        <v>132</v>
      </c>
      <c r="BQ7" s="145">
        <v>0.95395683453237412</v>
      </c>
      <c r="BR7" s="145">
        <v>3.5971223021582732E-2</v>
      </c>
      <c r="BS7" s="145">
        <v>1.0071942446043165E-2</v>
      </c>
    </row>
    <row r="8" spans="1:71" x14ac:dyDescent="0.35">
      <c r="A8" s="76" t="s">
        <v>2</v>
      </c>
      <c r="B8" s="76">
        <v>2017</v>
      </c>
      <c r="C8" s="141">
        <v>0.89746682750301565</v>
      </c>
      <c r="D8" s="141">
        <v>0.10253317249698432</v>
      </c>
      <c r="E8" s="141">
        <v>0.33882030178326472</v>
      </c>
      <c r="F8" s="141">
        <v>0.49108367626886146</v>
      </c>
      <c r="G8" s="141">
        <v>0.14266117969821673</v>
      </c>
      <c r="H8" s="141">
        <v>2.7434842249657063E-2</v>
      </c>
      <c r="I8" s="141">
        <v>0.50175438596491229</v>
      </c>
      <c r="J8" s="141">
        <v>0.2304093567251462</v>
      </c>
      <c r="K8" s="141">
        <v>0.26783625730994154</v>
      </c>
      <c r="L8" s="144">
        <v>0.95545134818288391</v>
      </c>
      <c r="M8" s="144">
        <v>4.4548651817116064E-2</v>
      </c>
      <c r="N8" s="144">
        <v>7.6923076923076927E-2</v>
      </c>
      <c r="O8" s="144">
        <v>0.15384615384615385</v>
      </c>
      <c r="P8" s="144">
        <v>0</v>
      </c>
      <c r="Q8" s="144">
        <v>0.69230769230769229</v>
      </c>
      <c r="R8" s="144">
        <v>0</v>
      </c>
      <c r="S8" s="144">
        <v>7.6923076923076927E-2</v>
      </c>
      <c r="T8" s="144">
        <v>0</v>
      </c>
      <c r="U8" s="141">
        <v>0.87065868263473056</v>
      </c>
      <c r="V8" s="141">
        <v>0.12934131736526946</v>
      </c>
      <c r="W8" s="141">
        <v>9.3824228028503556E-2</v>
      </c>
      <c r="X8" s="141">
        <v>0.90617577197149646</v>
      </c>
      <c r="Y8" s="141">
        <v>2.4154589371980675E-3</v>
      </c>
      <c r="Z8" s="141">
        <v>1.3285024154589372E-2</v>
      </c>
      <c r="AA8" s="141">
        <v>2.8985507246376812E-2</v>
      </c>
      <c r="AB8" s="141">
        <v>0.2391304347826087</v>
      </c>
      <c r="AC8" s="141">
        <v>0.71618357487922701</v>
      </c>
      <c r="AD8" s="141">
        <v>3.6319612590799033E-3</v>
      </c>
      <c r="AE8" s="141">
        <v>4.8426150121065378E-3</v>
      </c>
      <c r="AF8" s="141">
        <v>8.4745762711864406E-3</v>
      </c>
      <c r="AG8" s="141">
        <v>0.11864406779661017</v>
      </c>
      <c r="AH8" s="141">
        <v>0.86440677966101698</v>
      </c>
      <c r="AI8" s="141">
        <v>1.4527845036319613E-2</v>
      </c>
      <c r="AJ8" s="141">
        <v>1.8159806295399514E-2</v>
      </c>
      <c r="AK8" s="141">
        <v>3.9951573849878935E-2</v>
      </c>
      <c r="AL8" s="141">
        <v>0.18038740920096852</v>
      </c>
      <c r="AM8" s="141">
        <v>0.74697336561743344</v>
      </c>
      <c r="AN8" s="141">
        <v>3.6275695284159614E-3</v>
      </c>
      <c r="AO8" s="141">
        <v>7.2551390568319227E-3</v>
      </c>
      <c r="AP8" s="141">
        <v>2.9020556227327691E-2</v>
      </c>
      <c r="AQ8" s="141">
        <v>0.2478839177750907</v>
      </c>
      <c r="AR8" s="141">
        <v>0.71221281741233378</v>
      </c>
      <c r="AS8" s="141">
        <v>3.6319612590799033E-3</v>
      </c>
      <c r="AT8" s="141">
        <v>4.8426150121065378E-3</v>
      </c>
      <c r="AU8" s="141">
        <v>1.6949152542372881E-2</v>
      </c>
      <c r="AV8" s="141">
        <v>0.20823244552058112</v>
      </c>
      <c r="AW8" s="141">
        <v>0.76634382566585957</v>
      </c>
      <c r="AX8" s="141">
        <v>3.6363636363636364E-3</v>
      </c>
      <c r="AY8" s="141">
        <v>8.4848484848484857E-3</v>
      </c>
      <c r="AZ8" s="141">
        <v>2.3030303030303029E-2</v>
      </c>
      <c r="BA8" s="141">
        <v>0.15393939393939393</v>
      </c>
      <c r="BB8" s="141">
        <v>0.81090909090909091</v>
      </c>
      <c r="BC8" s="141">
        <v>6.0679611650485436E-3</v>
      </c>
      <c r="BD8" s="141">
        <v>2.063106796116505E-2</v>
      </c>
      <c r="BE8" s="141">
        <v>9.5873786407766989E-2</v>
      </c>
      <c r="BF8" s="141">
        <v>0.34708737864077671</v>
      </c>
      <c r="BG8" s="141">
        <v>0.53033980582524276</v>
      </c>
      <c r="BH8" s="148" t="s">
        <v>77</v>
      </c>
      <c r="BI8" s="77" t="s">
        <v>78</v>
      </c>
      <c r="BJ8" s="142">
        <v>0</v>
      </c>
      <c r="BK8" s="142">
        <v>0</v>
      </c>
      <c r="BL8" s="142">
        <v>4.807692307692308E-2</v>
      </c>
      <c r="BM8" s="142">
        <v>0.61899038461538458</v>
      </c>
      <c r="BN8" s="142">
        <v>0.33293269230769229</v>
      </c>
      <c r="BO8" s="146" t="s">
        <v>133</v>
      </c>
      <c r="BP8" s="129">
        <v>0.55000000000000004</v>
      </c>
      <c r="BQ8" s="145">
        <v>0.9551820728291317</v>
      </c>
      <c r="BR8" s="145">
        <v>3.7815126050420166E-2</v>
      </c>
      <c r="BS8" s="145">
        <v>7.0028011204481795E-3</v>
      </c>
    </row>
    <row r="9" spans="1:71" x14ac:dyDescent="0.35">
      <c r="A9" s="76" t="s">
        <v>2</v>
      </c>
      <c r="B9" s="85">
        <v>2018</v>
      </c>
      <c r="C9" s="141">
        <v>0.87272727272727268</v>
      </c>
      <c r="D9" s="141">
        <v>0.12727272727272726</v>
      </c>
      <c r="E9" s="141">
        <v>0.30434782608695654</v>
      </c>
      <c r="F9" s="141">
        <v>0.54347826086956519</v>
      </c>
      <c r="G9" s="141">
        <v>8.6956521739130432E-2</v>
      </c>
      <c r="H9" s="141">
        <v>6.5217391304347824E-2</v>
      </c>
      <c r="I9" s="141">
        <v>0.5</v>
      </c>
      <c r="J9" s="141">
        <v>0.2857142857142857</v>
      </c>
      <c r="K9" s="141">
        <v>0.21428571428571427</v>
      </c>
      <c r="L9" s="144">
        <v>0.98181818181818181</v>
      </c>
      <c r="M9" s="144">
        <v>1.8181818181818181E-2</v>
      </c>
      <c r="N9" s="144">
        <v>0</v>
      </c>
      <c r="O9" s="144">
        <v>0</v>
      </c>
      <c r="P9" s="144">
        <v>0</v>
      </c>
      <c r="Q9" s="144">
        <v>1</v>
      </c>
      <c r="R9" s="144">
        <v>0</v>
      </c>
      <c r="S9" s="144">
        <v>0</v>
      </c>
      <c r="T9" s="144">
        <v>0</v>
      </c>
      <c r="U9" s="141">
        <v>0.92727272727272725</v>
      </c>
      <c r="V9" s="141">
        <v>7.2727272727272724E-2</v>
      </c>
      <c r="W9" s="141">
        <v>0.10714285714285714</v>
      </c>
      <c r="X9" s="141">
        <v>0.8928571428571429</v>
      </c>
      <c r="Y9" s="141">
        <v>0</v>
      </c>
      <c r="Z9" s="141">
        <v>0</v>
      </c>
      <c r="AA9" s="141">
        <v>7.1428571428571425E-2</v>
      </c>
      <c r="AB9" s="141">
        <v>0.26785714285714285</v>
      </c>
      <c r="AC9" s="141">
        <v>0.6607142857142857</v>
      </c>
      <c r="AD9" s="141">
        <v>0</v>
      </c>
      <c r="AE9" s="141">
        <v>0</v>
      </c>
      <c r="AF9" s="141">
        <v>3.5714285714285712E-2</v>
      </c>
      <c r="AG9" s="141">
        <v>7.1428571428571425E-2</v>
      </c>
      <c r="AH9" s="141">
        <v>0.8928571428571429</v>
      </c>
      <c r="AI9" s="141">
        <v>0</v>
      </c>
      <c r="AJ9" s="141">
        <v>5.3571428571428568E-2</v>
      </c>
      <c r="AK9" s="141">
        <v>3.5714285714285712E-2</v>
      </c>
      <c r="AL9" s="141">
        <v>0.17857142857142858</v>
      </c>
      <c r="AM9" s="141">
        <v>0.7321428571428571</v>
      </c>
      <c r="AN9" s="141">
        <v>0</v>
      </c>
      <c r="AO9" s="141">
        <v>1.7857142857142856E-2</v>
      </c>
      <c r="AP9" s="141">
        <v>0</v>
      </c>
      <c r="AQ9" s="141">
        <v>0.25</v>
      </c>
      <c r="AR9" s="141">
        <v>0.7321428571428571</v>
      </c>
      <c r="AS9" s="141">
        <v>0</v>
      </c>
      <c r="AT9" s="141">
        <v>0</v>
      </c>
      <c r="AU9" s="141">
        <v>5.3571428571428568E-2</v>
      </c>
      <c r="AV9" s="141">
        <v>0.125</v>
      </c>
      <c r="AW9" s="141">
        <v>0.8214285714285714</v>
      </c>
      <c r="AX9" s="141">
        <v>0</v>
      </c>
      <c r="AY9" s="141">
        <v>1.7857142857142856E-2</v>
      </c>
      <c r="AZ9" s="141">
        <v>1.7857142857142856E-2</v>
      </c>
      <c r="BA9" s="141">
        <v>0.14285714285714285</v>
      </c>
      <c r="BB9" s="141">
        <v>0.8214285714285714</v>
      </c>
      <c r="BC9" s="141">
        <v>0</v>
      </c>
      <c r="BD9" s="141">
        <v>3.5714285714285712E-2</v>
      </c>
      <c r="BE9" s="141">
        <v>3.5714285714285712E-2</v>
      </c>
      <c r="BF9" s="141">
        <v>0.30357142857142855</v>
      </c>
      <c r="BG9" s="141">
        <v>0.625</v>
      </c>
      <c r="BH9" s="118" t="s">
        <v>79</v>
      </c>
      <c r="BI9" s="118" t="s">
        <v>80</v>
      </c>
      <c r="BJ9" s="142">
        <v>0</v>
      </c>
      <c r="BK9" s="142">
        <v>0</v>
      </c>
      <c r="BL9" s="142">
        <v>7.1428571428571425E-2</v>
      </c>
      <c r="BM9" s="142">
        <v>0.6607142857142857</v>
      </c>
      <c r="BN9" s="142">
        <v>0.26785714285714285</v>
      </c>
      <c r="BO9" s="146" t="s">
        <v>134</v>
      </c>
      <c r="BP9" s="129" t="s">
        <v>135</v>
      </c>
      <c r="BQ9" s="145">
        <v>0.92592592592592593</v>
      </c>
      <c r="BR9" s="145">
        <v>5.5555555555555552E-2</v>
      </c>
      <c r="BS9" s="145">
        <v>1.8518518518518517E-2</v>
      </c>
    </row>
    <row r="10" spans="1:71" x14ac:dyDescent="0.35">
      <c r="A10" s="76" t="s">
        <v>2</v>
      </c>
      <c r="B10" s="76">
        <v>2019</v>
      </c>
      <c r="C10" s="141">
        <v>0.8702749140893471</v>
      </c>
      <c r="D10" s="141">
        <v>0.12972508591065293</v>
      </c>
      <c r="E10" s="141">
        <v>0.30060120240480964</v>
      </c>
      <c r="F10" s="141">
        <v>0.50901803607214424</v>
      </c>
      <c r="G10" s="141">
        <v>0.15330661322645289</v>
      </c>
      <c r="H10" s="141">
        <v>3.7074148296593189E-2</v>
      </c>
      <c r="I10" s="141">
        <v>0.48695652173913045</v>
      </c>
      <c r="J10" s="141">
        <v>0.23391304347826086</v>
      </c>
      <c r="K10" s="141">
        <v>0.27913043478260868</v>
      </c>
      <c r="L10" s="144">
        <v>0.9760479041916168</v>
      </c>
      <c r="M10" s="144">
        <v>2.3952095808383235E-2</v>
      </c>
      <c r="N10" s="144">
        <v>0.15384615384615385</v>
      </c>
      <c r="O10" s="144">
        <v>0.38461538461538464</v>
      </c>
      <c r="P10" s="144">
        <v>0</v>
      </c>
      <c r="Q10" s="144">
        <v>0.34615384615384615</v>
      </c>
      <c r="R10" s="144">
        <v>0</v>
      </c>
      <c r="S10" s="144">
        <v>3.8461538461538464E-2</v>
      </c>
      <c r="T10" s="144">
        <v>7.6923076923076927E-2</v>
      </c>
      <c r="U10" s="141">
        <v>0.90393013100436681</v>
      </c>
      <c r="V10" s="141">
        <v>9.606986899563319E-2</v>
      </c>
      <c r="W10" s="141">
        <v>0.1358649789029536</v>
      </c>
      <c r="X10" s="141">
        <v>0.86413502109704643</v>
      </c>
      <c r="Y10" s="141">
        <v>1.7137960582690661E-3</v>
      </c>
      <c r="Z10" s="141">
        <v>5.9982862039417309E-3</v>
      </c>
      <c r="AA10" s="141">
        <v>3.3419023136246784E-2</v>
      </c>
      <c r="AB10" s="141">
        <v>0.22450728363324765</v>
      </c>
      <c r="AC10" s="141">
        <v>0.73436161096829478</v>
      </c>
      <c r="AD10" s="141">
        <v>1.7167381974248926E-3</v>
      </c>
      <c r="AE10" s="141">
        <v>3.4334763948497852E-3</v>
      </c>
      <c r="AF10" s="141">
        <v>1.3733905579399141E-2</v>
      </c>
      <c r="AG10" s="141">
        <v>0.10214592274678111</v>
      </c>
      <c r="AH10" s="141">
        <v>0.87896995708154502</v>
      </c>
      <c r="AI10" s="141">
        <v>1.1996572407883462E-2</v>
      </c>
      <c r="AJ10" s="141">
        <v>1.6281062553556127E-2</v>
      </c>
      <c r="AK10" s="141">
        <v>4.4558697514995714E-2</v>
      </c>
      <c r="AL10" s="141">
        <v>0.19194515852613539</v>
      </c>
      <c r="AM10" s="141">
        <v>0.73521850899742935</v>
      </c>
      <c r="AN10" s="141">
        <v>1.7152658662092624E-3</v>
      </c>
      <c r="AO10" s="141">
        <v>5.1457975986277877E-3</v>
      </c>
      <c r="AP10" s="141">
        <v>3.5162950257289882E-2</v>
      </c>
      <c r="AQ10" s="141">
        <v>0.24442538593481991</v>
      </c>
      <c r="AR10" s="141">
        <v>0.71355060034305318</v>
      </c>
      <c r="AS10" s="141">
        <v>1.7137960582690661E-3</v>
      </c>
      <c r="AT10" s="141">
        <v>4.2844901456726651E-3</v>
      </c>
      <c r="AU10" s="141">
        <v>2.056555269922879E-2</v>
      </c>
      <c r="AV10" s="141">
        <v>0.19708654670094258</v>
      </c>
      <c r="AW10" s="141">
        <v>0.7763496143958869</v>
      </c>
      <c r="AX10" s="141">
        <v>2.5728987993138938E-3</v>
      </c>
      <c r="AY10" s="141">
        <v>8.5763293310463125E-3</v>
      </c>
      <c r="AZ10" s="141">
        <v>2.3156089193825044E-2</v>
      </c>
      <c r="BA10" s="141">
        <v>0.17066895368782162</v>
      </c>
      <c r="BB10" s="141">
        <v>0.79502572898799317</v>
      </c>
      <c r="BC10" s="141">
        <v>5.1546391752577319E-3</v>
      </c>
      <c r="BD10" s="141">
        <v>1.9759450171821305E-2</v>
      </c>
      <c r="BE10" s="141">
        <v>9.7079037800687287E-2</v>
      </c>
      <c r="BF10" s="141">
        <v>0.35137457044673537</v>
      </c>
      <c r="BG10" s="141">
        <v>0.5266323024054983</v>
      </c>
      <c r="BH10" s="77" t="s">
        <v>81</v>
      </c>
      <c r="BI10" s="77" t="s">
        <v>82</v>
      </c>
      <c r="BJ10" s="142">
        <v>0</v>
      </c>
      <c r="BK10" s="142">
        <v>1.6877637130801688E-3</v>
      </c>
      <c r="BL10" s="142">
        <v>8.0168776371308023E-2</v>
      </c>
      <c r="BM10" s="142">
        <v>0.62278481012658227</v>
      </c>
      <c r="BN10" s="142">
        <v>0.29535864978902954</v>
      </c>
      <c r="BO10" s="146" t="s">
        <v>136</v>
      </c>
      <c r="BP10" s="129" t="s">
        <v>132</v>
      </c>
      <c r="BQ10" s="145">
        <v>0.94045368620037806</v>
      </c>
      <c r="BR10" s="145">
        <v>3.4026465028355386E-2</v>
      </c>
      <c r="BS10" s="145">
        <v>2.5519848771266541E-2</v>
      </c>
    </row>
    <row r="11" spans="1:71" x14ac:dyDescent="0.35">
      <c r="A11" s="76" t="s">
        <v>2</v>
      </c>
      <c r="B11" s="76">
        <v>2020</v>
      </c>
      <c r="C11" s="141">
        <v>0.87518355359765054</v>
      </c>
      <c r="D11" s="141">
        <v>0.12481644640234948</v>
      </c>
      <c r="E11" s="141">
        <v>0.28934010152284262</v>
      </c>
      <c r="F11" s="141">
        <v>0.49576988155668361</v>
      </c>
      <c r="G11" s="141">
        <v>0.17597292724196278</v>
      </c>
      <c r="H11" s="141">
        <v>3.8917089678510999E-2</v>
      </c>
      <c r="I11" s="141">
        <v>0.53701015965166909</v>
      </c>
      <c r="J11" s="141">
        <v>0.23802612481857766</v>
      </c>
      <c r="K11" s="141">
        <v>0.22496371552975328</v>
      </c>
      <c r="L11" s="144">
        <v>0.97950219619326506</v>
      </c>
      <c r="M11" s="144">
        <v>2.0497803806734993E-2</v>
      </c>
      <c r="N11" s="144">
        <v>0.15384615384615385</v>
      </c>
      <c r="O11" s="144">
        <v>0.23076923076923078</v>
      </c>
      <c r="P11" s="144">
        <v>0</v>
      </c>
      <c r="Q11" s="144">
        <v>0.46153846153846156</v>
      </c>
      <c r="R11" s="144">
        <v>7.6923076923076927E-2</v>
      </c>
      <c r="S11" s="144">
        <v>0</v>
      </c>
      <c r="T11" s="144">
        <v>7.6923076923076927E-2</v>
      </c>
      <c r="U11" s="141">
        <v>0.89291101055806943</v>
      </c>
      <c r="V11" s="141">
        <v>0.10708898944193061</v>
      </c>
      <c r="W11" s="141">
        <v>0.17478510028653296</v>
      </c>
      <c r="X11" s="141">
        <v>0.82521489971346706</v>
      </c>
      <c r="Y11" s="141">
        <v>1.4705882352941176E-3</v>
      </c>
      <c r="Z11" s="141">
        <v>8.8235294117647058E-3</v>
      </c>
      <c r="AA11" s="141">
        <v>3.6764705882352942E-2</v>
      </c>
      <c r="AB11" s="141">
        <v>0.21323529411764705</v>
      </c>
      <c r="AC11" s="141">
        <v>0.73970588235294121</v>
      </c>
      <c r="AD11" s="141">
        <v>1.4684287812041115E-3</v>
      </c>
      <c r="AE11" s="141">
        <v>4.4052863436123352E-3</v>
      </c>
      <c r="AF11" s="141">
        <v>1.3215859030837005E-2</v>
      </c>
      <c r="AG11" s="141">
        <v>0.13069016152716592</v>
      </c>
      <c r="AH11" s="141">
        <v>0.85022026431718056</v>
      </c>
      <c r="AI11" s="141">
        <v>7.331378299120235E-3</v>
      </c>
      <c r="AJ11" s="141">
        <v>2.4926686217008796E-2</v>
      </c>
      <c r="AK11" s="141">
        <v>6.89149560117302E-2</v>
      </c>
      <c r="AL11" s="141">
        <v>0.20674486803519063</v>
      </c>
      <c r="AM11" s="141">
        <v>0.6920821114369502</v>
      </c>
      <c r="AN11" s="141">
        <v>2.936857562408223E-3</v>
      </c>
      <c r="AO11" s="141">
        <v>1.3215859030837005E-2</v>
      </c>
      <c r="AP11" s="141">
        <v>3.0837004405286344E-2</v>
      </c>
      <c r="AQ11" s="141">
        <v>0.22320117474302498</v>
      </c>
      <c r="AR11" s="141">
        <v>0.72980910425844348</v>
      </c>
      <c r="AS11" s="141">
        <v>1.4662756598240469E-3</v>
      </c>
      <c r="AT11" s="141">
        <v>5.8651026392961877E-3</v>
      </c>
      <c r="AU11" s="141">
        <v>2.1994134897360705E-2</v>
      </c>
      <c r="AV11" s="141">
        <v>0.20087976539589442</v>
      </c>
      <c r="AW11" s="141">
        <v>0.76979472140762462</v>
      </c>
      <c r="AX11" s="141">
        <v>1.4684287812041115E-3</v>
      </c>
      <c r="AY11" s="141">
        <v>1.4684287812041116E-2</v>
      </c>
      <c r="AZ11" s="141">
        <v>2.643171806167401E-2</v>
      </c>
      <c r="BA11" s="141">
        <v>0.19676945668135096</v>
      </c>
      <c r="BB11" s="141">
        <v>0.76064610866372984</v>
      </c>
      <c r="BC11" s="141">
        <v>8.8105726872246704E-3</v>
      </c>
      <c r="BD11" s="141">
        <v>2.7900146842878122E-2</v>
      </c>
      <c r="BE11" s="141">
        <v>6.7547723935389131E-2</v>
      </c>
      <c r="BF11" s="141">
        <v>0.3524229074889868</v>
      </c>
      <c r="BG11" s="141">
        <v>0.5433186490455213</v>
      </c>
      <c r="BH11" s="77" t="s">
        <v>83</v>
      </c>
      <c r="BI11" s="77" t="s">
        <v>84</v>
      </c>
      <c r="BJ11" s="142">
        <v>0</v>
      </c>
      <c r="BK11" s="142">
        <v>4.3795620437956208E-3</v>
      </c>
      <c r="BL11" s="142">
        <v>7.153284671532846E-2</v>
      </c>
      <c r="BM11" s="142">
        <v>0.60875912408759125</v>
      </c>
      <c r="BN11" s="142">
        <v>0.31532846715328466</v>
      </c>
      <c r="BO11" s="146" t="s">
        <v>137</v>
      </c>
      <c r="BP11" s="129" t="s">
        <v>125</v>
      </c>
      <c r="BQ11" s="145">
        <v>0.92946708463949845</v>
      </c>
      <c r="BR11" s="145">
        <v>4.3887147335423198E-2</v>
      </c>
      <c r="BS11" s="145">
        <v>2.664576802507837E-2</v>
      </c>
    </row>
    <row r="12" spans="1:71" x14ac:dyDescent="0.35">
      <c r="A12" s="76" t="s">
        <v>2</v>
      </c>
      <c r="B12" s="76">
        <v>2021</v>
      </c>
      <c r="C12" s="141">
        <v>0.8701517706576728</v>
      </c>
      <c r="D12" s="141">
        <v>0.12984822934232715</v>
      </c>
      <c r="E12" s="141">
        <v>0.30495049504950494</v>
      </c>
      <c r="F12" s="141">
        <v>0.49702970297029703</v>
      </c>
      <c r="G12" s="141">
        <v>0.13465346534653466</v>
      </c>
      <c r="H12" s="141">
        <v>6.3366336633663367E-2</v>
      </c>
      <c r="I12" s="141">
        <v>0.46644295302013422</v>
      </c>
      <c r="J12" s="141">
        <v>0.24832214765100671</v>
      </c>
      <c r="K12" s="141">
        <v>0.28523489932885904</v>
      </c>
      <c r="L12" s="144">
        <v>0.99155405405405406</v>
      </c>
      <c r="M12" s="144">
        <v>8.4459459459459464E-3</v>
      </c>
      <c r="N12" s="144">
        <v>0</v>
      </c>
      <c r="O12" s="144">
        <v>0</v>
      </c>
      <c r="P12" s="144">
        <v>0</v>
      </c>
      <c r="Q12" s="144">
        <v>0.6</v>
      </c>
      <c r="R12" s="144">
        <v>0</v>
      </c>
      <c r="S12" s="144">
        <v>0.2</v>
      </c>
      <c r="T12" s="144">
        <v>0.2</v>
      </c>
      <c r="U12" s="141">
        <v>0.90657439446366783</v>
      </c>
      <c r="V12" s="141">
        <v>9.3425605536332182E-2</v>
      </c>
      <c r="W12" s="141">
        <v>0.11001642036124795</v>
      </c>
      <c r="X12" s="141">
        <v>0.88998357963875208</v>
      </c>
      <c r="Y12" s="141">
        <v>0</v>
      </c>
      <c r="Z12" s="141">
        <v>5.0590219224283303E-3</v>
      </c>
      <c r="AA12" s="141">
        <v>4.2158516020236091E-2</v>
      </c>
      <c r="AB12" s="141">
        <v>0.23777403035413153</v>
      </c>
      <c r="AC12" s="141">
        <v>0.71500843170320405</v>
      </c>
      <c r="AD12" s="141">
        <v>0</v>
      </c>
      <c r="AE12" s="141">
        <v>6.7340067340067337E-3</v>
      </c>
      <c r="AF12" s="141">
        <v>6.7340067340067337E-3</v>
      </c>
      <c r="AG12" s="141">
        <v>7.7441077441077436E-2</v>
      </c>
      <c r="AH12" s="141">
        <v>0.90909090909090906</v>
      </c>
      <c r="AI12" s="141">
        <v>1.3490725126475547E-2</v>
      </c>
      <c r="AJ12" s="141">
        <v>1.5177065767284991E-2</v>
      </c>
      <c r="AK12" s="141">
        <v>4.0472175379426642E-2</v>
      </c>
      <c r="AL12" s="141">
        <v>0.20236087689713322</v>
      </c>
      <c r="AM12" s="141">
        <v>0.72849915682967958</v>
      </c>
      <c r="AN12" s="141">
        <v>3.3726812816188868E-3</v>
      </c>
      <c r="AO12" s="141">
        <v>1.6863406408094434E-3</v>
      </c>
      <c r="AP12" s="141">
        <v>2.866779089376054E-2</v>
      </c>
      <c r="AQ12" s="141">
        <v>0.19898819561551434</v>
      </c>
      <c r="AR12" s="141">
        <v>0.76728499156829677</v>
      </c>
      <c r="AS12" s="141">
        <v>1.6863406408094434E-3</v>
      </c>
      <c r="AT12" s="141">
        <v>6.7453625632377737E-3</v>
      </c>
      <c r="AU12" s="141">
        <v>2.1922428330522766E-2</v>
      </c>
      <c r="AV12" s="141">
        <v>0.16863406408094436</v>
      </c>
      <c r="AW12" s="141">
        <v>0.80101180438448571</v>
      </c>
      <c r="AX12" s="141">
        <v>3.3726812816188868E-3</v>
      </c>
      <c r="AY12" s="141">
        <v>1.6863406408094434E-3</v>
      </c>
      <c r="AZ12" s="141">
        <v>1.5177065767284991E-2</v>
      </c>
      <c r="BA12" s="141">
        <v>0.18381112984822934</v>
      </c>
      <c r="BB12" s="141">
        <v>0.79595278246205736</v>
      </c>
      <c r="BC12" s="141">
        <v>8.4317032040472171E-3</v>
      </c>
      <c r="BD12" s="141">
        <v>1.3490725126475547E-2</v>
      </c>
      <c r="BE12" s="141">
        <v>8.4317032040472181E-2</v>
      </c>
      <c r="BF12" s="141">
        <v>0.30185497470489037</v>
      </c>
      <c r="BG12" s="141">
        <v>0.59190556492411472</v>
      </c>
      <c r="BH12" s="77" t="s">
        <v>85</v>
      </c>
      <c r="BI12" s="147" t="s">
        <v>86</v>
      </c>
      <c r="BJ12" s="142">
        <v>1.6722408026755853E-3</v>
      </c>
      <c r="BK12" s="142">
        <v>1.6722408026755853E-3</v>
      </c>
      <c r="BL12" s="142">
        <v>6.5217391304347824E-2</v>
      </c>
      <c r="BM12" s="142">
        <v>0.58862876254180607</v>
      </c>
      <c r="BN12" s="142">
        <v>0.34280936454849498</v>
      </c>
      <c r="BO12" s="146" t="s">
        <v>138</v>
      </c>
      <c r="BP12" s="129" t="s">
        <v>125</v>
      </c>
      <c r="BQ12" s="145">
        <v>0.9497307001795332</v>
      </c>
      <c r="BR12" s="145">
        <v>3.4111310592459608E-2</v>
      </c>
      <c r="BS12" s="145">
        <v>1.615798922800718E-2</v>
      </c>
    </row>
    <row r="13" spans="1:71" x14ac:dyDescent="0.35">
      <c r="A13" s="76" t="s">
        <v>2</v>
      </c>
      <c r="B13" s="149">
        <v>2022</v>
      </c>
      <c r="C13" s="141">
        <v>0.88680967594705618</v>
      </c>
      <c r="D13" s="141">
        <v>0.11319032405294387</v>
      </c>
      <c r="E13" s="141">
        <v>0.37513340448239063</v>
      </c>
      <c r="F13" s="141">
        <v>0.45944503735325509</v>
      </c>
      <c r="G13" s="141">
        <v>0.13340448239060831</v>
      </c>
      <c r="H13" s="141">
        <v>3.2017075773745997E-2</v>
      </c>
      <c r="I13" s="141">
        <v>0.49684400360685305</v>
      </c>
      <c r="J13" s="141">
        <v>0.22091974752028856</v>
      </c>
      <c r="K13" s="141">
        <v>0.28223624887285842</v>
      </c>
      <c r="L13" s="144">
        <v>0.97413793103448276</v>
      </c>
      <c r="M13" s="144">
        <v>2.5862068965517241E-2</v>
      </c>
      <c r="N13" s="144">
        <v>0.14545454545454545</v>
      </c>
      <c r="O13" s="144">
        <v>0.30909090909090908</v>
      </c>
      <c r="P13" s="144">
        <v>1.8181818181818181E-2</v>
      </c>
      <c r="Q13" s="144">
        <v>0.47272727272727272</v>
      </c>
      <c r="R13" s="144">
        <v>3.6363636363636362E-2</v>
      </c>
      <c r="S13" s="144">
        <v>1.8181818181818181E-2</v>
      </c>
      <c r="T13" s="144">
        <v>0</v>
      </c>
      <c r="U13" s="141">
        <v>0.90451552210724362</v>
      </c>
      <c r="V13" s="141">
        <v>9.5484477892756353E-2</v>
      </c>
      <c r="W13" s="141">
        <v>0.10303300624442462</v>
      </c>
      <c r="X13" s="141">
        <v>0.89696699375557543</v>
      </c>
      <c r="Y13" s="141">
        <v>5.0159598723210214E-3</v>
      </c>
      <c r="Z13" s="141">
        <v>1.0487916096671226E-2</v>
      </c>
      <c r="AA13" s="141">
        <v>4.1951664386684906E-2</v>
      </c>
      <c r="AB13" s="141">
        <v>0.24669402644778843</v>
      </c>
      <c r="AC13" s="141">
        <v>0.69585043319653439</v>
      </c>
      <c r="AD13" s="141">
        <v>3.1832651205093224E-3</v>
      </c>
      <c r="AE13" s="141">
        <v>4.5475216007276036E-3</v>
      </c>
      <c r="AF13" s="141">
        <v>1.3642564802182811E-2</v>
      </c>
      <c r="AG13" s="141">
        <v>0.11732605729877217</v>
      </c>
      <c r="AH13" s="141">
        <v>0.86130059117780811</v>
      </c>
      <c r="AI13" s="141">
        <v>1.2289485662266727E-2</v>
      </c>
      <c r="AJ13" s="141">
        <v>1.7296313154301319E-2</v>
      </c>
      <c r="AK13" s="141">
        <v>5.1433773327264454E-2</v>
      </c>
      <c r="AL13" s="141">
        <v>0.21620391442876649</v>
      </c>
      <c r="AM13" s="141">
        <v>0.702776513427401</v>
      </c>
      <c r="AN13" s="141">
        <v>4.5558086560364463E-3</v>
      </c>
      <c r="AO13" s="141">
        <v>1.1389521640091117E-2</v>
      </c>
      <c r="AP13" s="141">
        <v>2.9612756264236904E-2</v>
      </c>
      <c r="AQ13" s="141">
        <v>0.22369020501138953</v>
      </c>
      <c r="AR13" s="141">
        <v>0.73075170842824599</v>
      </c>
      <c r="AS13" s="141">
        <v>3.6496350364963502E-3</v>
      </c>
      <c r="AT13" s="141">
        <v>5.0182481751824817E-3</v>
      </c>
      <c r="AU13" s="141">
        <v>2.7372262773722629E-2</v>
      </c>
      <c r="AV13" s="141">
        <v>0.19251824817518248</v>
      </c>
      <c r="AW13" s="141">
        <v>0.77144160583941601</v>
      </c>
      <c r="AX13" s="141">
        <v>7.3159579332418836E-3</v>
      </c>
      <c r="AY13" s="141">
        <v>8.6877000457247378E-3</v>
      </c>
      <c r="AZ13" s="141">
        <v>2.9263831732967534E-2</v>
      </c>
      <c r="BA13" s="141">
        <v>0.18747142203932327</v>
      </c>
      <c r="BB13" s="141">
        <v>0.76726108824874262</v>
      </c>
      <c r="BC13" s="141">
        <v>9.6021947873799734E-3</v>
      </c>
      <c r="BD13" s="141">
        <v>2.5148605395518976E-2</v>
      </c>
      <c r="BE13" s="141">
        <v>9.0077732053040691E-2</v>
      </c>
      <c r="BF13" s="141">
        <v>0.34842249657064472</v>
      </c>
      <c r="BG13" s="141">
        <v>0.52674897119341568</v>
      </c>
      <c r="BH13" s="150" t="s">
        <v>87</v>
      </c>
      <c r="BI13" s="150" t="s">
        <v>88</v>
      </c>
      <c r="BJ13" s="142">
        <v>0</v>
      </c>
      <c r="BK13" s="142">
        <v>2.6990553306342779E-3</v>
      </c>
      <c r="BL13" s="142">
        <v>7.8272604588394065E-2</v>
      </c>
      <c r="BM13" s="142">
        <v>0.60278902384165545</v>
      </c>
      <c r="BN13" s="142">
        <v>0.31623931623931623</v>
      </c>
      <c r="BO13" s="146" t="s">
        <v>137</v>
      </c>
      <c r="BP13" s="129" t="s">
        <v>125</v>
      </c>
      <c r="BQ13" s="145">
        <v>0.94357682619647354</v>
      </c>
      <c r="BR13" s="145">
        <v>3.2241813602015112E-2</v>
      </c>
      <c r="BS13" s="145">
        <v>2.4181360201511334E-2</v>
      </c>
    </row>
    <row r="14" spans="1:71" x14ac:dyDescent="0.35">
      <c r="B14" s="86" t="s">
        <v>924</v>
      </c>
      <c r="C14" s="169">
        <f>IF(C15&gt;0,0,1)</f>
        <v>0</v>
      </c>
      <c r="D14" s="169">
        <f t="shared" ref="D14:M14" si="0">IF(D15&gt;0,0,1)</f>
        <v>1</v>
      </c>
      <c r="E14" s="169">
        <f t="shared" si="0"/>
        <v>0</v>
      </c>
      <c r="F14" s="169">
        <f t="shared" si="0"/>
        <v>1</v>
      </c>
      <c r="G14" s="169">
        <f t="shared" si="0"/>
        <v>0</v>
      </c>
      <c r="H14" s="169">
        <f t="shared" si="0"/>
        <v>1</v>
      </c>
      <c r="I14" s="169">
        <f t="shared" si="0"/>
        <v>0</v>
      </c>
      <c r="J14" s="169">
        <f t="shared" si="0"/>
        <v>1</v>
      </c>
      <c r="K14" s="169">
        <f t="shared" si="0"/>
        <v>1</v>
      </c>
      <c r="L14" s="169">
        <f t="shared" si="0"/>
        <v>0</v>
      </c>
      <c r="M14" s="169">
        <f t="shared" si="0"/>
        <v>1</v>
      </c>
      <c r="BN14" s="151" t="s">
        <v>925</v>
      </c>
    </row>
    <row r="15" spans="1:71" ht="29" x14ac:dyDescent="0.35">
      <c r="B15" s="86" t="s">
        <v>926</v>
      </c>
      <c r="C15" s="152">
        <f>CORREL(C3:C13,$BN$3:$BN$13)</f>
        <v>0.92893842011474215</v>
      </c>
      <c r="D15" s="152">
        <f t="shared" ref="D15:M15" si="1">CORREL(D3:D13,$BN$3:$BN$13)</f>
        <v>-0.92893842011474215</v>
      </c>
      <c r="E15" s="152">
        <f t="shared" si="1"/>
        <v>0.88337513899647313</v>
      </c>
      <c r="F15" s="153">
        <f t="shared" si="1"/>
        <v>-0.94342634715562024</v>
      </c>
      <c r="G15" s="152">
        <f t="shared" si="1"/>
        <v>0.4568457428357085</v>
      </c>
      <c r="H15" s="152">
        <f t="shared" si="1"/>
        <v>-8.4873548547206343E-2</v>
      </c>
      <c r="I15" s="152">
        <f t="shared" si="1"/>
        <v>0.42805871457517319</v>
      </c>
      <c r="J15" s="152">
        <f t="shared" si="1"/>
        <v>-0.365629808526167</v>
      </c>
      <c r="K15" s="152">
        <f t="shared" si="1"/>
        <v>-6.1242868065696919E-2</v>
      </c>
      <c r="L15" s="152">
        <f t="shared" si="1"/>
        <v>0.84946143031906962</v>
      </c>
      <c r="M15" s="152">
        <f t="shared" si="1"/>
        <v>-0.84946143031906984</v>
      </c>
      <c r="O15" s="174">
        <v>0</v>
      </c>
      <c r="P15" s="152">
        <f>AVERAGE(C15:M15)</f>
        <v>2.846427491933309E-2</v>
      </c>
      <c r="Q15" s="152">
        <f>MAX(C15:M15)</f>
        <v>0.92893842011474215</v>
      </c>
      <c r="R15" s="152">
        <f>MIN(C15:M15)</f>
        <v>-0.94342634715562024</v>
      </c>
    </row>
    <row r="17" spans="2:15" x14ac:dyDescent="0.35">
      <c r="C17" s="86" t="str">
        <f>C1</f>
        <v>fizikai aktivitás
(akt_data$sport)</v>
      </c>
      <c r="D17" s="86" t="str">
        <f t="shared" ref="D17:M17" si="2">D1</f>
        <v>fizikai aktivitás
(akt_data$sport)</v>
      </c>
      <c r="E17" s="86" t="str">
        <f t="shared" si="2"/>
        <v>sportolási gyakoriság
(akt_data$SP_GYAK)</v>
      </c>
      <c r="F17" s="86" t="str">
        <f t="shared" si="2"/>
        <v>sportolási gyakoriság
(akt_data$SP_GYAK)</v>
      </c>
      <c r="G17" s="86" t="str">
        <f t="shared" si="2"/>
        <v>sportolási gyakoriság
(akt_data$SP_GYAK)</v>
      </c>
      <c r="H17" s="86" t="str">
        <f t="shared" si="2"/>
        <v>sportolási gyakoriság
(akt_data$SP_GYAK)</v>
      </c>
      <c r="I17" s="86" t="str">
        <f t="shared" si="2"/>
        <v>dohányzás</v>
      </c>
      <c r="J17" s="86" t="str">
        <f t="shared" si="2"/>
        <v>dohányzás</v>
      </c>
      <c r="K17" s="86" t="str">
        <f t="shared" si="2"/>
        <v>dohányzás</v>
      </c>
      <c r="L17" s="86" t="str">
        <f t="shared" si="2"/>
        <v>szenved-e alvászavarban? 
(akt_data$alv_st)</v>
      </c>
      <c r="M17" s="86" t="str">
        <f t="shared" si="2"/>
        <v>szenved-e alvászavarban? 
(akt_data$alv_st)</v>
      </c>
      <c r="N17" s="86" t="str">
        <f>BN1</f>
        <v>önminősített egészségi állapot</v>
      </c>
    </row>
    <row r="18" spans="2:15" x14ac:dyDescent="0.35">
      <c r="C18" s="86" t="str">
        <f>C2</f>
        <v>1 - igen</v>
      </c>
      <c r="D18" s="86" t="str">
        <f t="shared" ref="D18:M18" si="3">D2</f>
        <v>2 - nem</v>
      </c>
      <c r="E18" s="86" t="str">
        <f t="shared" si="3"/>
        <v>1 - hetente 4-5 alkalom</v>
      </c>
      <c r="F18" s="86" t="str">
        <f t="shared" si="3"/>
        <v>2 - heti 2-3 alkalom</v>
      </c>
      <c r="G18" s="86" t="str">
        <f t="shared" si="3"/>
        <v>3 - heti 1 alkalom</v>
      </c>
      <c r="H18" s="86" t="str">
        <f t="shared" si="3"/>
        <v>4 - a fentieknél ritkábban</v>
      </c>
      <c r="I18" s="86" t="str">
        <f t="shared" si="3"/>
        <v>1 - Nem, és soha nem is dohányzott</v>
      </c>
      <c r="J18" s="86" t="str">
        <f t="shared" si="3"/>
        <v>2 - Nem, leszokott</v>
      </c>
      <c r="K18" s="86" t="str">
        <f t="shared" si="3"/>
        <v>3 - Igen</v>
      </c>
      <c r="L18" s="86" t="str">
        <f t="shared" si="3"/>
        <v>1 - Nem</v>
      </c>
      <c r="M18" s="86" t="str">
        <f t="shared" si="3"/>
        <v>2 - Igen</v>
      </c>
      <c r="N18" s="86" t="str">
        <f>BN2</f>
        <v>5 - kiváló</v>
      </c>
      <c r="O18" s="164" t="str">
        <f>O78</f>
        <v>Delta</v>
      </c>
    </row>
    <row r="19" spans="2:15" x14ac:dyDescent="0.35">
      <c r="B19" s="86">
        <f>B3</f>
        <v>2011</v>
      </c>
      <c r="C19" s="86">
        <f>RANK(C3,C$3:C$13,C$14)</f>
        <v>11</v>
      </c>
      <c r="D19" s="86">
        <f t="shared" ref="D19:M19" si="4">RANK(D3,D$3:D$13,D$14)</f>
        <v>11</v>
      </c>
      <c r="E19" s="86">
        <f t="shared" si="4"/>
        <v>9</v>
      </c>
      <c r="F19" s="86">
        <f t="shared" si="4"/>
        <v>9</v>
      </c>
      <c r="G19" s="86">
        <f t="shared" si="4"/>
        <v>9</v>
      </c>
      <c r="H19" s="86">
        <f t="shared" si="4"/>
        <v>9</v>
      </c>
      <c r="I19" s="86">
        <f t="shared" si="4"/>
        <v>11</v>
      </c>
      <c r="J19" s="86">
        <f t="shared" si="4"/>
        <v>6</v>
      </c>
      <c r="K19" s="86">
        <f t="shared" si="4"/>
        <v>10</v>
      </c>
      <c r="L19" s="86">
        <f t="shared" si="4"/>
        <v>11</v>
      </c>
      <c r="M19" s="86">
        <f t="shared" si="4"/>
        <v>11</v>
      </c>
      <c r="N19" s="86">
        <f>INT(BN3*1000000)</f>
        <v>174995</v>
      </c>
      <c r="O19" s="164">
        <f t="shared" ref="O19:O29" si="5">O79</f>
        <v>0</v>
      </c>
    </row>
    <row r="20" spans="2:15" x14ac:dyDescent="0.35">
      <c r="B20" s="86">
        <f t="shared" ref="B20:B29" si="6">B4</f>
        <v>2012</v>
      </c>
      <c r="C20" s="86">
        <f t="shared" ref="C20:M20" si="7">RANK(C4,C$3:C$13,C$14)</f>
        <v>8</v>
      </c>
      <c r="D20" s="86">
        <f t="shared" si="7"/>
        <v>8</v>
      </c>
      <c r="E20" s="86">
        <f t="shared" si="7"/>
        <v>8</v>
      </c>
      <c r="F20" s="86">
        <f t="shared" si="7"/>
        <v>8</v>
      </c>
      <c r="G20" s="86">
        <f t="shared" si="7"/>
        <v>10</v>
      </c>
      <c r="H20" s="86">
        <f t="shared" si="7"/>
        <v>5</v>
      </c>
      <c r="I20" s="86">
        <f t="shared" si="7"/>
        <v>9</v>
      </c>
      <c r="J20" s="86">
        <f t="shared" si="7"/>
        <v>2</v>
      </c>
      <c r="K20" s="86">
        <f t="shared" si="7"/>
        <v>9</v>
      </c>
      <c r="L20" s="86">
        <f t="shared" si="7"/>
        <v>9</v>
      </c>
      <c r="M20" s="86">
        <f t="shared" si="7"/>
        <v>9</v>
      </c>
      <c r="N20" s="86">
        <f t="shared" ref="N20:N29" si="8">INT(BN4*1000000)</f>
        <v>226198</v>
      </c>
      <c r="O20" s="164">
        <f t="shared" si="5"/>
        <v>0</v>
      </c>
    </row>
    <row r="21" spans="2:15" x14ac:dyDescent="0.35">
      <c r="B21" s="86">
        <f t="shared" si="6"/>
        <v>2013</v>
      </c>
      <c r="C21" s="86">
        <f t="shared" ref="C21:M21" si="9">RANK(C5,C$3:C$13,C$14)</f>
        <v>10</v>
      </c>
      <c r="D21" s="86">
        <f t="shared" si="9"/>
        <v>10</v>
      </c>
      <c r="E21" s="86">
        <f t="shared" si="9"/>
        <v>11</v>
      </c>
      <c r="F21" s="86">
        <f t="shared" si="9"/>
        <v>11</v>
      </c>
      <c r="G21" s="86">
        <f t="shared" si="9"/>
        <v>5</v>
      </c>
      <c r="H21" s="86">
        <f t="shared" si="9"/>
        <v>6</v>
      </c>
      <c r="I21" s="86">
        <f t="shared" si="9"/>
        <v>8</v>
      </c>
      <c r="J21" s="86">
        <f t="shared" si="9"/>
        <v>10</v>
      </c>
      <c r="K21" s="86">
        <f t="shared" si="9"/>
        <v>5</v>
      </c>
      <c r="L21" s="86">
        <f t="shared" si="9"/>
        <v>10</v>
      </c>
      <c r="M21" s="86">
        <f t="shared" si="9"/>
        <v>10</v>
      </c>
      <c r="N21" s="86">
        <f t="shared" si="8"/>
        <v>185571</v>
      </c>
      <c r="O21" s="164">
        <f t="shared" si="5"/>
        <v>0</v>
      </c>
    </row>
    <row r="22" spans="2:15" x14ac:dyDescent="0.35">
      <c r="B22" s="86">
        <f t="shared" si="6"/>
        <v>2015</v>
      </c>
      <c r="C22" s="86">
        <f t="shared" ref="C22:M22" si="10">RANK(C6,C$3:C$13,C$14)</f>
        <v>9</v>
      </c>
      <c r="D22" s="86">
        <f t="shared" si="10"/>
        <v>9</v>
      </c>
      <c r="E22" s="86">
        <f t="shared" si="10"/>
        <v>10</v>
      </c>
      <c r="F22" s="86">
        <f t="shared" si="10"/>
        <v>10</v>
      </c>
      <c r="G22" s="86">
        <f t="shared" si="10"/>
        <v>6</v>
      </c>
      <c r="H22" s="86">
        <f t="shared" si="10"/>
        <v>3</v>
      </c>
      <c r="I22" s="86">
        <f t="shared" si="10"/>
        <v>2</v>
      </c>
      <c r="J22" s="86">
        <f t="shared" si="10"/>
        <v>8</v>
      </c>
      <c r="K22" s="86">
        <f t="shared" si="10"/>
        <v>3</v>
      </c>
      <c r="L22" s="86">
        <f t="shared" si="10"/>
        <v>8</v>
      </c>
      <c r="M22" s="86">
        <f t="shared" si="10"/>
        <v>8</v>
      </c>
      <c r="N22" s="86">
        <f t="shared" si="8"/>
        <v>221944</v>
      </c>
      <c r="O22" s="164">
        <f t="shared" si="5"/>
        <v>0</v>
      </c>
    </row>
    <row r="23" spans="2:15" x14ac:dyDescent="0.35">
      <c r="B23" s="86">
        <f t="shared" si="6"/>
        <v>2016</v>
      </c>
      <c r="C23" s="86">
        <f t="shared" ref="C23:M23" si="11">RANK(C7,C$3:C$13,C$14)</f>
        <v>3</v>
      </c>
      <c r="D23" s="86">
        <f t="shared" si="11"/>
        <v>3</v>
      </c>
      <c r="E23" s="86">
        <f t="shared" si="11"/>
        <v>2</v>
      </c>
      <c r="F23" s="86">
        <f t="shared" si="11"/>
        <v>2</v>
      </c>
      <c r="G23" s="86">
        <f t="shared" si="11"/>
        <v>2</v>
      </c>
      <c r="H23" s="86">
        <f t="shared" si="11"/>
        <v>1</v>
      </c>
      <c r="I23" s="86">
        <f t="shared" si="11"/>
        <v>7</v>
      </c>
      <c r="J23" s="86">
        <f t="shared" si="11"/>
        <v>1</v>
      </c>
      <c r="K23" s="86">
        <f t="shared" si="11"/>
        <v>11</v>
      </c>
      <c r="L23" s="86">
        <f t="shared" si="11"/>
        <v>3</v>
      </c>
      <c r="M23" s="86">
        <f t="shared" si="11"/>
        <v>3</v>
      </c>
      <c r="N23" s="86">
        <f t="shared" si="8"/>
        <v>369845</v>
      </c>
      <c r="O23" s="164">
        <f t="shared" si="5"/>
        <v>0</v>
      </c>
    </row>
    <row r="24" spans="2:15" x14ac:dyDescent="0.35">
      <c r="B24" s="86">
        <f t="shared" si="6"/>
        <v>2017</v>
      </c>
      <c r="C24" s="86">
        <f t="shared" ref="C24:M24" si="12">RANK(C8,C$3:C$13,C$14)</f>
        <v>1</v>
      </c>
      <c r="D24" s="86">
        <f t="shared" si="12"/>
        <v>1</v>
      </c>
      <c r="E24" s="86">
        <f t="shared" si="12"/>
        <v>3</v>
      </c>
      <c r="F24" s="86">
        <f t="shared" si="12"/>
        <v>3</v>
      </c>
      <c r="G24" s="86">
        <f t="shared" si="12"/>
        <v>4</v>
      </c>
      <c r="H24" s="86">
        <f t="shared" si="12"/>
        <v>2</v>
      </c>
      <c r="I24" s="86">
        <f t="shared" si="12"/>
        <v>3</v>
      </c>
      <c r="J24" s="86">
        <f t="shared" si="12"/>
        <v>4</v>
      </c>
      <c r="K24" s="86">
        <f t="shared" si="12"/>
        <v>4</v>
      </c>
      <c r="L24" s="86">
        <f t="shared" si="12"/>
        <v>7</v>
      </c>
      <c r="M24" s="86">
        <f t="shared" si="12"/>
        <v>7</v>
      </c>
      <c r="N24" s="86">
        <f t="shared" si="8"/>
        <v>332932</v>
      </c>
      <c r="O24" s="164">
        <f t="shared" si="5"/>
        <v>0</v>
      </c>
    </row>
    <row r="25" spans="2:15" x14ac:dyDescent="0.35">
      <c r="B25" s="86">
        <f t="shared" si="6"/>
        <v>2018</v>
      </c>
      <c r="C25" s="86">
        <f t="shared" ref="C25:M25" si="13">RANK(C9,C$3:C$13,C$14)</f>
        <v>5</v>
      </c>
      <c r="D25" s="86">
        <f t="shared" si="13"/>
        <v>5</v>
      </c>
      <c r="E25" s="86">
        <f t="shared" si="13"/>
        <v>5</v>
      </c>
      <c r="F25" s="86">
        <f t="shared" si="13"/>
        <v>7</v>
      </c>
      <c r="G25" s="86">
        <f t="shared" si="13"/>
        <v>11</v>
      </c>
      <c r="H25" s="86">
        <f t="shared" si="13"/>
        <v>11</v>
      </c>
      <c r="I25" s="86">
        <f t="shared" si="13"/>
        <v>4</v>
      </c>
      <c r="J25" s="86">
        <f t="shared" si="13"/>
        <v>11</v>
      </c>
      <c r="K25" s="86">
        <f t="shared" si="13"/>
        <v>1</v>
      </c>
      <c r="L25" s="86">
        <f t="shared" si="13"/>
        <v>2</v>
      </c>
      <c r="M25" s="86">
        <f t="shared" si="13"/>
        <v>2</v>
      </c>
      <c r="N25" s="86">
        <f t="shared" si="8"/>
        <v>267857</v>
      </c>
      <c r="O25" s="164">
        <f t="shared" si="5"/>
        <v>0</v>
      </c>
    </row>
    <row r="26" spans="2:15" x14ac:dyDescent="0.35">
      <c r="B26" s="86">
        <f t="shared" si="6"/>
        <v>2019</v>
      </c>
      <c r="C26" s="86">
        <f t="shared" ref="C26:M26" si="14">RANK(C10,C$3:C$13,C$14)</f>
        <v>6</v>
      </c>
      <c r="D26" s="86">
        <f t="shared" si="14"/>
        <v>6</v>
      </c>
      <c r="E26" s="86">
        <f t="shared" si="14"/>
        <v>6</v>
      </c>
      <c r="F26" s="86">
        <f t="shared" si="14"/>
        <v>6</v>
      </c>
      <c r="G26" s="86">
        <f t="shared" si="14"/>
        <v>3</v>
      </c>
      <c r="H26" s="86">
        <f t="shared" si="14"/>
        <v>7</v>
      </c>
      <c r="I26" s="86">
        <f t="shared" si="14"/>
        <v>6</v>
      </c>
      <c r="J26" s="86">
        <f t="shared" si="14"/>
        <v>5</v>
      </c>
      <c r="K26" s="86">
        <f t="shared" si="14"/>
        <v>6</v>
      </c>
      <c r="L26" s="86">
        <f t="shared" si="14"/>
        <v>5</v>
      </c>
      <c r="M26" s="86">
        <f t="shared" si="14"/>
        <v>5</v>
      </c>
      <c r="N26" s="86">
        <f t="shared" si="8"/>
        <v>295358</v>
      </c>
      <c r="O26" s="164">
        <f t="shared" si="5"/>
        <v>0</v>
      </c>
    </row>
    <row r="27" spans="2:15" x14ac:dyDescent="0.35">
      <c r="B27" s="86">
        <f t="shared" si="6"/>
        <v>2020</v>
      </c>
      <c r="C27" s="86">
        <f t="shared" ref="C27:M27" si="15">RANK(C11,C$3:C$13,C$14)</f>
        <v>4</v>
      </c>
      <c r="D27" s="86">
        <f t="shared" si="15"/>
        <v>4</v>
      </c>
      <c r="E27" s="86">
        <f t="shared" si="15"/>
        <v>7</v>
      </c>
      <c r="F27" s="86">
        <f t="shared" si="15"/>
        <v>4</v>
      </c>
      <c r="G27" s="86">
        <f t="shared" si="15"/>
        <v>1</v>
      </c>
      <c r="H27" s="86">
        <f t="shared" si="15"/>
        <v>8</v>
      </c>
      <c r="I27" s="86">
        <f t="shared" si="15"/>
        <v>1</v>
      </c>
      <c r="J27" s="86">
        <f t="shared" si="15"/>
        <v>7</v>
      </c>
      <c r="K27" s="86">
        <f t="shared" si="15"/>
        <v>2</v>
      </c>
      <c r="L27" s="86">
        <f t="shared" si="15"/>
        <v>4</v>
      </c>
      <c r="M27" s="86">
        <f t="shared" si="15"/>
        <v>4</v>
      </c>
      <c r="N27" s="86">
        <f t="shared" si="8"/>
        <v>315328</v>
      </c>
      <c r="O27" s="164">
        <f t="shared" si="5"/>
        <v>0</v>
      </c>
    </row>
    <row r="28" spans="2:15" x14ac:dyDescent="0.35">
      <c r="B28" s="86">
        <f t="shared" si="6"/>
        <v>2021</v>
      </c>
      <c r="C28" s="86">
        <f t="shared" ref="C28:M28" si="16">RANK(C12,C$3:C$13,C$14)</f>
        <v>7</v>
      </c>
      <c r="D28" s="86">
        <f t="shared" si="16"/>
        <v>7</v>
      </c>
      <c r="E28" s="86">
        <f t="shared" si="16"/>
        <v>4</v>
      </c>
      <c r="F28" s="86">
        <f t="shared" si="16"/>
        <v>5</v>
      </c>
      <c r="G28" s="86">
        <f t="shared" si="16"/>
        <v>7</v>
      </c>
      <c r="H28" s="86">
        <f t="shared" si="16"/>
        <v>10</v>
      </c>
      <c r="I28" s="86">
        <f t="shared" si="16"/>
        <v>10</v>
      </c>
      <c r="J28" s="86">
        <f t="shared" si="16"/>
        <v>9</v>
      </c>
      <c r="K28" s="86">
        <f t="shared" si="16"/>
        <v>8</v>
      </c>
      <c r="L28" s="86">
        <f t="shared" si="16"/>
        <v>1</v>
      </c>
      <c r="M28" s="86">
        <f t="shared" si="16"/>
        <v>1</v>
      </c>
      <c r="N28" s="86">
        <f t="shared" si="8"/>
        <v>342809</v>
      </c>
      <c r="O28" s="164">
        <f t="shared" si="5"/>
        <v>0</v>
      </c>
    </row>
    <row r="29" spans="2:15" x14ac:dyDescent="0.35">
      <c r="B29" s="86">
        <f t="shared" si="6"/>
        <v>2022</v>
      </c>
      <c r="C29" s="86">
        <f t="shared" ref="C29:M29" si="17">RANK(C13,C$3:C$13,C$14)</f>
        <v>2</v>
      </c>
      <c r="D29" s="86">
        <f t="shared" si="17"/>
        <v>2</v>
      </c>
      <c r="E29" s="86">
        <f t="shared" si="17"/>
        <v>1</v>
      </c>
      <c r="F29" s="86">
        <f t="shared" si="17"/>
        <v>1</v>
      </c>
      <c r="G29" s="86">
        <f t="shared" si="17"/>
        <v>8</v>
      </c>
      <c r="H29" s="86">
        <f t="shared" si="17"/>
        <v>4</v>
      </c>
      <c r="I29" s="86">
        <f t="shared" si="17"/>
        <v>5</v>
      </c>
      <c r="J29" s="86">
        <f t="shared" si="17"/>
        <v>3</v>
      </c>
      <c r="K29" s="86">
        <f t="shared" si="17"/>
        <v>7</v>
      </c>
      <c r="L29" s="86">
        <f t="shared" si="17"/>
        <v>6</v>
      </c>
      <c r="M29" s="86">
        <f t="shared" si="17"/>
        <v>6</v>
      </c>
      <c r="N29" s="86">
        <f t="shared" si="8"/>
        <v>316239</v>
      </c>
      <c r="O29" s="164">
        <f t="shared" si="5"/>
        <v>0</v>
      </c>
    </row>
    <row r="33" spans="1:16" ht="18" x14ac:dyDescent="0.35">
      <c r="A33" s="154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5">
      <c r="A34" s="155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5">
      <c r="A37" s="156" t="s">
        <v>927</v>
      </c>
      <c r="B37" s="157">
        <v>3297339</v>
      </c>
      <c r="C37" s="156" t="s">
        <v>928</v>
      </c>
      <c r="D37" s="157">
        <v>11</v>
      </c>
      <c r="E37" s="156" t="s">
        <v>929</v>
      </c>
      <c r="F37" s="157">
        <v>11</v>
      </c>
      <c r="G37" s="156" t="s">
        <v>930</v>
      </c>
      <c r="H37" s="157">
        <v>11</v>
      </c>
      <c r="I37" s="156" t="s">
        <v>931</v>
      </c>
      <c r="J37" s="157">
        <v>0</v>
      </c>
      <c r="K37" s="156" t="s">
        <v>932</v>
      </c>
      <c r="L37" s="157" t="s">
        <v>996</v>
      </c>
      <c r="M37"/>
      <c r="N37"/>
      <c r="O37"/>
      <c r="P37"/>
    </row>
    <row r="38" spans="1:16" ht="18.5" thickBot="1" x14ac:dyDescent="0.4">
      <c r="A38" s="154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4">
      <c r="A39" s="158" t="s">
        <v>933</v>
      </c>
      <c r="B39" s="158" t="s">
        <v>934</v>
      </c>
      <c r="C39" s="158" t="s">
        <v>935</v>
      </c>
      <c r="D39" s="158" t="s">
        <v>936</v>
      </c>
      <c r="E39" s="158" t="s">
        <v>937</v>
      </c>
      <c r="F39" s="158" t="s">
        <v>938</v>
      </c>
      <c r="G39" s="158" t="s">
        <v>939</v>
      </c>
      <c r="H39" s="158" t="s">
        <v>940</v>
      </c>
      <c r="I39" s="158" t="s">
        <v>941</v>
      </c>
      <c r="J39" s="158" t="s">
        <v>942</v>
      </c>
      <c r="K39" s="158" t="s">
        <v>943</v>
      </c>
      <c r="L39" s="158" t="s">
        <v>944</v>
      </c>
      <c r="M39" s="158" t="s">
        <v>945</v>
      </c>
      <c r="N39"/>
      <c r="O39"/>
      <c r="P39"/>
    </row>
    <row r="40" spans="1:16" ht="15" thickBot="1" x14ac:dyDescent="0.4">
      <c r="A40" s="158" t="s">
        <v>946</v>
      </c>
      <c r="B40" s="159">
        <v>11</v>
      </c>
      <c r="C40" s="159">
        <v>11</v>
      </c>
      <c r="D40" s="159">
        <v>9</v>
      </c>
      <c r="E40" s="159">
        <v>9</v>
      </c>
      <c r="F40" s="159">
        <v>9</v>
      </c>
      <c r="G40" s="159">
        <v>9</v>
      </c>
      <c r="H40" s="159">
        <v>11</v>
      </c>
      <c r="I40" s="159">
        <v>6</v>
      </c>
      <c r="J40" s="159">
        <v>10</v>
      </c>
      <c r="K40" s="159">
        <v>11</v>
      </c>
      <c r="L40" s="159">
        <v>11</v>
      </c>
      <c r="M40" s="159">
        <v>174995</v>
      </c>
      <c r="N40"/>
      <c r="O40"/>
      <c r="P40"/>
    </row>
    <row r="41" spans="1:16" ht="15" thickBot="1" x14ac:dyDescent="0.4">
      <c r="A41" s="158" t="s">
        <v>947</v>
      </c>
      <c r="B41" s="159">
        <v>8</v>
      </c>
      <c r="C41" s="159">
        <v>8</v>
      </c>
      <c r="D41" s="159">
        <v>8</v>
      </c>
      <c r="E41" s="159">
        <v>8</v>
      </c>
      <c r="F41" s="159">
        <v>10</v>
      </c>
      <c r="G41" s="159">
        <v>5</v>
      </c>
      <c r="H41" s="159">
        <v>9</v>
      </c>
      <c r="I41" s="159">
        <v>2</v>
      </c>
      <c r="J41" s="159">
        <v>9</v>
      </c>
      <c r="K41" s="159">
        <v>9</v>
      </c>
      <c r="L41" s="159">
        <v>9</v>
      </c>
      <c r="M41" s="159">
        <v>226198</v>
      </c>
      <c r="N41"/>
      <c r="O41"/>
      <c r="P41"/>
    </row>
    <row r="42" spans="1:16" ht="15" thickBot="1" x14ac:dyDescent="0.4">
      <c r="A42" s="158" t="s">
        <v>948</v>
      </c>
      <c r="B42" s="159">
        <v>10</v>
      </c>
      <c r="C42" s="159">
        <v>10</v>
      </c>
      <c r="D42" s="159">
        <v>11</v>
      </c>
      <c r="E42" s="159">
        <v>11</v>
      </c>
      <c r="F42" s="159">
        <v>5</v>
      </c>
      <c r="G42" s="159">
        <v>6</v>
      </c>
      <c r="H42" s="159">
        <v>8</v>
      </c>
      <c r="I42" s="159">
        <v>10</v>
      </c>
      <c r="J42" s="159">
        <v>5</v>
      </c>
      <c r="K42" s="159">
        <v>10</v>
      </c>
      <c r="L42" s="159">
        <v>10</v>
      </c>
      <c r="M42" s="159">
        <v>185571</v>
      </c>
      <c r="N42"/>
      <c r="O42"/>
      <c r="P42"/>
    </row>
    <row r="43" spans="1:16" ht="15" thickBot="1" x14ac:dyDescent="0.4">
      <c r="A43" s="158" t="s">
        <v>949</v>
      </c>
      <c r="B43" s="159">
        <v>9</v>
      </c>
      <c r="C43" s="159">
        <v>9</v>
      </c>
      <c r="D43" s="159">
        <v>10</v>
      </c>
      <c r="E43" s="159">
        <v>10</v>
      </c>
      <c r="F43" s="159">
        <v>6</v>
      </c>
      <c r="G43" s="159">
        <v>3</v>
      </c>
      <c r="H43" s="159">
        <v>2</v>
      </c>
      <c r="I43" s="159">
        <v>8</v>
      </c>
      <c r="J43" s="159">
        <v>3</v>
      </c>
      <c r="K43" s="159">
        <v>8</v>
      </c>
      <c r="L43" s="159">
        <v>8</v>
      </c>
      <c r="M43" s="159">
        <v>221944</v>
      </c>
      <c r="N43"/>
      <c r="O43"/>
      <c r="P43"/>
    </row>
    <row r="44" spans="1:16" ht="15" thickBot="1" x14ac:dyDescent="0.4">
      <c r="A44" s="158" t="s">
        <v>950</v>
      </c>
      <c r="B44" s="159">
        <v>3</v>
      </c>
      <c r="C44" s="159">
        <v>3</v>
      </c>
      <c r="D44" s="159">
        <v>2</v>
      </c>
      <c r="E44" s="159">
        <v>2</v>
      </c>
      <c r="F44" s="159">
        <v>2</v>
      </c>
      <c r="G44" s="159">
        <v>1</v>
      </c>
      <c r="H44" s="159">
        <v>7</v>
      </c>
      <c r="I44" s="159">
        <v>1</v>
      </c>
      <c r="J44" s="159">
        <v>11</v>
      </c>
      <c r="K44" s="159">
        <v>3</v>
      </c>
      <c r="L44" s="159">
        <v>3</v>
      </c>
      <c r="M44" s="159">
        <v>369845</v>
      </c>
      <c r="N44"/>
      <c r="O44"/>
      <c r="P44"/>
    </row>
    <row r="45" spans="1:16" ht="15" thickBot="1" x14ac:dyDescent="0.4">
      <c r="A45" s="158" t="s">
        <v>951</v>
      </c>
      <c r="B45" s="159">
        <v>1</v>
      </c>
      <c r="C45" s="159">
        <v>1</v>
      </c>
      <c r="D45" s="159">
        <v>3</v>
      </c>
      <c r="E45" s="159">
        <v>3</v>
      </c>
      <c r="F45" s="159">
        <v>4</v>
      </c>
      <c r="G45" s="159">
        <v>2</v>
      </c>
      <c r="H45" s="159">
        <v>3</v>
      </c>
      <c r="I45" s="159">
        <v>4</v>
      </c>
      <c r="J45" s="159">
        <v>4</v>
      </c>
      <c r="K45" s="159">
        <v>7</v>
      </c>
      <c r="L45" s="159">
        <v>7</v>
      </c>
      <c r="M45" s="159">
        <v>332932</v>
      </c>
      <c r="N45"/>
      <c r="O45"/>
      <c r="P45"/>
    </row>
    <row r="46" spans="1:16" ht="15" thickBot="1" x14ac:dyDescent="0.4">
      <c r="A46" s="158" t="s">
        <v>952</v>
      </c>
      <c r="B46" s="159">
        <v>5</v>
      </c>
      <c r="C46" s="159">
        <v>5</v>
      </c>
      <c r="D46" s="159">
        <v>5</v>
      </c>
      <c r="E46" s="159">
        <v>7</v>
      </c>
      <c r="F46" s="159">
        <v>11</v>
      </c>
      <c r="G46" s="159">
        <v>11</v>
      </c>
      <c r="H46" s="159">
        <v>4</v>
      </c>
      <c r="I46" s="159">
        <v>11</v>
      </c>
      <c r="J46" s="159">
        <v>1</v>
      </c>
      <c r="K46" s="159">
        <v>2</v>
      </c>
      <c r="L46" s="159">
        <v>2</v>
      </c>
      <c r="M46" s="159">
        <v>267857</v>
      </c>
      <c r="N46"/>
      <c r="O46"/>
      <c r="P46"/>
    </row>
    <row r="47" spans="1:16" ht="15" thickBot="1" x14ac:dyDescent="0.4">
      <c r="A47" s="158" t="s">
        <v>953</v>
      </c>
      <c r="B47" s="159">
        <v>6</v>
      </c>
      <c r="C47" s="159">
        <v>6</v>
      </c>
      <c r="D47" s="159">
        <v>6</v>
      </c>
      <c r="E47" s="159">
        <v>6</v>
      </c>
      <c r="F47" s="159">
        <v>3</v>
      </c>
      <c r="G47" s="159">
        <v>7</v>
      </c>
      <c r="H47" s="159">
        <v>6</v>
      </c>
      <c r="I47" s="159">
        <v>5</v>
      </c>
      <c r="J47" s="159">
        <v>6</v>
      </c>
      <c r="K47" s="159">
        <v>5</v>
      </c>
      <c r="L47" s="159">
        <v>5</v>
      </c>
      <c r="M47" s="159">
        <v>295358</v>
      </c>
      <c r="N47"/>
      <c r="O47"/>
      <c r="P47"/>
    </row>
    <row r="48" spans="1:16" ht="15" thickBot="1" x14ac:dyDescent="0.4">
      <c r="A48" s="158" t="s">
        <v>954</v>
      </c>
      <c r="B48" s="159">
        <v>4</v>
      </c>
      <c r="C48" s="159">
        <v>4</v>
      </c>
      <c r="D48" s="159">
        <v>7</v>
      </c>
      <c r="E48" s="159">
        <v>4</v>
      </c>
      <c r="F48" s="159">
        <v>1</v>
      </c>
      <c r="G48" s="159">
        <v>8</v>
      </c>
      <c r="H48" s="159">
        <v>1</v>
      </c>
      <c r="I48" s="159">
        <v>7</v>
      </c>
      <c r="J48" s="159">
        <v>2</v>
      </c>
      <c r="K48" s="159">
        <v>4</v>
      </c>
      <c r="L48" s="159">
        <v>4</v>
      </c>
      <c r="M48" s="159">
        <v>315328</v>
      </c>
      <c r="N48"/>
      <c r="O48"/>
      <c r="P48"/>
    </row>
    <row r="49" spans="1:16" ht="15" thickBot="1" x14ac:dyDescent="0.4">
      <c r="A49" s="158" t="s">
        <v>955</v>
      </c>
      <c r="B49" s="159">
        <v>7</v>
      </c>
      <c r="C49" s="159">
        <v>7</v>
      </c>
      <c r="D49" s="159">
        <v>4</v>
      </c>
      <c r="E49" s="159">
        <v>5</v>
      </c>
      <c r="F49" s="159">
        <v>7</v>
      </c>
      <c r="G49" s="159">
        <v>10</v>
      </c>
      <c r="H49" s="159">
        <v>10</v>
      </c>
      <c r="I49" s="159">
        <v>9</v>
      </c>
      <c r="J49" s="159">
        <v>8</v>
      </c>
      <c r="K49" s="159">
        <v>1</v>
      </c>
      <c r="L49" s="159">
        <v>1</v>
      </c>
      <c r="M49" s="159">
        <v>342809</v>
      </c>
      <c r="N49"/>
      <c r="O49"/>
      <c r="P49"/>
    </row>
    <row r="50" spans="1:16" ht="15" thickBot="1" x14ac:dyDescent="0.4">
      <c r="A50" s="158" t="s">
        <v>956</v>
      </c>
      <c r="B50" s="159">
        <v>2</v>
      </c>
      <c r="C50" s="159">
        <v>2</v>
      </c>
      <c r="D50" s="159">
        <v>1</v>
      </c>
      <c r="E50" s="159">
        <v>1</v>
      </c>
      <c r="F50" s="159">
        <v>8</v>
      </c>
      <c r="G50" s="159">
        <v>4</v>
      </c>
      <c r="H50" s="159">
        <v>5</v>
      </c>
      <c r="I50" s="159">
        <v>3</v>
      </c>
      <c r="J50" s="159">
        <v>7</v>
      </c>
      <c r="K50" s="159">
        <v>6</v>
      </c>
      <c r="L50" s="159">
        <v>6</v>
      </c>
      <c r="M50" s="159">
        <v>316239</v>
      </c>
      <c r="N50"/>
      <c r="O50"/>
      <c r="P50"/>
    </row>
    <row r="51" spans="1:16" ht="18.5" thickBot="1" x14ac:dyDescent="0.4">
      <c r="A51" s="154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4">
      <c r="A52" s="158" t="s">
        <v>957</v>
      </c>
      <c r="B52" s="158" t="s">
        <v>934</v>
      </c>
      <c r="C52" s="158" t="s">
        <v>935</v>
      </c>
      <c r="D52" s="158" t="s">
        <v>936</v>
      </c>
      <c r="E52" s="158" t="s">
        <v>937</v>
      </c>
      <c r="F52" s="158" t="s">
        <v>938</v>
      </c>
      <c r="G52" s="158" t="s">
        <v>939</v>
      </c>
      <c r="H52" s="158" t="s">
        <v>940</v>
      </c>
      <c r="I52" s="158" t="s">
        <v>941</v>
      </c>
      <c r="J52" s="158" t="s">
        <v>942</v>
      </c>
      <c r="K52" s="158" t="s">
        <v>943</v>
      </c>
      <c r="L52" s="158" t="s">
        <v>944</v>
      </c>
      <c r="M52"/>
      <c r="N52"/>
      <c r="O52"/>
      <c r="P52"/>
    </row>
    <row r="53" spans="1:16" ht="15" thickBot="1" x14ac:dyDescent="0.4">
      <c r="A53" s="158" t="s">
        <v>958</v>
      </c>
      <c r="B53" s="159" t="s">
        <v>959</v>
      </c>
      <c r="C53" s="159" t="s">
        <v>959</v>
      </c>
      <c r="D53" s="159" t="s">
        <v>997</v>
      </c>
      <c r="E53" s="159" t="s">
        <v>959</v>
      </c>
      <c r="F53" s="159" t="s">
        <v>998</v>
      </c>
      <c r="G53" s="159" t="s">
        <v>999</v>
      </c>
      <c r="H53" s="159" t="s">
        <v>1000</v>
      </c>
      <c r="I53" s="159" t="s">
        <v>1001</v>
      </c>
      <c r="J53" s="159" t="s">
        <v>960</v>
      </c>
      <c r="K53" s="159" t="s">
        <v>1002</v>
      </c>
      <c r="L53" s="159" t="s">
        <v>959</v>
      </c>
      <c r="M53"/>
      <c r="N53"/>
      <c r="O53"/>
      <c r="P53"/>
    </row>
    <row r="54" spans="1:16" ht="15" thickBot="1" x14ac:dyDescent="0.4">
      <c r="A54" s="158" t="s">
        <v>961</v>
      </c>
      <c r="B54" s="159" t="s">
        <v>959</v>
      </c>
      <c r="C54" s="159" t="s">
        <v>959</v>
      </c>
      <c r="D54" s="159" t="s">
        <v>959</v>
      </c>
      <c r="E54" s="159" t="s">
        <v>959</v>
      </c>
      <c r="F54" s="159" t="s">
        <v>998</v>
      </c>
      <c r="G54" s="159" t="s">
        <v>999</v>
      </c>
      <c r="H54" s="159" t="s">
        <v>1000</v>
      </c>
      <c r="I54" s="159" t="s">
        <v>1001</v>
      </c>
      <c r="J54" s="159" t="s">
        <v>1003</v>
      </c>
      <c r="K54" s="159" t="s">
        <v>959</v>
      </c>
      <c r="L54" s="159" t="s">
        <v>959</v>
      </c>
      <c r="M54"/>
      <c r="N54"/>
      <c r="O54"/>
      <c r="P54"/>
    </row>
    <row r="55" spans="1:16" ht="15" thickBot="1" x14ac:dyDescent="0.4">
      <c r="A55" s="158" t="s">
        <v>962</v>
      </c>
      <c r="B55" s="159" t="s">
        <v>959</v>
      </c>
      <c r="C55" s="159" t="s">
        <v>959</v>
      </c>
      <c r="D55" s="159" t="s">
        <v>959</v>
      </c>
      <c r="E55" s="159" t="s">
        <v>959</v>
      </c>
      <c r="F55" s="159" t="s">
        <v>998</v>
      </c>
      <c r="G55" s="159" t="s">
        <v>999</v>
      </c>
      <c r="H55" s="159" t="s">
        <v>959</v>
      </c>
      <c r="I55" s="159" t="s">
        <v>1004</v>
      </c>
      <c r="J55" s="159" t="s">
        <v>1003</v>
      </c>
      <c r="K55" s="159" t="s">
        <v>959</v>
      </c>
      <c r="L55" s="159" t="s">
        <v>959</v>
      </c>
      <c r="M55"/>
      <c r="N55"/>
      <c r="O55"/>
      <c r="P55"/>
    </row>
    <row r="56" spans="1:16" ht="15" thickBot="1" x14ac:dyDescent="0.4">
      <c r="A56" s="158" t="s">
        <v>963</v>
      </c>
      <c r="B56" s="159" t="s">
        <v>959</v>
      </c>
      <c r="C56" s="159" t="s">
        <v>959</v>
      </c>
      <c r="D56" s="159" t="s">
        <v>959</v>
      </c>
      <c r="E56" s="159" t="s">
        <v>959</v>
      </c>
      <c r="F56" s="159" t="s">
        <v>998</v>
      </c>
      <c r="G56" s="159" t="s">
        <v>999</v>
      </c>
      <c r="H56" s="159" t="s">
        <v>959</v>
      </c>
      <c r="I56" s="159" t="s">
        <v>1004</v>
      </c>
      <c r="J56" s="159" t="s">
        <v>1003</v>
      </c>
      <c r="K56" s="159" t="s">
        <v>959</v>
      </c>
      <c r="L56" s="159" t="s">
        <v>959</v>
      </c>
      <c r="M56"/>
      <c r="N56"/>
      <c r="O56"/>
      <c r="P56"/>
    </row>
    <row r="57" spans="1:16" ht="15" thickBot="1" x14ac:dyDescent="0.4">
      <c r="A57" s="158" t="s">
        <v>964</v>
      </c>
      <c r="B57" s="159" t="s">
        <v>959</v>
      </c>
      <c r="C57" s="159" t="s">
        <v>959</v>
      </c>
      <c r="D57" s="159" t="s">
        <v>959</v>
      </c>
      <c r="E57" s="159" t="s">
        <v>959</v>
      </c>
      <c r="F57" s="159" t="s">
        <v>998</v>
      </c>
      <c r="G57" s="159" t="s">
        <v>999</v>
      </c>
      <c r="H57" s="159" t="s">
        <v>959</v>
      </c>
      <c r="I57" s="159" t="s">
        <v>1004</v>
      </c>
      <c r="J57" s="159" t="s">
        <v>1003</v>
      </c>
      <c r="K57" s="159" t="s">
        <v>959</v>
      </c>
      <c r="L57" s="159" t="s">
        <v>959</v>
      </c>
      <c r="M57"/>
      <c r="N57"/>
      <c r="O57"/>
      <c r="P57"/>
    </row>
    <row r="58" spans="1:16" ht="15" thickBot="1" x14ac:dyDescent="0.4">
      <c r="A58" s="158" t="s">
        <v>965</v>
      </c>
      <c r="B58" s="159" t="s">
        <v>959</v>
      </c>
      <c r="C58" s="159" t="s">
        <v>959</v>
      </c>
      <c r="D58" s="159" t="s">
        <v>959</v>
      </c>
      <c r="E58" s="159" t="s">
        <v>959</v>
      </c>
      <c r="F58" s="159" t="s">
        <v>1005</v>
      </c>
      <c r="G58" s="159" t="s">
        <v>999</v>
      </c>
      <c r="H58" s="159" t="s">
        <v>959</v>
      </c>
      <c r="I58" s="159" t="s">
        <v>1004</v>
      </c>
      <c r="J58" s="159" t="s">
        <v>1006</v>
      </c>
      <c r="K58" s="159" t="s">
        <v>959</v>
      </c>
      <c r="L58" s="159" t="s">
        <v>959</v>
      </c>
      <c r="M58"/>
      <c r="N58"/>
      <c r="O58"/>
      <c r="P58"/>
    </row>
    <row r="59" spans="1:16" ht="15" thickBot="1" x14ac:dyDescent="0.4">
      <c r="A59" s="158" t="s">
        <v>966</v>
      </c>
      <c r="B59" s="159" t="s">
        <v>959</v>
      </c>
      <c r="C59" s="159" t="s">
        <v>959</v>
      </c>
      <c r="D59" s="159" t="s">
        <v>959</v>
      </c>
      <c r="E59" s="159" t="s">
        <v>959</v>
      </c>
      <c r="F59" s="159" t="s">
        <v>1005</v>
      </c>
      <c r="G59" s="159" t="s">
        <v>959</v>
      </c>
      <c r="H59" s="159" t="s">
        <v>959</v>
      </c>
      <c r="I59" s="159" t="s">
        <v>959</v>
      </c>
      <c r="J59" s="159" t="s">
        <v>959</v>
      </c>
      <c r="K59" s="159" t="s">
        <v>959</v>
      </c>
      <c r="L59" s="159" t="s">
        <v>959</v>
      </c>
      <c r="M59"/>
      <c r="N59"/>
      <c r="O59"/>
      <c r="P59"/>
    </row>
    <row r="60" spans="1:16" ht="15" thickBot="1" x14ac:dyDescent="0.4">
      <c r="A60" s="158" t="s">
        <v>967</v>
      </c>
      <c r="B60" s="159" t="s">
        <v>959</v>
      </c>
      <c r="C60" s="159" t="s">
        <v>959</v>
      </c>
      <c r="D60" s="159" t="s">
        <v>959</v>
      </c>
      <c r="E60" s="159" t="s">
        <v>959</v>
      </c>
      <c r="F60" s="159" t="s">
        <v>1005</v>
      </c>
      <c r="G60" s="159" t="s">
        <v>959</v>
      </c>
      <c r="H60" s="159" t="s">
        <v>959</v>
      </c>
      <c r="I60" s="159" t="s">
        <v>959</v>
      </c>
      <c r="J60" s="159" t="s">
        <v>959</v>
      </c>
      <c r="K60" s="159" t="s">
        <v>959</v>
      </c>
      <c r="L60" s="159" t="s">
        <v>959</v>
      </c>
      <c r="M60"/>
      <c r="N60"/>
      <c r="O60"/>
      <c r="P60"/>
    </row>
    <row r="61" spans="1:16" ht="15" thickBot="1" x14ac:dyDescent="0.4">
      <c r="A61" s="158" t="s">
        <v>968</v>
      </c>
      <c r="B61" s="159" t="s">
        <v>959</v>
      </c>
      <c r="C61" s="159" t="s">
        <v>959</v>
      </c>
      <c r="D61" s="159" t="s">
        <v>959</v>
      </c>
      <c r="E61" s="159" t="s">
        <v>959</v>
      </c>
      <c r="F61" s="159" t="s">
        <v>1005</v>
      </c>
      <c r="G61" s="159" t="s">
        <v>959</v>
      </c>
      <c r="H61" s="159" t="s">
        <v>959</v>
      </c>
      <c r="I61" s="159" t="s">
        <v>959</v>
      </c>
      <c r="J61" s="159" t="s">
        <v>959</v>
      </c>
      <c r="K61" s="159" t="s">
        <v>959</v>
      </c>
      <c r="L61" s="159" t="s">
        <v>959</v>
      </c>
      <c r="M61"/>
      <c r="N61"/>
      <c r="O61"/>
      <c r="P61"/>
    </row>
    <row r="62" spans="1:16" ht="15" thickBot="1" x14ac:dyDescent="0.4">
      <c r="A62" s="158" t="s">
        <v>969</v>
      </c>
      <c r="B62" s="159" t="s">
        <v>959</v>
      </c>
      <c r="C62" s="159" t="s">
        <v>959</v>
      </c>
      <c r="D62" s="159" t="s">
        <v>959</v>
      </c>
      <c r="E62" s="159" t="s">
        <v>959</v>
      </c>
      <c r="F62" s="159" t="s">
        <v>959</v>
      </c>
      <c r="G62" s="159" t="s">
        <v>959</v>
      </c>
      <c r="H62" s="159" t="s">
        <v>959</v>
      </c>
      <c r="I62" s="159" t="s">
        <v>959</v>
      </c>
      <c r="J62" s="159" t="s">
        <v>959</v>
      </c>
      <c r="K62" s="159" t="s">
        <v>959</v>
      </c>
      <c r="L62" s="159" t="s">
        <v>959</v>
      </c>
      <c r="M62"/>
      <c r="N62"/>
      <c r="O62"/>
      <c r="P62"/>
    </row>
    <row r="63" spans="1:16" ht="15" thickBot="1" x14ac:dyDescent="0.4">
      <c r="A63" s="158" t="s">
        <v>970</v>
      </c>
      <c r="B63" s="159" t="s">
        <v>959</v>
      </c>
      <c r="C63" s="159" t="s">
        <v>959</v>
      </c>
      <c r="D63" s="159" t="s">
        <v>959</v>
      </c>
      <c r="E63" s="159" t="s">
        <v>959</v>
      </c>
      <c r="F63" s="159" t="s">
        <v>959</v>
      </c>
      <c r="G63" s="159" t="s">
        <v>959</v>
      </c>
      <c r="H63" s="159" t="s">
        <v>959</v>
      </c>
      <c r="I63" s="159" t="s">
        <v>959</v>
      </c>
      <c r="J63" s="159" t="s">
        <v>959</v>
      </c>
      <c r="K63" s="159" t="s">
        <v>959</v>
      </c>
      <c r="L63" s="159" t="s">
        <v>959</v>
      </c>
      <c r="M63"/>
      <c r="N63"/>
      <c r="O63"/>
      <c r="P63"/>
    </row>
    <row r="64" spans="1:16" ht="18.5" thickBot="1" x14ac:dyDescent="0.4">
      <c r="A64" s="15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thickBot="1" x14ac:dyDescent="0.4">
      <c r="A65" s="158" t="s">
        <v>971</v>
      </c>
      <c r="B65" s="158" t="s">
        <v>934</v>
      </c>
      <c r="C65" s="158" t="s">
        <v>935</v>
      </c>
      <c r="D65" s="158" t="s">
        <v>936</v>
      </c>
      <c r="E65" s="158" t="s">
        <v>937</v>
      </c>
      <c r="F65" s="158" t="s">
        <v>938</v>
      </c>
      <c r="G65" s="158" t="s">
        <v>939</v>
      </c>
      <c r="H65" s="158" t="s">
        <v>940</v>
      </c>
      <c r="I65" s="158" t="s">
        <v>941</v>
      </c>
      <c r="J65" s="158" t="s">
        <v>942</v>
      </c>
      <c r="K65" s="158" t="s">
        <v>943</v>
      </c>
      <c r="L65" s="158" t="s">
        <v>944</v>
      </c>
      <c r="M65"/>
      <c r="N65"/>
      <c r="O65"/>
      <c r="P65"/>
    </row>
    <row r="66" spans="1:16" ht="15" thickBot="1" x14ac:dyDescent="0.4">
      <c r="A66" s="158" t="s">
        <v>958</v>
      </c>
      <c r="B66" s="159">
        <v>0</v>
      </c>
      <c r="C66" s="159">
        <v>0</v>
      </c>
      <c r="D66" s="159">
        <v>118615</v>
      </c>
      <c r="E66" s="159">
        <v>0</v>
      </c>
      <c r="F66" s="159">
        <v>143647</v>
      </c>
      <c r="G66" s="159">
        <v>22629</v>
      </c>
      <c r="H66" s="159">
        <v>152386</v>
      </c>
      <c r="I66" s="159">
        <v>203569</v>
      </c>
      <c r="J66" s="159">
        <v>267857</v>
      </c>
      <c r="K66" s="159">
        <v>315175</v>
      </c>
      <c r="L66" s="159">
        <v>0</v>
      </c>
      <c r="M66"/>
      <c r="N66"/>
      <c r="O66"/>
      <c r="P66"/>
    </row>
    <row r="67" spans="1:16" ht="15" thickBot="1" x14ac:dyDescent="0.4">
      <c r="A67" s="158" t="s">
        <v>961</v>
      </c>
      <c r="B67" s="159">
        <v>0</v>
      </c>
      <c r="C67" s="159">
        <v>0</v>
      </c>
      <c r="D67" s="159">
        <v>0</v>
      </c>
      <c r="E67" s="159">
        <v>0</v>
      </c>
      <c r="F67" s="159">
        <v>143647</v>
      </c>
      <c r="G67" s="159">
        <v>22629</v>
      </c>
      <c r="H67" s="159">
        <v>152386</v>
      </c>
      <c r="I67" s="159">
        <v>203569</v>
      </c>
      <c r="J67" s="159">
        <v>19295</v>
      </c>
      <c r="K67" s="159">
        <v>0</v>
      </c>
      <c r="L67" s="159">
        <v>0</v>
      </c>
      <c r="M67"/>
      <c r="N67"/>
      <c r="O67"/>
      <c r="P67"/>
    </row>
    <row r="68" spans="1:16" ht="15" thickBot="1" x14ac:dyDescent="0.4">
      <c r="A68" s="158" t="s">
        <v>962</v>
      </c>
      <c r="B68" s="159">
        <v>0</v>
      </c>
      <c r="C68" s="159">
        <v>0</v>
      </c>
      <c r="D68" s="159">
        <v>0</v>
      </c>
      <c r="E68" s="159">
        <v>0</v>
      </c>
      <c r="F68" s="159">
        <v>143647</v>
      </c>
      <c r="G68" s="159">
        <v>22629</v>
      </c>
      <c r="H68" s="159">
        <v>0</v>
      </c>
      <c r="I68" s="159">
        <v>147361</v>
      </c>
      <c r="J68" s="159">
        <v>19295</v>
      </c>
      <c r="K68" s="159">
        <v>0</v>
      </c>
      <c r="L68" s="159">
        <v>0</v>
      </c>
      <c r="M68"/>
      <c r="N68"/>
      <c r="O68"/>
      <c r="P68"/>
    </row>
    <row r="69" spans="1:16" ht="15" thickBot="1" x14ac:dyDescent="0.4">
      <c r="A69" s="158" t="s">
        <v>963</v>
      </c>
      <c r="B69" s="159">
        <v>0</v>
      </c>
      <c r="C69" s="159">
        <v>0</v>
      </c>
      <c r="D69" s="159">
        <v>0</v>
      </c>
      <c r="E69" s="159">
        <v>0</v>
      </c>
      <c r="F69" s="159">
        <v>143647</v>
      </c>
      <c r="G69" s="159">
        <v>22629</v>
      </c>
      <c r="H69" s="159">
        <v>0</v>
      </c>
      <c r="I69" s="159">
        <v>147361</v>
      </c>
      <c r="J69" s="159">
        <v>19295</v>
      </c>
      <c r="K69" s="159">
        <v>0</v>
      </c>
      <c r="L69" s="159">
        <v>0</v>
      </c>
      <c r="M69"/>
      <c r="N69"/>
      <c r="O69"/>
      <c r="P69"/>
    </row>
    <row r="70" spans="1:16" ht="15" thickBot="1" x14ac:dyDescent="0.4">
      <c r="A70" s="158" t="s">
        <v>964</v>
      </c>
      <c r="B70" s="159">
        <v>0</v>
      </c>
      <c r="C70" s="159">
        <v>0</v>
      </c>
      <c r="D70" s="159">
        <v>0</v>
      </c>
      <c r="E70" s="159">
        <v>0</v>
      </c>
      <c r="F70" s="159">
        <v>143647</v>
      </c>
      <c r="G70" s="159">
        <v>22629</v>
      </c>
      <c r="H70" s="159">
        <v>0</v>
      </c>
      <c r="I70" s="159">
        <v>147361</v>
      </c>
      <c r="J70" s="159">
        <v>19295</v>
      </c>
      <c r="K70" s="159">
        <v>0</v>
      </c>
      <c r="L70" s="159">
        <v>0</v>
      </c>
      <c r="M70"/>
      <c r="N70"/>
      <c r="O70"/>
      <c r="P70"/>
    </row>
    <row r="71" spans="1:16" ht="15" thickBot="1" x14ac:dyDescent="0.4">
      <c r="A71" s="158" t="s">
        <v>965</v>
      </c>
      <c r="B71" s="159">
        <v>0</v>
      </c>
      <c r="C71" s="159">
        <v>0</v>
      </c>
      <c r="D71" s="159">
        <v>0</v>
      </c>
      <c r="E71" s="159">
        <v>0</v>
      </c>
      <c r="F71" s="159">
        <v>27634</v>
      </c>
      <c r="G71" s="159">
        <v>22629</v>
      </c>
      <c r="H71" s="159">
        <v>0</v>
      </c>
      <c r="I71" s="159">
        <v>147361</v>
      </c>
      <c r="J71" s="159">
        <v>4350</v>
      </c>
      <c r="K71" s="159">
        <v>0</v>
      </c>
      <c r="L71" s="159">
        <v>0</v>
      </c>
      <c r="M71"/>
      <c r="N71"/>
      <c r="O71"/>
      <c r="P71"/>
    </row>
    <row r="72" spans="1:16" ht="15" thickBot="1" x14ac:dyDescent="0.4">
      <c r="A72" s="158" t="s">
        <v>966</v>
      </c>
      <c r="B72" s="159">
        <v>0</v>
      </c>
      <c r="C72" s="159">
        <v>0</v>
      </c>
      <c r="D72" s="159">
        <v>0</v>
      </c>
      <c r="E72" s="159">
        <v>0</v>
      </c>
      <c r="F72" s="159">
        <v>27634</v>
      </c>
      <c r="G72" s="159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/>
      <c r="N72"/>
      <c r="O72"/>
      <c r="P72"/>
    </row>
    <row r="73" spans="1:16" ht="15" thickBot="1" x14ac:dyDescent="0.4">
      <c r="A73" s="158" t="s">
        <v>967</v>
      </c>
      <c r="B73" s="159">
        <v>0</v>
      </c>
      <c r="C73" s="159">
        <v>0</v>
      </c>
      <c r="D73" s="159">
        <v>0</v>
      </c>
      <c r="E73" s="159">
        <v>0</v>
      </c>
      <c r="F73" s="159">
        <v>27634</v>
      </c>
      <c r="G73" s="159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/>
      <c r="N73"/>
      <c r="O73"/>
      <c r="P73"/>
    </row>
    <row r="74" spans="1:16" ht="15" thickBot="1" x14ac:dyDescent="0.4">
      <c r="A74" s="158" t="s">
        <v>968</v>
      </c>
      <c r="B74" s="159">
        <v>0</v>
      </c>
      <c r="C74" s="159">
        <v>0</v>
      </c>
      <c r="D74" s="159">
        <v>0</v>
      </c>
      <c r="E74" s="159">
        <v>0</v>
      </c>
      <c r="F74" s="159">
        <v>27634</v>
      </c>
      <c r="G74" s="159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/>
      <c r="N74"/>
      <c r="O74"/>
      <c r="P74"/>
    </row>
    <row r="75" spans="1:16" ht="15" thickBot="1" x14ac:dyDescent="0.4">
      <c r="A75" s="158" t="s">
        <v>969</v>
      </c>
      <c r="B75" s="159">
        <v>0</v>
      </c>
      <c r="C75" s="159">
        <v>0</v>
      </c>
      <c r="D75" s="159">
        <v>0</v>
      </c>
      <c r="E75" s="159">
        <v>0</v>
      </c>
      <c r="F75" s="159">
        <v>0</v>
      </c>
      <c r="G75" s="159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/>
      <c r="N75"/>
      <c r="O75"/>
      <c r="P75"/>
    </row>
    <row r="76" spans="1:16" ht="15" thickBot="1" x14ac:dyDescent="0.4">
      <c r="A76" s="158" t="s">
        <v>970</v>
      </c>
      <c r="B76" s="159">
        <v>0</v>
      </c>
      <c r="C76" s="159">
        <v>0</v>
      </c>
      <c r="D76" s="159">
        <v>0</v>
      </c>
      <c r="E76" s="159">
        <v>0</v>
      </c>
      <c r="F76" s="159">
        <v>0</v>
      </c>
      <c r="G76" s="159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/>
      <c r="N76"/>
      <c r="O76"/>
      <c r="P76"/>
    </row>
    <row r="77" spans="1:16" ht="18.5" thickBot="1" x14ac:dyDescent="0.4">
      <c r="A77" s="154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thickBot="1" x14ac:dyDescent="0.4">
      <c r="A78" s="158" t="s">
        <v>972</v>
      </c>
      <c r="B78" s="158" t="s">
        <v>934</v>
      </c>
      <c r="C78" s="158" t="s">
        <v>935</v>
      </c>
      <c r="D78" s="158" t="s">
        <v>936</v>
      </c>
      <c r="E78" s="158" t="s">
        <v>937</v>
      </c>
      <c r="F78" s="158" t="s">
        <v>938</v>
      </c>
      <c r="G78" s="158" t="s">
        <v>939</v>
      </c>
      <c r="H78" s="158" t="s">
        <v>940</v>
      </c>
      <c r="I78" s="158" t="s">
        <v>941</v>
      </c>
      <c r="J78" s="158" t="s">
        <v>942</v>
      </c>
      <c r="K78" s="158" t="s">
        <v>943</v>
      </c>
      <c r="L78" s="158" t="s">
        <v>944</v>
      </c>
      <c r="M78" s="158" t="s">
        <v>973</v>
      </c>
      <c r="N78" s="158" t="s">
        <v>974</v>
      </c>
      <c r="O78" s="158" t="s">
        <v>975</v>
      </c>
      <c r="P78" s="158" t="s">
        <v>976</v>
      </c>
    </row>
    <row r="79" spans="1:16" ht="15" thickBot="1" x14ac:dyDescent="0.4">
      <c r="A79" s="158" t="s">
        <v>946</v>
      </c>
      <c r="B79" s="159">
        <v>0</v>
      </c>
      <c r="C79" s="159">
        <v>0</v>
      </c>
      <c r="D79" s="159">
        <v>0</v>
      </c>
      <c r="E79" s="159">
        <v>0</v>
      </c>
      <c r="F79" s="159">
        <v>27634</v>
      </c>
      <c r="G79" s="159">
        <v>0</v>
      </c>
      <c r="H79" s="159">
        <v>0</v>
      </c>
      <c r="I79" s="159">
        <v>147361</v>
      </c>
      <c r="J79" s="159">
        <v>0</v>
      </c>
      <c r="K79" s="159">
        <v>0</v>
      </c>
      <c r="L79" s="159">
        <v>0</v>
      </c>
      <c r="M79" s="159">
        <v>174995</v>
      </c>
      <c r="N79" s="159">
        <v>174995</v>
      </c>
      <c r="O79" s="159">
        <v>0</v>
      </c>
      <c r="P79" s="159">
        <v>0</v>
      </c>
    </row>
    <row r="80" spans="1:16" ht="15" thickBot="1" x14ac:dyDescent="0.4">
      <c r="A80" s="158" t="s">
        <v>947</v>
      </c>
      <c r="B80" s="159">
        <v>0</v>
      </c>
      <c r="C80" s="159">
        <v>0</v>
      </c>
      <c r="D80" s="159">
        <v>0</v>
      </c>
      <c r="E80" s="159">
        <v>0</v>
      </c>
      <c r="F80" s="159">
        <v>0</v>
      </c>
      <c r="G80" s="159">
        <v>22629</v>
      </c>
      <c r="H80" s="159">
        <v>0</v>
      </c>
      <c r="I80" s="159">
        <v>203569</v>
      </c>
      <c r="J80" s="159">
        <v>0</v>
      </c>
      <c r="K80" s="159">
        <v>0</v>
      </c>
      <c r="L80" s="159">
        <v>0</v>
      </c>
      <c r="M80" s="159">
        <v>226198</v>
      </c>
      <c r="N80" s="159">
        <v>226198</v>
      </c>
      <c r="O80" s="159">
        <v>0</v>
      </c>
      <c r="P80" s="159">
        <v>0</v>
      </c>
    </row>
    <row r="81" spans="1:16" ht="15" thickBot="1" x14ac:dyDescent="0.4">
      <c r="A81" s="158" t="s">
        <v>948</v>
      </c>
      <c r="B81" s="159">
        <v>0</v>
      </c>
      <c r="C81" s="159">
        <v>0</v>
      </c>
      <c r="D81" s="159">
        <v>0</v>
      </c>
      <c r="E81" s="159">
        <v>0</v>
      </c>
      <c r="F81" s="159">
        <v>143647</v>
      </c>
      <c r="G81" s="159">
        <v>22629</v>
      </c>
      <c r="H81" s="159">
        <v>0</v>
      </c>
      <c r="I81" s="159">
        <v>0</v>
      </c>
      <c r="J81" s="159">
        <v>19295</v>
      </c>
      <c r="K81" s="159">
        <v>0</v>
      </c>
      <c r="L81" s="159">
        <v>0</v>
      </c>
      <c r="M81" s="159">
        <v>185571</v>
      </c>
      <c r="N81" s="159">
        <v>185571</v>
      </c>
      <c r="O81" s="159">
        <v>0</v>
      </c>
      <c r="P81" s="159">
        <v>0</v>
      </c>
    </row>
    <row r="82" spans="1:16" ht="15" thickBot="1" x14ac:dyDescent="0.4">
      <c r="A82" s="158" t="s">
        <v>949</v>
      </c>
      <c r="B82" s="159">
        <v>0</v>
      </c>
      <c r="C82" s="159">
        <v>0</v>
      </c>
      <c r="D82" s="159">
        <v>0</v>
      </c>
      <c r="E82" s="159">
        <v>0</v>
      </c>
      <c r="F82" s="159">
        <v>27634</v>
      </c>
      <c r="G82" s="159">
        <v>22629</v>
      </c>
      <c r="H82" s="159">
        <v>152386</v>
      </c>
      <c r="I82" s="159">
        <v>0</v>
      </c>
      <c r="J82" s="159">
        <v>19295</v>
      </c>
      <c r="K82" s="159">
        <v>0</v>
      </c>
      <c r="L82" s="159">
        <v>0</v>
      </c>
      <c r="M82" s="159">
        <v>221944</v>
      </c>
      <c r="N82" s="159">
        <v>221944</v>
      </c>
      <c r="O82" s="159">
        <v>0</v>
      </c>
      <c r="P82" s="159">
        <v>0</v>
      </c>
    </row>
    <row r="83" spans="1:16" ht="15" thickBot="1" x14ac:dyDescent="0.4">
      <c r="A83" s="158" t="s">
        <v>950</v>
      </c>
      <c r="B83" s="159">
        <v>0</v>
      </c>
      <c r="C83" s="159">
        <v>0</v>
      </c>
      <c r="D83" s="159">
        <v>0</v>
      </c>
      <c r="E83" s="159">
        <v>0</v>
      </c>
      <c r="F83" s="159">
        <v>143647</v>
      </c>
      <c r="G83" s="159">
        <v>22629</v>
      </c>
      <c r="H83" s="159">
        <v>0</v>
      </c>
      <c r="I83" s="159">
        <v>203569</v>
      </c>
      <c r="J83" s="159">
        <v>0</v>
      </c>
      <c r="K83" s="159">
        <v>0</v>
      </c>
      <c r="L83" s="159">
        <v>0</v>
      </c>
      <c r="M83" s="159">
        <v>369845</v>
      </c>
      <c r="N83" s="159">
        <v>369845</v>
      </c>
      <c r="O83" s="159">
        <v>0</v>
      </c>
      <c r="P83" s="159">
        <v>0</v>
      </c>
    </row>
    <row r="84" spans="1:16" ht="15" thickBot="1" x14ac:dyDescent="0.4">
      <c r="A84" s="158" t="s">
        <v>951</v>
      </c>
      <c r="B84" s="159">
        <v>0</v>
      </c>
      <c r="C84" s="159">
        <v>0</v>
      </c>
      <c r="D84" s="159">
        <v>0</v>
      </c>
      <c r="E84" s="159">
        <v>0</v>
      </c>
      <c r="F84" s="159">
        <v>143647</v>
      </c>
      <c r="G84" s="159">
        <v>22629</v>
      </c>
      <c r="H84" s="159">
        <v>0</v>
      </c>
      <c r="I84" s="159">
        <v>147361</v>
      </c>
      <c r="J84" s="159">
        <v>19295</v>
      </c>
      <c r="K84" s="159">
        <v>0</v>
      </c>
      <c r="L84" s="159">
        <v>0</v>
      </c>
      <c r="M84" s="159">
        <v>332932</v>
      </c>
      <c r="N84" s="159">
        <v>332932</v>
      </c>
      <c r="O84" s="159">
        <v>0</v>
      </c>
      <c r="P84" s="159">
        <v>0</v>
      </c>
    </row>
    <row r="85" spans="1:16" ht="15" thickBot="1" x14ac:dyDescent="0.4">
      <c r="A85" s="158" t="s">
        <v>952</v>
      </c>
      <c r="B85" s="159">
        <v>0</v>
      </c>
      <c r="C85" s="159">
        <v>0</v>
      </c>
      <c r="D85" s="159">
        <v>0</v>
      </c>
      <c r="E85" s="159">
        <v>0</v>
      </c>
      <c r="F85" s="159">
        <v>0</v>
      </c>
      <c r="G85" s="159">
        <v>0</v>
      </c>
      <c r="H85" s="159">
        <v>0</v>
      </c>
      <c r="I85" s="159">
        <v>0</v>
      </c>
      <c r="J85" s="159">
        <v>267857</v>
      </c>
      <c r="K85" s="159">
        <v>0</v>
      </c>
      <c r="L85" s="159">
        <v>0</v>
      </c>
      <c r="M85" s="159">
        <v>267857</v>
      </c>
      <c r="N85" s="159">
        <v>267857</v>
      </c>
      <c r="O85" s="159">
        <v>0</v>
      </c>
      <c r="P85" s="159">
        <v>0</v>
      </c>
    </row>
    <row r="86" spans="1:16" ht="15" thickBot="1" x14ac:dyDescent="0.4">
      <c r="A86" s="158" t="s">
        <v>953</v>
      </c>
      <c r="B86" s="159">
        <v>0</v>
      </c>
      <c r="C86" s="159">
        <v>0</v>
      </c>
      <c r="D86" s="159">
        <v>0</v>
      </c>
      <c r="E86" s="159">
        <v>0</v>
      </c>
      <c r="F86" s="159">
        <v>143647</v>
      </c>
      <c r="G86" s="159">
        <v>0</v>
      </c>
      <c r="H86" s="159">
        <v>0</v>
      </c>
      <c r="I86" s="159">
        <v>147361</v>
      </c>
      <c r="J86" s="159">
        <v>4350</v>
      </c>
      <c r="K86" s="159">
        <v>0</v>
      </c>
      <c r="L86" s="159">
        <v>0</v>
      </c>
      <c r="M86" s="159">
        <v>295358</v>
      </c>
      <c r="N86" s="159">
        <v>295358</v>
      </c>
      <c r="O86" s="159">
        <v>0</v>
      </c>
      <c r="P86" s="159">
        <v>0</v>
      </c>
    </row>
    <row r="87" spans="1:16" ht="15" thickBot="1" x14ac:dyDescent="0.4">
      <c r="A87" s="158" t="s">
        <v>954</v>
      </c>
      <c r="B87" s="159">
        <v>0</v>
      </c>
      <c r="C87" s="159">
        <v>0</v>
      </c>
      <c r="D87" s="159">
        <v>0</v>
      </c>
      <c r="E87" s="159">
        <v>0</v>
      </c>
      <c r="F87" s="159">
        <v>143647</v>
      </c>
      <c r="G87" s="159">
        <v>0</v>
      </c>
      <c r="H87" s="159">
        <v>152386</v>
      </c>
      <c r="I87" s="159">
        <v>0</v>
      </c>
      <c r="J87" s="159">
        <v>19295</v>
      </c>
      <c r="K87" s="159">
        <v>0</v>
      </c>
      <c r="L87" s="159">
        <v>0</v>
      </c>
      <c r="M87" s="159">
        <v>315328</v>
      </c>
      <c r="N87" s="159">
        <v>315328</v>
      </c>
      <c r="O87" s="159">
        <v>0</v>
      </c>
      <c r="P87" s="159">
        <v>0</v>
      </c>
    </row>
    <row r="88" spans="1:16" ht="15" thickBot="1" x14ac:dyDescent="0.4">
      <c r="A88" s="158" t="s">
        <v>955</v>
      </c>
      <c r="B88" s="159">
        <v>0</v>
      </c>
      <c r="C88" s="159">
        <v>0</v>
      </c>
      <c r="D88" s="159">
        <v>0</v>
      </c>
      <c r="E88" s="159">
        <v>0</v>
      </c>
      <c r="F88" s="159">
        <v>27634</v>
      </c>
      <c r="G88" s="159">
        <v>0</v>
      </c>
      <c r="H88" s="159">
        <v>0</v>
      </c>
      <c r="I88" s="159">
        <v>0</v>
      </c>
      <c r="J88" s="159">
        <v>0</v>
      </c>
      <c r="K88" s="159">
        <v>315175</v>
      </c>
      <c r="L88" s="159">
        <v>0</v>
      </c>
      <c r="M88" s="159">
        <v>342809</v>
      </c>
      <c r="N88" s="159">
        <v>342809</v>
      </c>
      <c r="O88" s="159">
        <v>0</v>
      </c>
      <c r="P88" s="159">
        <v>0</v>
      </c>
    </row>
    <row r="89" spans="1:16" ht="15" thickBot="1" x14ac:dyDescent="0.4">
      <c r="A89" s="158" t="s">
        <v>956</v>
      </c>
      <c r="B89" s="159">
        <v>0</v>
      </c>
      <c r="C89" s="159">
        <v>0</v>
      </c>
      <c r="D89" s="159">
        <v>118615</v>
      </c>
      <c r="E89" s="159">
        <v>0</v>
      </c>
      <c r="F89" s="159">
        <v>27634</v>
      </c>
      <c r="G89" s="159">
        <v>22629</v>
      </c>
      <c r="H89" s="159">
        <v>0</v>
      </c>
      <c r="I89" s="159">
        <v>147361</v>
      </c>
      <c r="J89" s="159">
        <v>0</v>
      </c>
      <c r="K89" s="159">
        <v>0</v>
      </c>
      <c r="L89" s="159">
        <v>0</v>
      </c>
      <c r="M89" s="159">
        <v>316239</v>
      </c>
      <c r="N89" s="159">
        <v>316239</v>
      </c>
      <c r="O89" s="159">
        <v>0</v>
      </c>
      <c r="P89" s="159">
        <v>0</v>
      </c>
    </row>
    <row r="90" spans="1:16" ht="15" thickBot="1" x14ac:dyDescent="0.4">
      <c r="A90" s="165" t="s">
        <v>990</v>
      </c>
      <c r="B90" s="166">
        <f>SUM(B79:B89)/$B$93</f>
        <v>0</v>
      </c>
      <c r="C90" s="166">
        <f t="shared" ref="C90:N90" si="18">SUM(C79:C89)/$B$93</f>
        <v>0</v>
      </c>
      <c r="D90" s="166">
        <f t="shared" si="18"/>
        <v>3.8901949311857101E-2</v>
      </c>
      <c r="E90" s="166">
        <f t="shared" si="18"/>
        <v>0</v>
      </c>
      <c r="F90" s="166">
        <f t="shared" si="18"/>
        <v>0.27181054194779009</v>
      </c>
      <c r="G90" s="166">
        <f t="shared" si="18"/>
        <v>4.4529555839211615E-2</v>
      </c>
      <c r="H90" s="166">
        <f t="shared" si="18"/>
        <v>9.9955527510629444E-2</v>
      </c>
      <c r="I90" s="166">
        <f t="shared" si="18"/>
        <v>0.32684721535311023</v>
      </c>
      <c r="J90" s="166">
        <f t="shared" si="18"/>
        <v>0.11458782923088831</v>
      </c>
      <c r="K90" s="166">
        <f t="shared" si="18"/>
        <v>0.10336738080651318</v>
      </c>
      <c r="L90" s="166">
        <f t="shared" si="18"/>
        <v>0</v>
      </c>
      <c r="M90" s="166">
        <f t="shared" si="18"/>
        <v>1</v>
      </c>
      <c r="N90" s="166">
        <f t="shared" si="18"/>
        <v>1</v>
      </c>
      <c r="O90"/>
      <c r="P90"/>
    </row>
    <row r="91" spans="1:16" ht="15" thickBot="1" x14ac:dyDescent="0.4">
      <c r="A91" s="160" t="s">
        <v>977</v>
      </c>
      <c r="B91" s="161">
        <v>1223878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thickBot="1" x14ac:dyDescent="0.4">
      <c r="A92" s="160" t="s">
        <v>978</v>
      </c>
      <c r="B92" s="161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thickBot="1" x14ac:dyDescent="0.4">
      <c r="A93" s="160" t="s">
        <v>979</v>
      </c>
      <c r="B93" s="161">
        <v>3049076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thickBot="1" x14ac:dyDescent="0.4">
      <c r="A94" s="160" t="s">
        <v>980</v>
      </c>
      <c r="B94" s="161">
        <v>3049076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thickBot="1" x14ac:dyDescent="0.4">
      <c r="A95" s="160" t="s">
        <v>981</v>
      </c>
      <c r="B95" s="161">
        <v>0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thickBot="1" x14ac:dyDescent="0.4">
      <c r="A96" s="160" t="s">
        <v>982</v>
      </c>
      <c r="B96" s="161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4">
      <c r="A97" s="160" t="s">
        <v>983</v>
      </c>
      <c r="B97" s="161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4">
      <c r="A98" s="160" t="s">
        <v>984</v>
      </c>
      <c r="B98" s="161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 s="162" t="s">
        <v>985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 s="163" t="s">
        <v>986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 s="163" t="s">
        <v>989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329733920250616150832.html" xr:uid="{B11201DF-48B9-4AC3-83F2-97861356ECCE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A0351-C9FB-418C-90DD-CCF2B0774292}">
  <sheetPr>
    <tabColor rgb="FF00B050"/>
  </sheetPr>
  <dimension ref="A1:N99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4" sqref="C14"/>
    </sheetView>
  </sheetViews>
  <sheetFormatPr defaultRowHeight="14.5" x14ac:dyDescent="0.35"/>
  <cols>
    <col min="1" max="1" width="42.36328125" bestFit="1" customWidth="1"/>
    <col min="2" max="2" width="39.36328125" bestFit="1" customWidth="1"/>
    <col min="3" max="12" width="10" customWidth="1"/>
    <col min="13" max="13" width="10" style="93" customWidth="1"/>
    <col min="14" max="14" width="15.90625" customWidth="1"/>
  </cols>
  <sheetData>
    <row r="1" spans="1:14" x14ac:dyDescent="0.35">
      <c r="A1" s="64" t="s">
        <v>3</v>
      </c>
      <c r="B1" s="64" t="s">
        <v>1</v>
      </c>
      <c r="C1" s="2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16" t="s">
        <v>89</v>
      </c>
    </row>
    <row r="2" spans="1:14" x14ac:dyDescent="0.35">
      <c r="A2" s="63"/>
      <c r="B2" s="63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16"/>
    </row>
    <row r="3" spans="1:14" x14ac:dyDescent="0.35">
      <c r="A3" s="83" t="s">
        <v>90</v>
      </c>
      <c r="B3" s="81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v>24160</v>
      </c>
    </row>
    <row r="4" spans="1:14" x14ac:dyDescent="0.35">
      <c r="A4" s="73" t="s">
        <v>4</v>
      </c>
      <c r="B4" s="9" t="s">
        <v>5</v>
      </c>
      <c r="C4" s="1">
        <v>4399</v>
      </c>
      <c r="D4" s="1">
        <v>2578</v>
      </c>
      <c r="E4" s="1">
        <v>3858</v>
      </c>
      <c r="F4" s="1">
        <v>2569</v>
      </c>
      <c r="G4" s="15" t="s">
        <v>93</v>
      </c>
      <c r="H4" s="15" t="s">
        <v>93</v>
      </c>
      <c r="I4" s="15" t="s">
        <v>93</v>
      </c>
      <c r="J4" s="15" t="s">
        <v>93</v>
      </c>
      <c r="K4" s="15" t="s">
        <v>93</v>
      </c>
      <c r="L4" s="1">
        <v>508</v>
      </c>
      <c r="M4" s="88">
        <v>1846</v>
      </c>
      <c r="N4" s="16">
        <v>15758</v>
      </c>
    </row>
    <row r="5" spans="1:14" x14ac:dyDescent="0.35">
      <c r="A5" s="74"/>
      <c r="B5" s="9" t="s">
        <v>6</v>
      </c>
      <c r="C5" s="1">
        <v>1288</v>
      </c>
      <c r="D5" s="1">
        <v>730</v>
      </c>
      <c r="E5" s="1">
        <v>1382</v>
      </c>
      <c r="F5" s="1">
        <v>918</v>
      </c>
      <c r="G5" s="15" t="s">
        <v>93</v>
      </c>
      <c r="H5" s="15" t="s">
        <v>93</v>
      </c>
      <c r="I5" s="15" t="s">
        <v>93</v>
      </c>
      <c r="J5" s="15" t="s">
        <v>93</v>
      </c>
      <c r="K5" s="15" t="s">
        <v>93</v>
      </c>
      <c r="L5" s="1">
        <v>101</v>
      </c>
      <c r="M5" s="88">
        <v>396</v>
      </c>
      <c r="N5" s="16">
        <v>4815</v>
      </c>
    </row>
    <row r="6" spans="1:14" x14ac:dyDescent="0.35">
      <c r="A6" s="75"/>
      <c r="B6" s="13" t="s">
        <v>89</v>
      </c>
      <c r="C6" s="12">
        <v>5687</v>
      </c>
      <c r="D6" s="12">
        <v>3308</v>
      </c>
      <c r="E6" s="12">
        <v>5240</v>
      </c>
      <c r="F6" s="12">
        <v>3487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12">
        <v>609</v>
      </c>
      <c r="M6" s="87">
        <v>2242</v>
      </c>
      <c r="N6" s="16">
        <v>20573</v>
      </c>
    </row>
    <row r="7" spans="1:14" x14ac:dyDescent="0.35">
      <c r="A7" s="73" t="s">
        <v>7</v>
      </c>
      <c r="B7" s="9" t="s">
        <v>8</v>
      </c>
      <c r="C7" s="5">
        <v>318</v>
      </c>
      <c r="D7" s="1">
        <v>1361</v>
      </c>
      <c r="E7" s="1">
        <v>162</v>
      </c>
      <c r="F7" s="1">
        <v>437</v>
      </c>
      <c r="G7" s="1">
        <v>253</v>
      </c>
      <c r="H7" s="1">
        <v>256</v>
      </c>
      <c r="I7" s="15">
        <v>5</v>
      </c>
      <c r="J7" s="1">
        <v>270</v>
      </c>
      <c r="K7" s="1">
        <v>155</v>
      </c>
      <c r="L7" s="1">
        <v>180</v>
      </c>
      <c r="M7" s="88">
        <v>548</v>
      </c>
      <c r="N7" s="16">
        <v>3945</v>
      </c>
    </row>
    <row r="8" spans="1:14" x14ac:dyDescent="0.35">
      <c r="A8" s="74"/>
      <c r="B8" s="9" t="s">
        <v>9</v>
      </c>
      <c r="C8" s="1">
        <v>3671</v>
      </c>
      <c r="D8" s="1">
        <v>225</v>
      </c>
      <c r="E8" s="1">
        <v>3198</v>
      </c>
      <c r="F8" s="1">
        <v>1433</v>
      </c>
      <c r="G8" s="1">
        <v>271</v>
      </c>
      <c r="H8" s="1">
        <v>365</v>
      </c>
      <c r="I8" s="15">
        <v>17</v>
      </c>
      <c r="J8" s="1">
        <v>283</v>
      </c>
      <c r="K8" s="1">
        <v>130</v>
      </c>
      <c r="L8" s="1">
        <v>129</v>
      </c>
      <c r="M8" s="88">
        <v>424</v>
      </c>
      <c r="N8" s="16">
        <v>10146</v>
      </c>
    </row>
    <row r="9" spans="1:14" x14ac:dyDescent="0.35">
      <c r="A9" s="74"/>
      <c r="B9" s="9" t="s">
        <v>10</v>
      </c>
      <c r="C9" s="1">
        <v>1384</v>
      </c>
      <c r="D9" s="1">
        <v>1418</v>
      </c>
      <c r="E9" s="1">
        <v>1472</v>
      </c>
      <c r="F9" s="1">
        <v>1283</v>
      </c>
      <c r="G9" s="1">
        <v>164</v>
      </c>
      <c r="H9" s="1">
        <v>158</v>
      </c>
      <c r="I9" s="15">
        <v>25</v>
      </c>
      <c r="J9" s="1">
        <v>428</v>
      </c>
      <c r="K9" s="1">
        <v>241</v>
      </c>
      <c r="L9" s="1">
        <v>200</v>
      </c>
      <c r="M9" s="88">
        <v>913</v>
      </c>
      <c r="N9" s="16">
        <v>7686</v>
      </c>
    </row>
    <row r="10" spans="1:14" x14ac:dyDescent="0.35">
      <c r="A10" s="74"/>
      <c r="B10" s="9" t="s">
        <v>11</v>
      </c>
      <c r="C10" s="1">
        <v>314</v>
      </c>
      <c r="D10" s="1">
        <v>304</v>
      </c>
      <c r="E10" s="1">
        <v>408</v>
      </c>
      <c r="F10" s="1">
        <v>334</v>
      </c>
      <c r="G10" s="1">
        <v>72</v>
      </c>
      <c r="H10" s="1">
        <v>84</v>
      </c>
      <c r="I10" s="15">
        <v>9</v>
      </c>
      <c r="J10" s="1">
        <v>204</v>
      </c>
      <c r="K10" s="1">
        <v>172</v>
      </c>
      <c r="L10" s="1">
        <v>100</v>
      </c>
      <c r="M10" s="88">
        <v>357</v>
      </c>
      <c r="N10" s="16">
        <v>2358</v>
      </c>
    </row>
    <row r="11" spans="1:14" x14ac:dyDescent="0.35">
      <c r="A11" s="75"/>
      <c r="B11" s="13" t="s">
        <v>89</v>
      </c>
      <c r="C11" s="12">
        <v>5687</v>
      </c>
      <c r="D11" s="12">
        <v>3308</v>
      </c>
      <c r="E11" s="12">
        <v>5240</v>
      </c>
      <c r="F11" s="13">
        <v>3487</v>
      </c>
      <c r="G11" s="4">
        <v>760</v>
      </c>
      <c r="H11" s="4">
        <v>863</v>
      </c>
      <c r="I11" s="12">
        <v>56</v>
      </c>
      <c r="J11" s="12">
        <v>1185</v>
      </c>
      <c r="K11" s="12">
        <v>698</v>
      </c>
      <c r="L11" s="12">
        <v>609</v>
      </c>
      <c r="M11" s="87">
        <v>2242</v>
      </c>
      <c r="N11" s="16">
        <v>24135</v>
      </c>
    </row>
    <row r="12" spans="1:14" x14ac:dyDescent="0.35">
      <c r="A12" s="83" t="s">
        <v>91</v>
      </c>
      <c r="B12" s="81"/>
      <c r="C12" s="6" t="s">
        <v>44</v>
      </c>
      <c r="D12" s="3" t="s">
        <v>45</v>
      </c>
      <c r="E12" s="3" t="s">
        <v>47</v>
      </c>
      <c r="F12" s="3" t="s">
        <v>49</v>
      </c>
      <c r="G12" s="3" t="s">
        <v>51</v>
      </c>
      <c r="H12" s="3" t="s">
        <v>53</v>
      </c>
      <c r="I12" s="18" t="s">
        <v>0</v>
      </c>
      <c r="J12" s="3" t="s">
        <v>56</v>
      </c>
      <c r="K12" s="3" t="s">
        <v>58</v>
      </c>
      <c r="L12" s="6" t="s">
        <v>60</v>
      </c>
      <c r="M12" s="89" t="s">
        <v>62</v>
      </c>
      <c r="N12" s="16"/>
    </row>
    <row r="13" spans="1:14" x14ac:dyDescent="0.35">
      <c r="A13" s="83" t="s">
        <v>92</v>
      </c>
      <c r="B13" s="81"/>
      <c r="C13" s="3" t="s">
        <v>43</v>
      </c>
      <c r="D13" s="6" t="s">
        <v>46</v>
      </c>
      <c r="E13" s="3" t="s">
        <v>48</v>
      </c>
      <c r="F13" s="6" t="s">
        <v>50</v>
      </c>
      <c r="G13" s="3" t="s">
        <v>52</v>
      </c>
      <c r="H13" s="3" t="s">
        <v>54</v>
      </c>
      <c r="I13" s="19" t="s">
        <v>55</v>
      </c>
      <c r="J13" s="3" t="s">
        <v>57</v>
      </c>
      <c r="K13" s="6" t="s">
        <v>59</v>
      </c>
      <c r="L13" s="6" t="s">
        <v>61</v>
      </c>
      <c r="M13" s="89" t="s">
        <v>63</v>
      </c>
      <c r="N13" s="16"/>
    </row>
    <row r="14" spans="1:14" ht="29" x14ac:dyDescent="0.35">
      <c r="A14" s="116" t="s">
        <v>15</v>
      </c>
      <c r="B14" s="115" t="s">
        <v>20</v>
      </c>
      <c r="C14" s="114">
        <v>0.7379977670264235</v>
      </c>
      <c r="D14" s="114">
        <v>0.8084142394822007</v>
      </c>
      <c r="E14" s="114">
        <v>0.74880730138975315</v>
      </c>
      <c r="F14" s="114">
        <v>0.78609817269795768</v>
      </c>
      <c r="G14" s="114">
        <v>0.88273195876288657</v>
      </c>
      <c r="H14" s="114">
        <v>0.89746682750301565</v>
      </c>
      <c r="I14" s="114">
        <v>0.87272727272727268</v>
      </c>
      <c r="J14" s="114">
        <v>0.8702749140893471</v>
      </c>
      <c r="K14" s="114">
        <v>0.87518355359765054</v>
      </c>
      <c r="L14" s="114">
        <v>0.8701517706576728</v>
      </c>
      <c r="M14" s="114">
        <v>0.88680967594705618</v>
      </c>
      <c r="N14" s="16"/>
    </row>
    <row r="15" spans="1:14" ht="29" x14ac:dyDescent="0.35">
      <c r="A15" s="116" t="s">
        <v>15</v>
      </c>
      <c r="B15" s="115" t="s">
        <v>21</v>
      </c>
      <c r="C15" s="114">
        <v>0.2620022329735765</v>
      </c>
      <c r="D15" s="114">
        <v>0.19158576051779935</v>
      </c>
      <c r="E15" s="114">
        <v>0.25119269861024685</v>
      </c>
      <c r="F15" s="114">
        <v>0.21390182730204227</v>
      </c>
      <c r="G15" s="114">
        <v>0.1172680412371134</v>
      </c>
      <c r="H15" s="114">
        <v>0.10253317249698432</v>
      </c>
      <c r="I15" s="114">
        <v>0.12727272727272726</v>
      </c>
      <c r="J15" s="114">
        <v>0.12972508591065293</v>
      </c>
      <c r="K15" s="114">
        <v>0.12481644640234948</v>
      </c>
      <c r="L15" s="114">
        <v>0.12984822934232715</v>
      </c>
      <c r="M15" s="114">
        <v>0.11319032405294387</v>
      </c>
      <c r="N15" s="16"/>
    </row>
    <row r="16" spans="1:14" x14ac:dyDescent="0.35">
      <c r="A16" s="118"/>
      <c r="B16" s="12" t="s">
        <v>89</v>
      </c>
      <c r="C16" s="13">
        <v>1</v>
      </c>
      <c r="D16" s="13">
        <v>1</v>
      </c>
      <c r="E16" s="13">
        <v>1</v>
      </c>
      <c r="F16" s="13">
        <v>1</v>
      </c>
      <c r="G16" s="12">
        <v>1</v>
      </c>
      <c r="H16" s="13">
        <v>1</v>
      </c>
      <c r="I16" s="12">
        <v>1</v>
      </c>
      <c r="J16" s="12">
        <v>1</v>
      </c>
      <c r="K16" s="12">
        <v>1</v>
      </c>
      <c r="L16" s="12">
        <v>1</v>
      </c>
      <c r="M16" s="87">
        <v>1</v>
      </c>
      <c r="N16" s="16">
        <v>11</v>
      </c>
    </row>
    <row r="17" spans="1:14" ht="14.4" customHeight="1" x14ac:dyDescent="0.35">
      <c r="A17" s="119" t="s">
        <v>16</v>
      </c>
      <c r="B17" s="115" t="s">
        <v>71</v>
      </c>
      <c r="C17" s="114">
        <v>0.21739130434782608</v>
      </c>
      <c r="D17" s="114">
        <v>0.25305623471882638</v>
      </c>
      <c r="E17" s="114">
        <v>0.19966489807316393</v>
      </c>
      <c r="F17" s="114">
        <v>0.208352455254704</v>
      </c>
      <c r="G17" s="114">
        <v>0.34740259740259738</v>
      </c>
      <c r="H17" s="114">
        <v>0.33882030178326472</v>
      </c>
      <c r="I17" s="114">
        <v>0.30434782608695654</v>
      </c>
      <c r="J17" s="114">
        <v>0.30060120240480964</v>
      </c>
      <c r="K17" s="114">
        <v>0.28934010152284262</v>
      </c>
      <c r="L17" s="114">
        <v>0.30495049504950494</v>
      </c>
      <c r="M17" s="114">
        <v>0.37513340448239063</v>
      </c>
      <c r="N17" s="16"/>
    </row>
    <row r="18" spans="1:14" ht="29" x14ac:dyDescent="0.35">
      <c r="A18" s="119" t="s">
        <v>16</v>
      </c>
      <c r="B18" s="115" t="s">
        <v>72</v>
      </c>
      <c r="C18" s="114">
        <v>0.61047546402237474</v>
      </c>
      <c r="D18" s="114">
        <v>0.59413202933985332</v>
      </c>
      <c r="E18" s="114">
        <v>0.62887461602904215</v>
      </c>
      <c r="F18" s="114">
        <v>0.62872877466727861</v>
      </c>
      <c r="G18" s="114">
        <v>0.4642857142857143</v>
      </c>
      <c r="H18" s="114">
        <v>0.49108367626886146</v>
      </c>
      <c r="I18" s="114">
        <v>0.54347826086956519</v>
      </c>
      <c r="J18" s="114">
        <v>0.50901803607214424</v>
      </c>
      <c r="K18" s="114">
        <v>0.49576988155668361</v>
      </c>
      <c r="L18" s="114">
        <v>0.49702970297029703</v>
      </c>
      <c r="M18" s="114">
        <v>0.45944503735325509</v>
      </c>
      <c r="N18" s="16"/>
    </row>
    <row r="19" spans="1:14" ht="29" x14ac:dyDescent="0.35">
      <c r="A19" s="119" t="s">
        <v>16</v>
      </c>
      <c r="B19" s="115" t="s">
        <v>73</v>
      </c>
      <c r="C19" s="114">
        <v>0.12865497076023391</v>
      </c>
      <c r="D19" s="114">
        <v>0.11817440912795436</v>
      </c>
      <c r="E19" s="114">
        <v>0.1365540351857023</v>
      </c>
      <c r="F19" s="114">
        <v>0.13492427719137218</v>
      </c>
      <c r="G19" s="114">
        <v>0.17045454545454544</v>
      </c>
      <c r="H19" s="114">
        <v>0.14266117969821673</v>
      </c>
      <c r="I19" s="114">
        <v>8.6956521739130432E-2</v>
      </c>
      <c r="J19" s="114">
        <v>0.15330661322645289</v>
      </c>
      <c r="K19" s="114">
        <v>0.17597292724196278</v>
      </c>
      <c r="L19" s="114">
        <v>0.13465346534653466</v>
      </c>
      <c r="M19" s="114">
        <v>0.13340448239060831</v>
      </c>
      <c r="N19" s="16"/>
    </row>
    <row r="20" spans="1:14" ht="29" x14ac:dyDescent="0.35">
      <c r="A20" s="119" t="s">
        <v>16</v>
      </c>
      <c r="B20" s="115" t="s">
        <v>74</v>
      </c>
      <c r="C20" s="114">
        <v>4.3478260869565216E-2</v>
      </c>
      <c r="D20" s="114">
        <v>3.4637326813365933E-2</v>
      </c>
      <c r="E20" s="114">
        <v>3.4906450712091593E-2</v>
      </c>
      <c r="F20" s="114">
        <v>2.799449288664525E-2</v>
      </c>
      <c r="G20" s="114">
        <v>1.7857142857142856E-2</v>
      </c>
      <c r="H20" s="114">
        <v>2.7434842249657063E-2</v>
      </c>
      <c r="I20" s="114">
        <v>6.5217391304347824E-2</v>
      </c>
      <c r="J20" s="114">
        <v>3.7074148296593189E-2</v>
      </c>
      <c r="K20" s="114">
        <v>3.8917089678510999E-2</v>
      </c>
      <c r="L20" s="114">
        <v>6.3366336633663367E-2</v>
      </c>
      <c r="M20" s="114">
        <v>3.2017075773745997E-2</v>
      </c>
      <c r="N20" s="16"/>
    </row>
    <row r="21" spans="1:14" x14ac:dyDescent="0.35">
      <c r="A21" s="78"/>
      <c r="B21" s="12" t="s">
        <v>121</v>
      </c>
      <c r="C21" s="13">
        <v>0.99999999999999989</v>
      </c>
      <c r="D21" s="13">
        <v>1</v>
      </c>
      <c r="E21" s="13">
        <v>1</v>
      </c>
      <c r="F21" s="13">
        <v>1.0000000000000002</v>
      </c>
      <c r="G21" s="12">
        <v>1</v>
      </c>
      <c r="H21" s="13">
        <v>1</v>
      </c>
      <c r="I21" s="12">
        <v>0.99999999999999989</v>
      </c>
      <c r="J21" s="12">
        <v>0.99999999999999989</v>
      </c>
      <c r="K21" s="12">
        <v>1</v>
      </c>
      <c r="L21" s="12">
        <v>1</v>
      </c>
      <c r="M21" s="87">
        <v>1</v>
      </c>
      <c r="N21" s="16">
        <v>11</v>
      </c>
    </row>
    <row r="22" spans="1:14" x14ac:dyDescent="0.35">
      <c r="A22" s="119" t="s">
        <v>95</v>
      </c>
      <c r="B22" s="115" t="s">
        <v>22</v>
      </c>
      <c r="C22" s="114">
        <v>0.44041927179109969</v>
      </c>
      <c r="D22" s="114">
        <v>0.47149263292761051</v>
      </c>
      <c r="E22" s="114">
        <v>0.47270114942528735</v>
      </c>
      <c r="F22" s="114">
        <v>0.50177556818181823</v>
      </c>
      <c r="G22" s="114">
        <v>0.48071979434447298</v>
      </c>
      <c r="H22" s="114">
        <v>0.50175438596491229</v>
      </c>
      <c r="I22" s="114">
        <v>0.5</v>
      </c>
      <c r="J22" s="114">
        <v>0.48695652173913045</v>
      </c>
      <c r="K22" s="114">
        <v>0.53701015965166909</v>
      </c>
      <c r="L22" s="114">
        <v>0.46644295302013422</v>
      </c>
      <c r="M22" s="114">
        <v>0.49684400360685305</v>
      </c>
      <c r="N22" s="16"/>
    </row>
    <row r="23" spans="1:14" x14ac:dyDescent="0.35">
      <c r="A23" s="119" t="s">
        <v>95</v>
      </c>
      <c r="B23" s="115" t="s">
        <v>23</v>
      </c>
      <c r="C23" s="114">
        <v>0.23593232806178743</v>
      </c>
      <c r="D23" s="114">
        <v>0.21620755925688662</v>
      </c>
      <c r="E23" s="114">
        <v>0.25492610837438423</v>
      </c>
      <c r="F23" s="114">
        <v>0.24751420454545456</v>
      </c>
      <c r="G23" s="114">
        <v>0.19537275064267351</v>
      </c>
      <c r="H23" s="114">
        <v>0.2304093567251462</v>
      </c>
      <c r="I23" s="114">
        <v>0.2857142857142857</v>
      </c>
      <c r="J23" s="114">
        <v>0.23391304347826086</v>
      </c>
      <c r="K23" s="114">
        <v>0.23802612481857766</v>
      </c>
      <c r="L23" s="114">
        <v>0.24832214765100671</v>
      </c>
      <c r="M23" s="114">
        <v>0.22091974752028856</v>
      </c>
      <c r="N23" s="16"/>
    </row>
    <row r="24" spans="1:14" x14ac:dyDescent="0.35">
      <c r="A24" s="119" t="s">
        <v>95</v>
      </c>
      <c r="B24" s="115" t="s">
        <v>24</v>
      </c>
      <c r="C24" s="114">
        <v>0.32364840014711294</v>
      </c>
      <c r="D24" s="114">
        <v>0.31229980781550287</v>
      </c>
      <c r="E24" s="114">
        <v>0.27237274220032842</v>
      </c>
      <c r="F24" s="114">
        <v>0.25071022727272729</v>
      </c>
      <c r="G24" s="114">
        <v>0.32390745501285345</v>
      </c>
      <c r="H24" s="114">
        <v>0.26783625730994154</v>
      </c>
      <c r="I24" s="114">
        <v>0.21428571428571427</v>
      </c>
      <c r="J24" s="114">
        <v>0.27913043478260868</v>
      </c>
      <c r="K24" s="114">
        <v>0.22496371552975328</v>
      </c>
      <c r="L24" s="114">
        <v>0.28523489932885904</v>
      </c>
      <c r="M24" s="114">
        <v>0.28223624887285842</v>
      </c>
      <c r="N24" s="16"/>
    </row>
    <row r="25" spans="1:14" x14ac:dyDescent="0.35">
      <c r="A25" s="79"/>
      <c r="B25" s="12" t="s">
        <v>89</v>
      </c>
      <c r="C25" s="12">
        <v>1</v>
      </c>
      <c r="D25" s="12">
        <v>1</v>
      </c>
      <c r="E25" s="12">
        <v>1</v>
      </c>
      <c r="F25" s="12">
        <v>1</v>
      </c>
      <c r="G25" s="12">
        <v>0.99999999999999989</v>
      </c>
      <c r="H25" s="12">
        <v>1</v>
      </c>
      <c r="I25" s="12">
        <v>1</v>
      </c>
      <c r="J25" s="12">
        <v>1</v>
      </c>
      <c r="K25" s="12">
        <v>1</v>
      </c>
      <c r="L25" s="12">
        <v>1</v>
      </c>
      <c r="M25" s="87">
        <v>1</v>
      </c>
      <c r="N25" s="16">
        <v>11</v>
      </c>
    </row>
    <row r="26" spans="1:14" x14ac:dyDescent="0.35">
      <c r="A26" s="122" t="s">
        <v>96</v>
      </c>
      <c r="B26" s="123" t="s">
        <v>25</v>
      </c>
      <c r="C26" s="124">
        <v>1.8304960644334616E-4</v>
      </c>
      <c r="D26" s="124">
        <v>3.1948881789137381E-4</v>
      </c>
      <c r="E26" s="124">
        <v>2.0437359493153485E-4</v>
      </c>
      <c r="F26" s="124">
        <v>0</v>
      </c>
      <c r="G26" s="124">
        <v>1.288659793814433E-3</v>
      </c>
      <c r="H26" s="124">
        <v>0</v>
      </c>
      <c r="I26" s="124">
        <v>0</v>
      </c>
      <c r="J26" s="124">
        <v>0</v>
      </c>
      <c r="K26" s="124">
        <v>0</v>
      </c>
      <c r="L26" s="124">
        <v>1.6722408026755853E-3</v>
      </c>
      <c r="M26" s="124">
        <v>0</v>
      </c>
      <c r="N26" s="125"/>
    </row>
    <row r="27" spans="1:14" x14ac:dyDescent="0.35">
      <c r="A27" s="122" t="s">
        <v>96</v>
      </c>
      <c r="B27" s="123" t="s">
        <v>26</v>
      </c>
      <c r="C27" s="124">
        <v>5.8575874061870771E-3</v>
      </c>
      <c r="D27" s="124">
        <v>6.3897763578274758E-3</v>
      </c>
      <c r="E27" s="124">
        <v>6.1312078479460455E-3</v>
      </c>
      <c r="F27" s="124">
        <v>4.6461758398856322E-3</v>
      </c>
      <c r="G27" s="124">
        <v>1.288659793814433E-3</v>
      </c>
      <c r="H27" s="124">
        <v>0</v>
      </c>
      <c r="I27" s="124">
        <v>0</v>
      </c>
      <c r="J27" s="124">
        <v>1.6877637130801688E-3</v>
      </c>
      <c r="K27" s="124">
        <v>4.3795620437956208E-3</v>
      </c>
      <c r="L27" s="124">
        <v>1.6722408026755853E-3</v>
      </c>
      <c r="M27" s="124">
        <v>2.6990553306342779E-3</v>
      </c>
      <c r="N27" s="125"/>
    </row>
    <row r="28" spans="1:14" x14ac:dyDescent="0.35">
      <c r="A28" s="122" t="s">
        <v>96</v>
      </c>
      <c r="B28" s="123" t="s">
        <v>27</v>
      </c>
      <c r="C28" s="124">
        <v>0.15943620721215448</v>
      </c>
      <c r="D28" s="124">
        <v>0.13450479233226836</v>
      </c>
      <c r="E28" s="124">
        <v>0.14653586756591047</v>
      </c>
      <c r="F28" s="124">
        <v>0.13116511794138672</v>
      </c>
      <c r="G28" s="124">
        <v>4.8969072164948453E-2</v>
      </c>
      <c r="H28" s="124">
        <v>4.807692307692308E-2</v>
      </c>
      <c r="I28" s="124">
        <v>7.1428571428571425E-2</v>
      </c>
      <c r="J28" s="124">
        <v>8.0168776371308023E-2</v>
      </c>
      <c r="K28" s="124">
        <v>7.153284671532846E-2</v>
      </c>
      <c r="L28" s="124">
        <v>6.5217391304347824E-2</v>
      </c>
      <c r="M28" s="124">
        <v>7.8272604588394065E-2</v>
      </c>
      <c r="N28" s="125"/>
    </row>
    <row r="29" spans="1:14" x14ac:dyDescent="0.35">
      <c r="A29" s="122" t="s">
        <v>96</v>
      </c>
      <c r="B29" s="123" t="s">
        <v>28</v>
      </c>
      <c r="C29" s="124">
        <v>0.65952773201537618</v>
      </c>
      <c r="D29" s="124">
        <v>0.63258785942492013</v>
      </c>
      <c r="E29" s="124">
        <v>0.66155732679337831</v>
      </c>
      <c r="F29" s="124">
        <v>0.64224446032880633</v>
      </c>
      <c r="G29" s="124">
        <v>0.57860824742268047</v>
      </c>
      <c r="H29" s="124">
        <v>0.61899038461538458</v>
      </c>
      <c r="I29" s="124">
        <v>0.6607142857142857</v>
      </c>
      <c r="J29" s="124">
        <v>0.62278481012658227</v>
      </c>
      <c r="K29" s="124">
        <v>0.60875912408759125</v>
      </c>
      <c r="L29" s="124">
        <v>0.58862876254180607</v>
      </c>
      <c r="M29" s="124">
        <v>0.60278902384165545</v>
      </c>
      <c r="N29" s="125"/>
    </row>
    <row r="30" spans="1:14" x14ac:dyDescent="0.35">
      <c r="A30" s="122" t="s">
        <v>96</v>
      </c>
      <c r="B30" s="123" t="s">
        <v>29</v>
      </c>
      <c r="C30" s="124">
        <v>0.17499542375983893</v>
      </c>
      <c r="D30" s="124">
        <v>0.22619808306709266</v>
      </c>
      <c r="E30" s="124">
        <v>0.18557122419783365</v>
      </c>
      <c r="F30" s="124">
        <v>0.22194424588992137</v>
      </c>
      <c r="G30" s="124">
        <v>0.36984536082474229</v>
      </c>
      <c r="H30" s="124">
        <v>0.33293269230769229</v>
      </c>
      <c r="I30" s="124">
        <v>0.26785714285714285</v>
      </c>
      <c r="J30" s="124">
        <v>0.29535864978902954</v>
      </c>
      <c r="K30" s="124">
        <v>0.31532846715328466</v>
      </c>
      <c r="L30" s="124">
        <v>0.34280936454849498</v>
      </c>
      <c r="M30" s="124">
        <v>0.31623931623931623</v>
      </c>
      <c r="N30" s="125"/>
    </row>
    <row r="31" spans="1:14" x14ac:dyDescent="0.35">
      <c r="A31" s="126"/>
      <c r="B31" s="127" t="s">
        <v>89</v>
      </c>
      <c r="C31" s="127">
        <v>1</v>
      </c>
      <c r="D31" s="127">
        <v>1</v>
      </c>
      <c r="E31" s="127">
        <v>1</v>
      </c>
      <c r="F31" s="127">
        <v>1</v>
      </c>
      <c r="G31" s="127">
        <v>1</v>
      </c>
      <c r="H31" s="127">
        <v>1</v>
      </c>
      <c r="I31" s="127">
        <v>1</v>
      </c>
      <c r="J31" s="127">
        <v>1</v>
      </c>
      <c r="K31" s="127">
        <v>1</v>
      </c>
      <c r="L31" s="127">
        <v>1</v>
      </c>
      <c r="M31" s="128">
        <v>1</v>
      </c>
      <c r="N31" s="125">
        <v>11</v>
      </c>
    </row>
    <row r="32" spans="1:14" x14ac:dyDescent="0.35">
      <c r="A32" s="122" t="s">
        <v>96</v>
      </c>
      <c r="B32" s="129" t="s">
        <v>921</v>
      </c>
      <c r="C32" s="130" t="s">
        <v>124</v>
      </c>
      <c r="D32" s="131" t="s">
        <v>128</v>
      </c>
      <c r="E32" s="131" t="s">
        <v>129</v>
      </c>
      <c r="F32" s="131" t="s">
        <v>128</v>
      </c>
      <c r="G32" s="131" t="s">
        <v>131</v>
      </c>
      <c r="H32" s="131" t="s">
        <v>133</v>
      </c>
      <c r="I32" s="131" t="s">
        <v>134</v>
      </c>
      <c r="J32" s="131" t="s">
        <v>136</v>
      </c>
      <c r="K32" s="131" t="s">
        <v>137</v>
      </c>
      <c r="L32" s="131" t="s">
        <v>138</v>
      </c>
      <c r="M32" s="131" t="s">
        <v>137</v>
      </c>
      <c r="N32" s="125"/>
    </row>
    <row r="33" spans="1:14" x14ac:dyDescent="0.35">
      <c r="A33" s="122" t="s">
        <v>96</v>
      </c>
      <c r="B33" s="123" t="s">
        <v>922</v>
      </c>
      <c r="C33" s="123" t="s">
        <v>125</v>
      </c>
      <c r="D33" s="123" t="s">
        <v>127</v>
      </c>
      <c r="E33" s="123" t="s">
        <v>125</v>
      </c>
      <c r="F33" s="123" t="s">
        <v>130</v>
      </c>
      <c r="G33" s="123" t="s">
        <v>132</v>
      </c>
      <c r="H33" s="123">
        <v>0.55000000000000004</v>
      </c>
      <c r="I33" s="123" t="s">
        <v>135</v>
      </c>
      <c r="J33" s="123" t="s">
        <v>132</v>
      </c>
      <c r="K33" s="123" t="s">
        <v>125</v>
      </c>
      <c r="L33" s="123" t="s">
        <v>125</v>
      </c>
      <c r="M33" s="123" t="s">
        <v>125</v>
      </c>
      <c r="N33" s="125"/>
    </row>
    <row r="34" spans="1:14" ht="14.4" customHeight="1" x14ac:dyDescent="0.35">
      <c r="A34" s="132" t="s">
        <v>98</v>
      </c>
      <c r="B34" s="121" t="s">
        <v>33</v>
      </c>
      <c r="C34" s="133">
        <v>0.92866312121767836</v>
      </c>
      <c r="D34" s="133">
        <v>0.9312459651387992</v>
      </c>
      <c r="E34" s="133">
        <v>0.9311482168625026</v>
      </c>
      <c r="F34" s="133">
        <v>0.93834367019336007</v>
      </c>
      <c r="G34" s="133">
        <v>0.98064516129032253</v>
      </c>
      <c r="H34" s="133">
        <v>0.95545134818288391</v>
      </c>
      <c r="I34" s="133">
        <v>0.98181818181818181</v>
      </c>
      <c r="J34" s="133">
        <v>0.9760479041916168</v>
      </c>
      <c r="K34" s="133">
        <v>0.97950219619326506</v>
      </c>
      <c r="L34" s="133">
        <v>0.99155405405405406</v>
      </c>
      <c r="M34" s="133">
        <v>0.97413793103448276</v>
      </c>
      <c r="N34" s="16"/>
    </row>
    <row r="35" spans="1:14" ht="29" x14ac:dyDescent="0.35">
      <c r="A35" s="132" t="s">
        <v>98</v>
      </c>
      <c r="B35" s="121" t="s">
        <v>34</v>
      </c>
      <c r="C35" s="133">
        <v>7.1336878782321658E-2</v>
      </c>
      <c r="D35" s="133">
        <v>6.8754034861200769E-2</v>
      </c>
      <c r="E35" s="133">
        <v>6.885178313749743E-2</v>
      </c>
      <c r="F35" s="133">
        <v>6.165632980663991E-2</v>
      </c>
      <c r="G35" s="133">
        <v>1.935483870967742E-2</v>
      </c>
      <c r="H35" s="133">
        <v>4.4548651817116064E-2</v>
      </c>
      <c r="I35" s="133">
        <v>1.8181818181818181E-2</v>
      </c>
      <c r="J35" s="133">
        <v>2.3952095808383235E-2</v>
      </c>
      <c r="K35" s="133">
        <v>2.0497803806734993E-2</v>
      </c>
      <c r="L35" s="133">
        <v>8.4459459459459464E-3</v>
      </c>
      <c r="M35" s="133">
        <v>2.5862068965517241E-2</v>
      </c>
      <c r="N35" s="16"/>
    </row>
    <row r="36" spans="1:14" x14ac:dyDescent="0.35">
      <c r="A36" s="63"/>
      <c r="B36" s="13" t="s">
        <v>89</v>
      </c>
      <c r="C36" s="13">
        <v>1</v>
      </c>
      <c r="D36" s="13">
        <v>1</v>
      </c>
      <c r="E36" s="13">
        <v>1</v>
      </c>
      <c r="F36" s="13">
        <v>1</v>
      </c>
      <c r="G36" s="13">
        <v>1</v>
      </c>
      <c r="H36" s="13">
        <v>1</v>
      </c>
      <c r="I36" s="13">
        <v>1</v>
      </c>
      <c r="J36" s="13">
        <v>1</v>
      </c>
      <c r="K36" s="13">
        <v>1</v>
      </c>
      <c r="L36" s="13">
        <v>1</v>
      </c>
      <c r="M36" s="92">
        <v>1</v>
      </c>
      <c r="N36" s="16">
        <v>11</v>
      </c>
    </row>
    <row r="37" spans="1:14" ht="14.4" customHeight="1" x14ac:dyDescent="0.35">
      <c r="A37" s="132" t="s">
        <v>97</v>
      </c>
      <c r="B37" s="121" t="s">
        <v>35</v>
      </c>
      <c r="C37" s="133">
        <v>0</v>
      </c>
      <c r="D37" s="133">
        <v>4.9504950495049506E-3</v>
      </c>
      <c r="E37" s="133">
        <v>1.282051282051282E-2</v>
      </c>
      <c r="F37" s="133">
        <v>0</v>
      </c>
      <c r="G37" s="133">
        <v>0.16666666666666666</v>
      </c>
      <c r="H37" s="133">
        <v>7.6923076923076927E-2</v>
      </c>
      <c r="I37" s="133">
        <v>0</v>
      </c>
      <c r="J37" s="133">
        <v>0.15384615384615385</v>
      </c>
      <c r="K37" s="133">
        <v>0.15384615384615385</v>
      </c>
      <c r="L37" s="133">
        <v>0</v>
      </c>
      <c r="M37" s="133">
        <v>0.14545454545454545</v>
      </c>
      <c r="N37" s="16"/>
    </row>
    <row r="38" spans="1:14" ht="15" customHeight="1" x14ac:dyDescent="0.35">
      <c r="A38" s="132" t="s">
        <v>97</v>
      </c>
      <c r="B38" s="121" t="s">
        <v>36</v>
      </c>
      <c r="C38" s="133">
        <v>0.20218579234972678</v>
      </c>
      <c r="D38" s="133">
        <v>0.18316831683168316</v>
      </c>
      <c r="E38" s="133">
        <v>0.20512820512820512</v>
      </c>
      <c r="F38" s="133">
        <v>0.15094339622641509</v>
      </c>
      <c r="G38" s="133">
        <v>0.25</v>
      </c>
      <c r="H38" s="133">
        <v>0.15384615384615385</v>
      </c>
      <c r="I38" s="133">
        <v>0</v>
      </c>
      <c r="J38" s="133">
        <v>0.38461538461538464</v>
      </c>
      <c r="K38" s="133">
        <v>0.23076923076923078</v>
      </c>
      <c r="L38" s="133">
        <v>0</v>
      </c>
      <c r="M38" s="133">
        <v>0.30909090909090908</v>
      </c>
      <c r="N38" s="16"/>
    </row>
    <row r="39" spans="1:14" ht="29" x14ac:dyDescent="0.35">
      <c r="A39" s="132" t="s">
        <v>97</v>
      </c>
      <c r="B39" s="121" t="s">
        <v>37</v>
      </c>
      <c r="C39" s="133">
        <v>0.18032786885245902</v>
      </c>
      <c r="D39" s="133">
        <v>0.25742574257425743</v>
      </c>
      <c r="E39" s="133">
        <v>0.22756410256410256</v>
      </c>
      <c r="F39" s="133">
        <v>0.25157232704402516</v>
      </c>
      <c r="G39" s="133">
        <v>0</v>
      </c>
      <c r="H39" s="133">
        <v>0</v>
      </c>
      <c r="I39" s="133">
        <v>0</v>
      </c>
      <c r="J39" s="133">
        <v>0</v>
      </c>
      <c r="K39" s="133">
        <v>0</v>
      </c>
      <c r="L39" s="133">
        <v>0</v>
      </c>
      <c r="M39" s="133">
        <v>1.8181818181818181E-2</v>
      </c>
      <c r="N39" s="16"/>
    </row>
    <row r="40" spans="1:14" ht="29" x14ac:dyDescent="0.35">
      <c r="A40" s="132" t="s">
        <v>97</v>
      </c>
      <c r="B40" s="121" t="s">
        <v>99</v>
      </c>
      <c r="C40" s="133">
        <v>0.61748633879781423</v>
      </c>
      <c r="D40" s="133">
        <v>0.5544554455445545</v>
      </c>
      <c r="E40" s="133">
        <v>0.55448717948717952</v>
      </c>
      <c r="F40" s="133">
        <v>0.59748427672955973</v>
      </c>
      <c r="G40" s="133">
        <v>0.33333333333333331</v>
      </c>
      <c r="H40" s="133">
        <v>0.69230769230769229</v>
      </c>
      <c r="I40" s="133">
        <v>1</v>
      </c>
      <c r="J40" s="133">
        <v>0.34615384615384615</v>
      </c>
      <c r="K40" s="133">
        <v>0.46153846153846156</v>
      </c>
      <c r="L40" s="133">
        <v>0.6</v>
      </c>
      <c r="M40" s="133">
        <v>0.47272727272727272</v>
      </c>
      <c r="N40" s="16"/>
    </row>
    <row r="41" spans="1:14" ht="29" x14ac:dyDescent="0.35">
      <c r="A41" s="132" t="s">
        <v>97</v>
      </c>
      <c r="B41" s="121" t="s">
        <v>100</v>
      </c>
      <c r="C41" s="133">
        <v>0</v>
      </c>
      <c r="D41" s="133">
        <v>0</v>
      </c>
      <c r="E41" s="133">
        <v>0</v>
      </c>
      <c r="F41" s="133">
        <v>0</v>
      </c>
      <c r="G41" s="133">
        <v>0</v>
      </c>
      <c r="H41" s="133">
        <v>0</v>
      </c>
      <c r="I41" s="133">
        <v>0</v>
      </c>
      <c r="J41" s="133">
        <v>0</v>
      </c>
      <c r="K41" s="133">
        <v>7.6923076923076927E-2</v>
      </c>
      <c r="L41" s="133">
        <v>0</v>
      </c>
      <c r="M41" s="133">
        <v>3.6363636363636362E-2</v>
      </c>
      <c r="N41" s="16"/>
    </row>
    <row r="42" spans="1:14" ht="29" x14ac:dyDescent="0.35">
      <c r="A42" s="132" t="s">
        <v>97</v>
      </c>
      <c r="B42" s="121" t="s">
        <v>101</v>
      </c>
      <c r="C42" s="133">
        <v>0</v>
      </c>
      <c r="D42" s="133">
        <v>0</v>
      </c>
      <c r="E42" s="133">
        <v>0</v>
      </c>
      <c r="F42" s="133">
        <v>0</v>
      </c>
      <c r="G42" s="133">
        <v>8.3333333333333329E-2</v>
      </c>
      <c r="H42" s="133">
        <v>7.6923076923076927E-2</v>
      </c>
      <c r="I42" s="133">
        <v>0</v>
      </c>
      <c r="J42" s="133">
        <v>3.8461538461538464E-2</v>
      </c>
      <c r="K42" s="133">
        <v>0</v>
      </c>
      <c r="L42" s="133">
        <v>0.2</v>
      </c>
      <c r="M42" s="133">
        <v>1.8181818181818181E-2</v>
      </c>
      <c r="N42" s="16"/>
    </row>
    <row r="43" spans="1:14" ht="29" x14ac:dyDescent="0.35">
      <c r="A43" s="132" t="s">
        <v>97</v>
      </c>
      <c r="B43" s="121" t="s">
        <v>102</v>
      </c>
      <c r="C43" s="133">
        <v>0</v>
      </c>
      <c r="D43" s="133">
        <v>0</v>
      </c>
      <c r="E43" s="133">
        <v>0</v>
      </c>
      <c r="F43" s="133">
        <v>0</v>
      </c>
      <c r="G43" s="133">
        <v>0.16666666666666666</v>
      </c>
      <c r="H43" s="133">
        <v>0</v>
      </c>
      <c r="I43" s="133">
        <v>0</v>
      </c>
      <c r="J43" s="133">
        <v>7.6923076923076927E-2</v>
      </c>
      <c r="K43" s="133">
        <v>7.6923076923076927E-2</v>
      </c>
      <c r="L43" s="133">
        <v>0.2</v>
      </c>
      <c r="M43" s="133">
        <v>0</v>
      </c>
      <c r="N43" s="16"/>
    </row>
    <row r="44" spans="1:14" x14ac:dyDescent="0.35">
      <c r="A44" s="82"/>
      <c r="B44" s="13" t="s">
        <v>139</v>
      </c>
      <c r="C44" s="13">
        <v>1</v>
      </c>
      <c r="D44" s="13">
        <v>1</v>
      </c>
      <c r="E44" s="13">
        <v>1</v>
      </c>
      <c r="F44" s="13">
        <v>1</v>
      </c>
      <c r="G44" s="13">
        <v>1</v>
      </c>
      <c r="H44" s="13">
        <v>1</v>
      </c>
      <c r="I44" s="13">
        <v>1</v>
      </c>
      <c r="J44" s="13">
        <v>1</v>
      </c>
      <c r="K44" s="13">
        <v>1</v>
      </c>
      <c r="L44" s="13">
        <v>1</v>
      </c>
      <c r="M44" s="92">
        <v>1</v>
      </c>
      <c r="N44" s="16">
        <v>11</v>
      </c>
    </row>
    <row r="45" spans="1:14" ht="14.4" customHeight="1" x14ac:dyDescent="0.35">
      <c r="A45" s="134" t="s">
        <v>32</v>
      </c>
      <c r="B45" s="135" t="s">
        <v>38</v>
      </c>
      <c r="C45" s="136">
        <v>0.88062015503875968</v>
      </c>
      <c r="D45" s="136">
        <v>0.89416553595658077</v>
      </c>
      <c r="E45" s="136">
        <v>0.8833333333333333</v>
      </c>
      <c r="F45" s="136">
        <v>0.88735083532219572</v>
      </c>
      <c r="G45" s="136">
        <v>0.95395683453237412</v>
      </c>
      <c r="H45" s="136">
        <v>0.9551820728291317</v>
      </c>
      <c r="I45" s="136">
        <v>0.92592592592592593</v>
      </c>
      <c r="J45" s="136">
        <v>0.94045368620037806</v>
      </c>
      <c r="K45" s="136">
        <v>0.92946708463949845</v>
      </c>
      <c r="L45" s="136">
        <v>0.9497307001795332</v>
      </c>
      <c r="M45" s="136">
        <v>0.94357682619647354</v>
      </c>
      <c r="N45" s="16"/>
    </row>
    <row r="46" spans="1:14" ht="29" x14ac:dyDescent="0.35">
      <c r="A46" s="134" t="s">
        <v>32</v>
      </c>
      <c r="B46" s="135" t="s">
        <v>39</v>
      </c>
      <c r="C46" s="136">
        <v>6.2015503875968991E-2</v>
      </c>
      <c r="D46" s="136">
        <v>5.9249208502939847E-2</v>
      </c>
      <c r="E46" s="136">
        <v>6.7473118279569894E-2</v>
      </c>
      <c r="F46" s="136">
        <v>6.8257756563245828E-2</v>
      </c>
      <c r="G46" s="136">
        <v>3.5971223021582732E-2</v>
      </c>
      <c r="H46" s="136">
        <v>3.7815126050420166E-2</v>
      </c>
      <c r="I46" s="136">
        <v>5.5555555555555552E-2</v>
      </c>
      <c r="J46" s="136">
        <v>3.4026465028355386E-2</v>
      </c>
      <c r="K46" s="136">
        <v>4.3887147335423198E-2</v>
      </c>
      <c r="L46" s="136">
        <v>3.4111310592459608E-2</v>
      </c>
      <c r="M46" s="136">
        <v>3.2241813602015112E-2</v>
      </c>
      <c r="N46" s="16"/>
    </row>
    <row r="47" spans="1:14" ht="29" x14ac:dyDescent="0.35">
      <c r="A47" s="134" t="s">
        <v>32</v>
      </c>
      <c r="B47" s="135" t="s">
        <v>40</v>
      </c>
      <c r="C47" s="136">
        <v>5.7364341085271317E-2</v>
      </c>
      <c r="D47" s="136">
        <v>4.6585255540479424E-2</v>
      </c>
      <c r="E47" s="136">
        <v>4.9193548387096775E-2</v>
      </c>
      <c r="F47" s="136">
        <v>4.4391408114558474E-2</v>
      </c>
      <c r="G47" s="136">
        <v>1.0071942446043165E-2</v>
      </c>
      <c r="H47" s="136">
        <v>7.0028011204481795E-3</v>
      </c>
      <c r="I47" s="136">
        <v>1.8518518518518517E-2</v>
      </c>
      <c r="J47" s="136">
        <v>2.5519848771266541E-2</v>
      </c>
      <c r="K47" s="136">
        <v>2.664576802507837E-2</v>
      </c>
      <c r="L47" s="136">
        <v>1.615798922800718E-2</v>
      </c>
      <c r="M47" s="136">
        <v>2.4181360201511334E-2</v>
      </c>
      <c r="N47" s="16"/>
    </row>
    <row r="48" spans="1:14" x14ac:dyDescent="0.35">
      <c r="A48" s="84"/>
      <c r="B48" s="13" t="s">
        <v>89</v>
      </c>
      <c r="C48" s="13">
        <v>1</v>
      </c>
      <c r="D48" s="13">
        <v>1</v>
      </c>
      <c r="E48" s="13">
        <v>1</v>
      </c>
      <c r="F48" s="13">
        <v>1</v>
      </c>
      <c r="G48" s="13">
        <v>1</v>
      </c>
      <c r="H48" s="13">
        <v>1</v>
      </c>
      <c r="I48" s="13">
        <v>1</v>
      </c>
      <c r="J48" s="13">
        <v>1</v>
      </c>
      <c r="K48" s="13">
        <v>1</v>
      </c>
      <c r="L48" s="13">
        <v>1</v>
      </c>
      <c r="M48" s="92">
        <v>1</v>
      </c>
      <c r="N48" s="16">
        <v>11</v>
      </c>
    </row>
    <row r="49" spans="1:14" ht="14.4" customHeight="1" x14ac:dyDescent="0.35">
      <c r="A49" s="116" t="s">
        <v>14</v>
      </c>
      <c r="B49" s="115" t="s">
        <v>18</v>
      </c>
      <c r="C49" s="114">
        <v>0.78509433962264152</v>
      </c>
      <c r="D49" s="114">
        <v>0.78806855636123929</v>
      </c>
      <c r="E49" s="114">
        <v>0.76034812141795793</v>
      </c>
      <c r="F49" s="114">
        <v>0.77706766917293235</v>
      </c>
      <c r="G49" s="114">
        <v>0.90620871862615593</v>
      </c>
      <c r="H49" s="114">
        <v>0.87065868263473056</v>
      </c>
      <c r="I49" s="114">
        <v>0.92727272727272725</v>
      </c>
      <c r="J49" s="114">
        <v>0.90393013100436681</v>
      </c>
      <c r="K49" s="114">
        <v>0.89291101055806943</v>
      </c>
      <c r="L49" s="114">
        <v>0.90657439446366783</v>
      </c>
      <c r="M49" s="114">
        <v>0.90451552210724362</v>
      </c>
      <c r="N49" s="16"/>
    </row>
    <row r="50" spans="1:14" ht="29" x14ac:dyDescent="0.35">
      <c r="A50" s="116" t="s">
        <v>14</v>
      </c>
      <c r="B50" s="115" t="s">
        <v>19</v>
      </c>
      <c r="C50" s="114">
        <v>0.2149056603773585</v>
      </c>
      <c r="D50" s="114">
        <v>0.21193144363876071</v>
      </c>
      <c r="E50" s="114">
        <v>0.23965187858204204</v>
      </c>
      <c r="F50" s="114">
        <v>0.22293233082706768</v>
      </c>
      <c r="G50" s="114">
        <v>9.3791281373844126E-2</v>
      </c>
      <c r="H50" s="114">
        <v>0.12934131736526946</v>
      </c>
      <c r="I50" s="114">
        <v>7.2727272727272724E-2</v>
      </c>
      <c r="J50" s="114">
        <v>9.606986899563319E-2</v>
      </c>
      <c r="K50" s="114">
        <v>0.10708898944193061</v>
      </c>
      <c r="L50" s="114">
        <v>9.3425605536332182E-2</v>
      </c>
      <c r="M50" s="114">
        <v>9.5484477892756353E-2</v>
      </c>
      <c r="N50" s="16"/>
    </row>
    <row r="51" spans="1:14" x14ac:dyDescent="0.35">
      <c r="A51" s="77"/>
      <c r="B51" s="12" t="s">
        <v>89</v>
      </c>
      <c r="C51" s="13">
        <v>1</v>
      </c>
      <c r="D51" s="13">
        <v>1</v>
      </c>
      <c r="E51" s="13">
        <v>1</v>
      </c>
      <c r="F51" s="13">
        <v>1</v>
      </c>
      <c r="G51" s="13">
        <v>1</v>
      </c>
      <c r="H51" s="13">
        <v>1</v>
      </c>
      <c r="I51" s="13">
        <v>1</v>
      </c>
      <c r="J51" s="13">
        <v>1</v>
      </c>
      <c r="K51" s="13">
        <v>1</v>
      </c>
      <c r="L51" s="13">
        <v>1</v>
      </c>
      <c r="M51" s="92">
        <v>1</v>
      </c>
      <c r="N51" s="16">
        <v>11</v>
      </c>
    </row>
    <row r="52" spans="1:14" ht="14.4" customHeight="1" x14ac:dyDescent="0.35">
      <c r="A52" s="119" t="s">
        <v>17</v>
      </c>
      <c r="B52" s="115" t="s">
        <v>30</v>
      </c>
      <c r="C52" s="114">
        <v>0.13427257044278321</v>
      </c>
      <c r="D52" s="114">
        <v>8.9971883786316778E-2</v>
      </c>
      <c r="E52" s="114">
        <v>0.1</v>
      </c>
      <c r="F52" s="114">
        <v>9.3435553425970291E-2</v>
      </c>
      <c r="G52" s="114">
        <v>7.2796934865900387E-2</v>
      </c>
      <c r="H52" s="114">
        <v>9.3824228028503556E-2</v>
      </c>
      <c r="I52" s="114">
        <v>0.10714285714285714</v>
      </c>
      <c r="J52" s="114">
        <v>0.1358649789029536</v>
      </c>
      <c r="K52" s="114">
        <v>0.17478510028653296</v>
      </c>
      <c r="L52" s="114">
        <v>0.11001642036124795</v>
      </c>
      <c r="M52" s="114">
        <v>0.10303300624442462</v>
      </c>
      <c r="N52" s="16"/>
    </row>
    <row r="53" spans="1:14" ht="29" x14ac:dyDescent="0.35">
      <c r="A53" s="119" t="s">
        <v>17</v>
      </c>
      <c r="B53" s="115" t="s">
        <v>31</v>
      </c>
      <c r="C53" s="114">
        <v>0.86572742955721682</v>
      </c>
      <c r="D53" s="114">
        <v>0.91002811621368318</v>
      </c>
      <c r="E53" s="114">
        <v>0.9</v>
      </c>
      <c r="F53" s="114">
        <v>0.90656444657402968</v>
      </c>
      <c r="G53" s="114">
        <v>0.92720306513409967</v>
      </c>
      <c r="H53" s="114">
        <v>0.90617577197149646</v>
      </c>
      <c r="I53" s="114">
        <v>0.8928571428571429</v>
      </c>
      <c r="J53" s="114">
        <v>0.86413502109704643</v>
      </c>
      <c r="K53" s="114">
        <v>0.82521489971346706</v>
      </c>
      <c r="L53" s="114">
        <v>0.88998357963875208</v>
      </c>
      <c r="M53" s="114">
        <v>0.89696699375557543</v>
      </c>
      <c r="N53" s="16"/>
    </row>
    <row r="54" spans="1:14" x14ac:dyDescent="0.35">
      <c r="A54" s="79"/>
      <c r="B54" s="12" t="s">
        <v>89</v>
      </c>
      <c r="C54" s="12">
        <v>1</v>
      </c>
      <c r="D54" s="12">
        <v>1</v>
      </c>
      <c r="E54" s="12">
        <v>1</v>
      </c>
      <c r="F54" s="12">
        <v>1</v>
      </c>
      <c r="G54" s="12">
        <v>1</v>
      </c>
      <c r="H54" s="12">
        <v>1</v>
      </c>
      <c r="I54" s="12">
        <v>1</v>
      </c>
      <c r="J54" s="12">
        <v>1</v>
      </c>
      <c r="K54" s="12">
        <v>1</v>
      </c>
      <c r="L54" s="12">
        <v>1</v>
      </c>
      <c r="M54" s="87">
        <v>1</v>
      </c>
      <c r="N54" s="16">
        <v>11</v>
      </c>
    </row>
    <row r="55" spans="1:14" ht="14.4" customHeight="1" x14ac:dyDescent="0.35">
      <c r="A55" s="132" t="s">
        <v>111</v>
      </c>
      <c r="B55" s="121" t="s">
        <v>105</v>
      </c>
      <c r="C55" s="114">
        <v>7.664984109179286E-3</v>
      </c>
      <c r="D55" s="114">
        <v>8.4497887552811186E-3</v>
      </c>
      <c r="E55" s="114">
        <v>6.3398140321217246E-3</v>
      </c>
      <c r="F55" s="114">
        <v>6.5264684554024654E-3</v>
      </c>
      <c r="G55" s="114">
        <v>3.8860103626943004E-3</v>
      </c>
      <c r="H55" s="114">
        <v>2.4154589371980675E-3</v>
      </c>
      <c r="I55" s="114">
        <v>0</v>
      </c>
      <c r="J55" s="114">
        <v>1.7137960582690661E-3</v>
      </c>
      <c r="K55" s="114">
        <v>1.4705882352941176E-3</v>
      </c>
      <c r="L55" s="114">
        <v>0</v>
      </c>
      <c r="M55" s="114">
        <v>5.0159598723210214E-3</v>
      </c>
      <c r="N55" s="16"/>
    </row>
    <row r="56" spans="1:14" ht="29" x14ac:dyDescent="0.35">
      <c r="A56" s="132" t="s">
        <v>111</v>
      </c>
      <c r="B56" s="121" t="s">
        <v>106</v>
      </c>
      <c r="C56" s="114">
        <v>2.8977378949336323E-2</v>
      </c>
      <c r="D56" s="114">
        <v>2.0149496262593436E-2</v>
      </c>
      <c r="E56" s="114">
        <v>2.3034657650042267E-2</v>
      </c>
      <c r="F56" s="114">
        <v>2.2117476432197244E-2</v>
      </c>
      <c r="G56" s="114">
        <v>5.1813471502590676E-3</v>
      </c>
      <c r="H56" s="114">
        <v>1.3285024154589372E-2</v>
      </c>
      <c r="I56" s="114">
        <v>0</v>
      </c>
      <c r="J56" s="114">
        <v>5.9982862039417309E-3</v>
      </c>
      <c r="K56" s="114">
        <v>8.8235294117647058E-3</v>
      </c>
      <c r="L56" s="114">
        <v>5.0590219224283303E-3</v>
      </c>
      <c r="M56" s="114">
        <v>1.0487916096671226E-2</v>
      </c>
      <c r="N56" s="16"/>
    </row>
    <row r="57" spans="1:14" ht="29" x14ac:dyDescent="0.35">
      <c r="A57" s="132" t="s">
        <v>111</v>
      </c>
      <c r="B57" s="121" t="s">
        <v>107</v>
      </c>
      <c r="C57" s="114">
        <v>7.8145447747242469E-2</v>
      </c>
      <c r="D57" s="114">
        <v>7.117322066948327E-2</v>
      </c>
      <c r="E57" s="114">
        <v>7.8402366863905323E-2</v>
      </c>
      <c r="F57" s="114">
        <v>7.5054387237128359E-2</v>
      </c>
      <c r="G57" s="114">
        <v>3.2383419689119168E-2</v>
      </c>
      <c r="H57" s="114">
        <v>2.8985507246376812E-2</v>
      </c>
      <c r="I57" s="114">
        <v>7.1428571428571425E-2</v>
      </c>
      <c r="J57" s="114">
        <v>3.3419023136246784E-2</v>
      </c>
      <c r="K57" s="114">
        <v>3.6764705882352942E-2</v>
      </c>
      <c r="L57" s="114">
        <v>4.2158516020236091E-2</v>
      </c>
      <c r="M57" s="114">
        <v>4.1951664386684906E-2</v>
      </c>
      <c r="N57" s="16"/>
    </row>
    <row r="58" spans="1:14" ht="29" x14ac:dyDescent="0.35">
      <c r="A58" s="132" t="s">
        <v>111</v>
      </c>
      <c r="B58" s="121" t="s">
        <v>108</v>
      </c>
      <c r="C58" s="114">
        <v>0.27070480463638064</v>
      </c>
      <c r="D58" s="114">
        <v>0.271043223919402</v>
      </c>
      <c r="E58" s="114">
        <v>0.27282333051563823</v>
      </c>
      <c r="F58" s="114">
        <v>0.27302393038433648</v>
      </c>
      <c r="G58" s="114">
        <v>0.20207253886010362</v>
      </c>
      <c r="H58" s="114">
        <v>0.2391304347826087</v>
      </c>
      <c r="I58" s="114">
        <v>0.26785714285714285</v>
      </c>
      <c r="J58" s="114">
        <v>0.22450728363324765</v>
      </c>
      <c r="K58" s="114">
        <v>0.21323529411764705</v>
      </c>
      <c r="L58" s="114">
        <v>0.23777403035413153</v>
      </c>
      <c r="M58" s="114">
        <v>0.24669402644778843</v>
      </c>
      <c r="N58" s="16"/>
    </row>
    <row r="59" spans="1:14" ht="29" x14ac:dyDescent="0.35">
      <c r="A59" s="132" t="s">
        <v>111</v>
      </c>
      <c r="B59" s="121" t="s">
        <v>109</v>
      </c>
      <c r="C59" s="114">
        <v>0.61450738455786125</v>
      </c>
      <c r="D59" s="114">
        <v>0.62918427039324021</v>
      </c>
      <c r="E59" s="114">
        <v>0.61939983093829243</v>
      </c>
      <c r="F59" s="114">
        <v>0.62327773749093551</v>
      </c>
      <c r="G59" s="114">
        <v>0.75647668393782386</v>
      </c>
      <c r="H59" s="114">
        <v>0.71618357487922701</v>
      </c>
      <c r="I59" s="114">
        <v>0.6607142857142857</v>
      </c>
      <c r="J59" s="114">
        <v>0.73436161096829478</v>
      </c>
      <c r="K59" s="114">
        <v>0.73970588235294121</v>
      </c>
      <c r="L59" s="114">
        <v>0.71500843170320405</v>
      </c>
      <c r="M59" s="114">
        <v>0.69585043319653439</v>
      </c>
      <c r="N59" s="16"/>
    </row>
    <row r="60" spans="1:14" x14ac:dyDescent="0.35">
      <c r="A60" s="78"/>
      <c r="B60" s="12" t="s">
        <v>89</v>
      </c>
      <c r="C60" s="12">
        <v>1</v>
      </c>
      <c r="D60" s="12">
        <v>1</v>
      </c>
      <c r="E60" s="12">
        <v>1</v>
      </c>
      <c r="F60" s="12">
        <v>1</v>
      </c>
      <c r="G60" s="12">
        <v>1</v>
      </c>
      <c r="H60" s="12">
        <v>1</v>
      </c>
      <c r="I60" s="12">
        <v>1</v>
      </c>
      <c r="J60" s="12">
        <v>1</v>
      </c>
      <c r="K60" s="12">
        <v>1</v>
      </c>
      <c r="L60" s="12">
        <v>1</v>
      </c>
      <c r="M60" s="87">
        <v>1</v>
      </c>
      <c r="N60" s="16">
        <v>11</v>
      </c>
    </row>
    <row r="61" spans="1:14" ht="14.4" customHeight="1" x14ac:dyDescent="0.35">
      <c r="A61" s="132" t="s">
        <v>112</v>
      </c>
      <c r="B61" s="121" t="s">
        <v>105</v>
      </c>
      <c r="C61" s="114">
        <v>9.0005625351584472E-3</v>
      </c>
      <c r="D61" s="114">
        <v>9.7497562560935978E-3</v>
      </c>
      <c r="E61" s="114">
        <v>8.9058524173027988E-3</v>
      </c>
      <c r="F61" s="114">
        <v>8.3545223392662554E-3</v>
      </c>
      <c r="G61" s="114">
        <v>5.1813471502590676E-3</v>
      </c>
      <c r="H61" s="114">
        <v>3.6319612590799033E-3</v>
      </c>
      <c r="I61" s="114">
        <v>0</v>
      </c>
      <c r="J61" s="114">
        <v>1.7167381974248926E-3</v>
      </c>
      <c r="K61" s="114">
        <v>1.4684287812041115E-3</v>
      </c>
      <c r="L61" s="114">
        <v>0</v>
      </c>
      <c r="M61" s="114">
        <v>3.1832651205093224E-3</v>
      </c>
      <c r="N61" s="16"/>
    </row>
    <row r="62" spans="1:14" ht="29" x14ac:dyDescent="0.35">
      <c r="A62" s="132" t="s">
        <v>112</v>
      </c>
      <c r="B62" s="121" t="s">
        <v>106</v>
      </c>
      <c r="C62" s="114">
        <v>1.6688543033939622E-2</v>
      </c>
      <c r="D62" s="114">
        <v>1.6899577510562237E-2</v>
      </c>
      <c r="E62" s="114">
        <v>1.7811704834605598E-2</v>
      </c>
      <c r="F62" s="114">
        <v>1.5982564475118054E-2</v>
      </c>
      <c r="G62" s="114">
        <v>2.5906735751295338E-3</v>
      </c>
      <c r="H62" s="114">
        <v>4.8426150121065378E-3</v>
      </c>
      <c r="I62" s="114">
        <v>0</v>
      </c>
      <c r="J62" s="114">
        <v>3.4334763948497852E-3</v>
      </c>
      <c r="K62" s="114">
        <v>4.4052863436123352E-3</v>
      </c>
      <c r="L62" s="114">
        <v>6.7340067340067337E-3</v>
      </c>
      <c r="M62" s="114">
        <v>4.5475216007276036E-3</v>
      </c>
      <c r="N62" s="16"/>
    </row>
    <row r="63" spans="1:14" ht="29" x14ac:dyDescent="0.35">
      <c r="A63" s="132" t="s">
        <v>112</v>
      </c>
      <c r="B63" s="121" t="s">
        <v>107</v>
      </c>
      <c r="C63" s="114">
        <v>3.8627414213388334E-2</v>
      </c>
      <c r="D63" s="114">
        <v>2.9574260643483914E-2</v>
      </c>
      <c r="E63" s="114">
        <v>2.8413910093299407E-2</v>
      </c>
      <c r="F63" s="114">
        <v>3.0512168543407193E-2</v>
      </c>
      <c r="G63" s="114">
        <v>1.2953367875647668E-2</v>
      </c>
      <c r="H63" s="114">
        <v>8.4745762711864406E-3</v>
      </c>
      <c r="I63" s="114">
        <v>3.5714285714285712E-2</v>
      </c>
      <c r="J63" s="114">
        <v>1.3733905579399141E-2</v>
      </c>
      <c r="K63" s="114">
        <v>1.3215859030837005E-2</v>
      </c>
      <c r="L63" s="114">
        <v>6.7340067340067337E-3</v>
      </c>
      <c r="M63" s="114">
        <v>1.3642564802182811E-2</v>
      </c>
      <c r="N63" s="16"/>
    </row>
    <row r="64" spans="1:14" ht="29" x14ac:dyDescent="0.35">
      <c r="A64" s="132" t="s">
        <v>112</v>
      </c>
      <c r="B64" s="121" t="s">
        <v>108</v>
      </c>
      <c r="C64" s="114">
        <v>0.15019688730545658</v>
      </c>
      <c r="D64" s="114">
        <v>0.16867078323041923</v>
      </c>
      <c r="E64" s="114">
        <v>0.14482612383375743</v>
      </c>
      <c r="F64" s="114">
        <v>0.1442063203777697</v>
      </c>
      <c r="G64" s="114">
        <v>9.0673575129533682E-2</v>
      </c>
      <c r="H64" s="114">
        <v>0.11864406779661017</v>
      </c>
      <c r="I64" s="114">
        <v>7.1428571428571425E-2</v>
      </c>
      <c r="J64" s="114">
        <v>0.10214592274678111</v>
      </c>
      <c r="K64" s="114">
        <v>0.13069016152716592</v>
      </c>
      <c r="L64" s="114">
        <v>7.7441077441077436E-2</v>
      </c>
      <c r="M64" s="114">
        <v>0.11732605729877217</v>
      </c>
      <c r="N64" s="16"/>
    </row>
    <row r="65" spans="1:14" ht="29" x14ac:dyDescent="0.35">
      <c r="A65" s="132" t="s">
        <v>112</v>
      </c>
      <c r="B65" s="121" t="s">
        <v>109</v>
      </c>
      <c r="C65" s="114">
        <v>0.78548659291205702</v>
      </c>
      <c r="D65" s="114">
        <v>0.77510562235944103</v>
      </c>
      <c r="E65" s="114">
        <v>0.80004240882103472</v>
      </c>
      <c r="F65" s="114">
        <v>0.80094442426443879</v>
      </c>
      <c r="G65" s="114">
        <v>0.8886010362694301</v>
      </c>
      <c r="H65" s="114">
        <v>0.86440677966101698</v>
      </c>
      <c r="I65" s="114">
        <v>0.8928571428571429</v>
      </c>
      <c r="J65" s="114">
        <v>0.87896995708154502</v>
      </c>
      <c r="K65" s="114">
        <v>0.85022026431718056</v>
      </c>
      <c r="L65" s="114">
        <v>0.90909090909090906</v>
      </c>
      <c r="M65" s="114">
        <v>0.86130059117780811</v>
      </c>
      <c r="N65" s="16"/>
    </row>
    <row r="66" spans="1:14" x14ac:dyDescent="0.35">
      <c r="A66" s="78"/>
      <c r="B66" s="12" t="s">
        <v>89</v>
      </c>
      <c r="C66" s="13">
        <v>1</v>
      </c>
      <c r="D66" s="13">
        <v>1</v>
      </c>
      <c r="E66" s="13">
        <v>1</v>
      </c>
      <c r="F66" s="13">
        <v>1</v>
      </c>
      <c r="G66" s="13">
        <v>1</v>
      </c>
      <c r="H66" s="13">
        <v>1</v>
      </c>
      <c r="I66" s="13">
        <v>1</v>
      </c>
      <c r="J66" s="13">
        <v>1</v>
      </c>
      <c r="K66" s="13">
        <v>1</v>
      </c>
      <c r="L66" s="13">
        <v>1</v>
      </c>
      <c r="M66" s="92">
        <v>1</v>
      </c>
      <c r="N66" s="16">
        <v>11</v>
      </c>
    </row>
    <row r="67" spans="1:14" ht="14.4" customHeight="1" x14ac:dyDescent="0.35">
      <c r="A67" s="132" t="s">
        <v>113</v>
      </c>
      <c r="B67" s="121" t="s">
        <v>105</v>
      </c>
      <c r="C67" s="114">
        <v>2.9020782624976597E-2</v>
      </c>
      <c r="D67" s="114">
        <v>2.7000650618087183E-2</v>
      </c>
      <c r="E67" s="114">
        <v>3.0687830687830688E-2</v>
      </c>
      <c r="F67" s="114">
        <v>2.9006526468455404E-2</v>
      </c>
      <c r="G67" s="114">
        <v>1.6817593790426907E-2</v>
      </c>
      <c r="H67" s="114">
        <v>1.4527845036319613E-2</v>
      </c>
      <c r="I67" s="114">
        <v>0</v>
      </c>
      <c r="J67" s="114">
        <v>1.1996572407883462E-2</v>
      </c>
      <c r="K67" s="114">
        <v>7.331378299120235E-3</v>
      </c>
      <c r="L67" s="114">
        <v>1.3490725126475547E-2</v>
      </c>
      <c r="M67" s="114">
        <v>1.2289485662266727E-2</v>
      </c>
      <c r="N67" s="16"/>
    </row>
    <row r="68" spans="1:14" ht="29" x14ac:dyDescent="0.35">
      <c r="A68" s="132" t="s">
        <v>113</v>
      </c>
      <c r="B68" s="121" t="s">
        <v>106</v>
      </c>
      <c r="C68" s="114">
        <v>5.3173563003182926E-2</v>
      </c>
      <c r="D68" s="114">
        <v>4.5543266102797658E-2</v>
      </c>
      <c r="E68" s="114">
        <v>4.5714285714285714E-2</v>
      </c>
      <c r="F68" s="114">
        <v>4.2059463379260337E-2</v>
      </c>
      <c r="G68" s="114">
        <v>1.1642949547218629E-2</v>
      </c>
      <c r="H68" s="114">
        <v>1.8159806295399514E-2</v>
      </c>
      <c r="I68" s="114">
        <v>5.3571428571428568E-2</v>
      </c>
      <c r="J68" s="114">
        <v>1.6281062553556127E-2</v>
      </c>
      <c r="K68" s="114">
        <v>2.4926686217008796E-2</v>
      </c>
      <c r="L68" s="114">
        <v>1.5177065767284991E-2</v>
      </c>
      <c r="M68" s="114">
        <v>1.7296313154301319E-2</v>
      </c>
      <c r="N68" s="16"/>
    </row>
    <row r="69" spans="1:14" ht="29" x14ac:dyDescent="0.35">
      <c r="A69" s="132" t="s">
        <v>113</v>
      </c>
      <c r="B69" s="121" t="s">
        <v>107</v>
      </c>
      <c r="C69" s="114">
        <v>8.2194345628159526E-2</v>
      </c>
      <c r="D69" s="114">
        <v>8.5230969420949904E-2</v>
      </c>
      <c r="E69" s="114">
        <v>8.8677248677248674E-2</v>
      </c>
      <c r="F69" s="114">
        <v>8.1218274111675121E-2</v>
      </c>
      <c r="G69" s="114">
        <v>2.5873221216041398E-2</v>
      </c>
      <c r="H69" s="114">
        <v>3.9951573849878935E-2</v>
      </c>
      <c r="I69" s="114">
        <v>3.5714285714285712E-2</v>
      </c>
      <c r="J69" s="114">
        <v>4.4558697514995714E-2</v>
      </c>
      <c r="K69" s="114">
        <v>6.89149560117302E-2</v>
      </c>
      <c r="L69" s="114">
        <v>4.0472175379426642E-2</v>
      </c>
      <c r="M69" s="114">
        <v>5.1433773327264454E-2</v>
      </c>
      <c r="N69" s="16"/>
    </row>
    <row r="70" spans="1:14" ht="29" x14ac:dyDescent="0.35">
      <c r="A70" s="132" t="s">
        <v>113</v>
      </c>
      <c r="B70" s="121" t="s">
        <v>108</v>
      </c>
      <c r="C70" s="114">
        <v>0.23310241527803782</v>
      </c>
      <c r="D70" s="114">
        <v>0.23259596616785946</v>
      </c>
      <c r="E70" s="114">
        <v>0.23640211640211639</v>
      </c>
      <c r="F70" s="114">
        <v>0.22951414068165338</v>
      </c>
      <c r="G70" s="114">
        <v>0.17205692108667528</v>
      </c>
      <c r="H70" s="114">
        <v>0.18038740920096852</v>
      </c>
      <c r="I70" s="114">
        <v>0.17857142857142858</v>
      </c>
      <c r="J70" s="114">
        <v>0.19194515852613539</v>
      </c>
      <c r="K70" s="114">
        <v>0.20674486803519063</v>
      </c>
      <c r="L70" s="114">
        <v>0.20236087689713322</v>
      </c>
      <c r="M70" s="114">
        <v>0.21620391442876649</v>
      </c>
      <c r="N70" s="16"/>
    </row>
    <row r="71" spans="1:14" ht="29" x14ac:dyDescent="0.35">
      <c r="A71" s="132" t="s">
        <v>113</v>
      </c>
      <c r="B71" s="121" t="s">
        <v>109</v>
      </c>
      <c r="C71" s="114">
        <v>0.60250889346564318</v>
      </c>
      <c r="D71" s="114">
        <v>0.60962914769030574</v>
      </c>
      <c r="E71" s="114">
        <v>0.59851851851851856</v>
      </c>
      <c r="F71" s="114">
        <v>0.6182015953589558</v>
      </c>
      <c r="G71" s="114">
        <v>0.77360931435963776</v>
      </c>
      <c r="H71" s="114">
        <v>0.74697336561743344</v>
      </c>
      <c r="I71" s="114">
        <v>0.7321428571428571</v>
      </c>
      <c r="J71" s="114">
        <v>0.73521850899742935</v>
      </c>
      <c r="K71" s="114">
        <v>0.6920821114369502</v>
      </c>
      <c r="L71" s="114">
        <v>0.72849915682967958</v>
      </c>
      <c r="M71" s="114">
        <v>0.702776513427401</v>
      </c>
      <c r="N71" s="16"/>
    </row>
    <row r="72" spans="1:14" x14ac:dyDescent="0.35">
      <c r="A72" s="78"/>
      <c r="B72" s="12" t="s">
        <v>89</v>
      </c>
      <c r="C72" s="12">
        <v>1</v>
      </c>
      <c r="D72" s="12">
        <v>1</v>
      </c>
      <c r="E72" s="12">
        <v>1</v>
      </c>
      <c r="F72" s="12">
        <v>1</v>
      </c>
      <c r="G72" s="12">
        <v>1</v>
      </c>
      <c r="H72" s="12">
        <v>1</v>
      </c>
      <c r="I72" s="12">
        <v>1</v>
      </c>
      <c r="J72" s="12">
        <v>1</v>
      </c>
      <c r="K72" s="12">
        <v>1</v>
      </c>
      <c r="L72" s="12">
        <v>1</v>
      </c>
      <c r="M72" s="87">
        <v>1</v>
      </c>
      <c r="N72" s="16">
        <v>11</v>
      </c>
    </row>
    <row r="73" spans="1:14" ht="14.4" customHeight="1" x14ac:dyDescent="0.35">
      <c r="A73" s="132" t="s">
        <v>114</v>
      </c>
      <c r="B73" s="121" t="s">
        <v>105</v>
      </c>
      <c r="C73" s="114">
        <v>8.4364454443194604E-3</v>
      </c>
      <c r="D73" s="114">
        <v>6.8248293792655184E-3</v>
      </c>
      <c r="E73" s="114">
        <v>7.6238881829733167E-3</v>
      </c>
      <c r="F73" s="114">
        <v>7.9970919665576148E-3</v>
      </c>
      <c r="G73" s="114">
        <v>5.1880674448767832E-3</v>
      </c>
      <c r="H73" s="114">
        <v>3.6275695284159614E-3</v>
      </c>
      <c r="I73" s="114">
        <v>0</v>
      </c>
      <c r="J73" s="114">
        <v>1.7152658662092624E-3</v>
      </c>
      <c r="K73" s="114">
        <v>2.936857562408223E-3</v>
      </c>
      <c r="L73" s="114">
        <v>3.3726812816188868E-3</v>
      </c>
      <c r="M73" s="114">
        <v>4.5558086560364463E-3</v>
      </c>
      <c r="N73" s="16"/>
    </row>
    <row r="74" spans="1:14" ht="29" x14ac:dyDescent="0.35">
      <c r="A74" s="132" t="s">
        <v>114</v>
      </c>
      <c r="B74" s="121" t="s">
        <v>106</v>
      </c>
      <c r="C74" s="114">
        <v>3.0933633295838019E-2</v>
      </c>
      <c r="D74" s="114">
        <v>2.6324341891452715E-2</v>
      </c>
      <c r="E74" s="114">
        <v>2.7742481999152902E-2</v>
      </c>
      <c r="F74" s="114">
        <v>2.2900763358778626E-2</v>
      </c>
      <c r="G74" s="114">
        <v>7.7821011673151752E-3</v>
      </c>
      <c r="H74" s="114">
        <v>7.2551390568319227E-3</v>
      </c>
      <c r="I74" s="114">
        <v>1.7857142857142856E-2</v>
      </c>
      <c r="J74" s="114">
        <v>5.1457975986277877E-3</v>
      </c>
      <c r="K74" s="114">
        <v>1.3215859030837005E-2</v>
      </c>
      <c r="L74" s="114">
        <v>1.6863406408094434E-3</v>
      </c>
      <c r="M74" s="114">
        <v>1.1389521640091117E-2</v>
      </c>
      <c r="N74" s="16"/>
    </row>
    <row r="75" spans="1:14" ht="29" x14ac:dyDescent="0.35">
      <c r="A75" s="132" t="s">
        <v>114</v>
      </c>
      <c r="B75" s="121" t="s">
        <v>107</v>
      </c>
      <c r="C75" s="114">
        <v>8.3427071616047996E-2</v>
      </c>
      <c r="D75" s="114">
        <v>9.262268443288918E-2</v>
      </c>
      <c r="E75" s="114">
        <v>7.7297755188479464E-2</v>
      </c>
      <c r="F75" s="114">
        <v>7.8516902944383862E-2</v>
      </c>
      <c r="G75" s="114">
        <v>2.464332036316472E-2</v>
      </c>
      <c r="H75" s="114">
        <v>2.9020556227327691E-2</v>
      </c>
      <c r="I75" s="114">
        <v>0</v>
      </c>
      <c r="J75" s="114">
        <v>3.5162950257289882E-2</v>
      </c>
      <c r="K75" s="114">
        <v>3.0837004405286344E-2</v>
      </c>
      <c r="L75" s="114">
        <v>2.866779089376054E-2</v>
      </c>
      <c r="M75" s="114">
        <v>2.9612756264236904E-2</v>
      </c>
      <c r="N75" s="16"/>
    </row>
    <row r="76" spans="1:14" ht="29" x14ac:dyDescent="0.35">
      <c r="A76" s="132" t="s">
        <v>114</v>
      </c>
      <c r="B76" s="121" t="s">
        <v>108</v>
      </c>
      <c r="C76" s="114">
        <v>0.34308211473565803</v>
      </c>
      <c r="D76" s="114">
        <v>0.35651608709782256</v>
      </c>
      <c r="E76" s="114">
        <v>0.33312155866158405</v>
      </c>
      <c r="F76" s="114">
        <v>0.33624136677571792</v>
      </c>
      <c r="G76" s="114">
        <v>0.21660181582360571</v>
      </c>
      <c r="H76" s="114">
        <v>0.2478839177750907</v>
      </c>
      <c r="I76" s="114">
        <v>0.25</v>
      </c>
      <c r="J76" s="114">
        <v>0.24442538593481991</v>
      </c>
      <c r="K76" s="114">
        <v>0.22320117474302498</v>
      </c>
      <c r="L76" s="114">
        <v>0.19898819561551434</v>
      </c>
      <c r="M76" s="114">
        <v>0.22369020501138953</v>
      </c>
      <c r="N76" s="16"/>
    </row>
    <row r="77" spans="1:14" ht="29" x14ac:dyDescent="0.35">
      <c r="A77" s="132" t="s">
        <v>114</v>
      </c>
      <c r="B77" s="121" t="s">
        <v>109</v>
      </c>
      <c r="C77" s="114">
        <v>0.5341207349081365</v>
      </c>
      <c r="D77" s="114">
        <v>0.51771205719857005</v>
      </c>
      <c r="E77" s="114">
        <v>0.55421431596781023</v>
      </c>
      <c r="F77" s="114">
        <v>0.55434387495456194</v>
      </c>
      <c r="G77" s="114">
        <v>0.74578469520103763</v>
      </c>
      <c r="H77" s="114">
        <v>0.71221281741233378</v>
      </c>
      <c r="I77" s="114">
        <v>0.7321428571428571</v>
      </c>
      <c r="J77" s="114">
        <v>0.71355060034305318</v>
      </c>
      <c r="K77" s="114">
        <v>0.72980910425844348</v>
      </c>
      <c r="L77" s="114">
        <v>0.76728499156829677</v>
      </c>
      <c r="M77" s="114">
        <v>0.73075170842824599</v>
      </c>
      <c r="N77" s="16"/>
    </row>
    <row r="78" spans="1:14" x14ac:dyDescent="0.35">
      <c r="A78" s="78"/>
      <c r="B78" s="12" t="s">
        <v>89</v>
      </c>
      <c r="C78" s="12">
        <v>1</v>
      </c>
      <c r="D78" s="12">
        <v>1</v>
      </c>
      <c r="E78" s="12">
        <v>1</v>
      </c>
      <c r="F78" s="12">
        <v>1</v>
      </c>
      <c r="G78" s="12">
        <v>1</v>
      </c>
      <c r="H78" s="12">
        <v>1</v>
      </c>
      <c r="I78" s="12">
        <v>1</v>
      </c>
      <c r="J78" s="12">
        <v>1</v>
      </c>
      <c r="K78" s="12">
        <v>1</v>
      </c>
      <c r="L78" s="12">
        <v>1</v>
      </c>
      <c r="M78" s="87">
        <v>1</v>
      </c>
      <c r="N78" s="16">
        <v>11</v>
      </c>
    </row>
    <row r="79" spans="1:14" ht="14.4" customHeight="1" x14ac:dyDescent="0.35">
      <c r="A79" s="132" t="s">
        <v>115</v>
      </c>
      <c r="B79" s="121" t="s">
        <v>105</v>
      </c>
      <c r="C79" s="114">
        <v>4.6851574212893555E-3</v>
      </c>
      <c r="D79" s="114">
        <v>5.2117263843648211E-3</v>
      </c>
      <c r="E79" s="114">
        <v>3.5956006768189507E-3</v>
      </c>
      <c r="F79" s="114">
        <v>6.1705989110707807E-3</v>
      </c>
      <c r="G79" s="114">
        <v>3.8809831824062097E-3</v>
      </c>
      <c r="H79" s="114">
        <v>3.6319612590799033E-3</v>
      </c>
      <c r="I79" s="114">
        <v>0</v>
      </c>
      <c r="J79" s="114">
        <v>1.7137960582690661E-3</v>
      </c>
      <c r="K79" s="114">
        <v>1.4662756598240469E-3</v>
      </c>
      <c r="L79" s="114">
        <v>1.6863406408094434E-3</v>
      </c>
      <c r="M79" s="114">
        <v>3.6496350364963502E-3</v>
      </c>
      <c r="N79" s="16"/>
    </row>
    <row r="80" spans="1:14" ht="29" x14ac:dyDescent="0.35">
      <c r="A80" s="132" t="s">
        <v>115</v>
      </c>
      <c r="B80" s="121" t="s">
        <v>106</v>
      </c>
      <c r="C80" s="114">
        <v>2.0989505247376312E-2</v>
      </c>
      <c r="D80" s="114">
        <v>1.758957654723127E-2</v>
      </c>
      <c r="E80" s="114">
        <v>2.030456852791878E-2</v>
      </c>
      <c r="F80" s="114">
        <v>1.8511796733212342E-2</v>
      </c>
      <c r="G80" s="114">
        <v>5.1746442432082798E-3</v>
      </c>
      <c r="H80" s="114">
        <v>4.8426150121065378E-3</v>
      </c>
      <c r="I80" s="114">
        <v>0</v>
      </c>
      <c r="J80" s="114">
        <v>4.2844901456726651E-3</v>
      </c>
      <c r="K80" s="114">
        <v>5.8651026392961877E-3</v>
      </c>
      <c r="L80" s="114">
        <v>6.7453625632377737E-3</v>
      </c>
      <c r="M80" s="114">
        <v>5.0182481751824817E-3</v>
      </c>
      <c r="N80" s="16"/>
    </row>
    <row r="81" spans="1:14" ht="29" x14ac:dyDescent="0.35">
      <c r="A81" s="132" t="s">
        <v>115</v>
      </c>
      <c r="B81" s="121" t="s">
        <v>107</v>
      </c>
      <c r="C81" s="114">
        <v>6.7278860569715146E-2</v>
      </c>
      <c r="D81" s="114">
        <v>7.3615635179153094E-2</v>
      </c>
      <c r="E81" s="114">
        <v>6.8527918781725886E-2</v>
      </c>
      <c r="F81" s="114">
        <v>6.6787658802177852E-2</v>
      </c>
      <c r="G81" s="114">
        <v>2.9754204398447608E-2</v>
      </c>
      <c r="H81" s="114">
        <v>1.6949152542372881E-2</v>
      </c>
      <c r="I81" s="114">
        <v>5.3571428571428568E-2</v>
      </c>
      <c r="J81" s="114">
        <v>2.056555269922879E-2</v>
      </c>
      <c r="K81" s="114">
        <v>2.1994134897360705E-2</v>
      </c>
      <c r="L81" s="114">
        <v>2.1922428330522766E-2</v>
      </c>
      <c r="M81" s="114">
        <v>2.7372262773722629E-2</v>
      </c>
      <c r="N81" s="16"/>
    </row>
    <row r="82" spans="1:14" ht="29" x14ac:dyDescent="0.35">
      <c r="A82" s="132" t="s">
        <v>115</v>
      </c>
      <c r="B82" s="121" t="s">
        <v>108</v>
      </c>
      <c r="C82" s="114">
        <v>0.31859070464767614</v>
      </c>
      <c r="D82" s="114">
        <v>0.32377850162866451</v>
      </c>
      <c r="E82" s="114">
        <v>0.3269881556683587</v>
      </c>
      <c r="F82" s="114">
        <v>0.33684210526315789</v>
      </c>
      <c r="G82" s="114">
        <v>0.15653298835705046</v>
      </c>
      <c r="H82" s="114">
        <v>0.20823244552058112</v>
      </c>
      <c r="I82" s="114">
        <v>0.125</v>
      </c>
      <c r="J82" s="114">
        <v>0.19708654670094258</v>
      </c>
      <c r="K82" s="114">
        <v>0.20087976539589442</v>
      </c>
      <c r="L82" s="114">
        <v>0.16863406408094436</v>
      </c>
      <c r="M82" s="114">
        <v>0.19251824817518248</v>
      </c>
      <c r="N82" s="16"/>
    </row>
    <row r="83" spans="1:14" ht="29" x14ac:dyDescent="0.35">
      <c r="A83" s="132" t="s">
        <v>115</v>
      </c>
      <c r="B83" s="121" t="s">
        <v>109</v>
      </c>
      <c r="C83" s="114">
        <v>0.58845577211394307</v>
      </c>
      <c r="D83" s="114">
        <v>0.57980456026058635</v>
      </c>
      <c r="E83" s="114">
        <v>0.58058375634517767</v>
      </c>
      <c r="F83" s="114">
        <v>0.57168784029038111</v>
      </c>
      <c r="G83" s="114">
        <v>0.8046571798188874</v>
      </c>
      <c r="H83" s="114">
        <v>0.76634382566585957</v>
      </c>
      <c r="I83" s="114">
        <v>0.8214285714285714</v>
      </c>
      <c r="J83" s="114">
        <v>0.7763496143958869</v>
      </c>
      <c r="K83" s="114">
        <v>0.76979472140762462</v>
      </c>
      <c r="L83" s="114">
        <v>0.80101180438448571</v>
      </c>
      <c r="M83" s="114">
        <v>0.77144160583941601</v>
      </c>
      <c r="N83" s="16"/>
    </row>
    <row r="84" spans="1:14" x14ac:dyDescent="0.35">
      <c r="A84" s="78"/>
      <c r="B84" s="12" t="s">
        <v>89</v>
      </c>
      <c r="C84" s="12">
        <v>1</v>
      </c>
      <c r="D84" s="12">
        <v>1</v>
      </c>
      <c r="E84" s="12">
        <v>1</v>
      </c>
      <c r="F84" s="12">
        <v>1</v>
      </c>
      <c r="G84" s="12">
        <v>1</v>
      </c>
      <c r="H84" s="12">
        <v>1</v>
      </c>
      <c r="I84" s="12">
        <v>1</v>
      </c>
      <c r="J84" s="12">
        <v>1</v>
      </c>
      <c r="K84" s="12">
        <v>1</v>
      </c>
      <c r="L84" s="12">
        <v>1</v>
      </c>
      <c r="M84" s="87">
        <v>1</v>
      </c>
      <c r="N84" s="16">
        <v>11</v>
      </c>
    </row>
    <row r="85" spans="1:14" ht="14.4" customHeight="1" x14ac:dyDescent="0.35">
      <c r="A85" s="132" t="s">
        <v>117</v>
      </c>
      <c r="B85" s="121" t="s">
        <v>105</v>
      </c>
      <c r="C85" s="114">
        <v>6.9314349943799172E-3</v>
      </c>
      <c r="D85" s="114">
        <v>9.4247643808904775E-3</v>
      </c>
      <c r="E85" s="114">
        <v>7.1988143129366926E-3</v>
      </c>
      <c r="F85" s="114">
        <v>1.0533962949509626E-2</v>
      </c>
      <c r="G85" s="114">
        <v>6.4850843060959796E-3</v>
      </c>
      <c r="H85" s="114">
        <v>3.6363636363636364E-3</v>
      </c>
      <c r="I85" s="114">
        <v>0</v>
      </c>
      <c r="J85" s="114">
        <v>2.5728987993138938E-3</v>
      </c>
      <c r="K85" s="114">
        <v>1.4684287812041115E-3</v>
      </c>
      <c r="L85" s="114">
        <v>3.3726812816188868E-3</v>
      </c>
      <c r="M85" s="114">
        <v>7.3159579332418836E-3</v>
      </c>
      <c r="N85" s="16"/>
    </row>
    <row r="86" spans="1:14" ht="29" x14ac:dyDescent="0.35">
      <c r="A86" s="132" t="s">
        <v>117</v>
      </c>
      <c r="B86" s="121" t="s">
        <v>106</v>
      </c>
      <c r="C86" s="114">
        <v>2.2292993630573247E-2</v>
      </c>
      <c r="D86" s="114">
        <v>2.1124471888202795E-2</v>
      </c>
      <c r="E86" s="114">
        <v>1.8843955113275461E-2</v>
      </c>
      <c r="F86" s="114">
        <v>1.8162005085361425E-2</v>
      </c>
      <c r="G86" s="114">
        <v>1.2970168612191959E-2</v>
      </c>
      <c r="H86" s="114">
        <v>8.4848484848484857E-3</v>
      </c>
      <c r="I86" s="114">
        <v>1.7857142857142856E-2</v>
      </c>
      <c r="J86" s="114">
        <v>8.5763293310463125E-3</v>
      </c>
      <c r="K86" s="114">
        <v>1.4684287812041116E-2</v>
      </c>
      <c r="L86" s="114">
        <v>1.6863406408094434E-3</v>
      </c>
      <c r="M86" s="114">
        <v>8.6877000457247378E-3</v>
      </c>
      <c r="N86" s="16"/>
    </row>
    <row r="87" spans="1:14" ht="29" x14ac:dyDescent="0.35">
      <c r="A87" s="132" t="s">
        <v>117</v>
      </c>
      <c r="B87" s="121" t="s">
        <v>107</v>
      </c>
      <c r="C87" s="114">
        <v>3.3158486324466094E-2</v>
      </c>
      <c r="D87" s="114">
        <v>3.8349041273968154E-2</v>
      </c>
      <c r="E87" s="114">
        <v>3.5994071564683462E-2</v>
      </c>
      <c r="F87" s="114">
        <v>3.7776970577551763E-2</v>
      </c>
      <c r="G87" s="114">
        <v>1.9455252918287938E-2</v>
      </c>
      <c r="H87" s="114">
        <v>2.3030303030303029E-2</v>
      </c>
      <c r="I87" s="114">
        <v>1.7857142857142856E-2</v>
      </c>
      <c r="J87" s="114">
        <v>2.3156089193825044E-2</v>
      </c>
      <c r="K87" s="114">
        <v>2.643171806167401E-2</v>
      </c>
      <c r="L87" s="114">
        <v>1.5177065767284991E-2</v>
      </c>
      <c r="M87" s="114">
        <v>2.9263831732967534E-2</v>
      </c>
      <c r="N87" s="16"/>
    </row>
    <row r="88" spans="1:14" ht="29" x14ac:dyDescent="0.35">
      <c r="A88" s="132" t="s">
        <v>117</v>
      </c>
      <c r="B88" s="121" t="s">
        <v>108</v>
      </c>
      <c r="C88" s="114">
        <v>0.15567628325215435</v>
      </c>
      <c r="D88" s="114">
        <v>0.17094572635684108</v>
      </c>
      <c r="E88" s="114">
        <v>0.14799915308066908</v>
      </c>
      <c r="F88" s="114">
        <v>0.17108608790410462</v>
      </c>
      <c r="G88" s="114">
        <v>0.12710765239948119</v>
      </c>
      <c r="H88" s="114">
        <v>0.15393939393939393</v>
      </c>
      <c r="I88" s="114">
        <v>0.14285714285714285</v>
      </c>
      <c r="J88" s="114">
        <v>0.17066895368782162</v>
      </c>
      <c r="K88" s="114">
        <v>0.19676945668135096</v>
      </c>
      <c r="L88" s="114">
        <v>0.18381112984822934</v>
      </c>
      <c r="M88" s="114">
        <v>0.18747142203932327</v>
      </c>
      <c r="N88" s="16"/>
    </row>
    <row r="89" spans="1:14" ht="29" x14ac:dyDescent="0.35">
      <c r="A89" s="132" t="s">
        <v>117</v>
      </c>
      <c r="B89" s="121" t="s">
        <v>109</v>
      </c>
      <c r="C89" s="114">
        <v>0.7819408017984264</v>
      </c>
      <c r="D89" s="114">
        <v>0.76015599610009754</v>
      </c>
      <c r="E89" s="114">
        <v>0.7899640059284353</v>
      </c>
      <c r="F89" s="114">
        <v>0.76244097348347262</v>
      </c>
      <c r="G89" s="114">
        <v>0.83398184176394297</v>
      </c>
      <c r="H89" s="114">
        <v>0.81090909090909091</v>
      </c>
      <c r="I89" s="114">
        <v>0.8214285714285714</v>
      </c>
      <c r="J89" s="114">
        <v>0.79502572898799317</v>
      </c>
      <c r="K89" s="114">
        <v>0.76064610866372984</v>
      </c>
      <c r="L89" s="114">
        <v>0.79595278246205736</v>
      </c>
      <c r="M89" s="114">
        <v>0.76726108824874262</v>
      </c>
      <c r="N89" s="16"/>
    </row>
    <row r="90" spans="1:14" x14ac:dyDescent="0.35">
      <c r="A90" s="78"/>
      <c r="B90" s="12" t="s">
        <v>89</v>
      </c>
      <c r="C90" s="12">
        <v>1</v>
      </c>
      <c r="D90" s="12">
        <v>1</v>
      </c>
      <c r="E90" s="12">
        <v>1</v>
      </c>
      <c r="F90" s="12">
        <v>1</v>
      </c>
      <c r="G90" s="12">
        <v>1</v>
      </c>
      <c r="H90" s="12">
        <v>1</v>
      </c>
      <c r="I90" s="12">
        <v>1</v>
      </c>
      <c r="J90" s="12">
        <v>1</v>
      </c>
      <c r="K90" s="12">
        <v>1</v>
      </c>
      <c r="L90" s="12">
        <v>1</v>
      </c>
      <c r="M90" s="87">
        <v>1</v>
      </c>
      <c r="N90" s="16">
        <v>11</v>
      </c>
    </row>
    <row r="91" spans="1:14" ht="14.4" customHeight="1" x14ac:dyDescent="0.35">
      <c r="A91" s="132" t="s">
        <v>116</v>
      </c>
      <c r="B91" s="121" t="s">
        <v>105</v>
      </c>
      <c r="C91" s="114">
        <v>1.6819286114744907E-2</v>
      </c>
      <c r="D91" s="114">
        <v>2.1781534460338103E-2</v>
      </c>
      <c r="E91" s="114">
        <v>1.7758985200845664E-2</v>
      </c>
      <c r="F91" s="114">
        <v>1.9949220166848022E-2</v>
      </c>
      <c r="G91" s="114">
        <v>6.4935064935064939E-3</v>
      </c>
      <c r="H91" s="114">
        <v>6.0679611650485436E-3</v>
      </c>
      <c r="I91" s="114">
        <v>0</v>
      </c>
      <c r="J91" s="114">
        <v>5.1546391752577319E-3</v>
      </c>
      <c r="K91" s="114">
        <v>8.8105726872246704E-3</v>
      </c>
      <c r="L91" s="114">
        <v>8.4317032040472171E-3</v>
      </c>
      <c r="M91" s="114">
        <v>9.6021947873799734E-3</v>
      </c>
      <c r="N91" s="16"/>
    </row>
    <row r="92" spans="1:14" ht="29" x14ac:dyDescent="0.35">
      <c r="A92" s="132" t="s">
        <v>116</v>
      </c>
      <c r="B92" s="121" t="s">
        <v>106</v>
      </c>
      <c r="C92" s="114">
        <v>6.1483834797234162E-2</v>
      </c>
      <c r="D92" s="114">
        <v>6.1768530559167749E-2</v>
      </c>
      <c r="E92" s="114">
        <v>5.8562367864693446E-2</v>
      </c>
      <c r="F92" s="114">
        <v>6.1661225970257527E-2</v>
      </c>
      <c r="G92" s="114">
        <v>4.2857142857142858E-2</v>
      </c>
      <c r="H92" s="114">
        <v>2.063106796116505E-2</v>
      </c>
      <c r="I92" s="114">
        <v>3.5714285714285712E-2</v>
      </c>
      <c r="J92" s="114">
        <v>1.9759450171821305E-2</v>
      </c>
      <c r="K92" s="114">
        <v>2.7900146842878122E-2</v>
      </c>
      <c r="L92" s="114">
        <v>1.3490725126475547E-2</v>
      </c>
      <c r="M92" s="114">
        <v>2.5148605395518976E-2</v>
      </c>
      <c r="N92" s="16"/>
    </row>
    <row r="93" spans="1:14" ht="29" x14ac:dyDescent="0.35">
      <c r="A93" s="132" t="s">
        <v>116</v>
      </c>
      <c r="B93" s="121" t="s">
        <v>107</v>
      </c>
      <c r="C93" s="114">
        <v>0.12707905064473929</v>
      </c>
      <c r="D93" s="114">
        <v>0.14369310793237972</v>
      </c>
      <c r="E93" s="114">
        <v>0.13763213530655391</v>
      </c>
      <c r="F93" s="114">
        <v>0.14581066376496191</v>
      </c>
      <c r="G93" s="114">
        <v>9.0909090909090912E-2</v>
      </c>
      <c r="H93" s="114">
        <v>9.5873786407766989E-2</v>
      </c>
      <c r="I93" s="114">
        <v>3.5714285714285712E-2</v>
      </c>
      <c r="J93" s="114">
        <v>9.7079037800687287E-2</v>
      </c>
      <c r="K93" s="114">
        <v>6.7547723935389131E-2</v>
      </c>
      <c r="L93" s="114">
        <v>8.4317032040472181E-2</v>
      </c>
      <c r="M93" s="114">
        <v>9.0077732053040691E-2</v>
      </c>
      <c r="N93" s="16"/>
    </row>
    <row r="94" spans="1:14" ht="29" x14ac:dyDescent="0.35">
      <c r="A94" s="132" t="s">
        <v>116</v>
      </c>
      <c r="B94" s="121" t="s">
        <v>108</v>
      </c>
      <c r="C94" s="114">
        <v>0.36796860399925246</v>
      </c>
      <c r="D94" s="114">
        <v>0.36833550065019505</v>
      </c>
      <c r="E94" s="114">
        <v>0.37040169133192391</v>
      </c>
      <c r="F94" s="114">
        <v>0.35799782372143635</v>
      </c>
      <c r="G94" s="114">
        <v>0.32857142857142857</v>
      </c>
      <c r="H94" s="114">
        <v>0.34708737864077671</v>
      </c>
      <c r="I94" s="114">
        <v>0.30357142857142855</v>
      </c>
      <c r="J94" s="114">
        <v>0.35137457044673537</v>
      </c>
      <c r="K94" s="114">
        <v>0.3524229074889868</v>
      </c>
      <c r="L94" s="114">
        <v>0.30185497470489037</v>
      </c>
      <c r="M94" s="114">
        <v>0.34842249657064472</v>
      </c>
      <c r="N94" s="16"/>
    </row>
    <row r="95" spans="1:14" ht="29" x14ac:dyDescent="0.35">
      <c r="A95" s="132" t="s">
        <v>116</v>
      </c>
      <c r="B95" s="121" t="s">
        <v>109</v>
      </c>
      <c r="C95" s="114">
        <v>0.42664922444402914</v>
      </c>
      <c r="D95" s="114">
        <v>0.40442132639791939</v>
      </c>
      <c r="E95" s="114">
        <v>0.4156448202959831</v>
      </c>
      <c r="F95" s="114">
        <v>0.41458106637649617</v>
      </c>
      <c r="G95" s="114">
        <v>0.53116883116883118</v>
      </c>
      <c r="H95" s="114">
        <v>0.53033980582524276</v>
      </c>
      <c r="I95" s="114">
        <v>0.625</v>
      </c>
      <c r="J95" s="114">
        <v>0.5266323024054983</v>
      </c>
      <c r="K95" s="114">
        <v>0.5433186490455213</v>
      </c>
      <c r="L95" s="114">
        <v>0.59190556492411472</v>
      </c>
      <c r="M95" s="114">
        <v>0.52674897119341568</v>
      </c>
      <c r="N95" s="16"/>
    </row>
    <row r="96" spans="1:14" x14ac:dyDescent="0.35">
      <c r="A96" s="78"/>
      <c r="B96" s="12" t="s">
        <v>89</v>
      </c>
      <c r="C96" s="12">
        <v>1</v>
      </c>
      <c r="D96" s="12">
        <v>1</v>
      </c>
      <c r="E96" s="12">
        <v>1</v>
      </c>
      <c r="F96" s="12">
        <v>1</v>
      </c>
      <c r="G96" s="12">
        <v>1</v>
      </c>
      <c r="H96" s="12">
        <v>1</v>
      </c>
      <c r="I96" s="12">
        <v>1</v>
      </c>
      <c r="J96" s="12">
        <v>1</v>
      </c>
      <c r="K96" s="12">
        <v>1</v>
      </c>
      <c r="L96" s="12">
        <v>1</v>
      </c>
      <c r="M96" s="87">
        <v>1</v>
      </c>
      <c r="N96" s="16">
        <v>11</v>
      </c>
    </row>
    <row r="97" spans="1:14" x14ac:dyDescent="0.35">
      <c r="A97" s="80" t="s">
        <v>66</v>
      </c>
      <c r="B97" s="81"/>
      <c r="C97" s="1">
        <v>4789</v>
      </c>
      <c r="D97" s="1">
        <v>2807</v>
      </c>
      <c r="E97" s="1">
        <v>3317</v>
      </c>
      <c r="F97" s="1">
        <v>1866</v>
      </c>
      <c r="G97" s="1">
        <v>752</v>
      </c>
      <c r="H97" s="1">
        <v>786</v>
      </c>
      <c r="I97" s="15">
        <v>49</v>
      </c>
      <c r="J97" s="1">
        <v>1126</v>
      </c>
      <c r="K97" s="1">
        <v>640</v>
      </c>
      <c r="L97" s="1">
        <v>561</v>
      </c>
      <c r="M97" s="88">
        <v>2076</v>
      </c>
      <c r="N97" s="16">
        <v>18769</v>
      </c>
    </row>
    <row r="98" spans="1:14" x14ac:dyDescent="0.35">
      <c r="A98" s="80" t="s">
        <v>12</v>
      </c>
      <c r="B98" s="81"/>
      <c r="C98" s="1" t="s">
        <v>41</v>
      </c>
      <c r="D98" s="1" t="s">
        <v>64</v>
      </c>
      <c r="E98" s="1" t="s">
        <v>67</v>
      </c>
      <c r="F98" s="1" t="s">
        <v>69</v>
      </c>
      <c r="G98" s="1" t="s">
        <v>75</v>
      </c>
      <c r="H98" s="10" t="s">
        <v>77</v>
      </c>
      <c r="I98" s="15" t="s">
        <v>79</v>
      </c>
      <c r="J98" s="1" t="s">
        <v>81</v>
      </c>
      <c r="K98" s="1" t="s">
        <v>83</v>
      </c>
      <c r="L98" s="1" t="s">
        <v>85</v>
      </c>
      <c r="M98" s="88" t="s">
        <v>87</v>
      </c>
      <c r="N98" s="17"/>
    </row>
    <row r="99" spans="1:14" x14ac:dyDescent="0.35">
      <c r="A99" s="80" t="s">
        <v>13</v>
      </c>
      <c r="B99" s="81"/>
      <c r="C99" s="1" t="s">
        <v>42</v>
      </c>
      <c r="D99" s="1" t="s">
        <v>65</v>
      </c>
      <c r="E99" s="1" t="s">
        <v>68</v>
      </c>
      <c r="F99" s="1" t="s">
        <v>70</v>
      </c>
      <c r="G99" s="5" t="s">
        <v>76</v>
      </c>
      <c r="H99" s="1" t="s">
        <v>78</v>
      </c>
      <c r="I99" s="15" t="s">
        <v>80</v>
      </c>
      <c r="J99" s="1" t="s">
        <v>82</v>
      </c>
      <c r="K99" s="1" t="s">
        <v>84</v>
      </c>
      <c r="L99" s="5" t="s">
        <v>86</v>
      </c>
      <c r="M99" s="88" t="s">
        <v>88</v>
      </c>
      <c r="N99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34</vt:i4>
      </vt:variant>
    </vt:vector>
  </HeadingPairs>
  <TitlesOfParts>
    <vt:vector size="34" baseType="lpstr">
      <vt:lpstr>Nyers adatok</vt:lpstr>
      <vt:lpstr>Tisztított adatok (4)</vt:lpstr>
      <vt:lpstr>hatasmertek</vt:lpstr>
      <vt:lpstr>Y_nagyon_rossz</vt:lpstr>
      <vt:lpstr>Y_rossz</vt:lpstr>
      <vt:lpstr>Y_kozepes</vt:lpstr>
      <vt:lpstr>Y_jo</vt:lpstr>
      <vt:lpstr>Y_kivalo</vt:lpstr>
      <vt:lpstr>Tisztított adatok (3)</vt:lpstr>
      <vt:lpstr>Tisztított adatok (2)</vt:lpstr>
      <vt:lpstr>Tisztított adatok</vt:lpstr>
      <vt:lpstr>Nemek</vt:lpstr>
      <vt:lpstr>Kor, korcsoportok</vt:lpstr>
      <vt:lpstr>Fizikai aktivitás</vt:lpstr>
      <vt:lpstr>Dohányzás</vt:lpstr>
      <vt:lpstr>Betegség, tünetek</vt:lpstr>
      <vt:lpstr>Önminősített egészség</vt:lpstr>
      <vt:lpstr>Alvászavar</vt:lpstr>
      <vt:lpstr>OSA_KAT vs átlagéletkor</vt:lpstr>
      <vt:lpstr>OSA KAT vs korcsoport</vt:lpstr>
      <vt:lpstr>OSA KAT vs nem</vt:lpstr>
      <vt:lpstr>Sport vs OSA</vt:lpstr>
      <vt:lpstr>OSA KAT vs sportolás</vt:lpstr>
      <vt:lpstr>OSA KAT vs sportolás gyakoriság</vt:lpstr>
      <vt:lpstr>OSA KAT vs dohányzás</vt:lpstr>
      <vt:lpstr>OSA KAT vs önmin. eg. állapot</vt:lpstr>
      <vt:lpstr>Betegség vs OSA</vt:lpstr>
      <vt:lpstr>OSA KAT vs krónikus betegség</vt:lpstr>
      <vt:lpstr>OSA KAT vs pszichosz. tünetek</vt:lpstr>
      <vt:lpstr>Alvászavar vs OSA</vt:lpstr>
      <vt:lpstr>OSA KAT vs alvászavar</vt:lpstr>
      <vt:lpstr>Ébredés vs OSA</vt:lpstr>
      <vt:lpstr>OSA KAT vs ébredés</vt:lpstr>
      <vt:lpstr>Védéshez tünetek gyakorisága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Pitlik László</cp:lastModifiedBy>
  <cp:lastPrinted>2025-03-18T14:22:48Z</cp:lastPrinted>
  <dcterms:created xsi:type="dcterms:W3CDTF">2025-02-23T14:41:19Z</dcterms:created>
  <dcterms:modified xsi:type="dcterms:W3CDTF">2025-07-30T07:55:28Z</dcterms:modified>
</cp:coreProperties>
</file>