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pitli\AppData\Local\Temp\scp14255\var\www\miau\data\miau\326\s1c1\"/>
    </mc:Choice>
  </mc:AlternateContent>
  <xr:revisionPtr revIDLastSave="0" documentId="13_ncr:1_{A809ED3E-FA57-4B39-B7B1-CD6A5173635C}" xr6:coauthVersionLast="47" xr6:coauthVersionMax="47" xr10:uidLastSave="{00000000-0000-0000-0000-000000000000}"/>
  <bookViews>
    <workbookView xWindow="-110" yWindow="-110" windowWidth="25820" windowHeight="15500" firstSheet="1" activeTab="3" xr2:uid="{72BB5942-DD29-4F46-92F1-D7EAA9FDBB63}"/>
  </bookViews>
  <sheets>
    <sheet name="ideal_level1-2-3-4-5 (2)" sheetId="3" r:id="rId1"/>
    <sheet name="ideal_level1-2-3-4-5" sheetId="2" r:id="rId2"/>
    <sheet name="0.83" sheetId="8" r:id="rId3"/>
    <sheet name="ideal_level5" sheetId="1" r:id="rId4"/>
    <sheet name="0.81" sheetId="9" r:id="rId5"/>
    <sheet name="rnd_kerdoiv_ideal1_ideal2" sheetId="5" r:id="rId6"/>
    <sheet name="copilot2" sheetId="6" r:id="rId7"/>
    <sheet name="fyi" sheetId="4" r:id="rId8"/>
    <sheet name="rnd_kerdoiv_ideal1_ideal2 (2)" sheetId="7" r:id="rId9"/>
  </sheets>
  <definedNames>
    <definedName name="solver_adj" localSheetId="1" hidden="1">'ideal_level1-2-3-4-5'!$C$3:$M$13</definedName>
    <definedName name="solver_adj" localSheetId="0" hidden="1">'ideal_level1-2-3-4-5 (2)'!$C$3:$M$13</definedName>
    <definedName name="solver_adj" localSheetId="3" hidden="1">ideal_level5!$C$3:$M$13</definedName>
    <definedName name="solver_cvg" localSheetId="1" hidden="1">"""""""0,0001"""""""</definedName>
    <definedName name="solver_cvg" localSheetId="0" hidden="1">"""""""""""""""0,0001"""""""""""""""</definedName>
    <definedName name="solver_cvg" localSheetId="3" hidden="1">"0,0001"</definedName>
    <definedName name="solver_drv" localSheetId="1" hidden="1">1</definedName>
    <definedName name="solver_drv" localSheetId="0" hidden="1">1</definedName>
    <definedName name="solver_drv" localSheetId="3" hidden="1">1</definedName>
    <definedName name="solver_eng" localSheetId="1" hidden="1">1</definedName>
    <definedName name="solver_eng" localSheetId="0" hidden="1">1</definedName>
    <definedName name="solver_eng" localSheetId="3" hidden="1">1</definedName>
    <definedName name="solver_est" localSheetId="1" hidden="1">1</definedName>
    <definedName name="solver_est" localSheetId="0" hidden="1">1</definedName>
    <definedName name="solver_est" localSheetId="3" hidden="1">1</definedName>
    <definedName name="solver_itr" localSheetId="1" hidden="1">2147483647</definedName>
    <definedName name="solver_itr" localSheetId="0" hidden="1">2147483647</definedName>
    <definedName name="solver_itr" localSheetId="3" hidden="1">2147483647</definedName>
    <definedName name="solver_lhs1" localSheetId="1" hidden="1">'ideal_level1-2-3-4-5'!$C$33:$F$43</definedName>
    <definedName name="solver_lhs1" localSheetId="0" hidden="1">'ideal_level1-2-3-4-5 (2)'!$C$33:$F$43</definedName>
    <definedName name="solver_lhs1" localSheetId="3" hidden="1">ideal_level5!$C$33:$F$43</definedName>
    <definedName name="solver_mip" localSheetId="1" hidden="1">2147483647</definedName>
    <definedName name="solver_mip" localSheetId="0" hidden="1">2147483647</definedName>
    <definedName name="solver_mip" localSheetId="3" hidden="1">2147483647</definedName>
    <definedName name="solver_mni" localSheetId="1" hidden="1">30</definedName>
    <definedName name="solver_mni" localSheetId="0" hidden="1">30</definedName>
    <definedName name="solver_mni" localSheetId="3" hidden="1">30</definedName>
    <definedName name="solver_mrt" localSheetId="1" hidden="1">"""""""0,075"""""""</definedName>
    <definedName name="solver_mrt" localSheetId="0" hidden="1">"""""""""""""""0,075"""""""""""""""</definedName>
    <definedName name="solver_mrt" localSheetId="3" hidden="1">"0,075"</definedName>
    <definedName name="solver_msl" localSheetId="1" hidden="1">2</definedName>
    <definedName name="solver_msl" localSheetId="0" hidden="1">2</definedName>
    <definedName name="solver_msl" localSheetId="3" hidden="1">2</definedName>
    <definedName name="solver_neg" localSheetId="1" hidden="1">1</definedName>
    <definedName name="solver_neg" localSheetId="0" hidden="1">1</definedName>
    <definedName name="solver_neg" localSheetId="3" hidden="1">1</definedName>
    <definedName name="solver_nod" localSheetId="1" hidden="1">2147483647</definedName>
    <definedName name="solver_nod" localSheetId="0" hidden="1">2147483647</definedName>
    <definedName name="solver_nod" localSheetId="3" hidden="1">2147483647</definedName>
    <definedName name="solver_num" localSheetId="1" hidden="1">1</definedName>
    <definedName name="solver_num" localSheetId="0" hidden="1">1</definedName>
    <definedName name="solver_num" localSheetId="3" hidden="1">1</definedName>
    <definedName name="solver_nwt" localSheetId="1" hidden="1">1</definedName>
    <definedName name="solver_nwt" localSheetId="0" hidden="1">1</definedName>
    <definedName name="solver_nwt" localSheetId="3" hidden="1">1</definedName>
    <definedName name="solver_opt" localSheetId="1" hidden="1">'ideal_level1-2-3-4-5'!$N$56</definedName>
    <definedName name="solver_opt" localSheetId="0" hidden="1">'ideal_level1-2-3-4-5 (2)'!$N$56</definedName>
    <definedName name="solver_opt" localSheetId="3" hidden="1">ideal_level5!$N$16</definedName>
    <definedName name="solver_pre" localSheetId="1" hidden="1">"""""""0,000001"""""""</definedName>
    <definedName name="solver_pre" localSheetId="0" hidden="1">"""""""""""""""0,000001"""""""""""""""</definedName>
    <definedName name="solver_pre" localSheetId="3" hidden="1">"0,000001"</definedName>
    <definedName name="solver_rbv" localSheetId="1" hidden="1">1</definedName>
    <definedName name="solver_rbv" localSheetId="0" hidden="1">1</definedName>
    <definedName name="solver_rbv" localSheetId="3" hidden="1">1</definedName>
    <definedName name="solver_rel1" localSheetId="1" hidden="1">2</definedName>
    <definedName name="solver_rel1" localSheetId="0" hidden="1">2</definedName>
    <definedName name="solver_rel1" localSheetId="3" hidden="1">2</definedName>
    <definedName name="solver_rhs1" localSheetId="1" hidden="1">1</definedName>
    <definedName name="solver_rhs1" localSheetId="0" hidden="1">1</definedName>
    <definedName name="solver_rhs1" localSheetId="3" hidden="1">1</definedName>
    <definedName name="solver_rlx" localSheetId="1" hidden="1">2</definedName>
    <definedName name="solver_rlx" localSheetId="0" hidden="1">2</definedName>
    <definedName name="solver_rlx" localSheetId="3" hidden="1">2</definedName>
    <definedName name="solver_rsd" localSheetId="1" hidden="1">0</definedName>
    <definedName name="solver_rsd" localSheetId="0" hidden="1">0</definedName>
    <definedName name="solver_rsd" localSheetId="3" hidden="1">0</definedName>
    <definedName name="solver_scl" localSheetId="1" hidden="1">1</definedName>
    <definedName name="solver_scl" localSheetId="0" hidden="1">1</definedName>
    <definedName name="solver_scl" localSheetId="3" hidden="1">1</definedName>
    <definedName name="solver_sho" localSheetId="1" hidden="1">2</definedName>
    <definedName name="solver_sho" localSheetId="0" hidden="1">2</definedName>
    <definedName name="solver_sho" localSheetId="3" hidden="1">2</definedName>
    <definedName name="solver_ssz" localSheetId="1" hidden="1">100</definedName>
    <definedName name="solver_ssz" localSheetId="0" hidden="1">100</definedName>
    <definedName name="solver_ssz" localSheetId="3" hidden="1">100</definedName>
    <definedName name="solver_tim" localSheetId="1" hidden="1">2147483647</definedName>
    <definedName name="solver_tim" localSheetId="0" hidden="1">2147483647</definedName>
    <definedName name="solver_tim" localSheetId="3" hidden="1">2147483647</definedName>
    <definedName name="solver_tol" localSheetId="1" hidden="1">0.01</definedName>
    <definedName name="solver_tol" localSheetId="0" hidden="1">0.01</definedName>
    <definedName name="solver_tol" localSheetId="3" hidden="1">0.01</definedName>
    <definedName name="solver_typ" localSheetId="1" hidden="1">1</definedName>
    <definedName name="solver_typ" localSheetId="0" hidden="1">2</definedName>
    <definedName name="solver_typ" localSheetId="3" hidden="1">1</definedName>
    <definedName name="solver_val" localSheetId="1" hidden="1">0</definedName>
    <definedName name="solver_val" localSheetId="0" hidden="1">0</definedName>
    <definedName name="solver_val" localSheetId="3" hidden="1">0</definedName>
    <definedName name="solver_ver" localSheetId="1" hidden="1">3</definedName>
    <definedName name="solver_ver" localSheetId="0" hidden="1">3</definedName>
    <definedName name="solver_ver" localSheetId="3"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7" i="1" l="1"/>
  <c r="M127" i="1"/>
  <c r="L127" i="1"/>
  <c r="K127" i="1"/>
  <c r="J127" i="1"/>
  <c r="I127" i="1"/>
  <c r="H127" i="1"/>
  <c r="G127" i="1"/>
  <c r="F127" i="1"/>
  <c r="E127" i="1"/>
  <c r="D127" i="1"/>
  <c r="C127" i="1"/>
  <c r="N126" i="1"/>
  <c r="M126" i="1"/>
  <c r="L126" i="1"/>
  <c r="K126" i="1"/>
  <c r="J126" i="1"/>
  <c r="I126" i="1"/>
  <c r="H126" i="1"/>
  <c r="G126" i="1"/>
  <c r="F126" i="1"/>
  <c r="E126" i="1"/>
  <c r="D126" i="1"/>
  <c r="C126" i="1"/>
  <c r="N125" i="1"/>
  <c r="M125" i="1"/>
  <c r="L125" i="1"/>
  <c r="K125" i="1"/>
  <c r="J125" i="1"/>
  <c r="I125" i="1"/>
  <c r="H125" i="1"/>
  <c r="G125" i="1"/>
  <c r="F125" i="1"/>
  <c r="E125" i="1"/>
  <c r="D125" i="1"/>
  <c r="C125" i="1"/>
  <c r="N124" i="1"/>
  <c r="M124" i="1"/>
  <c r="L124" i="1"/>
  <c r="K124" i="1"/>
  <c r="J124" i="1"/>
  <c r="I124" i="1"/>
  <c r="H124" i="1"/>
  <c r="G124" i="1"/>
  <c r="F124" i="1"/>
  <c r="E124" i="1"/>
  <c r="D124" i="1"/>
  <c r="C124" i="1"/>
  <c r="N123" i="1"/>
  <c r="M123" i="1"/>
  <c r="L123" i="1"/>
  <c r="K123" i="1"/>
  <c r="J123" i="1"/>
  <c r="I123" i="1"/>
  <c r="H123" i="1"/>
  <c r="G123" i="1"/>
  <c r="F123" i="1"/>
  <c r="E123" i="1"/>
  <c r="D123" i="1"/>
  <c r="C123" i="1"/>
  <c r="N122" i="1"/>
  <c r="M122" i="1"/>
  <c r="L122" i="1"/>
  <c r="K122" i="1"/>
  <c r="J122" i="1"/>
  <c r="I122" i="1"/>
  <c r="H122" i="1"/>
  <c r="G122" i="1"/>
  <c r="F122" i="1"/>
  <c r="E122" i="1"/>
  <c r="D122" i="1"/>
  <c r="C122" i="1"/>
  <c r="N121" i="1"/>
  <c r="M121" i="1"/>
  <c r="L121" i="1"/>
  <c r="K121" i="1"/>
  <c r="J121" i="1"/>
  <c r="I121" i="1"/>
  <c r="H121" i="1"/>
  <c r="G121" i="1"/>
  <c r="F121" i="1"/>
  <c r="E121" i="1"/>
  <c r="D121" i="1"/>
  <c r="C121" i="1"/>
  <c r="N120" i="1"/>
  <c r="M120" i="1"/>
  <c r="L120" i="1"/>
  <c r="K120" i="1"/>
  <c r="J120" i="1"/>
  <c r="I120" i="1"/>
  <c r="H120" i="1"/>
  <c r="G120" i="1"/>
  <c r="F120" i="1"/>
  <c r="E120" i="1"/>
  <c r="D120" i="1"/>
  <c r="C120" i="1"/>
  <c r="N119" i="1"/>
  <c r="M119" i="1"/>
  <c r="L119" i="1"/>
  <c r="K119" i="1"/>
  <c r="J119" i="1"/>
  <c r="I119" i="1"/>
  <c r="H119" i="1"/>
  <c r="G119" i="1"/>
  <c r="F119" i="1"/>
  <c r="E119" i="1"/>
  <c r="D119" i="1"/>
  <c r="C119" i="1"/>
  <c r="N118" i="1"/>
  <c r="M118" i="1"/>
  <c r="L118" i="1"/>
  <c r="K118" i="1"/>
  <c r="J118" i="1"/>
  <c r="I118" i="1"/>
  <c r="H118" i="1"/>
  <c r="G118" i="1"/>
  <c r="F118" i="1"/>
  <c r="E118" i="1"/>
  <c r="D118" i="1"/>
  <c r="C118" i="1"/>
  <c r="N117" i="1"/>
  <c r="M117" i="1"/>
  <c r="L117" i="1"/>
  <c r="K117" i="1"/>
  <c r="J117" i="1"/>
  <c r="I117" i="1"/>
  <c r="H117" i="1"/>
  <c r="G117" i="1"/>
  <c r="F117" i="1"/>
  <c r="E117" i="1"/>
  <c r="D117" i="1"/>
  <c r="C117" i="1"/>
  <c r="N114" i="1"/>
  <c r="M114" i="1"/>
  <c r="L114" i="1"/>
  <c r="K114" i="1"/>
  <c r="J114" i="1"/>
  <c r="I114" i="1"/>
  <c r="H114" i="1"/>
  <c r="G114" i="1"/>
  <c r="F114" i="1"/>
  <c r="E114" i="1"/>
  <c r="D114" i="1"/>
  <c r="C114" i="1"/>
  <c r="N113" i="1"/>
  <c r="M113" i="1"/>
  <c r="L113" i="1"/>
  <c r="K113" i="1"/>
  <c r="J113" i="1"/>
  <c r="I113" i="1"/>
  <c r="H113" i="1"/>
  <c r="G113" i="1"/>
  <c r="F113" i="1"/>
  <c r="E113" i="1"/>
  <c r="D113" i="1"/>
  <c r="C113" i="1"/>
  <c r="N112" i="1"/>
  <c r="M112" i="1"/>
  <c r="L112" i="1"/>
  <c r="K112" i="1"/>
  <c r="J112" i="1"/>
  <c r="I112" i="1"/>
  <c r="H112" i="1"/>
  <c r="G112" i="1"/>
  <c r="F112" i="1"/>
  <c r="E112" i="1"/>
  <c r="D112" i="1"/>
  <c r="C112" i="1"/>
  <c r="N111" i="1"/>
  <c r="M111" i="1"/>
  <c r="L111" i="1"/>
  <c r="K111" i="1"/>
  <c r="J111" i="1"/>
  <c r="I111" i="1"/>
  <c r="H111" i="1"/>
  <c r="G111" i="1"/>
  <c r="F111" i="1"/>
  <c r="E111" i="1"/>
  <c r="D111" i="1"/>
  <c r="C111" i="1"/>
  <c r="N110" i="1"/>
  <c r="M110" i="1"/>
  <c r="L110" i="1"/>
  <c r="K110" i="1"/>
  <c r="J110" i="1"/>
  <c r="I110" i="1"/>
  <c r="H110" i="1"/>
  <c r="G110" i="1"/>
  <c r="F110" i="1"/>
  <c r="E110" i="1"/>
  <c r="D110" i="1"/>
  <c r="C110" i="1"/>
  <c r="N109" i="1"/>
  <c r="M109" i="1"/>
  <c r="L109" i="1"/>
  <c r="K109" i="1"/>
  <c r="J109" i="1"/>
  <c r="I109" i="1"/>
  <c r="H109" i="1"/>
  <c r="G109" i="1"/>
  <c r="F109" i="1"/>
  <c r="E109" i="1"/>
  <c r="D109" i="1"/>
  <c r="C109" i="1"/>
  <c r="N108" i="1"/>
  <c r="M108" i="1"/>
  <c r="L108" i="1"/>
  <c r="K108" i="1"/>
  <c r="J108" i="1"/>
  <c r="I108" i="1"/>
  <c r="H108" i="1"/>
  <c r="G108" i="1"/>
  <c r="F108" i="1"/>
  <c r="E108" i="1"/>
  <c r="D108" i="1"/>
  <c r="C108" i="1"/>
  <c r="N107" i="1"/>
  <c r="M107" i="1"/>
  <c r="L107" i="1"/>
  <c r="K107" i="1"/>
  <c r="J107" i="1"/>
  <c r="I107" i="1"/>
  <c r="H107" i="1"/>
  <c r="G107" i="1"/>
  <c r="F107" i="1"/>
  <c r="E107" i="1"/>
  <c r="D107" i="1"/>
  <c r="C107" i="1"/>
  <c r="N106" i="1"/>
  <c r="M106" i="1"/>
  <c r="L106" i="1"/>
  <c r="K106" i="1"/>
  <c r="J106" i="1"/>
  <c r="I106" i="1"/>
  <c r="H106" i="1"/>
  <c r="G106" i="1"/>
  <c r="F106" i="1"/>
  <c r="E106" i="1"/>
  <c r="D106" i="1"/>
  <c r="C106" i="1"/>
  <c r="N105" i="1"/>
  <c r="M105" i="1"/>
  <c r="L105" i="1"/>
  <c r="K105" i="1"/>
  <c r="J105" i="1"/>
  <c r="I105" i="1"/>
  <c r="H105" i="1"/>
  <c r="G105" i="1"/>
  <c r="F105" i="1"/>
  <c r="E105" i="1"/>
  <c r="D105" i="1"/>
  <c r="C105" i="1"/>
  <c r="N104" i="1"/>
  <c r="M104" i="1"/>
  <c r="L104" i="1"/>
  <c r="K104" i="1"/>
  <c r="J104" i="1"/>
  <c r="I104" i="1"/>
  <c r="H104" i="1"/>
  <c r="G104" i="1"/>
  <c r="F104" i="1"/>
  <c r="E104" i="1"/>
  <c r="D104" i="1"/>
  <c r="C104" i="1"/>
  <c r="N101" i="1"/>
  <c r="M101" i="1"/>
  <c r="L101" i="1"/>
  <c r="K101" i="1"/>
  <c r="J101" i="1"/>
  <c r="I101" i="1"/>
  <c r="H101" i="1"/>
  <c r="G101" i="1"/>
  <c r="F101" i="1"/>
  <c r="E101" i="1"/>
  <c r="D101" i="1"/>
  <c r="C101" i="1"/>
  <c r="N100" i="1"/>
  <c r="M100" i="1"/>
  <c r="L100" i="1"/>
  <c r="K100" i="1"/>
  <c r="J100" i="1"/>
  <c r="I100" i="1"/>
  <c r="H100" i="1"/>
  <c r="G100" i="1"/>
  <c r="F100" i="1"/>
  <c r="E100" i="1"/>
  <c r="D100" i="1"/>
  <c r="C100" i="1"/>
  <c r="N99" i="1"/>
  <c r="M99" i="1"/>
  <c r="L99" i="1"/>
  <c r="K99" i="1"/>
  <c r="J99" i="1"/>
  <c r="I99" i="1"/>
  <c r="H99" i="1"/>
  <c r="G99" i="1"/>
  <c r="F99" i="1"/>
  <c r="E99" i="1"/>
  <c r="D99" i="1"/>
  <c r="C99" i="1"/>
  <c r="N98" i="1"/>
  <c r="M98" i="1"/>
  <c r="L98" i="1"/>
  <c r="K98" i="1"/>
  <c r="J98" i="1"/>
  <c r="I98" i="1"/>
  <c r="H98" i="1"/>
  <c r="G98" i="1"/>
  <c r="F98" i="1"/>
  <c r="E98" i="1"/>
  <c r="D98" i="1"/>
  <c r="C98" i="1"/>
  <c r="N97" i="1"/>
  <c r="M97" i="1"/>
  <c r="L97" i="1"/>
  <c r="K97" i="1"/>
  <c r="J97" i="1"/>
  <c r="I97" i="1"/>
  <c r="H97" i="1"/>
  <c r="G97" i="1"/>
  <c r="F97" i="1"/>
  <c r="E97" i="1"/>
  <c r="D97" i="1"/>
  <c r="C97" i="1"/>
  <c r="N96" i="1"/>
  <c r="M96" i="1"/>
  <c r="L96" i="1"/>
  <c r="K96" i="1"/>
  <c r="J96" i="1"/>
  <c r="I96" i="1"/>
  <c r="H96" i="1"/>
  <c r="G96" i="1"/>
  <c r="F96" i="1"/>
  <c r="E96" i="1"/>
  <c r="D96" i="1"/>
  <c r="C96" i="1"/>
  <c r="N95" i="1"/>
  <c r="M95" i="1"/>
  <c r="L95" i="1"/>
  <c r="K95" i="1"/>
  <c r="J95" i="1"/>
  <c r="I95" i="1"/>
  <c r="H95" i="1"/>
  <c r="G95" i="1"/>
  <c r="F95" i="1"/>
  <c r="E95" i="1"/>
  <c r="D95" i="1"/>
  <c r="C95" i="1"/>
  <c r="N94" i="1"/>
  <c r="M94" i="1"/>
  <c r="L94" i="1"/>
  <c r="K94" i="1"/>
  <c r="J94" i="1"/>
  <c r="I94" i="1"/>
  <c r="H94" i="1"/>
  <c r="G94" i="1"/>
  <c r="F94" i="1"/>
  <c r="E94" i="1"/>
  <c r="D94" i="1"/>
  <c r="C94" i="1"/>
  <c r="N93" i="1"/>
  <c r="M93" i="1"/>
  <c r="L93" i="1"/>
  <c r="K93" i="1"/>
  <c r="J93" i="1"/>
  <c r="I93" i="1"/>
  <c r="H93" i="1"/>
  <c r="G93" i="1"/>
  <c r="F93" i="1"/>
  <c r="E93" i="1"/>
  <c r="D93" i="1"/>
  <c r="C93" i="1"/>
  <c r="N92" i="1"/>
  <c r="M92" i="1"/>
  <c r="L92" i="1"/>
  <c r="K92" i="1"/>
  <c r="J92" i="1"/>
  <c r="I92" i="1"/>
  <c r="H92" i="1"/>
  <c r="G92" i="1"/>
  <c r="F92" i="1"/>
  <c r="E92" i="1"/>
  <c r="D92" i="1"/>
  <c r="C92" i="1"/>
  <c r="N91" i="1"/>
  <c r="M91" i="1"/>
  <c r="L91" i="1"/>
  <c r="K91" i="1"/>
  <c r="J91" i="1"/>
  <c r="I91" i="1"/>
  <c r="H91" i="1"/>
  <c r="G91" i="1"/>
  <c r="F91" i="1"/>
  <c r="E91" i="1"/>
  <c r="D91" i="1"/>
  <c r="C91" i="1"/>
  <c r="N88" i="1"/>
  <c r="M88" i="1"/>
  <c r="L88" i="1"/>
  <c r="K88" i="1"/>
  <c r="J88" i="1"/>
  <c r="I88" i="1"/>
  <c r="H88" i="1"/>
  <c r="G88" i="1"/>
  <c r="F88" i="1"/>
  <c r="E88" i="1"/>
  <c r="D88" i="1"/>
  <c r="C88" i="1"/>
  <c r="N87" i="1"/>
  <c r="M87" i="1"/>
  <c r="L87" i="1"/>
  <c r="K87" i="1"/>
  <c r="J87" i="1"/>
  <c r="I87" i="1"/>
  <c r="H87" i="1"/>
  <c r="G87" i="1"/>
  <c r="F87" i="1"/>
  <c r="E87" i="1"/>
  <c r="D87" i="1"/>
  <c r="C87" i="1"/>
  <c r="N86" i="1"/>
  <c r="M86" i="1"/>
  <c r="L86" i="1"/>
  <c r="K86" i="1"/>
  <c r="J86" i="1"/>
  <c r="I86" i="1"/>
  <c r="H86" i="1"/>
  <c r="G86" i="1"/>
  <c r="F86" i="1"/>
  <c r="E86" i="1"/>
  <c r="D86" i="1"/>
  <c r="C86" i="1"/>
  <c r="N85" i="1"/>
  <c r="M85" i="1"/>
  <c r="L85" i="1"/>
  <c r="K85" i="1"/>
  <c r="J85" i="1"/>
  <c r="I85" i="1"/>
  <c r="H85" i="1"/>
  <c r="G85" i="1"/>
  <c r="F85" i="1"/>
  <c r="E85" i="1"/>
  <c r="D85" i="1"/>
  <c r="C85" i="1"/>
  <c r="N84" i="1"/>
  <c r="M84" i="1"/>
  <c r="L84" i="1"/>
  <c r="K84" i="1"/>
  <c r="J84" i="1"/>
  <c r="I84" i="1"/>
  <c r="H84" i="1"/>
  <c r="G84" i="1"/>
  <c r="F84" i="1"/>
  <c r="E84" i="1"/>
  <c r="D84" i="1"/>
  <c r="C84" i="1"/>
  <c r="N83" i="1"/>
  <c r="M83" i="1"/>
  <c r="L83" i="1"/>
  <c r="K83" i="1"/>
  <c r="J83" i="1"/>
  <c r="I83" i="1"/>
  <c r="H83" i="1"/>
  <c r="G83" i="1"/>
  <c r="F83" i="1"/>
  <c r="E83" i="1"/>
  <c r="D83" i="1"/>
  <c r="C83" i="1"/>
  <c r="N82" i="1"/>
  <c r="M82" i="1"/>
  <c r="L82" i="1"/>
  <c r="K82" i="1"/>
  <c r="J82" i="1"/>
  <c r="I82" i="1"/>
  <c r="H82" i="1"/>
  <c r="G82" i="1"/>
  <c r="F82" i="1"/>
  <c r="E82" i="1"/>
  <c r="D82" i="1"/>
  <c r="C82" i="1"/>
  <c r="N81" i="1"/>
  <c r="M81" i="1"/>
  <c r="L81" i="1"/>
  <c r="K81" i="1"/>
  <c r="J81" i="1"/>
  <c r="I81" i="1"/>
  <c r="H81" i="1"/>
  <c r="G81" i="1"/>
  <c r="F81" i="1"/>
  <c r="E81" i="1"/>
  <c r="D81" i="1"/>
  <c r="C81" i="1"/>
  <c r="N80" i="1"/>
  <c r="M80" i="1"/>
  <c r="L80" i="1"/>
  <c r="K80" i="1"/>
  <c r="J80" i="1"/>
  <c r="I80" i="1"/>
  <c r="H80" i="1"/>
  <c r="G80" i="1"/>
  <c r="F80" i="1"/>
  <c r="E80" i="1"/>
  <c r="D80" i="1"/>
  <c r="C80" i="1"/>
  <c r="N79" i="1"/>
  <c r="M79" i="1"/>
  <c r="L79" i="1"/>
  <c r="K79" i="1"/>
  <c r="J79" i="1"/>
  <c r="I79" i="1"/>
  <c r="H79" i="1"/>
  <c r="G79" i="1"/>
  <c r="F79" i="1"/>
  <c r="E79" i="1"/>
  <c r="D79" i="1"/>
  <c r="C79" i="1"/>
  <c r="N78" i="1"/>
  <c r="M78" i="1"/>
  <c r="L78" i="1"/>
  <c r="K78" i="1"/>
  <c r="J78" i="1"/>
  <c r="I78" i="1"/>
  <c r="H78" i="1"/>
  <c r="G78" i="1"/>
  <c r="F78" i="1"/>
  <c r="E78" i="1"/>
  <c r="D78" i="1"/>
  <c r="C78" i="1"/>
  <c r="N75" i="1"/>
  <c r="M75" i="1"/>
  <c r="L75" i="1"/>
  <c r="K75" i="1"/>
  <c r="J75" i="1"/>
  <c r="I75" i="1"/>
  <c r="H75" i="1"/>
  <c r="G75" i="1"/>
  <c r="F75" i="1"/>
  <c r="E75" i="1"/>
  <c r="D75" i="1"/>
  <c r="C75" i="1"/>
  <c r="N74" i="1"/>
  <c r="M74" i="1"/>
  <c r="L74" i="1"/>
  <c r="K74" i="1"/>
  <c r="J74" i="1"/>
  <c r="I74" i="1"/>
  <c r="H74" i="1"/>
  <c r="G74" i="1"/>
  <c r="F74" i="1"/>
  <c r="E74" i="1"/>
  <c r="D74" i="1"/>
  <c r="C74" i="1"/>
  <c r="N73" i="1"/>
  <c r="M73" i="1"/>
  <c r="L73" i="1"/>
  <c r="K73" i="1"/>
  <c r="J73" i="1"/>
  <c r="I73" i="1"/>
  <c r="H73" i="1"/>
  <c r="G73" i="1"/>
  <c r="F73" i="1"/>
  <c r="E73" i="1"/>
  <c r="D73" i="1"/>
  <c r="C73" i="1"/>
  <c r="N72" i="1"/>
  <c r="M72" i="1"/>
  <c r="L72" i="1"/>
  <c r="K72" i="1"/>
  <c r="J72" i="1"/>
  <c r="I72" i="1"/>
  <c r="H72" i="1"/>
  <c r="G72" i="1"/>
  <c r="F72" i="1"/>
  <c r="E72" i="1"/>
  <c r="D72" i="1"/>
  <c r="C72" i="1"/>
  <c r="N71" i="1"/>
  <c r="M71" i="1"/>
  <c r="L71" i="1"/>
  <c r="K71" i="1"/>
  <c r="J71" i="1"/>
  <c r="I71" i="1"/>
  <c r="H71" i="1"/>
  <c r="G71" i="1"/>
  <c r="F71" i="1"/>
  <c r="E71" i="1"/>
  <c r="D71" i="1"/>
  <c r="C71" i="1"/>
  <c r="N70" i="1"/>
  <c r="M70" i="1"/>
  <c r="L70" i="1"/>
  <c r="K70" i="1"/>
  <c r="J70" i="1"/>
  <c r="I70" i="1"/>
  <c r="H70" i="1"/>
  <c r="G70" i="1"/>
  <c r="F70" i="1"/>
  <c r="E70" i="1"/>
  <c r="D70" i="1"/>
  <c r="C70" i="1"/>
  <c r="N69" i="1"/>
  <c r="M69" i="1"/>
  <c r="L69" i="1"/>
  <c r="K69" i="1"/>
  <c r="J69" i="1"/>
  <c r="I69" i="1"/>
  <c r="H69" i="1"/>
  <c r="G69" i="1"/>
  <c r="F69" i="1"/>
  <c r="E69" i="1"/>
  <c r="D69" i="1"/>
  <c r="C69" i="1"/>
  <c r="N68" i="1"/>
  <c r="M68" i="1"/>
  <c r="L68" i="1"/>
  <c r="K68" i="1"/>
  <c r="J68" i="1"/>
  <c r="I68" i="1"/>
  <c r="H68" i="1"/>
  <c r="G68" i="1"/>
  <c r="F68" i="1"/>
  <c r="E68" i="1"/>
  <c r="D68" i="1"/>
  <c r="C68" i="1"/>
  <c r="N67" i="1"/>
  <c r="M67" i="1"/>
  <c r="L67" i="1"/>
  <c r="K67" i="1"/>
  <c r="J67" i="1"/>
  <c r="I67" i="1"/>
  <c r="H67" i="1"/>
  <c r="G67" i="1"/>
  <c r="F67" i="1"/>
  <c r="E67" i="1"/>
  <c r="D67" i="1"/>
  <c r="C67" i="1"/>
  <c r="N66" i="1"/>
  <c r="M66" i="1"/>
  <c r="L66" i="1"/>
  <c r="K66" i="1"/>
  <c r="J66" i="1"/>
  <c r="I66" i="1"/>
  <c r="H66" i="1"/>
  <c r="G66" i="1"/>
  <c r="F66" i="1"/>
  <c r="E66" i="1"/>
  <c r="D66" i="1"/>
  <c r="C66" i="1"/>
  <c r="N65" i="1"/>
  <c r="M65" i="1"/>
  <c r="L65" i="1"/>
  <c r="K65" i="1"/>
  <c r="J65" i="1"/>
  <c r="I65" i="1"/>
  <c r="H65" i="1"/>
  <c r="G65" i="1"/>
  <c r="F65" i="1"/>
  <c r="E65" i="1"/>
  <c r="D65" i="1"/>
  <c r="C65" i="1"/>
  <c r="BR29" i="1"/>
  <c r="BE29" i="1"/>
  <c r="AY29" i="1"/>
  <c r="BL29" i="1" s="1"/>
  <c r="AX29" i="1"/>
  <c r="BK29" i="1" s="1"/>
  <c r="AW29" i="1"/>
  <c r="BJ29" i="1" s="1"/>
  <c r="AU29" i="1"/>
  <c r="BH29" i="1" s="1"/>
  <c r="AT29" i="1"/>
  <c r="BG29" i="1" s="1"/>
  <c r="AR29" i="1"/>
  <c r="AL29" i="1"/>
  <c r="AK29" i="1"/>
  <c r="AJ29" i="1"/>
  <c r="AE29" i="1"/>
  <c r="AD29" i="1"/>
  <c r="AQ29" i="1" s="1"/>
  <c r="BD29" i="1" s="1"/>
  <c r="BQ29" i="1" s="1"/>
  <c r="AC29" i="1"/>
  <c r="AP29" i="1" s="1"/>
  <c r="BC29" i="1" s="1"/>
  <c r="BP29" i="1" s="1"/>
  <c r="AB29" i="1"/>
  <c r="AO29" i="1" s="1"/>
  <c r="BB29" i="1" s="1"/>
  <c r="BO29" i="1" s="1"/>
  <c r="AA29" i="1"/>
  <c r="AN29" i="1" s="1"/>
  <c r="BA29" i="1" s="1"/>
  <c r="BN29" i="1" s="1"/>
  <c r="Z29" i="1"/>
  <c r="AM29" i="1" s="1"/>
  <c r="AZ29" i="1" s="1"/>
  <c r="BM29" i="1" s="1"/>
  <c r="Y29" i="1"/>
  <c r="X29" i="1"/>
  <c r="W29" i="1"/>
  <c r="V29" i="1"/>
  <c r="AI29" i="1" s="1"/>
  <c r="AV29" i="1" s="1"/>
  <c r="BI29" i="1" s="1"/>
  <c r="U29" i="1"/>
  <c r="AH29" i="1" s="1"/>
  <c r="T29" i="1"/>
  <c r="AG29" i="1" s="1"/>
  <c r="BR28" i="1"/>
  <c r="BE28" i="1"/>
  <c r="AR28" i="1"/>
  <c r="AQ28" i="1"/>
  <c r="BD28" i="1" s="1"/>
  <c r="BQ28" i="1" s="1"/>
  <c r="AP28" i="1"/>
  <c r="BC28" i="1" s="1"/>
  <c r="BP28" i="1" s="1"/>
  <c r="AO28" i="1"/>
  <c r="BB28" i="1" s="1"/>
  <c r="BO28" i="1" s="1"/>
  <c r="AN28" i="1"/>
  <c r="BA28" i="1" s="1"/>
  <c r="BN28" i="1" s="1"/>
  <c r="AM28" i="1"/>
  <c r="AZ28" i="1" s="1"/>
  <c r="BM28" i="1" s="1"/>
  <c r="AL28" i="1"/>
  <c r="AY28" i="1" s="1"/>
  <c r="BL28" i="1" s="1"/>
  <c r="AK28" i="1"/>
  <c r="AX28" i="1" s="1"/>
  <c r="BK28" i="1" s="1"/>
  <c r="AJ28" i="1"/>
  <c r="AW28" i="1" s="1"/>
  <c r="BJ28" i="1" s="1"/>
  <c r="AI28" i="1"/>
  <c r="AV28" i="1" s="1"/>
  <c r="BI28" i="1" s="1"/>
  <c r="AH28" i="1"/>
  <c r="AU28" i="1" s="1"/>
  <c r="BH28" i="1" s="1"/>
  <c r="AE28" i="1"/>
  <c r="AD28" i="1"/>
  <c r="AC28" i="1"/>
  <c r="AB28" i="1"/>
  <c r="AA28" i="1"/>
  <c r="Z28" i="1"/>
  <c r="Y28" i="1"/>
  <c r="X28" i="1"/>
  <c r="W28" i="1"/>
  <c r="V28" i="1"/>
  <c r="U28" i="1"/>
  <c r="T28" i="1"/>
  <c r="AG28" i="1" s="1"/>
  <c r="AT28" i="1" s="1"/>
  <c r="BG28" i="1" s="1"/>
  <c r="BR27" i="1"/>
  <c r="BJ27" i="1"/>
  <c r="BI27" i="1"/>
  <c r="BH27" i="1"/>
  <c r="BG27" i="1"/>
  <c r="BE27" i="1"/>
  <c r="AR27" i="1"/>
  <c r="AQ27" i="1"/>
  <c r="BD27" i="1" s="1"/>
  <c r="BQ27" i="1" s="1"/>
  <c r="AP27" i="1"/>
  <c r="BC27" i="1" s="1"/>
  <c r="BP27" i="1" s="1"/>
  <c r="AO27" i="1"/>
  <c r="BB27" i="1" s="1"/>
  <c r="BO27" i="1" s="1"/>
  <c r="AI27" i="1"/>
  <c r="AV27" i="1" s="1"/>
  <c r="AH27" i="1"/>
  <c r="AU27" i="1" s="1"/>
  <c r="AG27" i="1"/>
  <c r="AT27" i="1" s="1"/>
  <c r="AE27" i="1"/>
  <c r="AD27" i="1"/>
  <c r="AC27" i="1"/>
  <c r="AB27" i="1"/>
  <c r="AA27" i="1"/>
  <c r="AN27" i="1" s="1"/>
  <c r="BA27" i="1" s="1"/>
  <c r="BN27" i="1" s="1"/>
  <c r="Z27" i="1"/>
  <c r="AM27" i="1" s="1"/>
  <c r="AZ27" i="1" s="1"/>
  <c r="BM27" i="1" s="1"/>
  <c r="Y27" i="1"/>
  <c r="AL27" i="1" s="1"/>
  <c r="AY27" i="1" s="1"/>
  <c r="BL27" i="1" s="1"/>
  <c r="X27" i="1"/>
  <c r="AK27" i="1" s="1"/>
  <c r="AX27" i="1" s="1"/>
  <c r="BK27" i="1" s="1"/>
  <c r="W27" i="1"/>
  <c r="AJ27" i="1" s="1"/>
  <c r="AW27" i="1" s="1"/>
  <c r="V27" i="1"/>
  <c r="U27" i="1"/>
  <c r="T27" i="1"/>
  <c r="BR26" i="1"/>
  <c r="BE26" i="1"/>
  <c r="BC26" i="1"/>
  <c r="BP26" i="1" s="1"/>
  <c r="BB26" i="1"/>
  <c r="BO26" i="1" s="1"/>
  <c r="BA26" i="1"/>
  <c r="BN26" i="1" s="1"/>
  <c r="AR26" i="1"/>
  <c r="AP26" i="1"/>
  <c r="AO26" i="1"/>
  <c r="AN26" i="1"/>
  <c r="AE26" i="1"/>
  <c r="AD26" i="1"/>
  <c r="AQ26" i="1" s="1"/>
  <c r="BD26" i="1" s="1"/>
  <c r="BQ26" i="1" s="1"/>
  <c r="AC26" i="1"/>
  <c r="AB26" i="1"/>
  <c r="AA26" i="1"/>
  <c r="Z26" i="1"/>
  <c r="AM26" i="1" s="1"/>
  <c r="AZ26" i="1" s="1"/>
  <c r="BM26" i="1" s="1"/>
  <c r="Y26" i="1"/>
  <c r="AL26" i="1" s="1"/>
  <c r="AY26" i="1" s="1"/>
  <c r="BL26" i="1" s="1"/>
  <c r="X26" i="1"/>
  <c r="AK26" i="1" s="1"/>
  <c r="AX26" i="1" s="1"/>
  <c r="BK26" i="1" s="1"/>
  <c r="W26" i="1"/>
  <c r="AJ26" i="1" s="1"/>
  <c r="AW26" i="1" s="1"/>
  <c r="BJ26" i="1" s="1"/>
  <c r="V26" i="1"/>
  <c r="AI26" i="1" s="1"/>
  <c r="AV26" i="1" s="1"/>
  <c r="BI26" i="1" s="1"/>
  <c r="U26" i="1"/>
  <c r="AH26" i="1" s="1"/>
  <c r="AU26" i="1" s="1"/>
  <c r="BH26" i="1" s="1"/>
  <c r="T26" i="1"/>
  <c r="AG26" i="1" s="1"/>
  <c r="AT26" i="1" s="1"/>
  <c r="BG26" i="1" s="1"/>
  <c r="BR25" i="1"/>
  <c r="BE25" i="1"/>
  <c r="AU25" i="1"/>
  <c r="BH25" i="1" s="1"/>
  <c r="AT25" i="1"/>
  <c r="BG25" i="1" s="1"/>
  <c r="AR25" i="1"/>
  <c r="AQ25" i="1"/>
  <c r="BD25" i="1" s="1"/>
  <c r="BQ25" i="1" s="1"/>
  <c r="AP25" i="1"/>
  <c r="BC25" i="1" s="1"/>
  <c r="BP25" i="1" s="1"/>
  <c r="AO25" i="1"/>
  <c r="BB25" i="1" s="1"/>
  <c r="BO25" i="1" s="1"/>
  <c r="AM25" i="1"/>
  <c r="AZ25" i="1" s="1"/>
  <c r="BM25" i="1" s="1"/>
  <c r="AL25" i="1"/>
  <c r="AY25" i="1" s="1"/>
  <c r="BL25" i="1" s="1"/>
  <c r="AK25" i="1"/>
  <c r="AX25" i="1" s="1"/>
  <c r="BK25" i="1" s="1"/>
  <c r="AJ25" i="1"/>
  <c r="AW25" i="1" s="1"/>
  <c r="BJ25" i="1" s="1"/>
  <c r="AH25" i="1"/>
  <c r="AG25" i="1"/>
  <c r="AE25" i="1"/>
  <c r="AD25" i="1"/>
  <c r="AC25" i="1"/>
  <c r="AB25" i="1"/>
  <c r="AA25" i="1"/>
  <c r="AN25" i="1" s="1"/>
  <c r="BA25" i="1" s="1"/>
  <c r="BN25" i="1" s="1"/>
  <c r="Z25" i="1"/>
  <c r="Y25" i="1"/>
  <c r="X25" i="1"/>
  <c r="W25" i="1"/>
  <c r="V25" i="1"/>
  <c r="AI25" i="1" s="1"/>
  <c r="AV25" i="1" s="1"/>
  <c r="BI25" i="1" s="1"/>
  <c r="U25" i="1"/>
  <c r="T25" i="1"/>
  <c r="BR24" i="1"/>
  <c r="BN24" i="1"/>
  <c r="BE24" i="1"/>
  <c r="AU24" i="1"/>
  <c r="BH24" i="1" s="1"/>
  <c r="AT24" i="1"/>
  <c r="BG24" i="1" s="1"/>
  <c r="AR24" i="1"/>
  <c r="AQ24" i="1"/>
  <c r="BD24" i="1" s="1"/>
  <c r="BQ24" i="1" s="1"/>
  <c r="AM24" i="1"/>
  <c r="AZ24" i="1" s="1"/>
  <c r="BM24" i="1" s="1"/>
  <c r="AL24" i="1"/>
  <c r="AY24" i="1" s="1"/>
  <c r="BL24" i="1" s="1"/>
  <c r="AK24" i="1"/>
  <c r="AX24" i="1" s="1"/>
  <c r="BK24" i="1" s="1"/>
  <c r="AJ24" i="1"/>
  <c r="AW24" i="1" s="1"/>
  <c r="BJ24" i="1" s="1"/>
  <c r="AI24" i="1"/>
  <c r="AV24" i="1" s="1"/>
  <c r="BI24" i="1" s="1"/>
  <c r="AH24" i="1"/>
  <c r="AG24" i="1"/>
  <c r="AE24" i="1"/>
  <c r="AD24" i="1"/>
  <c r="AC24" i="1"/>
  <c r="AP24" i="1" s="1"/>
  <c r="BC24" i="1" s="1"/>
  <c r="BP24" i="1" s="1"/>
  <c r="AB24" i="1"/>
  <c r="AO24" i="1" s="1"/>
  <c r="BB24" i="1" s="1"/>
  <c r="BO24" i="1" s="1"/>
  <c r="AA24" i="1"/>
  <c r="AN24" i="1" s="1"/>
  <c r="BA24" i="1" s="1"/>
  <c r="Z24" i="1"/>
  <c r="Y24" i="1"/>
  <c r="X24" i="1"/>
  <c r="W24" i="1"/>
  <c r="V24" i="1"/>
  <c r="U24" i="1"/>
  <c r="T24" i="1"/>
  <c r="BR23" i="1"/>
  <c r="BE23" i="1"/>
  <c r="BD23" i="1"/>
  <c r="BQ23" i="1" s="1"/>
  <c r="BC23" i="1"/>
  <c r="BP23" i="1" s="1"/>
  <c r="BB23" i="1"/>
  <c r="BO23" i="1" s="1"/>
  <c r="AR23" i="1"/>
  <c r="AE23" i="1"/>
  <c r="AD23" i="1"/>
  <c r="AQ23" i="1" s="1"/>
  <c r="AC23" i="1"/>
  <c r="AP23" i="1" s="1"/>
  <c r="AB23" i="1"/>
  <c r="AO23" i="1" s="1"/>
  <c r="AA23" i="1"/>
  <c r="AN23" i="1" s="1"/>
  <c r="BA23" i="1" s="1"/>
  <c r="BN23" i="1" s="1"/>
  <c r="Z23" i="1"/>
  <c r="AM23" i="1" s="1"/>
  <c r="AZ23" i="1" s="1"/>
  <c r="BM23" i="1" s="1"/>
  <c r="Y23" i="1"/>
  <c r="AL23" i="1" s="1"/>
  <c r="AY23" i="1" s="1"/>
  <c r="BL23" i="1" s="1"/>
  <c r="X23" i="1"/>
  <c r="AK23" i="1" s="1"/>
  <c r="AX23" i="1" s="1"/>
  <c r="BK23" i="1" s="1"/>
  <c r="W23" i="1"/>
  <c r="AJ23" i="1" s="1"/>
  <c r="AW23" i="1" s="1"/>
  <c r="BJ23" i="1" s="1"/>
  <c r="V23" i="1"/>
  <c r="AI23" i="1" s="1"/>
  <c r="AV23" i="1" s="1"/>
  <c r="BI23" i="1" s="1"/>
  <c r="U23" i="1"/>
  <c r="AH23" i="1" s="1"/>
  <c r="AU23" i="1" s="1"/>
  <c r="BH23" i="1" s="1"/>
  <c r="T23" i="1"/>
  <c r="AG23" i="1" s="1"/>
  <c r="AT23" i="1" s="1"/>
  <c r="BG23" i="1" s="1"/>
  <c r="BR22" i="1"/>
  <c r="BJ22" i="1"/>
  <c r="BE22" i="1"/>
  <c r="AY22" i="1"/>
  <c r="BL22" i="1" s="1"/>
  <c r="AX22" i="1"/>
  <c r="BK22" i="1" s="1"/>
  <c r="AW22" i="1"/>
  <c r="AR22" i="1"/>
  <c r="AL22" i="1"/>
  <c r="AK22" i="1"/>
  <c r="AJ22" i="1"/>
  <c r="AE22" i="1"/>
  <c r="AD22" i="1"/>
  <c r="AQ22" i="1" s="1"/>
  <c r="BD22" i="1" s="1"/>
  <c r="BQ22" i="1" s="1"/>
  <c r="AC22" i="1"/>
  <c r="AP22" i="1" s="1"/>
  <c r="BC22" i="1" s="1"/>
  <c r="BP22" i="1" s="1"/>
  <c r="AB22" i="1"/>
  <c r="AO22" i="1" s="1"/>
  <c r="BB22" i="1" s="1"/>
  <c r="BO22" i="1" s="1"/>
  <c r="AA22" i="1"/>
  <c r="AN22" i="1" s="1"/>
  <c r="BA22" i="1" s="1"/>
  <c r="BN22" i="1" s="1"/>
  <c r="Z22" i="1"/>
  <c r="AM22" i="1" s="1"/>
  <c r="AZ22" i="1" s="1"/>
  <c r="BM22" i="1" s="1"/>
  <c r="Y22" i="1"/>
  <c r="X22" i="1"/>
  <c r="W22" i="1"/>
  <c r="V22" i="1"/>
  <c r="AI22" i="1" s="1"/>
  <c r="AV22" i="1" s="1"/>
  <c r="BI22" i="1" s="1"/>
  <c r="U22" i="1"/>
  <c r="AH22" i="1" s="1"/>
  <c r="AU22" i="1" s="1"/>
  <c r="BH22" i="1" s="1"/>
  <c r="T22" i="1"/>
  <c r="AG22" i="1" s="1"/>
  <c r="AT22" i="1" s="1"/>
  <c r="BG22" i="1" s="1"/>
  <c r="BR21" i="1"/>
  <c r="BQ21" i="1"/>
  <c r="BP21" i="1"/>
  <c r="BE21" i="1"/>
  <c r="AR21" i="1"/>
  <c r="AQ21" i="1"/>
  <c r="BD21" i="1" s="1"/>
  <c r="AP21" i="1"/>
  <c r="BC21" i="1" s="1"/>
  <c r="AO21" i="1"/>
  <c r="BB21" i="1" s="1"/>
  <c r="BO21" i="1" s="1"/>
  <c r="AN21" i="1"/>
  <c r="BA21" i="1" s="1"/>
  <c r="BN21" i="1" s="1"/>
  <c r="AM21" i="1"/>
  <c r="AZ21" i="1" s="1"/>
  <c r="BM21" i="1" s="1"/>
  <c r="AL21" i="1"/>
  <c r="AY21" i="1" s="1"/>
  <c r="BL21" i="1" s="1"/>
  <c r="AK21" i="1"/>
  <c r="AX21" i="1" s="1"/>
  <c r="BK21" i="1" s="1"/>
  <c r="AJ21" i="1"/>
  <c r="AW21" i="1" s="1"/>
  <c r="BJ21" i="1" s="1"/>
  <c r="AI21" i="1"/>
  <c r="AV21" i="1" s="1"/>
  <c r="BI21" i="1" s="1"/>
  <c r="AH21" i="1"/>
  <c r="AU21" i="1" s="1"/>
  <c r="BH21" i="1" s="1"/>
  <c r="AG21" i="1"/>
  <c r="AT21" i="1" s="1"/>
  <c r="BG21" i="1" s="1"/>
  <c r="AE21" i="1"/>
  <c r="AD21" i="1"/>
  <c r="AC21" i="1"/>
  <c r="AB21" i="1"/>
  <c r="AA21" i="1"/>
  <c r="Z21" i="1"/>
  <c r="Y21" i="1"/>
  <c r="X21" i="1"/>
  <c r="W21" i="1"/>
  <c r="V21" i="1"/>
  <c r="U21" i="1"/>
  <c r="T21" i="1"/>
  <c r="BR20" i="1"/>
  <c r="BJ20" i="1"/>
  <c r="BG20" i="1"/>
  <c r="BE20" i="1"/>
  <c r="AR20" i="1"/>
  <c r="AQ20" i="1"/>
  <c r="BD20" i="1" s="1"/>
  <c r="BQ20" i="1" s="1"/>
  <c r="AP20" i="1"/>
  <c r="BC20" i="1" s="1"/>
  <c r="BP20" i="1" s="1"/>
  <c r="AO20" i="1"/>
  <c r="BB20" i="1" s="1"/>
  <c r="BO20" i="1" s="1"/>
  <c r="AN20" i="1"/>
  <c r="BA20" i="1" s="1"/>
  <c r="BN20" i="1" s="1"/>
  <c r="AM20" i="1"/>
  <c r="AZ20" i="1" s="1"/>
  <c r="BM20" i="1" s="1"/>
  <c r="AI20" i="1"/>
  <c r="AV20" i="1" s="1"/>
  <c r="BI20" i="1" s="1"/>
  <c r="AH20" i="1"/>
  <c r="AU20" i="1" s="1"/>
  <c r="BH20" i="1" s="1"/>
  <c r="AG20" i="1"/>
  <c r="AT20" i="1" s="1"/>
  <c r="AE20" i="1"/>
  <c r="AD20" i="1"/>
  <c r="AC20" i="1"/>
  <c r="AB20" i="1"/>
  <c r="AA20" i="1"/>
  <c r="Z20" i="1"/>
  <c r="Y20" i="1"/>
  <c r="AL20" i="1" s="1"/>
  <c r="AY20" i="1" s="1"/>
  <c r="BL20" i="1" s="1"/>
  <c r="X20" i="1"/>
  <c r="AK20" i="1" s="1"/>
  <c r="AX20" i="1" s="1"/>
  <c r="BK20" i="1" s="1"/>
  <c r="W20" i="1"/>
  <c r="AJ20" i="1" s="1"/>
  <c r="AW20" i="1" s="1"/>
  <c r="V20" i="1"/>
  <c r="U20" i="1"/>
  <c r="T20" i="1"/>
  <c r="BR19" i="1"/>
  <c r="BE19" i="1"/>
  <c r="BC19" i="1"/>
  <c r="BP19" i="1" s="1"/>
  <c r="BB19" i="1"/>
  <c r="BO19" i="1" s="1"/>
  <c r="BA19" i="1"/>
  <c r="BN19" i="1" s="1"/>
  <c r="AZ19" i="1"/>
  <c r="BM19" i="1" s="1"/>
  <c r="AY19" i="1"/>
  <c r="BL19" i="1" s="1"/>
  <c r="AX19" i="1"/>
  <c r="BK19" i="1" s="1"/>
  <c r="AR19" i="1"/>
  <c r="AP19" i="1"/>
  <c r="AO19" i="1"/>
  <c r="AN19" i="1"/>
  <c r="AE19" i="1"/>
  <c r="AD19" i="1"/>
  <c r="AQ19" i="1" s="1"/>
  <c r="BD19" i="1" s="1"/>
  <c r="BQ19" i="1" s="1"/>
  <c r="AC19" i="1"/>
  <c r="AB19" i="1"/>
  <c r="AA19" i="1"/>
  <c r="Z19" i="1"/>
  <c r="AM19" i="1" s="1"/>
  <c r="Y19" i="1"/>
  <c r="AL19" i="1" s="1"/>
  <c r="X19" i="1"/>
  <c r="AK19" i="1" s="1"/>
  <c r="W19" i="1"/>
  <c r="AJ19" i="1" s="1"/>
  <c r="AW19" i="1" s="1"/>
  <c r="BJ19" i="1" s="1"/>
  <c r="V19" i="1"/>
  <c r="AI19" i="1" s="1"/>
  <c r="AV19" i="1" s="1"/>
  <c r="BI19" i="1" s="1"/>
  <c r="U19" i="1"/>
  <c r="AH19" i="1" s="1"/>
  <c r="AU19" i="1" s="1"/>
  <c r="BH19" i="1" s="1"/>
  <c r="T19" i="1"/>
  <c r="AG19" i="1" s="1"/>
  <c r="AT19" i="1" s="1"/>
  <c r="BG19" i="1" s="1"/>
  <c r="CE134" i="8"/>
  <c r="BN134" i="8"/>
  <c r="AW134" i="8"/>
  <c r="AF134" i="8"/>
  <c r="O134" i="8"/>
  <c r="S137" i="8"/>
  <c r="CD133" i="8"/>
  <c r="BM133" i="8"/>
  <c r="AX122" i="8"/>
  <c r="AV133" i="8"/>
  <c r="N133" i="8"/>
  <c r="AE133" i="8"/>
  <c r="BN60" i="8"/>
  <c r="CE60" i="8"/>
  <c r="BR20" i="2" l="1"/>
  <c r="N118" i="2" s="1"/>
  <c r="BR21" i="2"/>
  <c r="N119" i="2" s="1"/>
  <c r="BR22" i="2"/>
  <c r="N120" i="2" s="1"/>
  <c r="BR23" i="2"/>
  <c r="N121" i="2" s="1"/>
  <c r="BR24" i="2"/>
  <c r="N122" i="2" s="1"/>
  <c r="BR25" i="2"/>
  <c r="N123" i="2" s="1"/>
  <c r="BR26" i="2"/>
  <c r="N124" i="2" s="1"/>
  <c r="BR27" i="2"/>
  <c r="N125" i="2" s="1"/>
  <c r="BR28" i="2"/>
  <c r="N126" i="2" s="1"/>
  <c r="BR29" i="2"/>
  <c r="N127" i="2" s="1"/>
  <c r="BR19" i="2"/>
  <c r="N117" i="2" s="1"/>
  <c r="BE20" i="2"/>
  <c r="N105" i="2" s="1"/>
  <c r="BE21" i="2"/>
  <c r="N106" i="2" s="1"/>
  <c r="BE22" i="2"/>
  <c r="N107" i="2" s="1"/>
  <c r="BE23" i="2"/>
  <c r="N108" i="2" s="1"/>
  <c r="BE24" i="2"/>
  <c r="N109" i="2" s="1"/>
  <c r="BE25" i="2"/>
  <c r="N110" i="2" s="1"/>
  <c r="BE26" i="2"/>
  <c r="N111" i="2" s="1"/>
  <c r="BE27" i="2"/>
  <c r="N112" i="2" s="1"/>
  <c r="BE28" i="2"/>
  <c r="N113" i="2" s="1"/>
  <c r="BE29" i="2"/>
  <c r="N114" i="2" s="1"/>
  <c r="BE19" i="2"/>
  <c r="N104" i="2" s="1"/>
  <c r="AE20" i="2" l="1"/>
  <c r="N79" i="2" s="1"/>
  <c r="AE21" i="2"/>
  <c r="N80" i="2" s="1"/>
  <c r="AE22" i="2"/>
  <c r="N81" i="2" s="1"/>
  <c r="AE23" i="2"/>
  <c r="N82" i="2" s="1"/>
  <c r="AE24" i="2"/>
  <c r="N83" i="2" s="1"/>
  <c r="AE25" i="2"/>
  <c r="N84" i="2" s="1"/>
  <c r="AE26" i="2"/>
  <c r="N85" i="2" s="1"/>
  <c r="AE27" i="2"/>
  <c r="N86" i="2" s="1"/>
  <c r="AE28" i="2"/>
  <c r="N87" i="2" s="1"/>
  <c r="AE29" i="2"/>
  <c r="N88" i="2" s="1"/>
  <c r="AE19" i="2"/>
  <c r="N78" i="2" s="1"/>
  <c r="AR20" i="2"/>
  <c r="N92" i="2" s="1"/>
  <c r="AR21" i="2"/>
  <c r="N93" i="2" s="1"/>
  <c r="AR22" i="2"/>
  <c r="N94" i="2" s="1"/>
  <c r="AR23" i="2"/>
  <c r="N95" i="2" s="1"/>
  <c r="AR24" i="2"/>
  <c r="N96" i="2" s="1"/>
  <c r="AR25" i="2"/>
  <c r="N97" i="2" s="1"/>
  <c r="AR26" i="2"/>
  <c r="N98" i="2" s="1"/>
  <c r="AR27" i="2"/>
  <c r="N99" i="2" s="1"/>
  <c r="AR28" i="2"/>
  <c r="N100" i="2" s="1"/>
  <c r="AR29" i="2"/>
  <c r="N101" i="2" s="1"/>
  <c r="AR19" i="2"/>
  <c r="N91" i="2" s="1"/>
  <c r="N19" i="2"/>
  <c r="N65" i="2" s="1"/>
  <c r="X57" i="7"/>
  <c r="AC57" i="7" s="1"/>
  <c r="W57" i="7"/>
  <c r="AB57" i="7" s="1"/>
  <c r="V57" i="7"/>
  <c r="AA57" i="7" s="1"/>
  <c r="U57" i="7"/>
  <c r="Z57" i="7" s="1"/>
  <c r="T57" i="7"/>
  <c r="Y57" i="7" s="1"/>
  <c r="X56" i="7"/>
  <c r="AC56" i="7" s="1"/>
  <c r="W56" i="7"/>
  <c r="AB56" i="7" s="1"/>
  <c r="V56" i="7"/>
  <c r="AA56" i="7" s="1"/>
  <c r="U56" i="7"/>
  <c r="Z56" i="7" s="1"/>
  <c r="T56" i="7"/>
  <c r="Y56" i="7" s="1"/>
  <c r="X55" i="7"/>
  <c r="AC55" i="7" s="1"/>
  <c r="W55" i="7"/>
  <c r="AB55" i="7" s="1"/>
  <c r="V55" i="7"/>
  <c r="AA55" i="7" s="1"/>
  <c r="U55" i="7"/>
  <c r="Z55" i="7" s="1"/>
  <c r="T55" i="7"/>
  <c r="Y55" i="7" s="1"/>
  <c r="X54" i="7"/>
  <c r="AC54" i="7" s="1"/>
  <c r="W54" i="7"/>
  <c r="AB54" i="7" s="1"/>
  <c r="V54" i="7"/>
  <c r="AA54" i="7" s="1"/>
  <c r="U54" i="7"/>
  <c r="Z54" i="7" s="1"/>
  <c r="T54" i="7"/>
  <c r="Y54" i="7" s="1"/>
  <c r="Z53" i="7"/>
  <c r="X53" i="7"/>
  <c r="AC53" i="7" s="1"/>
  <c r="W53" i="7"/>
  <c r="AB53" i="7" s="1"/>
  <c r="V53" i="7"/>
  <c r="AA53" i="7" s="1"/>
  <c r="U53" i="7"/>
  <c r="T53" i="7"/>
  <c r="Y53" i="7" s="1"/>
  <c r="AC52" i="7"/>
  <c r="AB52" i="7"/>
  <c r="X52" i="7"/>
  <c r="W52" i="7"/>
  <c r="V52" i="7"/>
  <c r="AA52" i="7" s="1"/>
  <c r="U52" i="7"/>
  <c r="Z52" i="7" s="1"/>
  <c r="T52" i="7"/>
  <c r="Y52" i="7" s="1"/>
  <c r="X51" i="7"/>
  <c r="AC51" i="7" s="1"/>
  <c r="W51" i="7"/>
  <c r="AB51" i="7" s="1"/>
  <c r="V51" i="7"/>
  <c r="AA51" i="7" s="1"/>
  <c r="U51" i="7"/>
  <c r="Z51" i="7" s="1"/>
  <c r="T51" i="7"/>
  <c r="Y51" i="7" s="1"/>
  <c r="X50" i="7"/>
  <c r="AC50" i="7" s="1"/>
  <c r="W50" i="7"/>
  <c r="AB50" i="7" s="1"/>
  <c r="V50" i="7"/>
  <c r="AA50" i="7" s="1"/>
  <c r="U50" i="7"/>
  <c r="Z50" i="7" s="1"/>
  <c r="T50" i="7"/>
  <c r="Y50" i="7" s="1"/>
  <c r="X49" i="7"/>
  <c r="AC49" i="7" s="1"/>
  <c r="W49" i="7"/>
  <c r="AB49" i="7" s="1"/>
  <c r="V49" i="7"/>
  <c r="AA49" i="7" s="1"/>
  <c r="U49" i="7"/>
  <c r="Z49" i="7" s="1"/>
  <c r="T49" i="7"/>
  <c r="Y49" i="7" s="1"/>
  <c r="AB48" i="7"/>
  <c r="X48" i="7"/>
  <c r="AC48" i="7" s="1"/>
  <c r="W48" i="7"/>
  <c r="V48" i="7"/>
  <c r="AA48" i="7" s="1"/>
  <c r="U48" i="7"/>
  <c r="Z48" i="7" s="1"/>
  <c r="T48" i="7"/>
  <c r="Y48" i="7" s="1"/>
  <c r="X47" i="7"/>
  <c r="AC47" i="7" s="1"/>
  <c r="W47" i="7"/>
  <c r="AB47" i="7" s="1"/>
  <c r="V47" i="7"/>
  <c r="AA47" i="7" s="1"/>
  <c r="U47" i="7"/>
  <c r="Z47" i="7" s="1"/>
  <c r="T47" i="7"/>
  <c r="Y47" i="7" s="1"/>
  <c r="AC46" i="7"/>
  <c r="AB46" i="7"/>
  <c r="AA46" i="7"/>
  <c r="Z46" i="7"/>
  <c r="Y46" i="7"/>
  <c r="X44" i="7"/>
  <c r="AC44" i="7" s="1"/>
  <c r="W44" i="7"/>
  <c r="AB44" i="7" s="1"/>
  <c r="V44" i="7"/>
  <c r="AA44" i="7" s="1"/>
  <c r="U44" i="7"/>
  <c r="Z44" i="7" s="1"/>
  <c r="T44" i="7"/>
  <c r="Y44" i="7" s="1"/>
  <c r="Y43" i="7"/>
  <c r="X43" i="7"/>
  <c r="AC43" i="7" s="1"/>
  <c r="W43" i="7"/>
  <c r="AB43" i="7" s="1"/>
  <c r="V43" i="7"/>
  <c r="AA43" i="7" s="1"/>
  <c r="U43" i="7"/>
  <c r="Z43" i="7" s="1"/>
  <c r="T43" i="7"/>
  <c r="X42" i="7"/>
  <c r="AC42" i="7" s="1"/>
  <c r="W42" i="7"/>
  <c r="AB42" i="7" s="1"/>
  <c r="V42" i="7"/>
  <c r="AA42" i="7" s="1"/>
  <c r="U42" i="7"/>
  <c r="Z42" i="7" s="1"/>
  <c r="T42" i="7"/>
  <c r="Y42" i="7" s="1"/>
  <c r="X41" i="7"/>
  <c r="AC41" i="7" s="1"/>
  <c r="W41" i="7"/>
  <c r="AB41" i="7" s="1"/>
  <c r="V41" i="7"/>
  <c r="AA41" i="7" s="1"/>
  <c r="U41" i="7"/>
  <c r="Z41" i="7" s="1"/>
  <c r="T41" i="7"/>
  <c r="Y41" i="7" s="1"/>
  <c r="X40" i="7"/>
  <c r="AC40" i="7" s="1"/>
  <c r="W40" i="7"/>
  <c r="AB40" i="7" s="1"/>
  <c r="V40" i="7"/>
  <c r="AA40" i="7" s="1"/>
  <c r="U40" i="7"/>
  <c r="Z40" i="7" s="1"/>
  <c r="T40" i="7"/>
  <c r="Y40" i="7" s="1"/>
  <c r="X39" i="7"/>
  <c r="AC39" i="7" s="1"/>
  <c r="W39" i="7"/>
  <c r="AB39" i="7" s="1"/>
  <c r="V39" i="7"/>
  <c r="AA39" i="7" s="1"/>
  <c r="U39" i="7"/>
  <c r="Z39" i="7" s="1"/>
  <c r="T39" i="7"/>
  <c r="Y39" i="7" s="1"/>
  <c r="AA38" i="7"/>
  <c r="X38" i="7"/>
  <c r="AC38" i="7" s="1"/>
  <c r="W38" i="7"/>
  <c r="AB38" i="7" s="1"/>
  <c r="V38" i="7"/>
  <c r="U38" i="7"/>
  <c r="Z38" i="7" s="1"/>
  <c r="T38" i="7"/>
  <c r="Y38" i="7" s="1"/>
  <c r="X37" i="7"/>
  <c r="AC37" i="7" s="1"/>
  <c r="W37" i="7"/>
  <c r="AB37" i="7" s="1"/>
  <c r="V37" i="7"/>
  <c r="AA37" i="7" s="1"/>
  <c r="U37" i="7"/>
  <c r="Z37" i="7" s="1"/>
  <c r="T37" i="7"/>
  <c r="Y37" i="7" s="1"/>
  <c r="X36" i="7"/>
  <c r="AC36" i="7" s="1"/>
  <c r="W36" i="7"/>
  <c r="AB36" i="7" s="1"/>
  <c r="V36" i="7"/>
  <c r="AA36" i="7" s="1"/>
  <c r="U36" i="7"/>
  <c r="Z36" i="7" s="1"/>
  <c r="T36" i="7"/>
  <c r="Y36" i="7" s="1"/>
  <c r="X35" i="7"/>
  <c r="AC35" i="7" s="1"/>
  <c r="W35" i="7"/>
  <c r="AB35" i="7" s="1"/>
  <c r="V35" i="7"/>
  <c r="AA35" i="7" s="1"/>
  <c r="U35" i="7"/>
  <c r="Z35" i="7" s="1"/>
  <c r="T35" i="7"/>
  <c r="Y35" i="7" s="1"/>
  <c r="AA34" i="7"/>
  <c r="Z34" i="7"/>
  <c r="X34" i="7"/>
  <c r="AC34" i="7" s="1"/>
  <c r="W34" i="7"/>
  <c r="AB34" i="7" s="1"/>
  <c r="V34" i="7"/>
  <c r="U34" i="7"/>
  <c r="T34" i="7"/>
  <c r="Y34" i="7" s="1"/>
  <c r="AC33" i="7"/>
  <c r="AB33" i="7"/>
  <c r="AA33" i="7"/>
  <c r="Z33" i="7"/>
  <c r="Y33" i="7"/>
  <c r="X31" i="7"/>
  <c r="AC31" i="7" s="1"/>
  <c r="W31" i="7"/>
  <c r="AB31" i="7" s="1"/>
  <c r="V31" i="7"/>
  <c r="AA31" i="7" s="1"/>
  <c r="U31" i="7"/>
  <c r="Z31" i="7" s="1"/>
  <c r="T31" i="7"/>
  <c r="Y31" i="7" s="1"/>
  <c r="X30" i="7"/>
  <c r="AC30" i="7" s="1"/>
  <c r="W30" i="7"/>
  <c r="AB30" i="7" s="1"/>
  <c r="V30" i="7"/>
  <c r="AA30" i="7" s="1"/>
  <c r="U30" i="7"/>
  <c r="Z30" i="7" s="1"/>
  <c r="T30" i="7"/>
  <c r="Y30" i="7" s="1"/>
  <c r="Z29" i="7"/>
  <c r="X29" i="7"/>
  <c r="AC29" i="7" s="1"/>
  <c r="W29" i="7"/>
  <c r="AB29" i="7" s="1"/>
  <c r="V29" i="7"/>
  <c r="AA29" i="7" s="1"/>
  <c r="U29" i="7"/>
  <c r="T29" i="7"/>
  <c r="Y29" i="7" s="1"/>
  <c r="X28" i="7"/>
  <c r="AC28" i="7" s="1"/>
  <c r="W28" i="7"/>
  <c r="AB28" i="7" s="1"/>
  <c r="V28" i="7"/>
  <c r="AA28" i="7" s="1"/>
  <c r="U28" i="7"/>
  <c r="Z28" i="7" s="1"/>
  <c r="T28" i="7"/>
  <c r="Y28" i="7" s="1"/>
  <c r="X27" i="7"/>
  <c r="AC27" i="7" s="1"/>
  <c r="W27" i="7"/>
  <c r="AB27" i="7" s="1"/>
  <c r="V27" i="7"/>
  <c r="AA27" i="7" s="1"/>
  <c r="U27" i="7"/>
  <c r="Z27" i="7" s="1"/>
  <c r="T27" i="7"/>
  <c r="Y27" i="7" s="1"/>
  <c r="X26" i="7"/>
  <c r="AC26" i="7" s="1"/>
  <c r="W26" i="7"/>
  <c r="AB26" i="7" s="1"/>
  <c r="V26" i="7"/>
  <c r="AA26" i="7" s="1"/>
  <c r="U26" i="7"/>
  <c r="Z26" i="7" s="1"/>
  <c r="T26" i="7"/>
  <c r="Y26" i="7" s="1"/>
  <c r="Z25" i="7"/>
  <c r="X25" i="7"/>
  <c r="AC25" i="7" s="1"/>
  <c r="W25" i="7"/>
  <c r="AB25" i="7" s="1"/>
  <c r="V25" i="7"/>
  <c r="AA25" i="7" s="1"/>
  <c r="U25" i="7"/>
  <c r="T25" i="7"/>
  <c r="Y25" i="7" s="1"/>
  <c r="X24" i="7"/>
  <c r="AC24" i="7" s="1"/>
  <c r="W24" i="7"/>
  <c r="AB24" i="7" s="1"/>
  <c r="V24" i="7"/>
  <c r="AA24" i="7" s="1"/>
  <c r="U24" i="7"/>
  <c r="Z24" i="7" s="1"/>
  <c r="T24" i="7"/>
  <c r="Y24" i="7" s="1"/>
  <c r="X23" i="7"/>
  <c r="AC23" i="7" s="1"/>
  <c r="W23" i="7"/>
  <c r="AB23" i="7" s="1"/>
  <c r="V23" i="7"/>
  <c r="AA23" i="7" s="1"/>
  <c r="U23" i="7"/>
  <c r="Z23" i="7" s="1"/>
  <c r="T23" i="7"/>
  <c r="Y23" i="7" s="1"/>
  <c r="X22" i="7"/>
  <c r="AC22" i="7" s="1"/>
  <c r="W22" i="7"/>
  <c r="AB22" i="7" s="1"/>
  <c r="V22" i="7"/>
  <c r="AA22" i="7" s="1"/>
  <c r="U22" i="7"/>
  <c r="Z22" i="7" s="1"/>
  <c r="T22" i="7"/>
  <c r="Y22" i="7" s="1"/>
  <c r="X21" i="7"/>
  <c r="AC21" i="7" s="1"/>
  <c r="W21" i="7"/>
  <c r="AB21" i="7" s="1"/>
  <c r="V21" i="7"/>
  <c r="AA21" i="7" s="1"/>
  <c r="U21" i="7"/>
  <c r="Z21" i="7" s="1"/>
  <c r="T21" i="7"/>
  <c r="Y21" i="7" s="1"/>
  <c r="AC20" i="7"/>
  <c r="AB20" i="7"/>
  <c r="AA20" i="7"/>
  <c r="Z20" i="7"/>
  <c r="Y20" i="7"/>
  <c r="X18" i="7"/>
  <c r="AC18" i="7" s="1"/>
  <c r="W18" i="7"/>
  <c r="AB18" i="7" s="1"/>
  <c r="V18" i="7"/>
  <c r="AA18" i="7" s="1"/>
  <c r="U18" i="7"/>
  <c r="Z18" i="7" s="1"/>
  <c r="T18" i="7"/>
  <c r="Y18" i="7" s="1"/>
  <c r="X17" i="7"/>
  <c r="AC17" i="7" s="1"/>
  <c r="W17" i="7"/>
  <c r="AB17" i="7" s="1"/>
  <c r="V17" i="7"/>
  <c r="AA17" i="7" s="1"/>
  <c r="U17" i="7"/>
  <c r="Z17" i="7" s="1"/>
  <c r="T17" i="7"/>
  <c r="Y17" i="7" s="1"/>
  <c r="X16" i="7"/>
  <c r="AC16" i="7" s="1"/>
  <c r="W16" i="7"/>
  <c r="AB16" i="7" s="1"/>
  <c r="V16" i="7"/>
  <c r="AA16" i="7" s="1"/>
  <c r="U16" i="7"/>
  <c r="Z16" i="7" s="1"/>
  <c r="T16" i="7"/>
  <c r="Y16" i="7" s="1"/>
  <c r="AB15" i="7"/>
  <c r="X15" i="7"/>
  <c r="AC15" i="7" s="1"/>
  <c r="W15" i="7"/>
  <c r="V15" i="7"/>
  <c r="AA15" i="7" s="1"/>
  <c r="U15" i="7"/>
  <c r="Z15" i="7" s="1"/>
  <c r="T15" i="7"/>
  <c r="Y15" i="7" s="1"/>
  <c r="X14" i="7"/>
  <c r="AC14" i="7" s="1"/>
  <c r="W14" i="7"/>
  <c r="AB14" i="7" s="1"/>
  <c r="V14" i="7"/>
  <c r="AA14" i="7" s="1"/>
  <c r="U14" i="7"/>
  <c r="Z14" i="7" s="1"/>
  <c r="T14" i="7"/>
  <c r="Y14" i="7" s="1"/>
  <c r="X13" i="7"/>
  <c r="AC13" i="7" s="1"/>
  <c r="W13" i="7"/>
  <c r="AB13" i="7" s="1"/>
  <c r="V13" i="7"/>
  <c r="AA13" i="7" s="1"/>
  <c r="U13" i="7"/>
  <c r="Z13" i="7" s="1"/>
  <c r="T13" i="7"/>
  <c r="Y13" i="7" s="1"/>
  <c r="X12" i="7"/>
  <c r="AC12" i="7" s="1"/>
  <c r="W12" i="7"/>
  <c r="AB12" i="7" s="1"/>
  <c r="V12" i="7"/>
  <c r="AA12" i="7" s="1"/>
  <c r="U12" i="7"/>
  <c r="Z12" i="7" s="1"/>
  <c r="T12" i="7"/>
  <c r="Y12" i="7" s="1"/>
  <c r="X11" i="7"/>
  <c r="AC11" i="7" s="1"/>
  <c r="W11" i="7"/>
  <c r="AB11" i="7" s="1"/>
  <c r="V11" i="7"/>
  <c r="AA11" i="7" s="1"/>
  <c r="U11" i="7"/>
  <c r="Z11" i="7" s="1"/>
  <c r="T11" i="7"/>
  <c r="Y11" i="7" s="1"/>
  <c r="X10" i="7"/>
  <c r="AC10" i="7" s="1"/>
  <c r="W10" i="7"/>
  <c r="AB10" i="7" s="1"/>
  <c r="V10" i="7"/>
  <c r="AA10" i="7" s="1"/>
  <c r="U10" i="7"/>
  <c r="Z10" i="7" s="1"/>
  <c r="T10" i="7"/>
  <c r="Y10" i="7" s="1"/>
  <c r="X9" i="7"/>
  <c r="AC9" i="7" s="1"/>
  <c r="W9" i="7"/>
  <c r="AB9" i="7" s="1"/>
  <c r="V9" i="7"/>
  <c r="AA9" i="7" s="1"/>
  <c r="U9" i="7"/>
  <c r="Z9" i="7" s="1"/>
  <c r="T9" i="7"/>
  <c r="Y9" i="7" s="1"/>
  <c r="X8" i="7"/>
  <c r="AC8" i="7" s="1"/>
  <c r="W8" i="7"/>
  <c r="AB8" i="7" s="1"/>
  <c r="V8" i="7"/>
  <c r="AA8" i="7" s="1"/>
  <c r="U8" i="7"/>
  <c r="Z8" i="7" s="1"/>
  <c r="T8" i="7"/>
  <c r="Y8" i="7" s="1"/>
  <c r="AC7" i="7"/>
  <c r="AB7" i="7"/>
  <c r="AA7" i="7"/>
  <c r="Z7" i="7"/>
  <c r="Y7" i="7"/>
  <c r="Z56" i="5"/>
  <c r="Y56" i="5"/>
  <c r="AC55" i="5"/>
  <c r="AB55" i="5"/>
  <c r="AA55" i="5"/>
  <c r="Z55" i="5"/>
  <c r="AB50" i="5"/>
  <c r="AA50" i="5"/>
  <c r="Z50" i="5"/>
  <c r="Y50" i="5"/>
  <c r="AC49" i="5"/>
  <c r="AB49" i="5"/>
  <c r="AA49" i="5"/>
  <c r="Z49" i="5"/>
  <c r="Y49" i="5"/>
  <c r="AC48" i="5"/>
  <c r="AB48" i="5"/>
  <c r="AA48" i="5"/>
  <c r="AC46" i="5"/>
  <c r="AB46" i="5"/>
  <c r="AA46" i="5"/>
  <c r="Z46" i="5"/>
  <c r="Y46" i="5"/>
  <c r="Y43" i="5"/>
  <c r="AC42" i="5"/>
  <c r="AB42" i="5"/>
  <c r="AA42" i="5"/>
  <c r="Z42" i="5"/>
  <c r="Y42" i="5"/>
  <c r="AC41" i="5"/>
  <c r="AB41" i="5"/>
  <c r="AA41" i="5"/>
  <c r="AA37" i="5"/>
  <c r="Z37" i="5"/>
  <c r="Y37" i="5"/>
  <c r="AC36" i="5"/>
  <c r="AB36" i="5"/>
  <c r="AA36" i="5"/>
  <c r="Z36" i="5"/>
  <c r="Y36" i="5"/>
  <c r="AC35" i="5"/>
  <c r="AB35" i="5"/>
  <c r="AA35" i="5"/>
  <c r="Z35" i="5"/>
  <c r="AC33" i="5"/>
  <c r="AB33" i="5"/>
  <c r="AA33" i="5"/>
  <c r="Z33" i="5"/>
  <c r="Y33" i="5"/>
  <c r="AC29" i="5"/>
  <c r="AB29" i="5"/>
  <c r="AA29" i="5"/>
  <c r="Z29" i="5"/>
  <c r="Y29" i="5"/>
  <c r="AC28" i="5"/>
  <c r="AB28" i="5"/>
  <c r="Y27" i="5"/>
  <c r="AC26" i="5"/>
  <c r="AB26" i="5"/>
  <c r="AA26" i="5"/>
  <c r="Z26" i="5"/>
  <c r="Y26" i="5"/>
  <c r="AC25" i="5"/>
  <c r="AB25" i="5"/>
  <c r="AA25" i="5"/>
  <c r="Z25" i="5"/>
  <c r="Z24" i="5"/>
  <c r="Y24" i="5"/>
  <c r="AC23" i="5"/>
  <c r="AB23" i="5"/>
  <c r="AA23" i="5"/>
  <c r="Z23" i="5"/>
  <c r="Y23" i="5"/>
  <c r="AC20" i="5"/>
  <c r="AB20" i="5"/>
  <c r="AA20" i="5"/>
  <c r="Z20" i="5"/>
  <c r="Y20" i="5"/>
  <c r="AC18" i="5"/>
  <c r="AB18" i="5"/>
  <c r="AA18" i="5"/>
  <c r="Z18" i="5"/>
  <c r="Y18" i="5"/>
  <c r="AC17" i="5"/>
  <c r="Z16" i="5"/>
  <c r="AC15" i="5"/>
  <c r="AB15" i="5"/>
  <c r="AA15" i="5"/>
  <c r="Z15" i="5"/>
  <c r="AC14" i="5"/>
  <c r="AB14" i="5"/>
  <c r="AA14" i="5"/>
  <c r="Z14" i="5"/>
  <c r="AC13" i="5"/>
  <c r="AB13" i="5"/>
  <c r="AA13" i="5"/>
  <c r="Z13" i="5"/>
  <c r="Y13" i="5"/>
  <c r="AC12" i="5"/>
  <c r="AB12" i="5"/>
  <c r="AA12" i="5"/>
  <c r="Z12" i="5"/>
  <c r="Z11" i="5"/>
  <c r="Y10" i="5"/>
  <c r="Y9" i="5"/>
  <c r="AC7" i="5"/>
  <c r="AB7" i="5"/>
  <c r="AA7" i="5"/>
  <c r="Z7" i="5"/>
  <c r="Y7" i="5"/>
  <c r="X57" i="5"/>
  <c r="AC57" i="5" s="1"/>
  <c r="W57" i="5"/>
  <c r="AB57" i="5" s="1"/>
  <c r="V57" i="5"/>
  <c r="AA57" i="5" s="1"/>
  <c r="U57" i="5"/>
  <c r="Z57" i="5" s="1"/>
  <c r="T57" i="5"/>
  <c r="Y57" i="5" s="1"/>
  <c r="X56" i="5"/>
  <c r="AC56" i="5" s="1"/>
  <c r="W56" i="5"/>
  <c r="AB56" i="5" s="1"/>
  <c r="V56" i="5"/>
  <c r="AA56" i="5" s="1"/>
  <c r="U56" i="5"/>
  <c r="T56" i="5"/>
  <c r="X55" i="5"/>
  <c r="W55" i="5"/>
  <c r="V55" i="5"/>
  <c r="U55" i="5"/>
  <c r="T55" i="5"/>
  <c r="Y55" i="5" s="1"/>
  <c r="X54" i="5"/>
  <c r="AC54" i="5" s="1"/>
  <c r="W54" i="5"/>
  <c r="AB54" i="5" s="1"/>
  <c r="V54" i="5"/>
  <c r="AA54" i="5" s="1"/>
  <c r="U54" i="5"/>
  <c r="Z54" i="5" s="1"/>
  <c r="T54" i="5"/>
  <c r="Y54" i="5" s="1"/>
  <c r="X53" i="5"/>
  <c r="AC53" i="5" s="1"/>
  <c r="W53" i="5"/>
  <c r="AB53" i="5" s="1"/>
  <c r="V53" i="5"/>
  <c r="AA53" i="5" s="1"/>
  <c r="U53" i="5"/>
  <c r="Z53" i="5" s="1"/>
  <c r="T53" i="5"/>
  <c r="Y53" i="5" s="1"/>
  <c r="X52" i="5"/>
  <c r="AC52" i="5" s="1"/>
  <c r="W52" i="5"/>
  <c r="AB52" i="5" s="1"/>
  <c r="V52" i="5"/>
  <c r="AA52" i="5" s="1"/>
  <c r="U52" i="5"/>
  <c r="Z52" i="5" s="1"/>
  <c r="T52" i="5"/>
  <c r="Y52" i="5" s="1"/>
  <c r="X51" i="5"/>
  <c r="AC51" i="5" s="1"/>
  <c r="W51" i="5"/>
  <c r="AB51" i="5" s="1"/>
  <c r="V51" i="5"/>
  <c r="AA51" i="5" s="1"/>
  <c r="U51" i="5"/>
  <c r="Z51" i="5" s="1"/>
  <c r="T51" i="5"/>
  <c r="Y51" i="5" s="1"/>
  <c r="X50" i="5"/>
  <c r="AC50" i="5" s="1"/>
  <c r="W50" i="5"/>
  <c r="V50" i="5"/>
  <c r="U50" i="5"/>
  <c r="T50" i="5"/>
  <c r="X49" i="5"/>
  <c r="W49" i="5"/>
  <c r="V49" i="5"/>
  <c r="U49" i="5"/>
  <c r="T49" i="5"/>
  <c r="X48" i="5"/>
  <c r="W48" i="5"/>
  <c r="V48" i="5"/>
  <c r="U48" i="5"/>
  <c r="Z48" i="5" s="1"/>
  <c r="T48" i="5"/>
  <c r="Y48" i="5" s="1"/>
  <c r="X47" i="5"/>
  <c r="AC47" i="5" s="1"/>
  <c r="W47" i="5"/>
  <c r="AB47" i="5" s="1"/>
  <c r="V47" i="5"/>
  <c r="AA47" i="5" s="1"/>
  <c r="U47" i="5"/>
  <c r="Z47" i="5" s="1"/>
  <c r="T47" i="5"/>
  <c r="Y47" i="5" s="1"/>
  <c r="X44" i="5"/>
  <c r="AC44" i="5" s="1"/>
  <c r="W44" i="5"/>
  <c r="AB44" i="5" s="1"/>
  <c r="V44" i="5"/>
  <c r="AA44" i="5" s="1"/>
  <c r="U44" i="5"/>
  <c r="Z44" i="5" s="1"/>
  <c r="T44" i="5"/>
  <c r="Y44" i="5" s="1"/>
  <c r="X43" i="5"/>
  <c r="AC43" i="5" s="1"/>
  <c r="W43" i="5"/>
  <c r="AB43" i="5" s="1"/>
  <c r="V43" i="5"/>
  <c r="AA43" i="5" s="1"/>
  <c r="U43" i="5"/>
  <c r="Z43" i="5" s="1"/>
  <c r="T43" i="5"/>
  <c r="X42" i="5"/>
  <c r="W42" i="5"/>
  <c r="V42" i="5"/>
  <c r="U42" i="5"/>
  <c r="T42" i="5"/>
  <c r="X41" i="5"/>
  <c r="W41" i="5"/>
  <c r="V41" i="5"/>
  <c r="U41" i="5"/>
  <c r="Z41" i="5" s="1"/>
  <c r="T41" i="5"/>
  <c r="Y41" i="5" s="1"/>
  <c r="X40" i="5"/>
  <c r="AC40" i="5" s="1"/>
  <c r="W40" i="5"/>
  <c r="AB40" i="5" s="1"/>
  <c r="V40" i="5"/>
  <c r="AA40" i="5" s="1"/>
  <c r="U40" i="5"/>
  <c r="Z40" i="5" s="1"/>
  <c r="T40" i="5"/>
  <c r="Y40" i="5" s="1"/>
  <c r="X39" i="5"/>
  <c r="AC39" i="5" s="1"/>
  <c r="W39" i="5"/>
  <c r="AB39" i="5" s="1"/>
  <c r="V39" i="5"/>
  <c r="AA39" i="5" s="1"/>
  <c r="U39" i="5"/>
  <c r="Z39" i="5" s="1"/>
  <c r="T39" i="5"/>
  <c r="Y39" i="5" s="1"/>
  <c r="X38" i="5"/>
  <c r="AC38" i="5" s="1"/>
  <c r="W38" i="5"/>
  <c r="AB38" i="5" s="1"/>
  <c r="V38" i="5"/>
  <c r="AA38" i="5" s="1"/>
  <c r="U38" i="5"/>
  <c r="Z38" i="5" s="1"/>
  <c r="T38" i="5"/>
  <c r="Y38" i="5" s="1"/>
  <c r="X37" i="5"/>
  <c r="AC37" i="5" s="1"/>
  <c r="W37" i="5"/>
  <c r="AB37" i="5" s="1"/>
  <c r="V37" i="5"/>
  <c r="U37" i="5"/>
  <c r="T37" i="5"/>
  <c r="X36" i="5"/>
  <c r="W36" i="5"/>
  <c r="V36" i="5"/>
  <c r="U36" i="5"/>
  <c r="T36" i="5"/>
  <c r="X35" i="5"/>
  <c r="W35" i="5"/>
  <c r="V35" i="5"/>
  <c r="U35" i="5"/>
  <c r="T35" i="5"/>
  <c r="Y35" i="5" s="1"/>
  <c r="X34" i="5"/>
  <c r="AC34" i="5" s="1"/>
  <c r="W34" i="5"/>
  <c r="AB34" i="5" s="1"/>
  <c r="V34" i="5"/>
  <c r="AA34" i="5" s="1"/>
  <c r="U34" i="5"/>
  <c r="Z34" i="5" s="1"/>
  <c r="T34" i="5"/>
  <c r="Y34" i="5" s="1"/>
  <c r="X31" i="5"/>
  <c r="AC31" i="5" s="1"/>
  <c r="W31" i="5"/>
  <c r="AB31" i="5" s="1"/>
  <c r="V31" i="5"/>
  <c r="AA31" i="5" s="1"/>
  <c r="U31" i="5"/>
  <c r="Z31" i="5" s="1"/>
  <c r="T31" i="5"/>
  <c r="Y31" i="5" s="1"/>
  <c r="X30" i="5"/>
  <c r="AC30" i="5" s="1"/>
  <c r="W30" i="5"/>
  <c r="AB30" i="5" s="1"/>
  <c r="V30" i="5"/>
  <c r="AA30" i="5" s="1"/>
  <c r="U30" i="5"/>
  <c r="Z30" i="5" s="1"/>
  <c r="T30" i="5"/>
  <c r="Y30" i="5" s="1"/>
  <c r="X29" i="5"/>
  <c r="W29" i="5"/>
  <c r="V29" i="5"/>
  <c r="U29" i="5"/>
  <c r="T29" i="5"/>
  <c r="X28" i="5"/>
  <c r="W28" i="5"/>
  <c r="V28" i="5"/>
  <c r="AA28" i="5" s="1"/>
  <c r="U28" i="5"/>
  <c r="Z28" i="5" s="1"/>
  <c r="T28" i="5"/>
  <c r="Y28" i="5" s="1"/>
  <c r="X27" i="5"/>
  <c r="AC27" i="5" s="1"/>
  <c r="W27" i="5"/>
  <c r="AB27" i="5" s="1"/>
  <c r="V27" i="5"/>
  <c r="AA27" i="5" s="1"/>
  <c r="U27" i="5"/>
  <c r="Z27" i="5" s="1"/>
  <c r="T27" i="5"/>
  <c r="X26" i="5"/>
  <c r="W26" i="5"/>
  <c r="V26" i="5"/>
  <c r="U26" i="5"/>
  <c r="T26" i="5"/>
  <c r="X25" i="5"/>
  <c r="W25" i="5"/>
  <c r="V25" i="5"/>
  <c r="U25" i="5"/>
  <c r="T25" i="5"/>
  <c r="Y25" i="5" s="1"/>
  <c r="X24" i="5"/>
  <c r="AC24" i="5" s="1"/>
  <c r="W24" i="5"/>
  <c r="AB24" i="5" s="1"/>
  <c r="V24" i="5"/>
  <c r="AA24" i="5" s="1"/>
  <c r="U24" i="5"/>
  <c r="T24" i="5"/>
  <c r="X23" i="5"/>
  <c r="W23" i="5"/>
  <c r="V23" i="5"/>
  <c r="U23" i="5"/>
  <c r="T23" i="5"/>
  <c r="X22" i="5"/>
  <c r="AC22" i="5" s="1"/>
  <c r="W22" i="5"/>
  <c r="AB22" i="5" s="1"/>
  <c r="V22" i="5"/>
  <c r="AA22" i="5" s="1"/>
  <c r="U22" i="5"/>
  <c r="Z22" i="5" s="1"/>
  <c r="T22" i="5"/>
  <c r="Y22" i="5" s="1"/>
  <c r="X21" i="5"/>
  <c r="AC21" i="5" s="1"/>
  <c r="W21" i="5"/>
  <c r="AB21" i="5" s="1"/>
  <c r="V21" i="5"/>
  <c r="AA21" i="5" s="1"/>
  <c r="U21" i="5"/>
  <c r="Z21" i="5" s="1"/>
  <c r="T21" i="5"/>
  <c r="Y21" i="5" s="1"/>
  <c r="X18" i="5"/>
  <c r="W18" i="5"/>
  <c r="V18" i="5"/>
  <c r="U18" i="5"/>
  <c r="X17" i="5"/>
  <c r="W17" i="5"/>
  <c r="AB17" i="5" s="1"/>
  <c r="V17" i="5"/>
  <c r="AA17" i="5" s="1"/>
  <c r="U17" i="5"/>
  <c r="Z17" i="5" s="1"/>
  <c r="X16" i="5"/>
  <c r="AC16" i="5" s="1"/>
  <c r="W16" i="5"/>
  <c r="AB16" i="5" s="1"/>
  <c r="V16" i="5"/>
  <c r="AA16" i="5" s="1"/>
  <c r="U16" i="5"/>
  <c r="X15" i="5"/>
  <c r="W15" i="5"/>
  <c r="V15" i="5"/>
  <c r="U15" i="5"/>
  <c r="X14" i="5"/>
  <c r="W14" i="5"/>
  <c r="V14" i="5"/>
  <c r="U14" i="5"/>
  <c r="X13" i="5"/>
  <c r="W13" i="5"/>
  <c r="V13" i="5"/>
  <c r="U13" i="5"/>
  <c r="X12" i="5"/>
  <c r="W12" i="5"/>
  <c r="V12" i="5"/>
  <c r="U12" i="5"/>
  <c r="T18" i="5"/>
  <c r="T17" i="5"/>
  <c r="Y17" i="5" s="1"/>
  <c r="T16" i="5"/>
  <c r="Y16" i="5" s="1"/>
  <c r="T15" i="5"/>
  <c r="Y15" i="5" s="1"/>
  <c r="T14" i="5"/>
  <c r="Y14" i="5" s="1"/>
  <c r="T13" i="5"/>
  <c r="T12" i="5"/>
  <c r="Y12" i="5" s="1"/>
  <c r="T11" i="5"/>
  <c r="Y11" i="5" s="1"/>
  <c r="X11" i="5"/>
  <c r="AC11" i="5" s="1"/>
  <c r="W11" i="5"/>
  <c r="AB11" i="5" s="1"/>
  <c r="V11" i="5"/>
  <c r="AA11" i="5" s="1"/>
  <c r="U11" i="5"/>
  <c r="T10" i="5"/>
  <c r="X10" i="5"/>
  <c r="AC10" i="5" s="1"/>
  <c r="W10" i="5"/>
  <c r="AB10" i="5" s="1"/>
  <c r="V10" i="5"/>
  <c r="AA10" i="5" s="1"/>
  <c r="U10" i="5"/>
  <c r="Z10" i="5" s="1"/>
  <c r="T9" i="5"/>
  <c r="X9" i="5"/>
  <c r="AC9" i="5" s="1"/>
  <c r="W9" i="5"/>
  <c r="AB9" i="5" s="1"/>
  <c r="V9" i="5"/>
  <c r="AA9" i="5" s="1"/>
  <c r="U9" i="5"/>
  <c r="Z9" i="5" s="1"/>
  <c r="X8" i="5"/>
  <c r="AC8" i="5" s="1"/>
  <c r="W8" i="5"/>
  <c r="AB8" i="5" s="1"/>
  <c r="V8" i="5"/>
  <c r="AA8" i="5" s="1"/>
  <c r="U8" i="5"/>
  <c r="Z8" i="5" s="1"/>
  <c r="T8" i="5"/>
  <c r="Y8" i="5" s="1"/>
  <c r="I86" i="6"/>
  <c r="I79" i="6"/>
  <c r="I73" i="6"/>
  <c r="I65" i="6"/>
  <c r="S7" i="5" l="1"/>
  <c r="S20" i="5"/>
  <c r="S46" i="5"/>
  <c r="S33" i="5"/>
  <c r="S46" i="7"/>
  <c r="S33" i="7"/>
  <c r="S20" i="7"/>
  <c r="S7" i="7"/>
  <c r="B55" i="3"/>
  <c r="B54" i="3"/>
  <c r="B53" i="3"/>
  <c r="B52" i="3"/>
  <c r="B51" i="3"/>
  <c r="M49" i="3"/>
  <c r="M55" i="3" s="1"/>
  <c r="L49" i="3"/>
  <c r="L55" i="3" s="1"/>
  <c r="K49" i="3"/>
  <c r="K55" i="3" s="1"/>
  <c r="J49" i="3"/>
  <c r="J55" i="3" s="1"/>
  <c r="I49" i="3"/>
  <c r="I55" i="3" s="1"/>
  <c r="H49" i="3"/>
  <c r="H55" i="3" s="1"/>
  <c r="G49" i="3"/>
  <c r="G55" i="3" s="1"/>
  <c r="F49" i="3"/>
  <c r="F55" i="3" s="1"/>
  <c r="E49" i="3"/>
  <c r="E55" i="3" s="1"/>
  <c r="D49" i="3"/>
  <c r="D55" i="3" s="1"/>
  <c r="C49" i="3"/>
  <c r="C55" i="3" s="1"/>
  <c r="M48" i="3"/>
  <c r="M54" i="3" s="1"/>
  <c r="L48" i="3"/>
  <c r="L54" i="3" s="1"/>
  <c r="K48" i="3"/>
  <c r="K54" i="3" s="1"/>
  <c r="J48" i="3"/>
  <c r="J54" i="3" s="1"/>
  <c r="I48" i="3"/>
  <c r="I54" i="3" s="1"/>
  <c r="H48" i="3"/>
  <c r="H54" i="3" s="1"/>
  <c r="G48" i="3"/>
  <c r="G54" i="3" s="1"/>
  <c r="F48" i="3"/>
  <c r="F54" i="3" s="1"/>
  <c r="E48" i="3"/>
  <c r="E54" i="3" s="1"/>
  <c r="D48" i="3"/>
  <c r="D54" i="3" s="1"/>
  <c r="C48" i="3"/>
  <c r="C54" i="3" s="1"/>
  <c r="M47" i="3"/>
  <c r="M53" i="3" s="1"/>
  <c r="L47" i="3"/>
  <c r="L53" i="3" s="1"/>
  <c r="K47" i="3"/>
  <c r="K53" i="3" s="1"/>
  <c r="J47" i="3"/>
  <c r="J53" i="3" s="1"/>
  <c r="I47" i="3"/>
  <c r="I53" i="3" s="1"/>
  <c r="H47" i="3"/>
  <c r="H53" i="3" s="1"/>
  <c r="G47" i="3"/>
  <c r="G53" i="3" s="1"/>
  <c r="F47" i="3"/>
  <c r="F53" i="3" s="1"/>
  <c r="E47" i="3"/>
  <c r="E53" i="3" s="1"/>
  <c r="D47" i="3"/>
  <c r="D53" i="3" s="1"/>
  <c r="C47" i="3"/>
  <c r="C53" i="3" s="1"/>
  <c r="M46" i="3"/>
  <c r="M52" i="3" s="1"/>
  <c r="L46" i="3"/>
  <c r="L52" i="3" s="1"/>
  <c r="K46" i="3"/>
  <c r="K52" i="3" s="1"/>
  <c r="J46" i="3"/>
  <c r="J52" i="3" s="1"/>
  <c r="I46" i="3"/>
  <c r="I52" i="3" s="1"/>
  <c r="H46" i="3"/>
  <c r="H52" i="3" s="1"/>
  <c r="G46" i="3"/>
  <c r="G52" i="3" s="1"/>
  <c r="F46" i="3"/>
  <c r="F52" i="3" s="1"/>
  <c r="E46" i="3"/>
  <c r="E52" i="3" s="1"/>
  <c r="D46" i="3"/>
  <c r="D52" i="3" s="1"/>
  <c r="C46" i="3"/>
  <c r="C52" i="3" s="1"/>
  <c r="M45" i="3"/>
  <c r="M51" i="3" s="1"/>
  <c r="L45" i="3"/>
  <c r="L51" i="3" s="1"/>
  <c r="K45" i="3"/>
  <c r="K51" i="3" s="1"/>
  <c r="J45" i="3"/>
  <c r="J51" i="3" s="1"/>
  <c r="I45" i="3"/>
  <c r="I51" i="3" s="1"/>
  <c r="H45" i="3"/>
  <c r="H51" i="3" s="1"/>
  <c r="G45" i="3"/>
  <c r="G51" i="3" s="1"/>
  <c r="F45" i="3"/>
  <c r="F51" i="3" s="1"/>
  <c r="E45" i="3"/>
  <c r="E51" i="3" s="1"/>
  <c r="D45" i="3"/>
  <c r="D51" i="3" s="1"/>
  <c r="C45" i="3"/>
  <c r="C51" i="3" s="1"/>
  <c r="F43" i="3"/>
  <c r="E43" i="3"/>
  <c r="D43" i="3"/>
  <c r="C43" i="3"/>
  <c r="B43" i="3"/>
  <c r="F42" i="3"/>
  <c r="E42" i="3"/>
  <c r="D42" i="3"/>
  <c r="C42" i="3"/>
  <c r="B42" i="3"/>
  <c r="F41" i="3"/>
  <c r="E41" i="3"/>
  <c r="D41" i="3"/>
  <c r="C41" i="3"/>
  <c r="B41" i="3"/>
  <c r="F40" i="3"/>
  <c r="E40" i="3"/>
  <c r="D40" i="3"/>
  <c r="C40" i="3"/>
  <c r="B40" i="3"/>
  <c r="F39" i="3"/>
  <c r="E39" i="3"/>
  <c r="D39" i="3"/>
  <c r="C39" i="3"/>
  <c r="B39" i="3"/>
  <c r="F38" i="3"/>
  <c r="E38" i="3"/>
  <c r="D38" i="3"/>
  <c r="C38" i="3"/>
  <c r="B38" i="3"/>
  <c r="F37" i="3"/>
  <c r="E37" i="3"/>
  <c r="D37" i="3"/>
  <c r="C37" i="3"/>
  <c r="B37" i="3"/>
  <c r="F36" i="3"/>
  <c r="E36" i="3"/>
  <c r="D36" i="3"/>
  <c r="C36" i="3"/>
  <c r="B36" i="3"/>
  <c r="F35" i="3"/>
  <c r="E35" i="3"/>
  <c r="D35" i="3"/>
  <c r="C35" i="3"/>
  <c r="B35" i="3"/>
  <c r="F34" i="3"/>
  <c r="E34" i="3"/>
  <c r="D34" i="3"/>
  <c r="C34" i="3"/>
  <c r="B34" i="3"/>
  <c r="F33" i="3"/>
  <c r="E33" i="3"/>
  <c r="D33" i="3"/>
  <c r="C33" i="3"/>
  <c r="B33" i="3"/>
  <c r="N29" i="3"/>
  <c r="M29" i="3"/>
  <c r="L29" i="3"/>
  <c r="K29" i="3"/>
  <c r="J29" i="3"/>
  <c r="I29" i="3"/>
  <c r="H29" i="3"/>
  <c r="G29" i="3"/>
  <c r="F29" i="3"/>
  <c r="E29" i="3"/>
  <c r="D29" i="3"/>
  <c r="C29" i="3"/>
  <c r="B29" i="3"/>
  <c r="N28" i="3"/>
  <c r="O28" i="3" s="1"/>
  <c r="M28" i="3"/>
  <c r="L28" i="3"/>
  <c r="K28" i="3"/>
  <c r="J28" i="3"/>
  <c r="I28" i="3"/>
  <c r="H28" i="3"/>
  <c r="G28" i="3"/>
  <c r="F28" i="3"/>
  <c r="E28" i="3"/>
  <c r="D28" i="3"/>
  <c r="C28" i="3"/>
  <c r="B28" i="3"/>
  <c r="N27" i="3"/>
  <c r="M27" i="3"/>
  <c r="L27" i="3"/>
  <c r="K27" i="3"/>
  <c r="J27" i="3"/>
  <c r="I27" i="3"/>
  <c r="H27" i="3"/>
  <c r="G27" i="3"/>
  <c r="F27" i="3"/>
  <c r="E27" i="3"/>
  <c r="D27" i="3"/>
  <c r="C27" i="3"/>
  <c r="B27" i="3"/>
  <c r="N26" i="3"/>
  <c r="M26" i="3"/>
  <c r="L26" i="3"/>
  <c r="K26" i="3"/>
  <c r="J26" i="3"/>
  <c r="I26" i="3"/>
  <c r="H26" i="3"/>
  <c r="G26" i="3"/>
  <c r="F26" i="3"/>
  <c r="E26" i="3"/>
  <c r="D26" i="3"/>
  <c r="C26" i="3"/>
  <c r="B26" i="3"/>
  <c r="N25" i="3"/>
  <c r="M25" i="3"/>
  <c r="L25" i="3"/>
  <c r="K25" i="3"/>
  <c r="J25" i="3"/>
  <c r="I25" i="3"/>
  <c r="H25" i="3"/>
  <c r="G25" i="3"/>
  <c r="F25" i="3"/>
  <c r="E25" i="3"/>
  <c r="D25" i="3"/>
  <c r="C25" i="3"/>
  <c r="B25" i="3"/>
  <c r="N24" i="3"/>
  <c r="M24" i="3"/>
  <c r="L24" i="3"/>
  <c r="K24" i="3"/>
  <c r="J24" i="3"/>
  <c r="I24" i="3"/>
  <c r="H24" i="3"/>
  <c r="G24" i="3"/>
  <c r="F24" i="3"/>
  <c r="E24" i="3"/>
  <c r="D24" i="3"/>
  <c r="C24" i="3"/>
  <c r="B24" i="3"/>
  <c r="N23" i="3"/>
  <c r="M23" i="3"/>
  <c r="L23" i="3"/>
  <c r="K23" i="3"/>
  <c r="J23" i="3"/>
  <c r="I23" i="3"/>
  <c r="H23" i="3"/>
  <c r="G23" i="3"/>
  <c r="F23" i="3"/>
  <c r="E23" i="3"/>
  <c r="D23" i="3"/>
  <c r="C23" i="3"/>
  <c r="B23" i="3"/>
  <c r="N22" i="3"/>
  <c r="M22" i="3"/>
  <c r="L22" i="3"/>
  <c r="K22" i="3"/>
  <c r="J22" i="3"/>
  <c r="I22" i="3"/>
  <c r="H22" i="3"/>
  <c r="G22" i="3"/>
  <c r="F22" i="3"/>
  <c r="E22" i="3"/>
  <c r="D22" i="3"/>
  <c r="C22" i="3"/>
  <c r="B22" i="3"/>
  <c r="N21" i="3"/>
  <c r="O21" i="3" s="1"/>
  <c r="M21" i="3"/>
  <c r="L21" i="3"/>
  <c r="K21" i="3"/>
  <c r="J21" i="3"/>
  <c r="I21" i="3"/>
  <c r="H21" i="3"/>
  <c r="G21" i="3"/>
  <c r="F21" i="3"/>
  <c r="E21" i="3"/>
  <c r="D21" i="3"/>
  <c r="C21" i="3"/>
  <c r="B21" i="3"/>
  <c r="N20" i="3"/>
  <c r="M20" i="3"/>
  <c r="L20" i="3"/>
  <c r="K20" i="3"/>
  <c r="J20" i="3"/>
  <c r="I20" i="3"/>
  <c r="H20" i="3"/>
  <c r="G20" i="3"/>
  <c r="F20" i="3"/>
  <c r="E20" i="3"/>
  <c r="D20" i="3"/>
  <c r="C20" i="3"/>
  <c r="B20" i="3"/>
  <c r="N19" i="3"/>
  <c r="M19" i="3"/>
  <c r="L19" i="3"/>
  <c r="K19" i="3"/>
  <c r="J19" i="3"/>
  <c r="I19" i="3"/>
  <c r="H19" i="3"/>
  <c r="G19" i="3"/>
  <c r="F19" i="3"/>
  <c r="E19" i="3"/>
  <c r="D19" i="3"/>
  <c r="C19" i="3"/>
  <c r="B19" i="3"/>
  <c r="M18" i="3"/>
  <c r="L18" i="3"/>
  <c r="K18" i="3"/>
  <c r="J18" i="3"/>
  <c r="I18" i="3"/>
  <c r="H18" i="3"/>
  <c r="G18" i="3"/>
  <c r="F18" i="3"/>
  <c r="E18" i="3"/>
  <c r="D18" i="3"/>
  <c r="C18" i="3"/>
  <c r="M17" i="3"/>
  <c r="L17" i="3"/>
  <c r="K17" i="3"/>
  <c r="J17" i="3"/>
  <c r="I17" i="3"/>
  <c r="H17" i="3"/>
  <c r="G17" i="3"/>
  <c r="F17" i="3"/>
  <c r="E17" i="3"/>
  <c r="D17" i="3"/>
  <c r="C17" i="3"/>
  <c r="M15" i="3"/>
  <c r="M16" i="3" s="1"/>
  <c r="L15" i="3"/>
  <c r="L16" i="3" s="1"/>
  <c r="K15" i="3"/>
  <c r="K16" i="3" s="1"/>
  <c r="J15" i="3"/>
  <c r="J16" i="3" s="1"/>
  <c r="I15" i="3"/>
  <c r="I16" i="3" s="1"/>
  <c r="H15" i="3"/>
  <c r="H16" i="3" s="1"/>
  <c r="G15" i="3"/>
  <c r="G16" i="3" s="1"/>
  <c r="F15" i="3"/>
  <c r="F16" i="3" s="1"/>
  <c r="E15" i="3"/>
  <c r="E16" i="3" s="1"/>
  <c r="D15" i="3"/>
  <c r="D16" i="3" s="1"/>
  <c r="C15" i="3"/>
  <c r="C16" i="3" s="1"/>
  <c r="I55" i="1"/>
  <c r="B55" i="1"/>
  <c r="M54" i="1"/>
  <c r="L54" i="1"/>
  <c r="K54" i="1"/>
  <c r="J54" i="1"/>
  <c r="I54" i="1"/>
  <c r="H54" i="1"/>
  <c r="G54" i="1"/>
  <c r="F54" i="1"/>
  <c r="E54" i="1"/>
  <c r="D54" i="1"/>
  <c r="B54" i="1"/>
  <c r="M53" i="1"/>
  <c r="L53" i="1"/>
  <c r="K53" i="1"/>
  <c r="J53" i="1"/>
  <c r="I53" i="1"/>
  <c r="H53" i="1"/>
  <c r="G53" i="1"/>
  <c r="F53" i="1"/>
  <c r="E53" i="1"/>
  <c r="C53" i="1"/>
  <c r="B53" i="1"/>
  <c r="M52" i="1"/>
  <c r="L52" i="1"/>
  <c r="K52" i="1"/>
  <c r="J52" i="1"/>
  <c r="I52" i="1"/>
  <c r="H52" i="1"/>
  <c r="G52" i="1"/>
  <c r="F52" i="1"/>
  <c r="E52" i="1"/>
  <c r="D52" i="1"/>
  <c r="C52" i="1"/>
  <c r="B52" i="1"/>
  <c r="L51" i="1"/>
  <c r="K51" i="1"/>
  <c r="J51" i="1"/>
  <c r="I51" i="1"/>
  <c r="H51" i="1"/>
  <c r="G51" i="1"/>
  <c r="F51" i="1"/>
  <c r="E51" i="1"/>
  <c r="D51" i="1"/>
  <c r="C51" i="1"/>
  <c r="B51" i="1"/>
  <c r="M45" i="1"/>
  <c r="M51" i="1" s="1"/>
  <c r="L45" i="1"/>
  <c r="K45" i="1"/>
  <c r="J45" i="1"/>
  <c r="I45" i="1"/>
  <c r="H45" i="1"/>
  <c r="G45" i="1"/>
  <c r="F45" i="1"/>
  <c r="E45" i="1"/>
  <c r="D45" i="1"/>
  <c r="C45" i="1"/>
  <c r="B55" i="2"/>
  <c r="B54" i="2"/>
  <c r="B53" i="2"/>
  <c r="B52" i="2"/>
  <c r="B51" i="2"/>
  <c r="M45" i="2"/>
  <c r="L45" i="2"/>
  <c r="K45" i="2"/>
  <c r="J45" i="2"/>
  <c r="I45" i="2"/>
  <c r="H45" i="2"/>
  <c r="G45" i="2"/>
  <c r="F45" i="2"/>
  <c r="E45" i="2"/>
  <c r="D45" i="2"/>
  <c r="C45" i="2"/>
  <c r="C46" i="2"/>
  <c r="M49" i="2"/>
  <c r="L49" i="2"/>
  <c r="K49" i="2"/>
  <c r="J49" i="2"/>
  <c r="I49" i="2"/>
  <c r="H49" i="2"/>
  <c r="G49" i="2"/>
  <c r="F49" i="2"/>
  <c r="E49" i="2"/>
  <c r="D49" i="2"/>
  <c r="C49" i="2"/>
  <c r="M48" i="2"/>
  <c r="L48" i="2"/>
  <c r="K48" i="2"/>
  <c r="J48" i="2"/>
  <c r="I48" i="2"/>
  <c r="H48" i="2"/>
  <c r="G48" i="2"/>
  <c r="F48" i="2"/>
  <c r="E48" i="2"/>
  <c r="D48" i="2"/>
  <c r="C48" i="2"/>
  <c r="M47" i="2"/>
  <c r="L47" i="2"/>
  <c r="K47" i="2"/>
  <c r="J47" i="2"/>
  <c r="I47" i="2"/>
  <c r="H47" i="2"/>
  <c r="G47" i="2"/>
  <c r="F47" i="2"/>
  <c r="E47" i="2"/>
  <c r="D47" i="2"/>
  <c r="C47" i="2"/>
  <c r="M46" i="2"/>
  <c r="L46" i="2"/>
  <c r="K46" i="2"/>
  <c r="J46" i="2"/>
  <c r="I46" i="2"/>
  <c r="H46" i="2"/>
  <c r="G46" i="2"/>
  <c r="F46" i="2"/>
  <c r="E46" i="2"/>
  <c r="D46" i="2"/>
  <c r="F43" i="2"/>
  <c r="E43" i="2"/>
  <c r="D43" i="2"/>
  <c r="C43" i="2"/>
  <c r="B43" i="2"/>
  <c r="F42" i="2"/>
  <c r="E42" i="2"/>
  <c r="D42" i="2"/>
  <c r="C42" i="2"/>
  <c r="B42" i="2"/>
  <c r="F41" i="2"/>
  <c r="E41" i="2"/>
  <c r="D41" i="2"/>
  <c r="C41" i="2"/>
  <c r="B41" i="2"/>
  <c r="F40" i="2"/>
  <c r="E40" i="2"/>
  <c r="D40" i="2"/>
  <c r="C40" i="2"/>
  <c r="B40" i="2"/>
  <c r="F39" i="2"/>
  <c r="E39" i="2"/>
  <c r="D39" i="2"/>
  <c r="C39" i="2"/>
  <c r="B39" i="2"/>
  <c r="F38" i="2"/>
  <c r="E38" i="2"/>
  <c r="D38" i="2"/>
  <c r="C38" i="2"/>
  <c r="B38" i="2"/>
  <c r="F37" i="2"/>
  <c r="E37" i="2"/>
  <c r="D37" i="2"/>
  <c r="C37" i="2"/>
  <c r="B37" i="2"/>
  <c r="F36" i="2"/>
  <c r="E36" i="2"/>
  <c r="D36" i="2"/>
  <c r="C36" i="2"/>
  <c r="B36" i="2"/>
  <c r="F35" i="2"/>
  <c r="E35" i="2"/>
  <c r="D35" i="2"/>
  <c r="C35" i="2"/>
  <c r="B35" i="2"/>
  <c r="F34" i="2"/>
  <c r="E34" i="2"/>
  <c r="D34" i="2"/>
  <c r="C34" i="2"/>
  <c r="B34" i="2"/>
  <c r="F33" i="2"/>
  <c r="E33" i="2"/>
  <c r="D33" i="2"/>
  <c r="C33" i="2"/>
  <c r="B33" i="2"/>
  <c r="N29" i="2"/>
  <c r="M29" i="2"/>
  <c r="AD29" i="2" s="1"/>
  <c r="AQ29" i="2" s="1"/>
  <c r="BD29" i="2" s="1"/>
  <c r="BQ29" i="2" s="1"/>
  <c r="L29" i="2"/>
  <c r="AC29" i="2" s="1"/>
  <c r="AP29" i="2" s="1"/>
  <c r="BC29" i="2" s="1"/>
  <c r="BP29" i="2" s="1"/>
  <c r="K29" i="2"/>
  <c r="AB29" i="2" s="1"/>
  <c r="AO29" i="2" s="1"/>
  <c r="BB29" i="2" s="1"/>
  <c r="BO29" i="2" s="1"/>
  <c r="J29" i="2"/>
  <c r="AA29" i="2" s="1"/>
  <c r="AN29" i="2" s="1"/>
  <c r="BA29" i="2" s="1"/>
  <c r="BN29" i="2" s="1"/>
  <c r="I29" i="2"/>
  <c r="Z29" i="2" s="1"/>
  <c r="AM29" i="2" s="1"/>
  <c r="AZ29" i="2" s="1"/>
  <c r="BM29" i="2" s="1"/>
  <c r="H29" i="2"/>
  <c r="Y29" i="2" s="1"/>
  <c r="AL29" i="2" s="1"/>
  <c r="AY29" i="2" s="1"/>
  <c r="BL29" i="2" s="1"/>
  <c r="G29" i="2"/>
  <c r="X29" i="2" s="1"/>
  <c r="AK29" i="2" s="1"/>
  <c r="AX29" i="2" s="1"/>
  <c r="BK29" i="2" s="1"/>
  <c r="F29" i="2"/>
  <c r="W29" i="2" s="1"/>
  <c r="AJ29" i="2" s="1"/>
  <c r="AW29" i="2" s="1"/>
  <c r="BJ29" i="2" s="1"/>
  <c r="E29" i="2"/>
  <c r="V29" i="2" s="1"/>
  <c r="AI29" i="2" s="1"/>
  <c r="AV29" i="2" s="1"/>
  <c r="BI29" i="2" s="1"/>
  <c r="D29" i="2"/>
  <c r="U29" i="2" s="1"/>
  <c r="AH29" i="2" s="1"/>
  <c r="AU29" i="2" s="1"/>
  <c r="BH29" i="2" s="1"/>
  <c r="C29" i="2"/>
  <c r="T29" i="2" s="1"/>
  <c r="AG29" i="2" s="1"/>
  <c r="AT29" i="2" s="1"/>
  <c r="BG29" i="2" s="1"/>
  <c r="B29" i="2"/>
  <c r="N28" i="2"/>
  <c r="M28" i="2"/>
  <c r="AD28" i="2" s="1"/>
  <c r="AQ28" i="2" s="1"/>
  <c r="BD28" i="2" s="1"/>
  <c r="BQ28" i="2" s="1"/>
  <c r="L28" i="2"/>
  <c r="AC28" i="2" s="1"/>
  <c r="AP28" i="2" s="1"/>
  <c r="BC28" i="2" s="1"/>
  <c r="BP28" i="2" s="1"/>
  <c r="K28" i="2"/>
  <c r="AB28" i="2" s="1"/>
  <c r="AO28" i="2" s="1"/>
  <c r="BB28" i="2" s="1"/>
  <c r="BO28" i="2" s="1"/>
  <c r="J28" i="2"/>
  <c r="AA28" i="2" s="1"/>
  <c r="AN28" i="2" s="1"/>
  <c r="BA28" i="2" s="1"/>
  <c r="BN28" i="2" s="1"/>
  <c r="I28" i="2"/>
  <c r="Z28" i="2" s="1"/>
  <c r="AM28" i="2" s="1"/>
  <c r="AZ28" i="2" s="1"/>
  <c r="BM28" i="2" s="1"/>
  <c r="H28" i="2"/>
  <c r="Y28" i="2" s="1"/>
  <c r="AL28" i="2" s="1"/>
  <c r="AY28" i="2" s="1"/>
  <c r="BL28" i="2" s="1"/>
  <c r="G28" i="2"/>
  <c r="X28" i="2" s="1"/>
  <c r="AK28" i="2" s="1"/>
  <c r="AX28" i="2" s="1"/>
  <c r="BK28" i="2" s="1"/>
  <c r="F28" i="2"/>
  <c r="W28" i="2" s="1"/>
  <c r="AJ28" i="2" s="1"/>
  <c r="AW28" i="2" s="1"/>
  <c r="BJ28" i="2" s="1"/>
  <c r="E28" i="2"/>
  <c r="V28" i="2" s="1"/>
  <c r="AI28" i="2" s="1"/>
  <c r="AV28" i="2" s="1"/>
  <c r="BI28" i="2" s="1"/>
  <c r="D28" i="2"/>
  <c r="U28" i="2" s="1"/>
  <c r="AH28" i="2" s="1"/>
  <c r="AU28" i="2" s="1"/>
  <c r="BH28" i="2" s="1"/>
  <c r="C28" i="2"/>
  <c r="T28" i="2" s="1"/>
  <c r="AG28" i="2" s="1"/>
  <c r="AT28" i="2" s="1"/>
  <c r="BG28" i="2" s="1"/>
  <c r="B28" i="2"/>
  <c r="N27" i="2"/>
  <c r="M27" i="2"/>
  <c r="AD27" i="2" s="1"/>
  <c r="AQ27" i="2" s="1"/>
  <c r="BD27" i="2" s="1"/>
  <c r="BQ27" i="2" s="1"/>
  <c r="L27" i="2"/>
  <c r="AC27" i="2" s="1"/>
  <c r="AP27" i="2" s="1"/>
  <c r="BC27" i="2" s="1"/>
  <c r="BP27" i="2" s="1"/>
  <c r="K27" i="2"/>
  <c r="AB27" i="2" s="1"/>
  <c r="AO27" i="2" s="1"/>
  <c r="BB27" i="2" s="1"/>
  <c r="BO27" i="2" s="1"/>
  <c r="J27" i="2"/>
  <c r="AA27" i="2" s="1"/>
  <c r="AN27" i="2" s="1"/>
  <c r="BA27" i="2" s="1"/>
  <c r="BN27" i="2" s="1"/>
  <c r="I27" i="2"/>
  <c r="Z27" i="2" s="1"/>
  <c r="AM27" i="2" s="1"/>
  <c r="AZ27" i="2" s="1"/>
  <c r="BM27" i="2" s="1"/>
  <c r="H27" i="2"/>
  <c r="Y27" i="2" s="1"/>
  <c r="AL27" i="2" s="1"/>
  <c r="AY27" i="2" s="1"/>
  <c r="BL27" i="2" s="1"/>
  <c r="G27" i="2"/>
  <c r="X27" i="2" s="1"/>
  <c r="AK27" i="2" s="1"/>
  <c r="AX27" i="2" s="1"/>
  <c r="BK27" i="2" s="1"/>
  <c r="F27" i="2"/>
  <c r="W27" i="2" s="1"/>
  <c r="AJ27" i="2" s="1"/>
  <c r="AW27" i="2" s="1"/>
  <c r="BJ27" i="2" s="1"/>
  <c r="E27" i="2"/>
  <c r="V27" i="2" s="1"/>
  <c r="AI27" i="2" s="1"/>
  <c r="AV27" i="2" s="1"/>
  <c r="BI27" i="2" s="1"/>
  <c r="D27" i="2"/>
  <c r="U27" i="2" s="1"/>
  <c r="AH27" i="2" s="1"/>
  <c r="AU27" i="2" s="1"/>
  <c r="BH27" i="2" s="1"/>
  <c r="C27" i="2"/>
  <c r="T27" i="2" s="1"/>
  <c r="AG27" i="2" s="1"/>
  <c r="AT27" i="2" s="1"/>
  <c r="BG27" i="2" s="1"/>
  <c r="B27" i="2"/>
  <c r="N26" i="2"/>
  <c r="M26" i="2"/>
  <c r="AD26" i="2" s="1"/>
  <c r="AQ26" i="2" s="1"/>
  <c r="BD26" i="2" s="1"/>
  <c r="BQ26" i="2" s="1"/>
  <c r="L26" i="2"/>
  <c r="AC26" i="2" s="1"/>
  <c r="AP26" i="2" s="1"/>
  <c r="BC26" i="2" s="1"/>
  <c r="BP26" i="2" s="1"/>
  <c r="K26" i="2"/>
  <c r="AB26" i="2" s="1"/>
  <c r="AO26" i="2" s="1"/>
  <c r="BB26" i="2" s="1"/>
  <c r="BO26" i="2" s="1"/>
  <c r="J26" i="2"/>
  <c r="AA26" i="2" s="1"/>
  <c r="AN26" i="2" s="1"/>
  <c r="BA26" i="2" s="1"/>
  <c r="BN26" i="2" s="1"/>
  <c r="I26" i="2"/>
  <c r="Z26" i="2" s="1"/>
  <c r="AM26" i="2" s="1"/>
  <c r="AZ26" i="2" s="1"/>
  <c r="BM26" i="2" s="1"/>
  <c r="H26" i="2"/>
  <c r="Y26" i="2" s="1"/>
  <c r="AL26" i="2" s="1"/>
  <c r="AY26" i="2" s="1"/>
  <c r="BL26" i="2" s="1"/>
  <c r="G26" i="2"/>
  <c r="X26" i="2" s="1"/>
  <c r="AK26" i="2" s="1"/>
  <c r="AX26" i="2" s="1"/>
  <c r="BK26" i="2" s="1"/>
  <c r="F26" i="2"/>
  <c r="W26" i="2" s="1"/>
  <c r="AJ26" i="2" s="1"/>
  <c r="AW26" i="2" s="1"/>
  <c r="BJ26" i="2" s="1"/>
  <c r="E26" i="2"/>
  <c r="V26" i="2" s="1"/>
  <c r="AI26" i="2" s="1"/>
  <c r="AV26" i="2" s="1"/>
  <c r="BI26" i="2" s="1"/>
  <c r="D26" i="2"/>
  <c r="U26" i="2" s="1"/>
  <c r="AH26" i="2" s="1"/>
  <c r="AU26" i="2" s="1"/>
  <c r="BH26" i="2" s="1"/>
  <c r="C26" i="2"/>
  <c r="T26" i="2" s="1"/>
  <c r="AG26" i="2" s="1"/>
  <c r="AT26" i="2" s="1"/>
  <c r="BG26" i="2" s="1"/>
  <c r="B26" i="2"/>
  <c r="N25" i="2"/>
  <c r="N71" i="2" s="1"/>
  <c r="M25" i="2"/>
  <c r="AD25" i="2" s="1"/>
  <c r="AQ25" i="2" s="1"/>
  <c r="BD25" i="2" s="1"/>
  <c r="BQ25" i="2" s="1"/>
  <c r="L25" i="2"/>
  <c r="AC25" i="2" s="1"/>
  <c r="AP25" i="2" s="1"/>
  <c r="BC25" i="2" s="1"/>
  <c r="BP25" i="2" s="1"/>
  <c r="K25" i="2"/>
  <c r="AB25" i="2" s="1"/>
  <c r="AO25" i="2" s="1"/>
  <c r="BB25" i="2" s="1"/>
  <c r="BO25" i="2" s="1"/>
  <c r="J25" i="2"/>
  <c r="AA25" i="2" s="1"/>
  <c r="AN25" i="2" s="1"/>
  <c r="BA25" i="2" s="1"/>
  <c r="BN25" i="2" s="1"/>
  <c r="I25" i="2"/>
  <c r="Z25" i="2" s="1"/>
  <c r="AM25" i="2" s="1"/>
  <c r="AZ25" i="2" s="1"/>
  <c r="BM25" i="2" s="1"/>
  <c r="H25" i="2"/>
  <c r="Y25" i="2" s="1"/>
  <c r="AL25" i="2" s="1"/>
  <c r="AY25" i="2" s="1"/>
  <c r="BL25" i="2" s="1"/>
  <c r="G25" i="2"/>
  <c r="X25" i="2" s="1"/>
  <c r="AK25" i="2" s="1"/>
  <c r="AX25" i="2" s="1"/>
  <c r="BK25" i="2" s="1"/>
  <c r="F25" i="2"/>
  <c r="W25" i="2" s="1"/>
  <c r="AJ25" i="2" s="1"/>
  <c r="AW25" i="2" s="1"/>
  <c r="BJ25" i="2" s="1"/>
  <c r="E25" i="2"/>
  <c r="V25" i="2" s="1"/>
  <c r="AI25" i="2" s="1"/>
  <c r="AV25" i="2" s="1"/>
  <c r="BI25" i="2" s="1"/>
  <c r="D25" i="2"/>
  <c r="U25" i="2" s="1"/>
  <c r="AH25" i="2" s="1"/>
  <c r="AU25" i="2" s="1"/>
  <c r="BH25" i="2" s="1"/>
  <c r="C25" i="2"/>
  <c r="T25" i="2" s="1"/>
  <c r="AG25" i="2" s="1"/>
  <c r="AT25" i="2" s="1"/>
  <c r="BG25" i="2" s="1"/>
  <c r="B25" i="2"/>
  <c r="N24" i="2"/>
  <c r="N70" i="2" s="1"/>
  <c r="M24" i="2"/>
  <c r="AD24" i="2" s="1"/>
  <c r="AQ24" i="2" s="1"/>
  <c r="BD24" i="2" s="1"/>
  <c r="BQ24" i="2" s="1"/>
  <c r="L24" i="2"/>
  <c r="AC24" i="2" s="1"/>
  <c r="AP24" i="2" s="1"/>
  <c r="BC24" i="2" s="1"/>
  <c r="BP24" i="2" s="1"/>
  <c r="K24" i="2"/>
  <c r="AB24" i="2" s="1"/>
  <c r="AO24" i="2" s="1"/>
  <c r="BB24" i="2" s="1"/>
  <c r="BO24" i="2" s="1"/>
  <c r="J24" i="2"/>
  <c r="AA24" i="2" s="1"/>
  <c r="AN24" i="2" s="1"/>
  <c r="BA24" i="2" s="1"/>
  <c r="BN24" i="2" s="1"/>
  <c r="I24" i="2"/>
  <c r="Z24" i="2" s="1"/>
  <c r="AM24" i="2" s="1"/>
  <c r="AZ24" i="2" s="1"/>
  <c r="BM24" i="2" s="1"/>
  <c r="H24" i="2"/>
  <c r="Y24" i="2" s="1"/>
  <c r="AL24" i="2" s="1"/>
  <c r="AY24" i="2" s="1"/>
  <c r="BL24" i="2" s="1"/>
  <c r="G24" i="2"/>
  <c r="X24" i="2" s="1"/>
  <c r="AK24" i="2" s="1"/>
  <c r="AX24" i="2" s="1"/>
  <c r="BK24" i="2" s="1"/>
  <c r="F24" i="2"/>
  <c r="W24" i="2" s="1"/>
  <c r="AJ24" i="2" s="1"/>
  <c r="AW24" i="2" s="1"/>
  <c r="BJ24" i="2" s="1"/>
  <c r="E24" i="2"/>
  <c r="V24" i="2" s="1"/>
  <c r="AI24" i="2" s="1"/>
  <c r="AV24" i="2" s="1"/>
  <c r="BI24" i="2" s="1"/>
  <c r="D24" i="2"/>
  <c r="U24" i="2" s="1"/>
  <c r="AH24" i="2" s="1"/>
  <c r="AU24" i="2" s="1"/>
  <c r="BH24" i="2" s="1"/>
  <c r="C24" i="2"/>
  <c r="T24" i="2" s="1"/>
  <c r="AG24" i="2" s="1"/>
  <c r="AT24" i="2" s="1"/>
  <c r="BG24" i="2" s="1"/>
  <c r="B24" i="2"/>
  <c r="N23" i="2"/>
  <c r="M23" i="2"/>
  <c r="AD23" i="2" s="1"/>
  <c r="AQ23" i="2" s="1"/>
  <c r="BD23" i="2" s="1"/>
  <c r="BQ23" i="2" s="1"/>
  <c r="L23" i="2"/>
  <c r="AC23" i="2" s="1"/>
  <c r="AP23" i="2" s="1"/>
  <c r="BC23" i="2" s="1"/>
  <c r="BP23" i="2" s="1"/>
  <c r="K23" i="2"/>
  <c r="AB23" i="2" s="1"/>
  <c r="AO23" i="2" s="1"/>
  <c r="BB23" i="2" s="1"/>
  <c r="BO23" i="2" s="1"/>
  <c r="J23" i="2"/>
  <c r="AA23" i="2" s="1"/>
  <c r="AN23" i="2" s="1"/>
  <c r="BA23" i="2" s="1"/>
  <c r="BN23" i="2" s="1"/>
  <c r="I23" i="2"/>
  <c r="Z23" i="2" s="1"/>
  <c r="AM23" i="2" s="1"/>
  <c r="AZ23" i="2" s="1"/>
  <c r="BM23" i="2" s="1"/>
  <c r="H23" i="2"/>
  <c r="Y23" i="2" s="1"/>
  <c r="AL23" i="2" s="1"/>
  <c r="AY23" i="2" s="1"/>
  <c r="BL23" i="2" s="1"/>
  <c r="G23" i="2"/>
  <c r="X23" i="2" s="1"/>
  <c r="AK23" i="2" s="1"/>
  <c r="AX23" i="2" s="1"/>
  <c r="BK23" i="2" s="1"/>
  <c r="F23" i="2"/>
  <c r="W23" i="2" s="1"/>
  <c r="AJ23" i="2" s="1"/>
  <c r="AW23" i="2" s="1"/>
  <c r="BJ23" i="2" s="1"/>
  <c r="E23" i="2"/>
  <c r="V23" i="2" s="1"/>
  <c r="AI23" i="2" s="1"/>
  <c r="AV23" i="2" s="1"/>
  <c r="BI23" i="2" s="1"/>
  <c r="D23" i="2"/>
  <c r="U23" i="2" s="1"/>
  <c r="AH23" i="2" s="1"/>
  <c r="AU23" i="2" s="1"/>
  <c r="BH23" i="2" s="1"/>
  <c r="C23" i="2"/>
  <c r="T23" i="2" s="1"/>
  <c r="AG23" i="2" s="1"/>
  <c r="AT23" i="2" s="1"/>
  <c r="BG23" i="2" s="1"/>
  <c r="B23" i="2"/>
  <c r="N22" i="2"/>
  <c r="N68" i="2" s="1"/>
  <c r="M22" i="2"/>
  <c r="AD22" i="2" s="1"/>
  <c r="AQ22" i="2" s="1"/>
  <c r="BD22" i="2" s="1"/>
  <c r="BQ22" i="2" s="1"/>
  <c r="L22" i="2"/>
  <c r="AC22" i="2" s="1"/>
  <c r="AP22" i="2" s="1"/>
  <c r="BC22" i="2" s="1"/>
  <c r="BP22" i="2" s="1"/>
  <c r="K22" i="2"/>
  <c r="AB22" i="2" s="1"/>
  <c r="AO22" i="2" s="1"/>
  <c r="BB22" i="2" s="1"/>
  <c r="BO22" i="2" s="1"/>
  <c r="J22" i="2"/>
  <c r="AA22" i="2" s="1"/>
  <c r="AN22" i="2" s="1"/>
  <c r="BA22" i="2" s="1"/>
  <c r="BN22" i="2" s="1"/>
  <c r="I22" i="2"/>
  <c r="Z22" i="2" s="1"/>
  <c r="AM22" i="2" s="1"/>
  <c r="AZ22" i="2" s="1"/>
  <c r="BM22" i="2" s="1"/>
  <c r="H22" i="2"/>
  <c r="Y22" i="2" s="1"/>
  <c r="AL22" i="2" s="1"/>
  <c r="AY22" i="2" s="1"/>
  <c r="BL22" i="2" s="1"/>
  <c r="G22" i="2"/>
  <c r="X22" i="2" s="1"/>
  <c r="AK22" i="2" s="1"/>
  <c r="AX22" i="2" s="1"/>
  <c r="BK22" i="2" s="1"/>
  <c r="F22" i="2"/>
  <c r="W22" i="2" s="1"/>
  <c r="AJ22" i="2" s="1"/>
  <c r="AW22" i="2" s="1"/>
  <c r="BJ22" i="2" s="1"/>
  <c r="E22" i="2"/>
  <c r="V22" i="2" s="1"/>
  <c r="AI22" i="2" s="1"/>
  <c r="AV22" i="2" s="1"/>
  <c r="BI22" i="2" s="1"/>
  <c r="D22" i="2"/>
  <c r="U22" i="2" s="1"/>
  <c r="AH22" i="2" s="1"/>
  <c r="AU22" i="2" s="1"/>
  <c r="BH22" i="2" s="1"/>
  <c r="C22" i="2"/>
  <c r="T22" i="2" s="1"/>
  <c r="AG22" i="2" s="1"/>
  <c r="AT22" i="2" s="1"/>
  <c r="BG22" i="2" s="1"/>
  <c r="B22" i="2"/>
  <c r="N21" i="2"/>
  <c r="M21" i="2"/>
  <c r="AD21" i="2" s="1"/>
  <c r="AQ21" i="2" s="1"/>
  <c r="BD21" i="2" s="1"/>
  <c r="BQ21" i="2" s="1"/>
  <c r="L21" i="2"/>
  <c r="AC21" i="2" s="1"/>
  <c r="AP21" i="2" s="1"/>
  <c r="BC21" i="2" s="1"/>
  <c r="BP21" i="2" s="1"/>
  <c r="K21" i="2"/>
  <c r="AB21" i="2" s="1"/>
  <c r="AO21" i="2" s="1"/>
  <c r="BB21" i="2" s="1"/>
  <c r="BO21" i="2" s="1"/>
  <c r="J21" i="2"/>
  <c r="AA21" i="2" s="1"/>
  <c r="AN21" i="2" s="1"/>
  <c r="BA21" i="2" s="1"/>
  <c r="BN21" i="2" s="1"/>
  <c r="I21" i="2"/>
  <c r="Z21" i="2" s="1"/>
  <c r="AM21" i="2" s="1"/>
  <c r="AZ21" i="2" s="1"/>
  <c r="BM21" i="2" s="1"/>
  <c r="H21" i="2"/>
  <c r="Y21" i="2" s="1"/>
  <c r="AL21" i="2" s="1"/>
  <c r="AY21" i="2" s="1"/>
  <c r="BL21" i="2" s="1"/>
  <c r="G21" i="2"/>
  <c r="X21" i="2" s="1"/>
  <c r="AK21" i="2" s="1"/>
  <c r="AX21" i="2" s="1"/>
  <c r="BK21" i="2" s="1"/>
  <c r="F21" i="2"/>
  <c r="W21" i="2" s="1"/>
  <c r="AJ21" i="2" s="1"/>
  <c r="AW21" i="2" s="1"/>
  <c r="BJ21" i="2" s="1"/>
  <c r="E21" i="2"/>
  <c r="V21" i="2" s="1"/>
  <c r="AI21" i="2" s="1"/>
  <c r="AV21" i="2" s="1"/>
  <c r="BI21" i="2" s="1"/>
  <c r="D21" i="2"/>
  <c r="U21" i="2" s="1"/>
  <c r="AH21" i="2" s="1"/>
  <c r="AU21" i="2" s="1"/>
  <c r="BH21" i="2" s="1"/>
  <c r="C21" i="2"/>
  <c r="T21" i="2" s="1"/>
  <c r="AG21" i="2" s="1"/>
  <c r="AT21" i="2" s="1"/>
  <c r="BG21" i="2" s="1"/>
  <c r="B21" i="2"/>
  <c r="N20" i="2"/>
  <c r="M20" i="2"/>
  <c r="AD20" i="2" s="1"/>
  <c r="AQ20" i="2" s="1"/>
  <c r="BD20" i="2" s="1"/>
  <c r="BQ20" i="2" s="1"/>
  <c r="L20" i="2"/>
  <c r="AC20" i="2" s="1"/>
  <c r="AP20" i="2" s="1"/>
  <c r="BC20" i="2" s="1"/>
  <c r="BP20" i="2" s="1"/>
  <c r="K20" i="2"/>
  <c r="AB20" i="2" s="1"/>
  <c r="AO20" i="2" s="1"/>
  <c r="BB20" i="2" s="1"/>
  <c r="BO20" i="2" s="1"/>
  <c r="J20" i="2"/>
  <c r="AA20" i="2" s="1"/>
  <c r="AN20" i="2" s="1"/>
  <c r="BA20" i="2" s="1"/>
  <c r="BN20" i="2" s="1"/>
  <c r="I20" i="2"/>
  <c r="Z20" i="2" s="1"/>
  <c r="AM20" i="2" s="1"/>
  <c r="AZ20" i="2" s="1"/>
  <c r="BM20" i="2" s="1"/>
  <c r="H20" i="2"/>
  <c r="Y20" i="2" s="1"/>
  <c r="AL20" i="2" s="1"/>
  <c r="AY20" i="2" s="1"/>
  <c r="BL20" i="2" s="1"/>
  <c r="G20" i="2"/>
  <c r="X20" i="2" s="1"/>
  <c r="AK20" i="2" s="1"/>
  <c r="AX20" i="2" s="1"/>
  <c r="BK20" i="2" s="1"/>
  <c r="F20" i="2"/>
  <c r="W20" i="2" s="1"/>
  <c r="AJ20" i="2" s="1"/>
  <c r="AW20" i="2" s="1"/>
  <c r="BJ20" i="2" s="1"/>
  <c r="E20" i="2"/>
  <c r="V20" i="2" s="1"/>
  <c r="AI20" i="2" s="1"/>
  <c r="AV20" i="2" s="1"/>
  <c r="BI20" i="2" s="1"/>
  <c r="D20" i="2"/>
  <c r="U20" i="2" s="1"/>
  <c r="AH20" i="2" s="1"/>
  <c r="AU20" i="2" s="1"/>
  <c r="BH20" i="2" s="1"/>
  <c r="C20" i="2"/>
  <c r="T20" i="2" s="1"/>
  <c r="AG20" i="2" s="1"/>
  <c r="AT20" i="2" s="1"/>
  <c r="BG20" i="2" s="1"/>
  <c r="B20" i="2"/>
  <c r="M19" i="2"/>
  <c r="AD19" i="2" s="1"/>
  <c r="AQ19" i="2" s="1"/>
  <c r="BD19" i="2" s="1"/>
  <c r="BQ19" i="2" s="1"/>
  <c r="L19" i="2"/>
  <c r="AC19" i="2" s="1"/>
  <c r="AP19" i="2" s="1"/>
  <c r="BC19" i="2" s="1"/>
  <c r="BP19" i="2" s="1"/>
  <c r="K19" i="2"/>
  <c r="AB19" i="2" s="1"/>
  <c r="AO19" i="2" s="1"/>
  <c r="BB19" i="2" s="1"/>
  <c r="BO19" i="2" s="1"/>
  <c r="J19" i="2"/>
  <c r="AA19" i="2" s="1"/>
  <c r="AN19" i="2" s="1"/>
  <c r="BA19" i="2" s="1"/>
  <c r="BN19" i="2" s="1"/>
  <c r="I19" i="2"/>
  <c r="Z19" i="2" s="1"/>
  <c r="AM19" i="2" s="1"/>
  <c r="AZ19" i="2" s="1"/>
  <c r="BM19" i="2" s="1"/>
  <c r="H19" i="2"/>
  <c r="Y19" i="2" s="1"/>
  <c r="AL19" i="2" s="1"/>
  <c r="AY19" i="2" s="1"/>
  <c r="BL19" i="2" s="1"/>
  <c r="G19" i="2"/>
  <c r="X19" i="2" s="1"/>
  <c r="AK19" i="2" s="1"/>
  <c r="AX19" i="2" s="1"/>
  <c r="BK19" i="2" s="1"/>
  <c r="F19" i="2"/>
  <c r="E19" i="2"/>
  <c r="V19" i="2" s="1"/>
  <c r="AI19" i="2" s="1"/>
  <c r="AV19" i="2" s="1"/>
  <c r="BI19" i="2" s="1"/>
  <c r="D19" i="2"/>
  <c r="U19" i="2" s="1"/>
  <c r="AH19" i="2" s="1"/>
  <c r="AU19" i="2" s="1"/>
  <c r="BH19" i="2" s="1"/>
  <c r="C19" i="2"/>
  <c r="T19" i="2" s="1"/>
  <c r="AG19" i="2" s="1"/>
  <c r="AT19" i="2" s="1"/>
  <c r="BG19" i="2" s="1"/>
  <c r="B19" i="2"/>
  <c r="M18" i="2"/>
  <c r="L18" i="2"/>
  <c r="K18" i="2"/>
  <c r="J18" i="2"/>
  <c r="I18" i="2"/>
  <c r="H18" i="2"/>
  <c r="G18" i="2"/>
  <c r="F18" i="2"/>
  <c r="E18" i="2"/>
  <c r="D18" i="2"/>
  <c r="C18" i="2"/>
  <c r="M17" i="2"/>
  <c r="L17" i="2"/>
  <c r="K17" i="2"/>
  <c r="J17" i="2"/>
  <c r="I17" i="2"/>
  <c r="H17" i="2"/>
  <c r="G17" i="2"/>
  <c r="F17" i="2"/>
  <c r="E17" i="2"/>
  <c r="D17" i="2"/>
  <c r="C17" i="2"/>
  <c r="M15" i="2"/>
  <c r="M16" i="2" s="1"/>
  <c r="L15" i="2"/>
  <c r="L16" i="2" s="1"/>
  <c r="K15" i="2"/>
  <c r="K16" i="2" s="1"/>
  <c r="J15" i="2"/>
  <c r="J16" i="2" s="1"/>
  <c r="I15" i="2"/>
  <c r="I16" i="2" s="1"/>
  <c r="H15" i="2"/>
  <c r="H16" i="2" s="1"/>
  <c r="G15" i="2"/>
  <c r="G16" i="2" s="1"/>
  <c r="F15" i="2"/>
  <c r="F16" i="2" s="1"/>
  <c r="E15" i="2"/>
  <c r="E16" i="2" s="1"/>
  <c r="D15" i="2"/>
  <c r="D16" i="2" s="1"/>
  <c r="C15" i="2"/>
  <c r="C16" i="2" s="1"/>
  <c r="M49" i="1"/>
  <c r="M55" i="1" s="1"/>
  <c r="L49" i="1"/>
  <c r="L55" i="1" s="1"/>
  <c r="K49" i="1"/>
  <c r="K55" i="1" s="1"/>
  <c r="J49" i="1"/>
  <c r="J55" i="1" s="1"/>
  <c r="I49" i="1"/>
  <c r="H49" i="1"/>
  <c r="H55" i="1" s="1"/>
  <c r="G49" i="1"/>
  <c r="G55" i="1" s="1"/>
  <c r="F49" i="1"/>
  <c r="F55" i="1" s="1"/>
  <c r="E49" i="1"/>
  <c r="E55" i="1" s="1"/>
  <c r="D49" i="1"/>
  <c r="D55" i="1" s="1"/>
  <c r="M48" i="1"/>
  <c r="L48" i="1"/>
  <c r="K48" i="1"/>
  <c r="J48" i="1"/>
  <c r="I48" i="1"/>
  <c r="H48" i="1"/>
  <c r="G48" i="1"/>
  <c r="F48" i="1"/>
  <c r="E48" i="1"/>
  <c r="D48" i="1"/>
  <c r="M47" i="1"/>
  <c r="L47" i="1"/>
  <c r="K47" i="1"/>
  <c r="J47" i="1"/>
  <c r="I47" i="1"/>
  <c r="H47" i="1"/>
  <c r="G47" i="1"/>
  <c r="F47" i="1"/>
  <c r="E47" i="1"/>
  <c r="D47" i="1"/>
  <c r="D53" i="1" s="1"/>
  <c r="C49" i="1"/>
  <c r="C55" i="1" s="1"/>
  <c r="C48" i="1"/>
  <c r="C54" i="1" s="1"/>
  <c r="C47" i="1"/>
  <c r="C46" i="1"/>
  <c r="M46" i="1"/>
  <c r="L46" i="1"/>
  <c r="K46" i="1"/>
  <c r="J46" i="1"/>
  <c r="I46" i="1"/>
  <c r="H46" i="1"/>
  <c r="G46" i="1"/>
  <c r="F46" i="1"/>
  <c r="E46" i="1"/>
  <c r="D46" i="1"/>
  <c r="F43" i="1"/>
  <c r="E43" i="1"/>
  <c r="D43" i="1"/>
  <c r="C43" i="1"/>
  <c r="B43" i="1"/>
  <c r="F42" i="1"/>
  <c r="E42" i="1"/>
  <c r="D42" i="1"/>
  <c r="C42" i="1"/>
  <c r="B42" i="1"/>
  <c r="F41" i="1"/>
  <c r="E41" i="1"/>
  <c r="D41" i="1"/>
  <c r="C41" i="1"/>
  <c r="B41" i="1"/>
  <c r="F40" i="1"/>
  <c r="E40" i="1"/>
  <c r="D40" i="1"/>
  <c r="C40" i="1"/>
  <c r="B40" i="1"/>
  <c r="F39" i="1"/>
  <c r="E39" i="1"/>
  <c r="D39" i="1"/>
  <c r="C39" i="1"/>
  <c r="B39" i="1"/>
  <c r="F38" i="1"/>
  <c r="E38" i="1"/>
  <c r="D38" i="1"/>
  <c r="C38" i="1"/>
  <c r="B38" i="1"/>
  <c r="F37" i="1"/>
  <c r="E37" i="1"/>
  <c r="D37" i="1"/>
  <c r="C37" i="1"/>
  <c r="B37" i="1"/>
  <c r="F36" i="1"/>
  <c r="E36" i="1"/>
  <c r="D36" i="1"/>
  <c r="C36" i="1"/>
  <c r="B36" i="1"/>
  <c r="F35" i="1"/>
  <c r="E35" i="1"/>
  <c r="D35" i="1"/>
  <c r="C35" i="1"/>
  <c r="B35" i="1"/>
  <c r="F34" i="1"/>
  <c r="E34" i="1"/>
  <c r="D34" i="1"/>
  <c r="C34" i="1"/>
  <c r="B34" i="1"/>
  <c r="B33" i="1"/>
  <c r="F33" i="1"/>
  <c r="E33" i="1"/>
  <c r="D33" i="1"/>
  <c r="C33" i="1"/>
  <c r="N29" i="1"/>
  <c r="P24" i="1" s="1"/>
  <c r="R24" i="1" s="1"/>
  <c r="N28" i="1"/>
  <c r="N27" i="1"/>
  <c r="N26" i="1"/>
  <c r="N25" i="1"/>
  <c r="N24" i="1"/>
  <c r="N23" i="1"/>
  <c r="N22" i="1"/>
  <c r="N21" i="1"/>
  <c r="P21" i="1" s="1"/>
  <c r="R21" i="1" s="1"/>
  <c r="N20" i="1"/>
  <c r="P20" i="1" s="1"/>
  <c r="R20" i="1" s="1"/>
  <c r="N19" i="1"/>
  <c r="P22" i="1" s="1"/>
  <c r="R22" i="1" s="1"/>
  <c r="M29" i="1"/>
  <c r="L29" i="1"/>
  <c r="K29" i="1"/>
  <c r="J29" i="1"/>
  <c r="I29" i="1"/>
  <c r="H29" i="1"/>
  <c r="G29" i="1"/>
  <c r="F29" i="1"/>
  <c r="E29" i="1"/>
  <c r="D29" i="1"/>
  <c r="C29" i="1"/>
  <c r="B29" i="1"/>
  <c r="M28" i="1"/>
  <c r="L28" i="1"/>
  <c r="K28" i="1"/>
  <c r="J28" i="1"/>
  <c r="I28" i="1"/>
  <c r="H28" i="1"/>
  <c r="G28" i="1"/>
  <c r="F28" i="1"/>
  <c r="E28" i="1"/>
  <c r="D28" i="1"/>
  <c r="C28" i="1"/>
  <c r="B28" i="1"/>
  <c r="M27" i="1"/>
  <c r="L27" i="1"/>
  <c r="K27" i="1"/>
  <c r="J27" i="1"/>
  <c r="I27" i="1"/>
  <c r="H27" i="1"/>
  <c r="G27" i="1"/>
  <c r="F27" i="1"/>
  <c r="E27" i="1"/>
  <c r="D27" i="1"/>
  <c r="C27" i="1"/>
  <c r="B27" i="1"/>
  <c r="M26" i="1"/>
  <c r="L26" i="1"/>
  <c r="K26" i="1"/>
  <c r="J26" i="1"/>
  <c r="I26" i="1"/>
  <c r="H26" i="1"/>
  <c r="G26" i="1"/>
  <c r="F26" i="1"/>
  <c r="E26" i="1"/>
  <c r="D26" i="1"/>
  <c r="C26" i="1"/>
  <c r="B26" i="1"/>
  <c r="M25" i="1"/>
  <c r="L25" i="1"/>
  <c r="K25" i="1"/>
  <c r="J25" i="1"/>
  <c r="I25" i="1"/>
  <c r="H25" i="1"/>
  <c r="G25" i="1"/>
  <c r="F25" i="1"/>
  <c r="E25" i="1"/>
  <c r="D25" i="1"/>
  <c r="C25" i="1"/>
  <c r="B25" i="1"/>
  <c r="M24" i="1"/>
  <c r="L24" i="1"/>
  <c r="K24" i="1"/>
  <c r="J24" i="1"/>
  <c r="I24" i="1"/>
  <c r="H24" i="1"/>
  <c r="G24" i="1"/>
  <c r="F24" i="1"/>
  <c r="E24" i="1"/>
  <c r="D24" i="1"/>
  <c r="C24" i="1"/>
  <c r="B24" i="1"/>
  <c r="M23" i="1"/>
  <c r="L23" i="1"/>
  <c r="K23" i="1"/>
  <c r="J23" i="1"/>
  <c r="I23" i="1"/>
  <c r="H23" i="1"/>
  <c r="G23" i="1"/>
  <c r="F23" i="1"/>
  <c r="E23" i="1"/>
  <c r="D23" i="1"/>
  <c r="C23" i="1"/>
  <c r="B23" i="1"/>
  <c r="M22" i="1"/>
  <c r="L22" i="1"/>
  <c r="K22" i="1"/>
  <c r="J22" i="1"/>
  <c r="I22" i="1"/>
  <c r="H22" i="1"/>
  <c r="G22" i="1"/>
  <c r="F22" i="1"/>
  <c r="E22" i="1"/>
  <c r="D22" i="1"/>
  <c r="C22" i="1"/>
  <c r="B22" i="1"/>
  <c r="M21" i="1"/>
  <c r="L21" i="1"/>
  <c r="K21" i="1"/>
  <c r="J21" i="1"/>
  <c r="I21" i="1"/>
  <c r="H21" i="1"/>
  <c r="G21" i="1"/>
  <c r="F21" i="1"/>
  <c r="E21" i="1"/>
  <c r="D21" i="1"/>
  <c r="C21" i="1"/>
  <c r="B21" i="1"/>
  <c r="M20" i="1"/>
  <c r="L20" i="1"/>
  <c r="K20" i="1"/>
  <c r="J20" i="1"/>
  <c r="I20" i="1"/>
  <c r="H20" i="1"/>
  <c r="G20" i="1"/>
  <c r="F20" i="1"/>
  <c r="E20" i="1"/>
  <c r="D20" i="1"/>
  <c r="C20" i="1"/>
  <c r="B20" i="1"/>
  <c r="M19" i="1"/>
  <c r="L19" i="1"/>
  <c r="K19" i="1"/>
  <c r="J19" i="1"/>
  <c r="I19" i="1"/>
  <c r="H19" i="1"/>
  <c r="G19" i="1"/>
  <c r="F19" i="1"/>
  <c r="E19" i="1"/>
  <c r="D19" i="1"/>
  <c r="C19" i="1"/>
  <c r="B19" i="1"/>
  <c r="M18" i="1"/>
  <c r="L18" i="1"/>
  <c r="K18" i="1"/>
  <c r="J18" i="1"/>
  <c r="I18" i="1"/>
  <c r="H18" i="1"/>
  <c r="G18" i="1"/>
  <c r="F18" i="1"/>
  <c r="E18" i="1"/>
  <c r="D18" i="1"/>
  <c r="C18" i="1"/>
  <c r="M17" i="1"/>
  <c r="L17" i="1"/>
  <c r="K17" i="1"/>
  <c r="J17" i="1"/>
  <c r="I17" i="1"/>
  <c r="H17" i="1"/>
  <c r="G17" i="1"/>
  <c r="F17" i="1"/>
  <c r="E17" i="1"/>
  <c r="D17" i="1"/>
  <c r="C17" i="1"/>
  <c r="M15" i="1"/>
  <c r="M16" i="1" s="1"/>
  <c r="L15" i="1"/>
  <c r="L16" i="1" s="1"/>
  <c r="K15" i="1"/>
  <c r="K16" i="1" s="1"/>
  <c r="J15" i="1"/>
  <c r="J16" i="1" s="1"/>
  <c r="I15" i="1"/>
  <c r="I16" i="1" s="1"/>
  <c r="H15" i="1"/>
  <c r="H16" i="1" s="1"/>
  <c r="G15" i="1"/>
  <c r="G16" i="1" s="1"/>
  <c r="F15" i="1"/>
  <c r="F16" i="1" s="1"/>
  <c r="E15" i="1"/>
  <c r="E16" i="1" s="1"/>
  <c r="D15" i="1"/>
  <c r="D16" i="1" s="1"/>
  <c r="C15" i="1"/>
  <c r="C16" i="1" s="1"/>
  <c r="O29" i="1" l="1"/>
  <c r="Q29" i="1" s="1"/>
  <c r="G53" i="2"/>
  <c r="G60" i="2"/>
  <c r="M55" i="2"/>
  <c r="M62" i="2"/>
  <c r="O28" i="1"/>
  <c r="Q28" i="1" s="1"/>
  <c r="P28" i="2"/>
  <c r="N74" i="2"/>
  <c r="H53" i="2"/>
  <c r="H60" i="2"/>
  <c r="C52" i="2"/>
  <c r="C59" i="2"/>
  <c r="O27" i="1"/>
  <c r="Q27" i="1" s="1"/>
  <c r="I53" i="2"/>
  <c r="I60" i="2"/>
  <c r="C51" i="2"/>
  <c r="C58" i="2"/>
  <c r="N56" i="1"/>
  <c r="O26" i="1"/>
  <c r="Q26" i="1" s="1"/>
  <c r="P26" i="2"/>
  <c r="N72" i="2"/>
  <c r="J53" i="2"/>
  <c r="J60" i="2"/>
  <c r="D51" i="2"/>
  <c r="N56" i="2" s="1"/>
  <c r="D58" i="2"/>
  <c r="P26" i="3"/>
  <c r="R26" i="3" s="1"/>
  <c r="O25" i="1"/>
  <c r="Q25" i="1" s="1"/>
  <c r="K53" i="2"/>
  <c r="K60" i="2"/>
  <c r="E51" i="2"/>
  <c r="E58" i="2"/>
  <c r="O24" i="1"/>
  <c r="Q24" i="1" s="1"/>
  <c r="L53" i="2"/>
  <c r="L60" i="2"/>
  <c r="F51" i="2"/>
  <c r="F58" i="2"/>
  <c r="O23" i="1"/>
  <c r="Q23" i="1" s="1"/>
  <c r="M53" i="2"/>
  <c r="M60" i="2"/>
  <c r="G51" i="2"/>
  <c r="G58" i="2"/>
  <c r="O22" i="1"/>
  <c r="Q22" i="1" s="1"/>
  <c r="P20" i="2"/>
  <c r="N66" i="2"/>
  <c r="C54" i="2"/>
  <c r="C61" i="2"/>
  <c r="H51" i="2"/>
  <c r="H58" i="2"/>
  <c r="O20" i="3"/>
  <c r="O29" i="3"/>
  <c r="Q29" i="3" s="1"/>
  <c r="O21" i="1"/>
  <c r="Q21" i="1" s="1"/>
  <c r="O20" i="2"/>
  <c r="Q20" i="2" s="1"/>
  <c r="D54" i="2"/>
  <c r="D61" i="2"/>
  <c r="I51" i="2"/>
  <c r="I58" i="2"/>
  <c r="P20" i="3"/>
  <c r="O20" i="1"/>
  <c r="Q20" i="1" s="1"/>
  <c r="E54" i="2"/>
  <c r="E61" i="2"/>
  <c r="J51" i="2"/>
  <c r="J58" i="2"/>
  <c r="O19" i="1"/>
  <c r="Q19" i="1" s="1"/>
  <c r="F54" i="2"/>
  <c r="F61" i="2"/>
  <c r="K51" i="2"/>
  <c r="K58" i="2"/>
  <c r="P19" i="1"/>
  <c r="R19" i="1" s="1"/>
  <c r="G54" i="2"/>
  <c r="G61" i="2"/>
  <c r="L51" i="2"/>
  <c r="L58" i="2"/>
  <c r="P29" i="1"/>
  <c r="R29" i="1" s="1"/>
  <c r="H54" i="2"/>
  <c r="H61" i="2"/>
  <c r="M51" i="2"/>
  <c r="M58" i="2"/>
  <c r="P28" i="1"/>
  <c r="R28" i="1" s="1"/>
  <c r="R19" i="2"/>
  <c r="W19" i="2"/>
  <c r="AJ19" i="2" s="1"/>
  <c r="AW19" i="2" s="1"/>
  <c r="BJ19" i="2" s="1"/>
  <c r="I54" i="2"/>
  <c r="I61" i="2"/>
  <c r="P27" i="1"/>
  <c r="R27" i="1" s="1"/>
  <c r="P29" i="2"/>
  <c r="N75" i="2"/>
  <c r="D52" i="2"/>
  <c r="D59" i="2"/>
  <c r="J54" i="2"/>
  <c r="J61" i="2"/>
  <c r="P29" i="3"/>
  <c r="R29" i="3" s="1"/>
  <c r="P26" i="1"/>
  <c r="R26" i="1" s="1"/>
  <c r="E52" i="2"/>
  <c r="E59" i="2"/>
  <c r="K54" i="2"/>
  <c r="K61" i="2"/>
  <c r="P25" i="1"/>
  <c r="R25" i="1" s="1"/>
  <c r="O27" i="2"/>
  <c r="N73" i="2"/>
  <c r="F52" i="2"/>
  <c r="F59" i="2"/>
  <c r="L54" i="2"/>
  <c r="L61" i="2"/>
  <c r="O27" i="3"/>
  <c r="Q27" i="3" s="1"/>
  <c r="G52" i="2"/>
  <c r="G59" i="2"/>
  <c r="M54" i="2"/>
  <c r="M61" i="2"/>
  <c r="P23" i="1"/>
  <c r="R23" i="1" s="1"/>
  <c r="H52" i="2"/>
  <c r="H59" i="2"/>
  <c r="C55" i="2"/>
  <c r="C62" i="2"/>
  <c r="P25" i="3"/>
  <c r="I52" i="2"/>
  <c r="I59" i="2"/>
  <c r="D55" i="2"/>
  <c r="D62" i="2"/>
  <c r="O23" i="2"/>
  <c r="N69" i="2"/>
  <c r="J52" i="2"/>
  <c r="J59" i="2"/>
  <c r="E55" i="2"/>
  <c r="E62" i="2"/>
  <c r="P23" i="3"/>
  <c r="R23" i="3" s="1"/>
  <c r="O19" i="2"/>
  <c r="P24" i="2"/>
  <c r="N67" i="2"/>
  <c r="K52" i="2"/>
  <c r="K59" i="2"/>
  <c r="F55" i="2"/>
  <c r="F62" i="2"/>
  <c r="P19" i="2"/>
  <c r="P21" i="2"/>
  <c r="R21" i="2" s="1"/>
  <c r="L52" i="2"/>
  <c r="L59" i="2"/>
  <c r="G55" i="2"/>
  <c r="G62" i="2"/>
  <c r="O19" i="3"/>
  <c r="Q19" i="3" s="1"/>
  <c r="M52" i="2"/>
  <c r="M59" i="2"/>
  <c r="H55" i="2"/>
  <c r="H62" i="2"/>
  <c r="C53" i="2"/>
  <c r="C60" i="2"/>
  <c r="I55" i="2"/>
  <c r="I62" i="2"/>
  <c r="D53" i="2"/>
  <c r="D60" i="2"/>
  <c r="J55" i="2"/>
  <c r="J62" i="2"/>
  <c r="E53" i="2"/>
  <c r="E60" i="2"/>
  <c r="K55" i="2"/>
  <c r="K62" i="2"/>
  <c r="F53" i="2"/>
  <c r="F60" i="2"/>
  <c r="L55" i="2"/>
  <c r="L62" i="2"/>
  <c r="Q20" i="3"/>
  <c r="Q28" i="3"/>
  <c r="N56" i="3"/>
  <c r="N16" i="3"/>
  <c r="R25" i="3"/>
  <c r="Q21" i="3"/>
  <c r="R20" i="3"/>
  <c r="P28" i="3"/>
  <c r="R28" i="3" s="1"/>
  <c r="P19" i="3"/>
  <c r="R19" i="3" s="1"/>
  <c r="P27" i="3"/>
  <c r="R27" i="3" s="1"/>
  <c r="P21" i="3"/>
  <c r="R21" i="3" s="1"/>
  <c r="O22" i="3"/>
  <c r="Q22" i="3" s="1"/>
  <c r="P22" i="3"/>
  <c r="R22" i="3" s="1"/>
  <c r="O23" i="3"/>
  <c r="Q23" i="3" s="1"/>
  <c r="O24" i="3"/>
  <c r="Q24" i="3" s="1"/>
  <c r="P24" i="3"/>
  <c r="R24" i="3" s="1"/>
  <c r="O25" i="3"/>
  <c r="Q25" i="3" s="1"/>
  <c r="O26" i="3"/>
  <c r="Q26" i="3" s="1"/>
  <c r="R24" i="2"/>
  <c r="Q23" i="2"/>
  <c r="Q27" i="2"/>
  <c r="R20" i="2"/>
  <c r="R29" i="2"/>
  <c r="Q19" i="2"/>
  <c r="R26" i="2"/>
  <c r="R28" i="2"/>
  <c r="N16" i="2"/>
  <c r="O28" i="2"/>
  <c r="Q28" i="2" s="1"/>
  <c r="P27" i="2"/>
  <c r="R27" i="2" s="1"/>
  <c r="O21" i="2"/>
  <c r="Q21" i="2" s="1"/>
  <c r="O29" i="2"/>
  <c r="Q29" i="2" s="1"/>
  <c r="O22" i="2"/>
  <c r="Q22" i="2" s="1"/>
  <c r="P22" i="2"/>
  <c r="R22" i="2" s="1"/>
  <c r="P23" i="2"/>
  <c r="R23" i="2" s="1"/>
  <c r="O24" i="2"/>
  <c r="Q24" i="2" s="1"/>
  <c r="O25" i="2"/>
  <c r="Q25" i="2" s="1"/>
  <c r="P25" i="2"/>
  <c r="R25" i="2" s="1"/>
  <c r="O26" i="2"/>
  <c r="Q26" i="2" s="1"/>
  <c r="N16" i="1"/>
  <c r="H80" i="2" l="1"/>
  <c r="H85" i="2"/>
  <c r="H88" i="2"/>
  <c r="H82" i="2"/>
  <c r="H79" i="2"/>
  <c r="H81" i="2"/>
  <c r="H86" i="2"/>
  <c r="H84" i="2"/>
  <c r="H83" i="2"/>
  <c r="H78" i="2"/>
  <c r="H87" i="2"/>
  <c r="I110" i="2"/>
  <c r="I107" i="2"/>
  <c r="I104" i="2"/>
  <c r="I113" i="2"/>
  <c r="I108" i="2"/>
  <c r="I112" i="2"/>
  <c r="I106" i="2"/>
  <c r="I114" i="2"/>
  <c r="I111" i="2"/>
  <c r="I109" i="2"/>
  <c r="I105" i="2"/>
  <c r="D113" i="2"/>
  <c r="D110" i="2"/>
  <c r="D107" i="2"/>
  <c r="D104" i="2"/>
  <c r="D112" i="2"/>
  <c r="D108" i="2"/>
  <c r="D114" i="2"/>
  <c r="D109" i="2"/>
  <c r="D106" i="2"/>
  <c r="D111" i="2"/>
  <c r="D105" i="2"/>
  <c r="G121" i="2"/>
  <c r="G126" i="2"/>
  <c r="G123" i="2"/>
  <c r="G120" i="2"/>
  <c r="G117" i="2"/>
  <c r="G125" i="2"/>
  <c r="G119" i="2"/>
  <c r="G124" i="2"/>
  <c r="G122" i="2"/>
  <c r="G127" i="2"/>
  <c r="G118" i="2"/>
  <c r="D69" i="2"/>
  <c r="D73" i="2"/>
  <c r="D70" i="2"/>
  <c r="D67" i="2"/>
  <c r="D71" i="2"/>
  <c r="D74" i="2"/>
  <c r="D68" i="2"/>
  <c r="D66" i="2"/>
  <c r="D72" i="2"/>
  <c r="D65" i="2"/>
  <c r="D75" i="2"/>
  <c r="L82" i="2"/>
  <c r="L87" i="2"/>
  <c r="L84" i="2"/>
  <c r="L81" i="2"/>
  <c r="L85" i="2"/>
  <c r="L86" i="2"/>
  <c r="L80" i="2"/>
  <c r="L79" i="2"/>
  <c r="L78" i="2"/>
  <c r="L88" i="2"/>
  <c r="L83" i="2"/>
  <c r="M107" i="2"/>
  <c r="M112" i="2"/>
  <c r="M110" i="2"/>
  <c r="M109" i="2"/>
  <c r="M111" i="2"/>
  <c r="M113" i="2"/>
  <c r="M106" i="2"/>
  <c r="M114" i="2"/>
  <c r="M108" i="2"/>
  <c r="M105" i="2"/>
  <c r="M104" i="2"/>
  <c r="J91" i="2"/>
  <c r="J96" i="2"/>
  <c r="J101" i="2"/>
  <c r="J100" i="2"/>
  <c r="J97" i="2"/>
  <c r="J94" i="2"/>
  <c r="J98" i="2"/>
  <c r="J92" i="2"/>
  <c r="J93" i="2"/>
  <c r="J99" i="2"/>
  <c r="J95" i="2"/>
  <c r="G80" i="2"/>
  <c r="G85" i="2"/>
  <c r="G88" i="2"/>
  <c r="G82" i="2"/>
  <c r="G79" i="2"/>
  <c r="G78" i="2"/>
  <c r="G81" i="2"/>
  <c r="G86" i="2"/>
  <c r="G87" i="2"/>
  <c r="G84" i="2"/>
  <c r="G83" i="2"/>
  <c r="M75" i="2"/>
  <c r="M72" i="2"/>
  <c r="M69" i="2"/>
  <c r="M66" i="2"/>
  <c r="M68" i="2"/>
  <c r="M73" i="2"/>
  <c r="M67" i="2"/>
  <c r="M65" i="2"/>
  <c r="M71" i="2"/>
  <c r="M74" i="2"/>
  <c r="M70" i="2"/>
  <c r="H67" i="2"/>
  <c r="H75" i="2"/>
  <c r="H69" i="2"/>
  <c r="H73" i="2"/>
  <c r="H65" i="2"/>
  <c r="H71" i="2"/>
  <c r="H66" i="2"/>
  <c r="H68" i="2"/>
  <c r="H74" i="2"/>
  <c r="H72" i="2"/>
  <c r="H70" i="2"/>
  <c r="F126" i="2"/>
  <c r="F123" i="2"/>
  <c r="F120" i="2"/>
  <c r="F117" i="2"/>
  <c r="F125" i="2"/>
  <c r="F121" i="2"/>
  <c r="F119" i="2"/>
  <c r="F124" i="2"/>
  <c r="F122" i="2"/>
  <c r="F127" i="2"/>
  <c r="F118" i="2"/>
  <c r="H105" i="2"/>
  <c r="H110" i="2"/>
  <c r="H107" i="2"/>
  <c r="H104" i="2"/>
  <c r="H113" i="2"/>
  <c r="H108" i="2"/>
  <c r="H112" i="2"/>
  <c r="H106" i="2"/>
  <c r="H114" i="2"/>
  <c r="H111" i="2"/>
  <c r="H109" i="2"/>
  <c r="L118" i="2"/>
  <c r="L125" i="2"/>
  <c r="L122" i="2"/>
  <c r="L124" i="2"/>
  <c r="L127" i="2"/>
  <c r="L121" i="2"/>
  <c r="L120" i="2"/>
  <c r="L117" i="2"/>
  <c r="L126" i="2"/>
  <c r="L123" i="2"/>
  <c r="L119" i="2"/>
  <c r="L107" i="2"/>
  <c r="L112" i="2"/>
  <c r="L113" i="2"/>
  <c r="L110" i="2"/>
  <c r="L111" i="2"/>
  <c r="L108" i="2"/>
  <c r="L106" i="2"/>
  <c r="L114" i="2"/>
  <c r="L105" i="2"/>
  <c r="L109" i="2"/>
  <c r="L104" i="2"/>
  <c r="C108" i="2"/>
  <c r="C113" i="2"/>
  <c r="C110" i="2"/>
  <c r="C107" i="2"/>
  <c r="C104" i="2"/>
  <c r="C112" i="2"/>
  <c r="C114" i="2"/>
  <c r="C109" i="2"/>
  <c r="C106" i="2"/>
  <c r="C111" i="2"/>
  <c r="C105" i="2"/>
  <c r="K79" i="2"/>
  <c r="K87" i="2"/>
  <c r="K81" i="2"/>
  <c r="K86" i="2"/>
  <c r="K80" i="2"/>
  <c r="K85" i="2"/>
  <c r="K84" i="2"/>
  <c r="K78" i="2"/>
  <c r="K82" i="2"/>
  <c r="K88" i="2"/>
  <c r="K83" i="2"/>
  <c r="C73" i="2"/>
  <c r="C70" i="2"/>
  <c r="C67" i="2"/>
  <c r="C69" i="2"/>
  <c r="C74" i="2"/>
  <c r="C68" i="2"/>
  <c r="C66" i="2"/>
  <c r="C72" i="2"/>
  <c r="C65" i="2"/>
  <c r="C75" i="2"/>
  <c r="C71" i="2"/>
  <c r="F94" i="2"/>
  <c r="F99" i="2"/>
  <c r="F92" i="2"/>
  <c r="F100" i="2"/>
  <c r="F95" i="2"/>
  <c r="F101" i="2"/>
  <c r="F96" i="2"/>
  <c r="F93" i="2"/>
  <c r="F91" i="2"/>
  <c r="F98" i="2"/>
  <c r="F97" i="2"/>
  <c r="F80" i="2"/>
  <c r="F85" i="2"/>
  <c r="F88" i="2"/>
  <c r="F82" i="2"/>
  <c r="F79" i="2"/>
  <c r="F78" i="2"/>
  <c r="F81" i="2"/>
  <c r="F87" i="2"/>
  <c r="F86" i="2"/>
  <c r="F84" i="2"/>
  <c r="F83" i="2"/>
  <c r="L71" i="2"/>
  <c r="L75" i="2"/>
  <c r="L72" i="2"/>
  <c r="L69" i="2"/>
  <c r="L65" i="2"/>
  <c r="L66" i="2"/>
  <c r="L73" i="2"/>
  <c r="L67" i="2"/>
  <c r="L74" i="2"/>
  <c r="L70" i="2"/>
  <c r="L68" i="2"/>
  <c r="I91" i="2"/>
  <c r="I100" i="2"/>
  <c r="I97" i="2"/>
  <c r="I94" i="2"/>
  <c r="I98" i="2"/>
  <c r="I101" i="2"/>
  <c r="I96" i="2"/>
  <c r="I92" i="2"/>
  <c r="I93" i="2"/>
  <c r="I99" i="2"/>
  <c r="I95" i="2"/>
  <c r="K126" i="2"/>
  <c r="K125" i="2"/>
  <c r="K121" i="2"/>
  <c r="K117" i="2"/>
  <c r="K124" i="2"/>
  <c r="K118" i="2"/>
  <c r="K122" i="2"/>
  <c r="K127" i="2"/>
  <c r="K120" i="2"/>
  <c r="K123" i="2"/>
  <c r="K119" i="2"/>
  <c r="G105" i="2"/>
  <c r="G110" i="2"/>
  <c r="G107" i="2"/>
  <c r="G104" i="2"/>
  <c r="G113" i="2"/>
  <c r="G108" i="2"/>
  <c r="G106" i="2"/>
  <c r="G114" i="2"/>
  <c r="G112" i="2"/>
  <c r="G111" i="2"/>
  <c r="G109" i="2"/>
  <c r="G74" i="2"/>
  <c r="G67" i="2"/>
  <c r="G75" i="2"/>
  <c r="G69" i="2"/>
  <c r="G73" i="2"/>
  <c r="G71" i="2"/>
  <c r="G66" i="2"/>
  <c r="G68" i="2"/>
  <c r="G72" i="2"/>
  <c r="G65" i="2"/>
  <c r="G70" i="2"/>
  <c r="E94" i="2"/>
  <c r="E99" i="2"/>
  <c r="E95" i="2"/>
  <c r="E92" i="2"/>
  <c r="E100" i="2"/>
  <c r="E93" i="2"/>
  <c r="E91" i="2"/>
  <c r="E98" i="2"/>
  <c r="E97" i="2"/>
  <c r="E96" i="2"/>
  <c r="E101" i="2"/>
  <c r="C83" i="2"/>
  <c r="C88" i="2"/>
  <c r="C85" i="2"/>
  <c r="C82" i="2"/>
  <c r="C86" i="2"/>
  <c r="C78" i="2"/>
  <c r="C81" i="2"/>
  <c r="C87" i="2"/>
  <c r="C80" i="2"/>
  <c r="C79" i="2"/>
  <c r="C84" i="2"/>
  <c r="E124" i="2"/>
  <c r="E126" i="2"/>
  <c r="E123" i="2"/>
  <c r="E120" i="2"/>
  <c r="E117" i="2"/>
  <c r="E125" i="2"/>
  <c r="E121" i="2"/>
  <c r="E119" i="2"/>
  <c r="E122" i="2"/>
  <c r="E127" i="2"/>
  <c r="E118" i="2"/>
  <c r="K107" i="2"/>
  <c r="K104" i="2"/>
  <c r="K113" i="2"/>
  <c r="K110" i="2"/>
  <c r="K111" i="2"/>
  <c r="K108" i="2"/>
  <c r="K112" i="2"/>
  <c r="K106" i="2"/>
  <c r="K114" i="2"/>
  <c r="K105" i="2"/>
  <c r="K109" i="2"/>
  <c r="K66" i="2"/>
  <c r="K71" i="2"/>
  <c r="K75" i="2"/>
  <c r="K72" i="2"/>
  <c r="K69" i="2"/>
  <c r="K65" i="2"/>
  <c r="K73" i="2"/>
  <c r="K67" i="2"/>
  <c r="K68" i="2"/>
  <c r="K74" i="2"/>
  <c r="K70" i="2"/>
  <c r="M101" i="2"/>
  <c r="M97" i="2"/>
  <c r="M94" i="2"/>
  <c r="M91" i="2"/>
  <c r="M93" i="2"/>
  <c r="M96" i="2"/>
  <c r="M100" i="2"/>
  <c r="M99" i="2"/>
  <c r="M92" i="2"/>
  <c r="M98" i="2"/>
  <c r="M95" i="2"/>
  <c r="J121" i="2"/>
  <c r="J126" i="2"/>
  <c r="J117" i="2"/>
  <c r="J124" i="2"/>
  <c r="J118" i="2"/>
  <c r="J123" i="2"/>
  <c r="J122" i="2"/>
  <c r="J127" i="2"/>
  <c r="J120" i="2"/>
  <c r="J125" i="2"/>
  <c r="J119" i="2"/>
  <c r="H100" i="2"/>
  <c r="H97" i="2"/>
  <c r="H91" i="2"/>
  <c r="H94" i="2"/>
  <c r="H98" i="2"/>
  <c r="H101" i="2"/>
  <c r="H96" i="2"/>
  <c r="H92" i="2"/>
  <c r="H93" i="2"/>
  <c r="H99" i="2"/>
  <c r="H95" i="2"/>
  <c r="J85" i="2"/>
  <c r="J79" i="2"/>
  <c r="J87" i="2"/>
  <c r="J81" i="2"/>
  <c r="J82" i="2"/>
  <c r="J86" i="2"/>
  <c r="J80" i="2"/>
  <c r="J84" i="2"/>
  <c r="J78" i="2"/>
  <c r="J88" i="2"/>
  <c r="J83" i="2"/>
  <c r="E85" i="2"/>
  <c r="E88" i="2"/>
  <c r="E82" i="2"/>
  <c r="E79" i="2"/>
  <c r="E86" i="2"/>
  <c r="E78" i="2"/>
  <c r="E81" i="2"/>
  <c r="E87" i="2"/>
  <c r="E80" i="2"/>
  <c r="E84" i="2"/>
  <c r="E83" i="2"/>
  <c r="F105" i="2"/>
  <c r="F110" i="2"/>
  <c r="F107" i="2"/>
  <c r="F104" i="2"/>
  <c r="F113" i="2"/>
  <c r="F108" i="2"/>
  <c r="F109" i="2"/>
  <c r="F106" i="2"/>
  <c r="F114" i="2"/>
  <c r="F112" i="2"/>
  <c r="F111" i="2"/>
  <c r="D94" i="2"/>
  <c r="D95" i="2"/>
  <c r="D92" i="2"/>
  <c r="D97" i="2"/>
  <c r="D100" i="2"/>
  <c r="D93" i="2"/>
  <c r="D99" i="2"/>
  <c r="D91" i="2"/>
  <c r="D96" i="2"/>
  <c r="D101" i="2"/>
  <c r="D98" i="2"/>
  <c r="F69" i="2"/>
  <c r="F74" i="2"/>
  <c r="F70" i="2"/>
  <c r="F67" i="2"/>
  <c r="F73" i="2"/>
  <c r="F71" i="2"/>
  <c r="F75" i="2"/>
  <c r="F66" i="2"/>
  <c r="F68" i="2"/>
  <c r="F72" i="2"/>
  <c r="F65" i="2"/>
  <c r="I121" i="2"/>
  <c r="I126" i="2"/>
  <c r="I120" i="2"/>
  <c r="I117" i="2"/>
  <c r="I119" i="2"/>
  <c r="I124" i="2"/>
  <c r="I123" i="2"/>
  <c r="I122" i="2"/>
  <c r="I127" i="2"/>
  <c r="I125" i="2"/>
  <c r="I118" i="2"/>
  <c r="J66" i="2"/>
  <c r="J71" i="2"/>
  <c r="J75" i="2"/>
  <c r="J72" i="2"/>
  <c r="J73" i="2"/>
  <c r="J65" i="2"/>
  <c r="J67" i="2"/>
  <c r="J74" i="2"/>
  <c r="J68" i="2"/>
  <c r="J70" i="2"/>
  <c r="J69" i="2"/>
  <c r="L96" i="2"/>
  <c r="L101" i="2"/>
  <c r="L100" i="2"/>
  <c r="L97" i="2"/>
  <c r="L94" i="2"/>
  <c r="L91" i="2"/>
  <c r="L98" i="2"/>
  <c r="L92" i="2"/>
  <c r="L93" i="2"/>
  <c r="L99" i="2"/>
  <c r="L95" i="2"/>
  <c r="D119" i="2"/>
  <c r="D124" i="2"/>
  <c r="D126" i="2"/>
  <c r="D123" i="2"/>
  <c r="D120" i="2"/>
  <c r="D117" i="2"/>
  <c r="D125" i="2"/>
  <c r="D121" i="2"/>
  <c r="D122" i="2"/>
  <c r="D127" i="2"/>
  <c r="D118" i="2"/>
  <c r="J107" i="2"/>
  <c r="J104" i="2"/>
  <c r="J113" i="2"/>
  <c r="J110" i="2"/>
  <c r="J111" i="2"/>
  <c r="J108" i="2"/>
  <c r="J112" i="2"/>
  <c r="J106" i="2"/>
  <c r="J114" i="2"/>
  <c r="J109" i="2"/>
  <c r="J105" i="2"/>
  <c r="M118" i="2"/>
  <c r="M123" i="2"/>
  <c r="M125" i="2"/>
  <c r="M122" i="2"/>
  <c r="M119" i="2"/>
  <c r="M124" i="2"/>
  <c r="M120" i="2"/>
  <c r="M127" i="2"/>
  <c r="M121" i="2"/>
  <c r="M117" i="2"/>
  <c r="M126" i="2"/>
  <c r="C98" i="2"/>
  <c r="C95" i="2"/>
  <c r="C92" i="2"/>
  <c r="C94" i="2"/>
  <c r="C97" i="2"/>
  <c r="C101" i="2"/>
  <c r="C100" i="2"/>
  <c r="C93" i="2"/>
  <c r="C99" i="2"/>
  <c r="C96" i="2"/>
  <c r="C91" i="2"/>
  <c r="E105" i="2"/>
  <c r="E110" i="2"/>
  <c r="E107" i="2"/>
  <c r="E104" i="2"/>
  <c r="E113" i="2"/>
  <c r="E108" i="2"/>
  <c r="E109" i="2"/>
  <c r="E106" i="2"/>
  <c r="E114" i="2"/>
  <c r="E112" i="2"/>
  <c r="E111" i="2"/>
  <c r="I85" i="2"/>
  <c r="I82" i="2"/>
  <c r="I79" i="2"/>
  <c r="I81" i="2"/>
  <c r="I86" i="2"/>
  <c r="I80" i="2"/>
  <c r="I84" i="2"/>
  <c r="I78" i="2"/>
  <c r="I88" i="2"/>
  <c r="I87" i="2"/>
  <c r="I83" i="2"/>
  <c r="D88" i="2"/>
  <c r="D85" i="2"/>
  <c r="D82" i="2"/>
  <c r="D86" i="2"/>
  <c r="D78" i="2"/>
  <c r="D81" i="2"/>
  <c r="D87" i="2"/>
  <c r="D80" i="2"/>
  <c r="D79" i="2"/>
  <c r="D84" i="2"/>
  <c r="D83" i="2"/>
  <c r="E69" i="2"/>
  <c r="E74" i="2"/>
  <c r="E70" i="2"/>
  <c r="E67" i="2"/>
  <c r="E71" i="2"/>
  <c r="E68" i="2"/>
  <c r="E73" i="2"/>
  <c r="E66" i="2"/>
  <c r="E72" i="2"/>
  <c r="E65" i="2"/>
  <c r="E75" i="2"/>
  <c r="G99" i="2"/>
  <c r="G92" i="2"/>
  <c r="G100" i="2"/>
  <c r="G97" i="2"/>
  <c r="G94" i="2"/>
  <c r="G101" i="2"/>
  <c r="G96" i="2"/>
  <c r="G91" i="2"/>
  <c r="G95" i="2"/>
  <c r="G93" i="2"/>
  <c r="G98" i="2"/>
  <c r="H121" i="2"/>
  <c r="H126" i="2"/>
  <c r="H123" i="2"/>
  <c r="H120" i="2"/>
  <c r="H117" i="2"/>
  <c r="H119" i="2"/>
  <c r="H124" i="2"/>
  <c r="H122" i="2"/>
  <c r="H127" i="2"/>
  <c r="H125" i="2"/>
  <c r="H118" i="2"/>
  <c r="K91" i="2"/>
  <c r="K96" i="2"/>
  <c r="K101" i="2"/>
  <c r="K100" i="2"/>
  <c r="K97" i="2"/>
  <c r="K94" i="2"/>
  <c r="K98" i="2"/>
  <c r="K92" i="2"/>
  <c r="K93" i="2"/>
  <c r="K99" i="2"/>
  <c r="K95" i="2"/>
  <c r="M82" i="2"/>
  <c r="M87" i="2"/>
  <c r="M84" i="2"/>
  <c r="M85" i="2"/>
  <c r="M81" i="2"/>
  <c r="M80" i="2"/>
  <c r="M86" i="2"/>
  <c r="M79" i="2"/>
  <c r="M78" i="2"/>
  <c r="M88" i="2"/>
  <c r="M83" i="2"/>
  <c r="C119" i="2"/>
  <c r="C124" i="2"/>
  <c r="C126" i="2"/>
  <c r="C123" i="2"/>
  <c r="C120" i="2"/>
  <c r="C117" i="2"/>
  <c r="C125" i="2"/>
  <c r="C121" i="2"/>
  <c r="C122" i="2"/>
  <c r="C127" i="2"/>
  <c r="C118" i="2"/>
  <c r="I66" i="2"/>
  <c r="I75" i="2"/>
  <c r="I72" i="2"/>
  <c r="I69" i="2"/>
  <c r="I73" i="2"/>
  <c r="I65" i="2"/>
  <c r="I71" i="2"/>
  <c r="I67" i="2"/>
  <c r="I68" i="2"/>
  <c r="I74" i="2"/>
  <c r="I70"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<sst xmlns="http://schemas.openxmlformats.org/spreadsheetml/2006/main" count="6218" uniqueCount="532">
  <si>
    <t>Statisztikai adat</t>
  </si>
  <si>
    <t>fizikai aktivitás
(akt_data$sport)</t>
  </si>
  <si>
    <t>sportolási gyakoriság
(akt_data$SP_GYAK)</t>
  </si>
  <si>
    <t>dohányzás</t>
  </si>
  <si>
    <t>szenved-e alvászavarban? 
(akt_data$alv_st)</t>
  </si>
  <si>
    <t>alvászavar jellege
(akt_data$alv)</t>
  </si>
  <si>
    <t>Kategóriák</t>
  </si>
  <si>
    <t>1 - igen</t>
  </si>
  <si>
    <t>2 - nem</t>
  </si>
  <si>
    <t>1 - hetente 4-5 alkalom</t>
  </si>
  <si>
    <t>2 - heti 2-3 alkalom</t>
  </si>
  <si>
    <t>3 - heti 1 alkalom</t>
  </si>
  <si>
    <t>4 - a fentieknél ritkábban</t>
  </si>
  <si>
    <t>1 - Nem, és soha nem is dohányzott</t>
  </si>
  <si>
    <t>2 - Nem, leszokott</t>
  </si>
  <si>
    <t>3 - Igen</t>
  </si>
  <si>
    <t>1 - Nem</t>
  </si>
  <si>
    <t>2 - Igen</t>
  </si>
  <si>
    <t>1 - nehezen alszom el</t>
  </si>
  <si>
    <t>Évek</t>
  </si>
  <si>
    <t>irány</t>
  </si>
  <si>
    <t>korreláció</t>
  </si>
  <si>
    <t>önminősített egészségi állapot</t>
  </si>
  <si>
    <t>5 - kiváló</t>
  </si>
  <si>
    <t>ébredés minősége
(akt_data$ebr)</t>
  </si>
  <si>
    <t>krónikus betegség
(akt_data$beteg)</t>
  </si>
  <si>
    <t>fejfájás gyakorisága
(akt_data$pszom_1)</t>
  </si>
  <si>
    <t>gyomor vagy hasfájás gyakorisága
(akt_data$pszom_2)</t>
  </si>
  <si>
    <t>hátfájás gyakorisága
(akt_data$pszom_3)</t>
  </si>
  <si>
    <t>kedvetlenség, rosszkedv gyakorisága
(akt_data$pszom_4)</t>
  </si>
  <si>
    <t>ingerlékenység, indulatosság gyakorisága
(akt_data$pszom_5)</t>
  </si>
  <si>
    <t>alvászavar gyakorisága
(akt_data$pszom_6)</t>
  </si>
  <si>
    <t>fáradtság, kimerültség gyakorisága
(akt_data$pszom_7)</t>
  </si>
  <si>
    <t xml:space="preserve">MÁQ </t>
  </si>
  <si>
    <t>OSA gyanú Berlin kérdőív alapján
(osas_vek2)</t>
  </si>
  <si>
    <t>2 - korán ébredek</t>
  </si>
  <si>
    <t>3 - több részletben alszom</t>
  </si>
  <si>
    <t>4 - 1. és 2. válasz együtt</t>
  </si>
  <si>
    <t>5 - 1. és 3. válasz együtt</t>
  </si>
  <si>
    <t>6 - 2. és 3. válasz együtt</t>
  </si>
  <si>
    <t>7 - 1., 2., 3. együtt</t>
  </si>
  <si>
    <t>1 - frissen</t>
  </si>
  <si>
    <t>2 - fáradtan</t>
  </si>
  <si>
    <t>1 - van</t>
  </si>
  <si>
    <t>2 - nincs</t>
  </si>
  <si>
    <t>1 - Szinte naponta</t>
  </si>
  <si>
    <t>2 - Hetente többször</t>
  </si>
  <si>
    <t>3 - Kb. hetente</t>
  </si>
  <si>
    <t>4 - Kb. havonta</t>
  </si>
  <si>
    <t>5 - Ritkábban vagy soha</t>
  </si>
  <si>
    <t>átlag</t>
  </si>
  <si>
    <t>szórás</t>
  </si>
  <si>
    <t>1 - nagyon rossz</t>
  </si>
  <si>
    <t>2 - rossz</t>
  </si>
  <si>
    <t>3 - kielégítő</t>
  </si>
  <si>
    <t>4 - jó</t>
  </si>
  <si>
    <t>0 - valószínűleg nincs</t>
  </si>
  <si>
    <t>1 - valószínűleg van</t>
  </si>
  <si>
    <t>2 - nagy valószínűséggel van</t>
  </si>
  <si>
    <t>62.958</t>
  </si>
  <si>
    <t>7.69</t>
  </si>
  <si>
    <t>4.01</t>
  </si>
  <si>
    <t>0.59</t>
  </si>
  <si>
    <t>63.12</t>
  </si>
  <si>
    <t>7.52</t>
  </si>
  <si>
    <t>4.08</t>
  </si>
  <si>
    <t>0.62</t>
  </si>
  <si>
    <t>63.85</t>
  </si>
  <si>
    <t>7.38</t>
  </si>
  <si>
    <t>4.03</t>
  </si>
  <si>
    <t>64.87</t>
  </si>
  <si>
    <t>7.51</t>
  </si>
  <si>
    <t>0.61</t>
  </si>
  <si>
    <t>60.46</t>
  </si>
  <si>
    <t>7.25</t>
  </si>
  <si>
    <t>4.31</t>
  </si>
  <si>
    <t>0.58</t>
  </si>
  <si>
    <t>60.12</t>
  </si>
  <si>
    <t>6.87</t>
  </si>
  <si>
    <t>4.28</t>
  </si>
  <si>
    <t>61.55</t>
  </si>
  <si>
    <t>7.50</t>
  </si>
  <si>
    <t>4.19</t>
  </si>
  <si>
    <t>0.55</t>
  </si>
  <si>
    <t>60.68</t>
  </si>
  <si>
    <t>6.85</t>
  </si>
  <si>
    <t>4.21</t>
  </si>
  <si>
    <t>60.36</t>
  </si>
  <si>
    <t>6.74</t>
  </si>
  <si>
    <t>4.23</t>
  </si>
  <si>
    <t>60.98</t>
  </si>
  <si>
    <t>7.06</t>
  </si>
  <si>
    <t>4.26</t>
  </si>
  <si>
    <t>60.49</t>
  </si>
  <si>
    <t>6.83</t>
  </si>
  <si>
    <t>Y</t>
  </si>
  <si>
    <t>ell1</t>
  </si>
  <si>
    <t>ell2</t>
  </si>
  <si>
    <t>ell3</t>
  </si>
  <si>
    <t>ell4</t>
  </si>
  <si>
    <t>abs_korr</t>
  </si>
  <si>
    <t>&lt;--max</t>
  </si>
  <si>
    <t>sorszam0</t>
  </si>
  <si>
    <t>sorszam1</t>
  </si>
  <si>
    <t>ell5</t>
  </si>
  <si>
    <t>ell6</t>
  </si>
  <si>
    <t>korrel4</t>
  </si>
  <si>
    <t>korrel5</t>
  </si>
  <si>
    <t>korrel3</t>
  </si>
  <si>
    <t>korrel2</t>
  </si>
  <si>
    <t>korrel1</t>
  </si>
  <si>
    <t>abs</t>
  </si>
  <si>
    <t>csak level5</t>
  </si>
  <si>
    <t>level1-2-3-4-5</t>
  </si>
  <si>
    <t>&lt;--min</t>
  </si>
  <si>
    <t>elméletileg az összes potenciális inputtal végre kellene hajtani a kérdőíves adatok értékét az rnd-adatokkal összevető lépéseket</t>
  </si>
  <si>
    <t>lehet-e minden input hatása a mérésre másként egyforma?</t>
  </si>
  <si>
    <t>ha ennek van 1-több győztese, az lenne az ideál</t>
  </si>
  <si>
    <t>cikkek</t>
  </si>
  <si>
    <t>török</t>
  </si>
  <si>
    <t>korreláció dinamikája zavaró</t>
  </si>
  <si>
    <t>az ideál levezetése nem triviális és vélhetően nem egy ideális állapot van csak</t>
  </si>
  <si>
    <t>rnd</t>
  </si>
  <si>
    <t>rnd lehet bármi: pl. maga a kérdőíves állapot, vagy az ideál-közeli állapot</t>
  </si>
  <si>
    <t>rnd nem az, ami látszólag véletlenszerű: pl. homogén anyageloszlás a világűrben, mert az rendezett, mert homogén</t>
  </si>
  <si>
    <t>entrópia vs véletlen</t>
  </si>
  <si>
    <t>ideál</t>
  </si>
  <si>
    <t>fizika: égés-bme - bármiből bármi levezethető</t>
  </si>
  <si>
    <t>eeg: elte-tanulás - bármiből bármi levezethető</t>
  </si>
  <si>
    <t>itt 5 y réteg, mely egymással összefügg, vezetendő le egy x-tömb alapján</t>
  </si>
  <si>
    <t>év</t>
  </si>
  <si>
    <t>lehetne X0</t>
  </si>
  <si>
    <t>de pontosan az a lényeg, hogy ne legyen évhatás</t>
  </si>
  <si>
    <t>copilot</t>
  </si>
  <si>
    <t>o1</t>
  </si>
  <si>
    <t>o2</t>
  </si>
  <si>
    <t>o3</t>
  </si>
  <si>
    <t>o4</t>
  </si>
  <si>
    <t>o5</t>
  </si>
  <si>
    <t>o6</t>
  </si>
  <si>
    <t>o7</t>
  </si>
  <si>
    <t>o8</t>
  </si>
  <si>
    <t>o9</t>
  </si>
  <si>
    <t>o10</t>
  </si>
  <si>
    <t>o11</t>
  </si>
  <si>
    <t>#1</t>
  </si>
  <si>
    <t>x1</t>
  </si>
  <si>
    <t>x2</t>
  </si>
  <si>
    <t>x3</t>
  </si>
  <si>
    <t>x4</t>
  </si>
  <si>
    <t>x5</t>
  </si>
  <si>
    <t>x6</t>
  </si>
  <si>
    <t>x7</t>
  </si>
  <si>
    <t>x8</t>
  </si>
  <si>
    <t>x9</t>
  </si>
  <si>
    <t>x10</t>
  </si>
  <si>
    <t>x11</t>
  </si>
  <si>
    <t>y1</t>
  </si>
  <si>
    <t>y2</t>
  </si>
  <si>
    <t>y3</t>
  </si>
  <si>
    <t>y4</t>
  </si>
  <si>
    <t>y5</t>
  </si>
  <si>
    <t>#2</t>
  </si>
  <si>
    <t>#3</t>
  </si>
  <si>
    <t>#4</t>
  </si>
  <si>
    <t>Keressük az ideális X-adattömböt, mely 11 sorból (objektumból: O1…O11) és 11 oszlopból (X1…X11) áll. Egy X-adattömb annál ideálisabb, minél pontosabban képes az Y-adattömb 5 rétegének minden egyes pozícióját levezetni. Készült 4 szcenárió (#1, #2, #3, #4), melyek mindegyikében azonos az Y tömb minden rétege és eltérő az X-tömb. Kérdés: mi a szcenáriók idealitási sorrendje? Indokold az általad felállított sorrendet minél részletesebben!</t>
  </si>
  <si>
    <t>Az X-adattömbök idealitását a Y-adattömb 5 rétegének (y1–y5) előrejelzési pontossága alapján értékeltük lineáris regresszióval. Két fő mérőszámot használtunk:</t>
  </si>
  <si>
    <r>
      <t>R² (magyarázott variancia arány):</t>
    </r>
    <r>
      <rPr>
        <sz val="8"/>
        <color theme="1"/>
        <rFont val="Segoe UI"/>
        <family val="2"/>
        <charset val="238"/>
      </rPr>
      <t xml:space="preserve"> Minél közelebb van az 1-hez, annál jobb a modell.</t>
    </r>
  </si>
  <si>
    <r>
      <t>RMSE (gyökösített átlagos négyzetes hiba):</t>
    </r>
    <r>
      <rPr>
        <sz val="8"/>
        <color theme="1"/>
        <rFont val="Segoe UI"/>
        <family val="2"/>
        <charset val="238"/>
      </rPr>
      <t xml:space="preserve"> Minél kisebb, annál pontosabb a becslés.</t>
    </r>
  </si>
  <si>
    <t>Eredmények:</t>
  </si>
  <si>
    <t>R² szerinti sorrend (minél nagyobb, annál jobb):</t>
  </si>
  <si>
    <r>
      <t>1. #1 szcenárió</t>
    </r>
    <r>
      <rPr>
        <sz val="8"/>
        <color theme="1"/>
        <rFont val="Segoe UI"/>
        <family val="2"/>
        <charset val="238"/>
      </rPr>
      <t xml:space="preserve"> – R²: </t>
    </r>
    <r>
      <rPr>
        <b/>
        <sz val="8"/>
        <color theme="1"/>
        <rFont val="Segoe UI"/>
        <family val="2"/>
        <charset val="238"/>
      </rPr>
      <t>0.9936</t>
    </r>
  </si>
  <si>
    <r>
      <t>2. #4 szcenárió</t>
    </r>
    <r>
      <rPr>
        <sz val="8"/>
        <color theme="1"/>
        <rFont val="Segoe UI"/>
        <family val="2"/>
        <charset val="238"/>
      </rPr>
      <t xml:space="preserve"> – R²: </t>
    </r>
    <r>
      <rPr>
        <b/>
        <sz val="8"/>
        <color theme="1"/>
        <rFont val="Segoe UI"/>
        <family val="2"/>
        <charset val="238"/>
      </rPr>
      <t>0.9798</t>
    </r>
  </si>
  <si>
    <r>
      <t>3. #3 szcenárió</t>
    </r>
    <r>
      <rPr>
        <sz val="8"/>
        <color theme="1"/>
        <rFont val="Segoe UI"/>
        <family val="2"/>
        <charset val="238"/>
      </rPr>
      <t xml:space="preserve"> – R²: </t>
    </r>
    <r>
      <rPr>
        <b/>
        <sz val="8"/>
        <color theme="1"/>
        <rFont val="Segoe UI"/>
        <family val="2"/>
        <charset val="238"/>
      </rPr>
      <t>0.9472</t>
    </r>
  </si>
  <si>
    <r>
      <t>4. #2 szcenárió</t>
    </r>
    <r>
      <rPr>
        <sz val="8"/>
        <color theme="1"/>
        <rFont val="Segoe UI"/>
        <family val="2"/>
        <charset val="238"/>
      </rPr>
      <t xml:space="preserve"> – R²: </t>
    </r>
    <r>
      <rPr>
        <b/>
        <sz val="8"/>
        <color theme="1"/>
        <rFont val="Segoe UI"/>
        <family val="2"/>
        <charset val="238"/>
      </rPr>
      <t>0.8281</t>
    </r>
  </si>
  <si>
    <t>RMSE szerinti sorrend (minél kisebb, annál jobb):</t>
  </si>
  <si>
    <r>
      <t>1. #1 szcenárió</t>
    </r>
    <r>
      <rPr>
        <sz val="8"/>
        <color theme="1"/>
        <rFont val="Segoe UI"/>
        <family val="2"/>
        <charset val="238"/>
      </rPr>
      <t xml:space="preserve"> – RMSE: </t>
    </r>
    <r>
      <rPr>
        <b/>
        <sz val="8"/>
        <color theme="1"/>
        <rFont val="Segoe UI"/>
        <family val="2"/>
        <charset val="238"/>
      </rPr>
      <t>0.3244</t>
    </r>
  </si>
  <si>
    <r>
      <t>2. #4 szcenárió</t>
    </r>
    <r>
      <rPr>
        <sz val="8"/>
        <color theme="1"/>
        <rFont val="Segoe UI"/>
        <family val="2"/>
        <charset val="238"/>
      </rPr>
      <t xml:space="preserve"> – RMSE: </t>
    </r>
    <r>
      <rPr>
        <b/>
        <sz val="8"/>
        <color theme="1"/>
        <rFont val="Segoe UI"/>
        <family val="2"/>
        <charset val="238"/>
      </rPr>
      <t>0.3593</t>
    </r>
  </si>
  <si>
    <r>
      <t>3. #3 szcenárió</t>
    </r>
    <r>
      <rPr>
        <sz val="8"/>
        <color theme="1"/>
        <rFont val="Segoe UI"/>
        <family val="2"/>
        <charset val="238"/>
      </rPr>
      <t xml:space="preserve"> – RMSE: </t>
    </r>
    <r>
      <rPr>
        <b/>
        <sz val="8"/>
        <color theme="1"/>
        <rFont val="Segoe UI"/>
        <family val="2"/>
        <charset val="238"/>
      </rPr>
      <t>0.5147</t>
    </r>
  </si>
  <si>
    <r>
      <t>4. #2 szcenárió</t>
    </r>
    <r>
      <rPr>
        <sz val="8"/>
        <color theme="1"/>
        <rFont val="Segoe UI"/>
        <family val="2"/>
        <charset val="238"/>
      </rPr>
      <t xml:space="preserve"> – RMSE: </t>
    </r>
    <r>
      <rPr>
        <b/>
        <sz val="8"/>
        <color theme="1"/>
        <rFont val="Segoe UI"/>
        <family val="2"/>
        <charset val="238"/>
      </rPr>
      <t>1.7576</t>
    </r>
  </si>
  <si>
    <t>Összegzés – Idealitási sorrend:</t>
  </si>
  <si>
    <r>
      <t>1. #1 szcenárió</t>
    </r>
    <r>
      <rPr>
        <sz val="8"/>
        <color theme="1"/>
        <rFont val="Segoe UI"/>
        <family val="2"/>
        <charset val="238"/>
      </rPr>
      <t xml:space="preserve"> – messze a legjobb előrejelző képesség.</t>
    </r>
  </si>
  <si>
    <r>
      <t>2. #4 szcenárió</t>
    </r>
    <r>
      <rPr>
        <sz val="8"/>
        <color theme="1"/>
        <rFont val="Segoe UI"/>
        <family val="2"/>
        <charset val="238"/>
      </rPr>
      <t xml:space="preserve"> – szintén nagyon jó, de kissé gyengébb, mint #1.</t>
    </r>
  </si>
  <si>
    <r>
      <t>3. #3 szcenárió</t>
    </r>
    <r>
      <rPr>
        <sz val="8"/>
        <color theme="1"/>
        <rFont val="Segoe UI"/>
        <family val="2"/>
        <charset val="238"/>
      </rPr>
      <t xml:space="preserve"> – elfogadható, de már jelentősebb a hiba.</t>
    </r>
  </si>
  <si>
    <r>
      <t>4. #2 szcenárió</t>
    </r>
    <r>
      <rPr>
        <sz val="8"/>
        <color theme="1"/>
        <rFont val="Segoe UI"/>
        <family val="2"/>
        <charset val="238"/>
      </rPr>
      <t xml:space="preserve"> – jelentősen gyengébb, nagy hibával és alacsony magyarázó erővel.</t>
    </r>
  </si>
  <si>
    <t>Ha szeretnéd, vizualizálhatom is az eredményeket (pl. oszlopdiagramon), vagy részletesebben is elemezhetem, hogy mely X-változók járulnak hozzá leginkább az Y-rétegekhez. Érdekelne ez?</t>
  </si>
  <si>
    <t>Kérem a lineáris regressziós számítások összes részletét: Hány modell készült? Mik ezek együtthatói? Mik a becsült értékek?</t>
  </si>
  <si>
    <t>A lineáris regressziós elemzés során minden egyes szcenárióban (összesen 4) külön modellt illesztettünk az 5 Y-változóra (y1–y5), azaz:</t>
  </si>
  <si>
    <r>
      <t>Összes modell száma:</t>
    </r>
    <r>
      <rPr>
        <sz val="8"/>
        <color theme="1"/>
        <rFont val="Segoe UI"/>
        <family val="2"/>
        <charset val="238"/>
      </rPr>
      <t xml:space="preserve"> 4 szcenárió × 5 Y-változó = </t>
    </r>
    <r>
      <rPr>
        <b/>
        <sz val="8"/>
        <color theme="1"/>
        <rFont val="Segoe UI"/>
        <family val="2"/>
        <charset val="238"/>
      </rPr>
      <t>20 lineáris regressziós modell</t>
    </r>
  </si>
  <si>
    <t>Minden modellhez az alábbiakat számítottuk ki:</t>
  </si>
  <si>
    <r>
      <t>Együtthatók (coefficients):</t>
    </r>
    <r>
      <rPr>
        <sz val="8"/>
        <color theme="1"/>
        <rFont val="Segoe UI"/>
        <family val="2"/>
        <charset val="238"/>
      </rPr>
      <t xml:space="preserve"> az X1–X11 változók súlyai.</t>
    </r>
  </si>
  <si>
    <r>
      <t>Intercept (metszéspont):</t>
    </r>
    <r>
      <rPr>
        <sz val="8"/>
        <color theme="1"/>
        <rFont val="Segoe UI"/>
        <family val="2"/>
        <charset val="238"/>
      </rPr>
      <t xml:space="preserve"> a modell konstans tagja.</t>
    </r>
  </si>
  <si>
    <r>
      <t>Becsült értékek (predicted values):</t>
    </r>
    <r>
      <rPr>
        <sz val="8"/>
        <color theme="1"/>
        <rFont val="Segoe UI"/>
        <family val="2"/>
        <charset val="238"/>
      </rPr>
      <t xml:space="preserve"> a modell által előrejelzett Y-értékek minden objektumra (O1–O11).</t>
    </r>
  </si>
  <si>
    <t>Az eredmények részletes listája túl hosszú ahhoz, hogy itt teljes egészében megjelenítsem, de szívesen:</t>
  </si>
  <si>
    <r>
      <t>Létrehozok egy táblázatot vagy fájlt</t>
    </r>
    <r>
      <rPr>
        <sz val="8"/>
        <color theme="1"/>
        <rFont val="Segoe UI"/>
        <family val="2"/>
        <charset val="238"/>
      </rPr>
      <t xml:space="preserve"> az összes modell együtthatóival és becsült értékeivel.</t>
    </r>
  </si>
  <si>
    <r>
      <t>Vizualizálom</t>
    </r>
    <r>
      <rPr>
        <sz val="8"/>
        <color theme="1"/>
        <rFont val="Segoe UI"/>
        <family val="2"/>
        <charset val="238"/>
      </rPr>
      <t xml:space="preserve"> az egyes modellek teljesítményét (pl. valós vs. becsült értékek diagramon).</t>
    </r>
  </si>
  <si>
    <t>Melyik formátumban szeretnéd megkapni az eredményeket?</t>
  </si>
  <si>
    <t>1. 📄 Excel fájl (összes modell részleteivel)</t>
  </si>
  <si>
    <t>2. 📊 Diagramok (pl. y1 valós vs. becsült minden szcenárióra)</t>
  </si>
  <si>
    <t>3. 📋 Szöveges összefoglaló (egy szcenárióra vagy modellre fókuszálva)</t>
  </si>
  <si>
    <t>Írd meg, melyik lenne a leghasznosabb számodra!</t>
  </si>
  <si>
    <t>A probléma megoldásához újra fogom strukturálni az adatfeldolgozást, hogy az objektumazonosítókat is figyelembe vegye, és minden oszlop pontosan illeszkedjen. Máris javítom és újra lefuttatom a fájl létrehozását.</t>
  </si>
  <si>
    <t>A következő lépésként:</t>
  </si>
  <si>
    <t>Máris javítom és újra lefuttatom a fájl generálását.</t>
  </si>
  <si>
    <t>Most ezt a módosítást elvégzem, és újra megpróbálom a fájl létrehozását.</t>
  </si>
  <si>
    <r>
      <t xml:space="preserve">Úgy tűnik, hogy a nyers adatok feldolgozása során hiba lépett fel: az adatok oszlopainak száma nem egyezett meg a fejlécben megadott oszlopszámmal. Ez valószínűleg abból adódik, hogy az adatok tabulátorral tagoltak, és az első oszlop (pl. </t>
    </r>
    <r>
      <rPr>
        <sz val="10"/>
        <color theme="1"/>
        <rFont val="Arial Unicode MS"/>
      </rPr>
      <t>o1</t>
    </r>
    <r>
      <rPr>
        <sz val="8"/>
        <color theme="1"/>
        <rFont val="Segoe UI"/>
        <family val="2"/>
        <charset val="238"/>
      </rPr>
      <t xml:space="preserve">, </t>
    </r>
    <r>
      <rPr>
        <sz val="10"/>
        <color theme="1"/>
        <rFont val="Arial Unicode MS"/>
      </rPr>
      <t>o2</t>
    </r>
    <r>
      <rPr>
        <sz val="8"/>
        <color theme="1"/>
        <rFont val="Segoe UI"/>
        <family val="2"/>
        <charset val="238"/>
      </rPr>
      <t>, stb.) nem lett megfelelően kezelve.</t>
    </r>
  </si>
  <si>
    <r>
      <t xml:space="preserve">A fájl létrehozása során ismét hiba lépett fel: az adatok oszlopszáma nem egyezett meg a fejlécben megadottal. Ez valószínűleg abból adódik, hogy az első oszlop (az objektumazonosító, pl. </t>
    </r>
    <r>
      <rPr>
        <sz val="10"/>
        <color theme="1"/>
        <rFont val="Arial Unicode MS"/>
      </rPr>
      <t>o1</t>
    </r>
    <r>
      <rPr>
        <sz val="8"/>
        <color theme="1"/>
        <rFont val="Segoe UI"/>
        <family val="2"/>
        <charset val="238"/>
      </rPr>
      <t xml:space="preserve">, </t>
    </r>
    <r>
      <rPr>
        <sz val="10"/>
        <color theme="1"/>
        <rFont val="Arial Unicode MS"/>
      </rPr>
      <t>o2</t>
    </r>
    <r>
      <rPr>
        <sz val="8"/>
        <color theme="1"/>
        <rFont val="Segoe UI"/>
        <family val="2"/>
        <charset val="238"/>
      </rPr>
      <t>, stb.) nem lett megfelelően figyelembe véve a fejlécben.</t>
    </r>
  </si>
  <si>
    <r>
      <t xml:space="preserve">✅ Be fogom vonni az </t>
    </r>
    <r>
      <rPr>
        <b/>
        <sz val="8"/>
        <color theme="1"/>
        <rFont val="Segoe UI"/>
        <family val="2"/>
        <charset val="238"/>
      </rPr>
      <t>első oszlopot is a fejlécbe</t>
    </r>
    <r>
      <rPr>
        <sz val="8"/>
        <color theme="1"/>
        <rFont val="Segoe UI"/>
        <family val="2"/>
        <charset val="238"/>
      </rPr>
      <t>, így minden sor pontosan 17 oszlopot tartalmaz majd (1 azonosító + 11 X + 5 Y).</t>
    </r>
  </si>
  <si>
    <r>
      <t xml:space="preserve">A fájl létrehozása továbbra is hibába ütközik, mert az adatok első oszlopa (az objektumazonosító, pl. </t>
    </r>
    <r>
      <rPr>
        <sz val="10"/>
        <color theme="1"/>
        <rFont val="Arial Unicode MS"/>
      </rPr>
      <t>o1</t>
    </r>
    <r>
      <rPr>
        <sz val="8"/>
        <color theme="1"/>
        <rFont val="Segoe UI"/>
        <family val="2"/>
        <charset val="238"/>
      </rPr>
      <t xml:space="preserve">, </t>
    </r>
    <r>
      <rPr>
        <sz val="10"/>
        <color theme="1"/>
        <rFont val="Arial Unicode MS"/>
      </rPr>
      <t>o2</t>
    </r>
    <r>
      <rPr>
        <sz val="8"/>
        <color theme="1"/>
        <rFont val="Segoe UI"/>
        <family val="2"/>
        <charset val="238"/>
      </rPr>
      <t>, stb.) nem szerepel a fejlécben, így a sorok 16 értéket tartalmaznak, míg a fejléc csak 15 oszlopot ír elő.</t>
    </r>
  </si>
  <si>
    <r>
      <t xml:space="preserve">📌 </t>
    </r>
    <r>
      <rPr>
        <b/>
        <sz val="8"/>
        <color theme="1"/>
        <rFont val="Segoe UI"/>
        <family val="2"/>
        <charset val="238"/>
      </rPr>
      <t>Megoldás</t>
    </r>
    <r>
      <rPr>
        <sz val="8"/>
        <color theme="1"/>
        <rFont val="Segoe UI"/>
        <family val="2"/>
        <charset val="238"/>
      </rPr>
      <t xml:space="preserve">: A fejlécet ki kell egészíteni az első oszloppal, például </t>
    </r>
    <r>
      <rPr>
        <sz val="10"/>
        <color theme="1"/>
        <rFont val="Arial Unicode MS"/>
      </rPr>
      <t>obj_id</t>
    </r>
    <r>
      <rPr>
        <sz val="8"/>
        <color theme="1"/>
        <rFont val="Segoe UI"/>
        <family val="2"/>
        <charset val="238"/>
      </rPr>
      <t xml:space="preserve">, így a teljes fejléc 16 oszlopból fog állni: </t>
    </r>
    <r>
      <rPr>
        <sz val="10"/>
        <color theme="1"/>
        <rFont val="Arial Unicode MS"/>
      </rPr>
      <t>obj_id</t>
    </r>
    <r>
      <rPr>
        <sz val="8"/>
        <color theme="1"/>
        <rFont val="Segoe UI"/>
        <family val="2"/>
        <charset val="238"/>
      </rPr>
      <t xml:space="preserve">, </t>
    </r>
    <r>
      <rPr>
        <sz val="10"/>
        <color theme="1"/>
        <rFont val="Arial Unicode MS"/>
      </rPr>
      <t>x1</t>
    </r>
    <r>
      <rPr>
        <sz val="8"/>
        <color theme="1"/>
        <rFont val="Segoe UI"/>
        <family val="2"/>
        <charset val="238"/>
      </rPr>
      <t>–</t>
    </r>
    <r>
      <rPr>
        <sz val="10"/>
        <color theme="1"/>
        <rFont val="Arial Unicode MS"/>
      </rPr>
      <t>x11</t>
    </r>
    <r>
      <rPr>
        <sz val="8"/>
        <color theme="1"/>
        <rFont val="Segoe UI"/>
        <family val="2"/>
        <charset val="238"/>
      </rPr>
      <t xml:space="preserve">, </t>
    </r>
    <r>
      <rPr>
        <sz val="10"/>
        <color theme="1"/>
        <rFont val="Arial Unicode MS"/>
      </rPr>
      <t>y1</t>
    </r>
    <r>
      <rPr>
        <sz val="8"/>
        <color theme="1"/>
        <rFont val="Segoe UI"/>
        <family val="2"/>
        <charset val="238"/>
      </rPr>
      <t>–</t>
    </r>
    <r>
      <rPr>
        <sz val="10"/>
        <color theme="1"/>
        <rFont val="Arial Unicode MS"/>
      </rPr>
      <t>y5</t>
    </r>
    <r>
      <rPr>
        <sz val="8"/>
        <color theme="1"/>
        <rFont val="Segoe UI"/>
        <family val="2"/>
        <charset val="238"/>
      </rPr>
      <t>.</t>
    </r>
  </si>
  <si>
    <r>
      <t xml:space="preserve">A hiba oka most már teljesen világos: az adatok </t>
    </r>
    <r>
      <rPr>
        <b/>
        <sz val="8"/>
        <color theme="1"/>
        <rFont val="Segoe UI"/>
        <family val="2"/>
        <charset val="238"/>
      </rPr>
      <t>17 oszlopot</t>
    </r>
    <r>
      <rPr>
        <sz val="8"/>
        <color theme="1"/>
        <rFont val="Segoe UI"/>
        <family val="2"/>
        <charset val="238"/>
      </rPr>
      <t xml:space="preserve"> tartalmaznak (1 azonosító + 11 X + 5 Y), de a fejléc csak </t>
    </r>
    <r>
      <rPr>
        <b/>
        <sz val="8"/>
        <color theme="1"/>
        <rFont val="Segoe UI"/>
        <family val="2"/>
        <charset val="238"/>
      </rPr>
      <t>16 oszlopból</t>
    </r>
    <r>
      <rPr>
        <sz val="8"/>
        <color theme="1"/>
        <rFont val="Segoe UI"/>
        <family val="2"/>
        <charset val="238"/>
      </rPr>
      <t xml:space="preserve"> áll, mert az első oszlop (pl. </t>
    </r>
    <r>
      <rPr>
        <sz val="10"/>
        <color theme="1"/>
        <rFont val="Arial Unicode MS"/>
      </rPr>
      <t>o1</t>
    </r>
    <r>
      <rPr>
        <sz val="8"/>
        <color theme="1"/>
        <rFont val="Segoe UI"/>
        <family val="2"/>
        <charset val="238"/>
      </rPr>
      <t xml:space="preserve">, </t>
    </r>
    <r>
      <rPr>
        <sz val="10"/>
        <color theme="1"/>
        <rFont val="Arial Unicode MS"/>
      </rPr>
      <t>o2</t>
    </r>
    <r>
      <rPr>
        <sz val="8"/>
        <color theme="1"/>
        <rFont val="Segoe UI"/>
        <family val="2"/>
        <charset val="238"/>
      </rPr>
      <t>, stb.) nincs benne a fejlécben.</t>
    </r>
  </si>
  <si>
    <r>
      <t xml:space="preserve">📌 </t>
    </r>
    <r>
      <rPr>
        <b/>
        <sz val="8"/>
        <color theme="1"/>
        <rFont val="Segoe UI"/>
        <family val="2"/>
        <charset val="238"/>
      </rPr>
      <t>Végleges megoldás</t>
    </r>
    <r>
      <rPr>
        <sz val="8"/>
        <color theme="1"/>
        <rFont val="Segoe UI"/>
        <family val="2"/>
        <charset val="238"/>
      </rPr>
      <t xml:space="preserve">: A fejlécet ki kell egészíteni egy első oszloppal, például </t>
    </r>
    <r>
      <rPr>
        <sz val="10"/>
        <color theme="1"/>
        <rFont val="Arial Unicode MS"/>
      </rPr>
      <t>obj_id</t>
    </r>
    <r>
      <rPr>
        <sz val="8"/>
        <color theme="1"/>
        <rFont val="Segoe UI"/>
        <family val="2"/>
        <charset val="238"/>
      </rPr>
      <t>, így a teljes fejléc:</t>
    </r>
  </si>
  <si>
    <t>obj_id, x1, x2, ..., x11, y1, y2, y3, y4, y5</t>
  </si>
  <si>
    <t>Most ezt a javítást végrehajtom, és végre sikeresen létrehozom az Excel-fájlt.</t>
  </si>
  <si>
    <r>
      <t>A fájl létrehozása végül azért nem sikerült, mert a rendszer egy külső fájlt (</t>
    </r>
    <r>
      <rPr>
        <sz val="10"/>
        <color theme="1"/>
        <rFont val="Arial Unicode MS"/>
      </rPr>
      <t>scenarios_data.txt</t>
    </r>
    <r>
      <rPr>
        <sz val="8"/>
        <color theme="1"/>
        <rFont val="Segoe UI"/>
        <family val="2"/>
        <charset val="238"/>
      </rPr>
      <t>) próbált megnyitni, amely nem létezik — ez egy technikai hiba volt a feldolgozás során.</t>
    </r>
  </si>
  <si>
    <r>
      <t xml:space="preserve">📌 </t>
    </r>
    <r>
      <rPr>
        <b/>
        <sz val="8"/>
        <color theme="1"/>
        <rFont val="Segoe UI"/>
        <family val="2"/>
        <charset val="238"/>
      </rPr>
      <t>Megoldás</t>
    </r>
    <r>
      <rPr>
        <sz val="8"/>
        <color theme="1"/>
        <rFont val="Segoe UI"/>
        <family val="2"/>
        <charset val="238"/>
      </rPr>
      <t>: Most közvetlenül a beszélgetésből fogom beágyazni az adatokat, és nem hivatkozom külső fájlra. Ez biztosítja, hogy az Excel-fájl végre sikeresen elkészüljön.</t>
    </r>
  </si>
  <si>
    <t>Máris újraindítom a folyamatot a helyesen beágyazott adatokkal.</t>
  </si>
  <si>
    <r>
      <t xml:space="preserve">A fájl létrehozása sajnos még mindig nem sikerült, mert a fejléc 16 oszlopot tartalmazott, míg az adatsorok 17-et — az első oszlop (pl. </t>
    </r>
    <r>
      <rPr>
        <sz val="10"/>
        <color theme="1"/>
        <rFont val="Arial Unicode MS"/>
      </rPr>
      <t>o1</t>
    </r>
    <r>
      <rPr>
        <sz val="8"/>
        <color theme="1"/>
        <rFont val="Segoe UI"/>
        <family val="2"/>
        <charset val="238"/>
      </rPr>
      <t xml:space="preserve">, </t>
    </r>
    <r>
      <rPr>
        <sz val="10"/>
        <color theme="1"/>
        <rFont val="Arial Unicode MS"/>
      </rPr>
      <t>o2</t>
    </r>
    <r>
      <rPr>
        <sz val="8"/>
        <color theme="1"/>
        <rFont val="Segoe UI"/>
        <family val="2"/>
        <charset val="238"/>
      </rPr>
      <t>, stb.) is adatként szerepel, de nem volt benne a fejlécben.</t>
    </r>
  </si>
  <si>
    <r>
      <t xml:space="preserve">📌 Most </t>
    </r>
    <r>
      <rPr>
        <b/>
        <sz val="8"/>
        <color theme="1"/>
        <rFont val="Segoe UI"/>
        <family val="2"/>
        <charset val="238"/>
      </rPr>
      <t>véglegesen megoldom</t>
    </r>
    <r>
      <rPr>
        <sz val="8"/>
        <color theme="1"/>
        <rFont val="Segoe UI"/>
        <family val="2"/>
        <charset val="238"/>
      </rPr>
      <t xml:space="preserve"> a problémát úgy, hogy:</t>
    </r>
  </si>
  <si>
    <r>
      <t xml:space="preserve">A fejlécbe </t>
    </r>
    <r>
      <rPr>
        <b/>
        <sz val="8"/>
        <color theme="1"/>
        <rFont val="Segoe UI"/>
        <family val="2"/>
        <charset val="238"/>
      </rPr>
      <t xml:space="preserve">kifejezetten beillesztem az </t>
    </r>
    <r>
      <rPr>
        <b/>
        <sz val="10"/>
        <color theme="1"/>
        <rFont val="Arial Unicode MS"/>
      </rPr>
      <t>obj_id</t>
    </r>
    <r>
      <rPr>
        <b/>
        <sz val="8"/>
        <color theme="1"/>
        <rFont val="Segoe UI"/>
        <family val="2"/>
        <charset val="238"/>
      </rPr>
      <t xml:space="preserve"> oszlopot</t>
    </r>
    <r>
      <rPr>
        <sz val="8"/>
        <color theme="1"/>
        <rFont val="Segoe UI"/>
        <family val="2"/>
        <charset val="238"/>
      </rPr>
      <t>.</t>
    </r>
  </si>
  <si>
    <t>Minden adatsor így pontosan illeszkedni fog a 17 oszlopos fejlécbe.</t>
  </si>
  <si>
    <t>Máris végrehajtom a javítást és létrehozom az Excel-fájlt.</t>
  </si>
  <si>
    <t>Átirányítottuk a Microsoft 365 Copilot alkalmazásba, így könnyen hozzáférhet Copilot és ügynökökhöz. Frissítse a könyvjelzőt az új URL-m365.cloud.microsoft/chat.</t>
  </si>
  <si>
    <t>Megszakadt a kommunikáció…</t>
  </si>
  <si>
    <t>Vajon miért okoz gondot a részletek visszaadása, ha előtt ezen részletek eredményei lettek kommunikálva?</t>
  </si>
  <si>
    <t>📊 Idealitási sorrend a predikciós teljesítmény alapján:</t>
  </si>
  <si>
    <t>🥇 1. hely: Szcenárió #1</t>
  </si>
  <si>
    <r>
      <t>Átlagos RMSE:</t>
    </r>
    <r>
      <rPr>
        <sz val="8"/>
        <color theme="1"/>
        <rFont val="Segoe UI"/>
        <family val="2"/>
        <charset val="238"/>
      </rPr>
      <t xml:space="preserve"> 0.0024</t>
    </r>
  </si>
  <si>
    <r>
      <t>R² rétegenként:</t>
    </r>
    <r>
      <rPr>
        <sz val="8"/>
        <color theme="1"/>
        <rFont val="Segoe UI"/>
        <family val="2"/>
        <charset val="238"/>
      </rPr>
      <t xml:space="preserve"> [1.0, 0.993, 0.986, 0.997, 0.993]</t>
    </r>
  </si>
  <si>
    <r>
      <t>Megjegyzés:</t>
    </r>
    <r>
      <rPr>
        <sz val="8"/>
        <color theme="1"/>
        <rFont val="Segoe UI"/>
        <family val="2"/>
        <charset val="238"/>
      </rPr>
      <t xml:space="preserve"> Kiemelkedően pontos predikció, gyakorlatilag tökéletes illeszkedés.</t>
    </r>
  </si>
  <si>
    <t>🥈 2. hely: Szcenárió #4</t>
  </si>
  <si>
    <r>
      <t>Átlagos RMSE:</t>
    </r>
    <r>
      <rPr>
        <sz val="8"/>
        <color theme="1"/>
        <rFont val="Segoe UI"/>
        <family val="2"/>
        <charset val="238"/>
      </rPr>
      <t xml:space="preserve"> 0.0029</t>
    </r>
  </si>
  <si>
    <r>
      <t>R² rétegenként:</t>
    </r>
    <r>
      <rPr>
        <sz val="8"/>
        <color theme="1"/>
        <rFont val="Segoe UI"/>
        <family val="2"/>
        <charset val="238"/>
      </rPr>
      <t xml:space="preserve"> [1.0, 0.956, 0.977, 0.968, 0.998]</t>
    </r>
  </si>
  <si>
    <r>
      <t>Megjegyzés:</t>
    </r>
    <r>
      <rPr>
        <sz val="8"/>
        <color theme="1"/>
        <rFont val="Segoe UI"/>
        <family val="2"/>
        <charset val="238"/>
      </rPr>
      <t xml:space="preserve"> Nagyon jó illeszkedés, különösen az y1 és y5 rétegekben.</t>
    </r>
  </si>
  <si>
    <t>🥉 3. hely: Szcenárió #3</t>
  </si>
  <si>
    <r>
      <t>Átlagos RMSE:</t>
    </r>
    <r>
      <rPr>
        <sz val="8"/>
        <color theme="1"/>
        <rFont val="Segoe UI"/>
        <family val="2"/>
        <charset val="238"/>
      </rPr>
      <t xml:space="preserve"> 0.0035</t>
    </r>
  </si>
  <si>
    <r>
      <t>R² rétegenként:</t>
    </r>
    <r>
      <rPr>
        <sz val="8"/>
        <color theme="1"/>
        <rFont val="Segoe UI"/>
        <family val="2"/>
        <charset val="238"/>
      </rPr>
      <t xml:space="preserve"> [1.0, 0.871, 0.956, 0.912, 1.0]</t>
    </r>
  </si>
  <si>
    <r>
      <t>Megjegyzés:</t>
    </r>
    <r>
      <rPr>
        <sz val="8"/>
        <color theme="1"/>
        <rFont val="Segoe UI"/>
        <family val="2"/>
        <charset val="238"/>
      </rPr>
      <t xml:space="preserve"> Jó predikció, de az y2 és y4 rétegekben gyengébb.</t>
    </r>
  </si>
  <si>
    <t>🏅 4. hely: Szcenárió #2</t>
  </si>
  <si>
    <r>
      <t>Átlagos RMSE:</t>
    </r>
    <r>
      <rPr>
        <sz val="8"/>
        <color theme="1"/>
        <rFont val="Segoe UI"/>
        <family val="2"/>
        <charset val="238"/>
      </rPr>
      <t xml:space="preserve"> 0.0132</t>
    </r>
  </si>
  <si>
    <r>
      <t>R² rétegenként:</t>
    </r>
    <r>
      <rPr>
        <sz val="8"/>
        <color theme="1"/>
        <rFont val="Segoe UI"/>
        <family val="2"/>
        <charset val="238"/>
      </rPr>
      <t xml:space="preserve"> [1.0, 0.919, 0.744, 0.717, 0.761]</t>
    </r>
  </si>
  <si>
    <r>
      <t>Megjegyzés:</t>
    </r>
    <r>
      <rPr>
        <sz val="8"/>
        <color theme="1"/>
        <rFont val="Segoe UI"/>
        <family val="2"/>
        <charset val="238"/>
      </rPr>
      <t xml:space="preserve"> Jelentősen gyengébb teljesítmény, különösen az y3–y5 rétegekben.</t>
    </r>
  </si>
  <si>
    <t>Ha szeretnéd, vizualizálhatom is az eredményeket diagramon, vagy készíthetek egy PDF-jelentést az összehasonlításról. Érdekelne?</t>
  </si>
  <si>
    <r>
      <t>Átlagos R²:</t>
    </r>
    <r>
      <rPr>
        <sz val="8"/>
        <color theme="1"/>
        <rFont val="Segoe UI"/>
        <family val="2"/>
        <charset val="238"/>
      </rPr>
      <t xml:space="preserve"> 0.993</t>
    </r>
    <r>
      <rPr>
        <sz val="8"/>
        <color rgb="FFFF0000"/>
        <rFont val="Segoe UI"/>
        <family val="2"/>
        <charset val="238"/>
      </rPr>
      <t>6</t>
    </r>
  </si>
  <si>
    <r>
      <t>Átlagos R²:</t>
    </r>
    <r>
      <rPr>
        <sz val="8"/>
        <color theme="1"/>
        <rFont val="Segoe UI"/>
        <family val="2"/>
        <charset val="238"/>
      </rPr>
      <t xml:space="preserve"> 0.979</t>
    </r>
    <r>
      <rPr>
        <sz val="8"/>
        <color rgb="FFFF0000"/>
        <rFont val="Segoe UI"/>
        <family val="2"/>
        <charset val="238"/>
      </rPr>
      <t>7</t>
    </r>
  </si>
  <si>
    <r>
      <t>Átlagos R²:</t>
    </r>
    <r>
      <rPr>
        <sz val="8"/>
        <color theme="1"/>
        <rFont val="Segoe UI"/>
        <family val="2"/>
        <charset val="238"/>
      </rPr>
      <t xml:space="preserve"> 0.947</t>
    </r>
    <r>
      <rPr>
        <sz val="8"/>
        <color rgb="FFFF0000"/>
        <rFont val="Segoe UI"/>
        <family val="2"/>
        <charset val="238"/>
      </rPr>
      <t>7</t>
    </r>
  </si>
  <si>
    <r>
      <t>Átlagos R²:</t>
    </r>
    <r>
      <rPr>
        <sz val="8"/>
        <color theme="1"/>
        <rFont val="Segoe UI"/>
        <family val="2"/>
        <charset val="238"/>
      </rPr>
      <t xml:space="preserve"> 0.828</t>
    </r>
    <r>
      <rPr>
        <sz val="8"/>
        <color rgb="FFFF0000"/>
        <rFont val="Segoe UI"/>
        <family val="2"/>
        <charset val="238"/>
      </rPr>
      <t>1</t>
    </r>
  </si>
  <si>
    <t>Az X(i) vs. Y(j) korrelációknak semmi szerepe nincs a szcenáriók rangsorolásában?</t>
  </si>
  <si>
    <r>
      <t xml:space="preserve">Nagyon jó kérdés! Az X(i) és Y(j) közötti </t>
    </r>
    <r>
      <rPr>
        <b/>
        <sz val="8"/>
        <color theme="1"/>
        <rFont val="Segoe UI"/>
        <family val="2"/>
        <charset val="238"/>
      </rPr>
      <t>korrelációk</t>
    </r>
    <r>
      <rPr>
        <sz val="8"/>
        <color theme="1"/>
        <rFont val="Segoe UI"/>
        <family val="2"/>
        <charset val="238"/>
      </rPr>
      <t xml:space="preserve"> valóban fontos szerepet játszhatnak az idealitás megítélésében, mivel azt mutatják meg, hogy az egyes X-változók mennyire szorosan kapcsolódnak az Y-kimenetekhez. Ez különösen akkor lehet hasznos, ha a cél nemcsak a predikciós pontosság, hanem az értelmezhetőség is.</t>
    </r>
  </si>
  <si>
    <r>
      <t xml:space="preserve">Az előző elemzés során a lineáris regresszió modell teljesítményét vizsgáltuk (R² és RMSE alapján), ami </t>
    </r>
    <r>
      <rPr>
        <b/>
        <sz val="8"/>
        <color theme="1"/>
        <rFont val="Segoe UI"/>
        <family val="2"/>
        <charset val="238"/>
      </rPr>
      <t>figyelembe veszi a változók közötti lineáris kapcsolatokat</t>
    </r>
    <r>
      <rPr>
        <sz val="8"/>
        <color theme="1"/>
        <rFont val="Segoe UI"/>
        <family val="2"/>
        <charset val="238"/>
      </rPr>
      <t>, de nem mutatja meg külön-külön az X–Y korrelációkat.</t>
    </r>
  </si>
  <si>
    <t>A korrelációs mátrix kiszámítása közben hiba történt, mert az adatok egyik szcenárióban 17 oszlopot tartalmaztak, de csak 16 oszlopnév lett megadva. Ezt most javítom, és újra lefuttatom az elemzést, hogy megmutathassam az X–Y korrelációs mátrixokat mind a négy szcenárióra.</t>
  </si>
  <si>
    <r>
      <t xml:space="preserve">Íme a </t>
    </r>
    <r>
      <rPr>
        <b/>
        <sz val="8"/>
        <color theme="1"/>
        <rFont val="Segoe UI"/>
        <family val="2"/>
        <charset val="238"/>
      </rPr>
      <t>korrelációs mátrix</t>
    </r>
    <r>
      <rPr>
        <sz val="8"/>
        <color theme="1"/>
        <rFont val="Segoe UI"/>
        <family val="2"/>
        <charset val="238"/>
      </rPr>
      <t xml:space="preserve"> az X és Y változók között a </t>
    </r>
    <r>
      <rPr>
        <b/>
        <sz val="8"/>
        <color theme="1"/>
        <rFont val="Segoe UI"/>
        <family val="2"/>
        <charset val="238"/>
      </rPr>
      <t>#1 szcenárióra</t>
    </r>
    <r>
      <rPr>
        <sz val="8"/>
        <color theme="1"/>
        <rFont val="Segoe UI"/>
        <family val="2"/>
        <charset val="238"/>
      </rPr>
      <t>:</t>
    </r>
  </si>
  <si>
    <t>Mit mutat a korrelációs mátrix?</t>
  </si>
  <si>
    <t>Az értékek -1 és 1 között mozognak:</t>
  </si>
  <si>
    <r>
      <t>+1</t>
    </r>
    <r>
      <rPr>
        <sz val="8"/>
        <color theme="1"/>
        <rFont val="Segoe UI"/>
        <family val="2"/>
        <charset val="238"/>
      </rPr>
      <t>: tökéletes pozitív kapcsolat</t>
    </r>
  </si>
  <si>
    <r>
      <t>0</t>
    </r>
    <r>
      <rPr>
        <sz val="8"/>
        <color theme="1"/>
        <rFont val="Segoe UI"/>
        <family val="2"/>
        <charset val="238"/>
      </rPr>
      <t>: nincs lineáris kapcsolat</t>
    </r>
  </si>
  <si>
    <r>
      <t>-1</t>
    </r>
    <r>
      <rPr>
        <sz val="8"/>
        <color theme="1"/>
        <rFont val="Segoe UI"/>
        <family val="2"/>
        <charset val="238"/>
      </rPr>
      <t>: tökéletes negatív kapcsolat</t>
    </r>
  </si>
  <si>
    <t>A mátrix minden cellája azt mutatja, hogy az adott X-változó mennyire korrelál az adott Y-változóval.</t>
  </si>
  <si>
    <t>Miért fontos ez?</t>
  </si>
  <si>
    <r>
      <t xml:space="preserve">A </t>
    </r>
    <r>
      <rPr>
        <b/>
        <sz val="8"/>
        <color theme="1"/>
        <rFont val="Segoe UI"/>
        <family val="2"/>
        <charset val="238"/>
      </rPr>
      <t>magas korreláció</t>
    </r>
    <r>
      <rPr>
        <sz val="8"/>
        <color theme="1"/>
        <rFont val="Segoe UI"/>
        <family val="2"/>
        <charset val="238"/>
      </rPr>
      <t xml:space="preserve"> (pozitív vagy negatív) azt jelzi, hogy az adott X-változó erősen befolyásolja az adott Y-változót.</t>
    </r>
  </si>
  <si>
    <r>
      <t xml:space="preserve">A </t>
    </r>
    <r>
      <rPr>
        <b/>
        <sz val="8"/>
        <color theme="1"/>
        <rFont val="Segoe UI"/>
        <family val="2"/>
        <charset val="238"/>
      </rPr>
      <t>gyenge vagy nulla korreláció</t>
    </r>
    <r>
      <rPr>
        <sz val="8"/>
        <color theme="1"/>
        <rFont val="Segoe UI"/>
        <family val="2"/>
        <charset val="238"/>
      </rPr>
      <t xml:space="preserve"> azt sugallja, hogy az X-változó nem járul hozzá jelentősen az Y előrejelzéséhez.</t>
    </r>
  </si>
  <si>
    <t>Következő lépés</t>
  </si>
  <si>
    <t>Szeretnéd látni a többi szcenárió (#2, #3, #4) korrelációs mátrixát is, hogy összehasonlíthassuk őket? Ez segítene jobban megérteni, hogy a predikciós teljesítmény és a korrelációk mennyire vannak összhangban.</t>
  </si>
  <si>
    <t xml:space="preserve">Az X-adattömbök idealitását a Y-adattömb 5 rétegének (y1–y5) predikciós pontossága alapján értékeltük lineáris regresszióval. </t>
  </si>
  <si>
    <t>Az értékeléshez az átlagos R² értéket (minél közelebb van az 1-hez, annál jobb) és az átlagos RMSE-t (gyökös négyzetes hiba, minél kisebb, annál jobb) használtuk.</t>
  </si>
  <si>
    <t>előjel</t>
  </si>
  <si>
    <t>Copilot responses:</t>
  </si>
  <si>
    <t>Evaluation of X Matrices</t>
  </si>
  <si>
    <t>The ideality of the X matrices was evaluated based on the prediction accuracy of the five layers (y1–y5) of the Y matrix using linear regression. Two main metrics were used:</t>
  </si>
  <si>
    <r>
      <t>R² (coefficient of determination):</t>
    </r>
    <r>
      <rPr>
        <sz val="11"/>
        <color theme="1"/>
        <rFont val="Aptos"/>
        <family val="2"/>
      </rPr>
      <t xml:space="preserve"> The closer to 1, the better the model.</t>
    </r>
  </si>
  <si>
    <r>
      <t>RMSE (root mean square error):</t>
    </r>
    <r>
      <rPr>
        <sz val="11"/>
        <color theme="1"/>
        <rFont val="Aptos"/>
        <family val="2"/>
      </rPr>
      <t xml:space="preserve"> The smaller, the more accurate the prediction.</t>
    </r>
  </si>
  <si>
    <t>Results</t>
  </si>
  <si>
    <t>Ranking by R² (higher is better):</t>
  </si>
  <si>
    <t>1. Scenario #1 – R²: 0.9936</t>
  </si>
  <si>
    <t>2. Scenario #4 – R²: 0.9798</t>
  </si>
  <si>
    <t>3. Scenario #3 – R²: 0.9472</t>
  </si>
  <si>
    <t>4. Scenario #2 – R²: 0.8281</t>
  </si>
  <si>
    <t>Ranking by RMSE (lower is better):</t>
  </si>
  <si>
    <t>1. Scenario #1 – RMSE: 0.3244</t>
  </si>
  <si>
    <t>2. Scenario #4 – RMSE: 0.3593</t>
  </si>
  <si>
    <t>3. Scenario #3 – RMSE: 0.5147</t>
  </si>
  <si>
    <t>4. Scenario #2 – RMSE: 1.7576</t>
  </si>
  <si>
    <t>Summary – Ideality Ranking</t>
  </si>
  <si>
    <r>
      <t>1. Scenario #1</t>
    </r>
    <r>
      <rPr>
        <sz val="11"/>
        <color theme="1"/>
        <rFont val="Aptos"/>
        <family val="2"/>
      </rPr>
      <t xml:space="preserve"> – by far the best predictive performance.</t>
    </r>
  </si>
  <si>
    <r>
      <t>2. Scenario #4</t>
    </r>
    <r>
      <rPr>
        <sz val="11"/>
        <color theme="1"/>
        <rFont val="Aptos"/>
        <family val="2"/>
      </rPr>
      <t xml:space="preserve"> – also very good, but slightly weaker than #1.</t>
    </r>
  </si>
  <si>
    <r>
      <t>3. Scenario #3</t>
    </r>
    <r>
      <rPr>
        <sz val="11"/>
        <color theme="1"/>
        <rFont val="Aptos"/>
        <family val="2"/>
      </rPr>
      <t xml:space="preserve"> – acceptable, but with more significant error.</t>
    </r>
  </si>
  <si>
    <r>
      <t>4. Scenario #2</t>
    </r>
    <r>
      <rPr>
        <sz val="11"/>
        <color theme="1"/>
        <rFont val="Aptos"/>
        <family val="2"/>
      </rPr>
      <t xml:space="preserve"> – significantly weaker, with large error and low explanatory power.</t>
    </r>
  </si>
  <si>
    <t>If you’d like, I can also visualize the results (e.g., in a bar chart), or analyze in more detail which X variables contribute most to the Y layers. Would that interest you?</t>
  </si>
  <si>
    <t>Request for Linear Regression Details</t>
  </si>
  <si>
    <t>Please provide all details of the linear regression calculations:</t>
  </si>
  <si>
    <t>How many models were created? What are their coefficients? What are the predicted values?</t>
  </si>
  <si>
    <t>Answer:</t>
  </si>
  <si>
    <t>In the linear regression analysis, for each scenario (4 in total), we fitted separate models for the 5 Y variables (y1–y5), meaning:</t>
  </si>
  <si>
    <r>
      <t>Total number of models:</t>
    </r>
    <r>
      <rPr>
        <sz val="11"/>
        <color theme="1"/>
        <rFont val="Aptos"/>
        <family val="2"/>
      </rPr>
      <t xml:space="preserve"> 4 scenarios × 5 Y variables = </t>
    </r>
    <r>
      <rPr>
        <b/>
        <sz val="11"/>
        <color theme="1"/>
        <rFont val="Aptos"/>
        <family val="2"/>
      </rPr>
      <t>20 linear regression models</t>
    </r>
  </si>
  <si>
    <t>For each model, we calculated:</t>
  </si>
  <si>
    <r>
      <t>Coefficients:</t>
    </r>
    <r>
      <rPr>
        <sz val="11"/>
        <color theme="1"/>
        <rFont val="Aptos"/>
        <family val="2"/>
      </rPr>
      <t xml:space="preserve"> weights for the X1–X11 variables</t>
    </r>
  </si>
  <si>
    <r>
      <t>Intercept:</t>
    </r>
    <r>
      <rPr>
        <sz val="11"/>
        <color theme="1"/>
        <rFont val="Aptos"/>
        <family val="2"/>
      </rPr>
      <t xml:space="preserve"> the constant term of the model</t>
    </r>
  </si>
  <si>
    <r>
      <t>Predicted values:</t>
    </r>
    <r>
      <rPr>
        <sz val="11"/>
        <color theme="1"/>
        <rFont val="Aptos"/>
        <family val="2"/>
      </rPr>
      <t xml:space="preserve"> the Y values predicted by the model for each object (O1–O11)</t>
    </r>
  </si>
  <si>
    <t>The full list of results is too long to display here in full, but I’d be happy to:</t>
  </si>
  <si>
    <t>Create a table or file with all model coefficients and predicted values</t>
  </si>
  <si>
    <t>Visualize the performance of each model (e.g., actual vs. predicted values in a chart)</t>
  </si>
  <si>
    <t>Which format would you prefer for the results?</t>
  </si>
  <si>
    <r>
      <t>1. 📄</t>
    </r>
    <r>
      <rPr>
        <sz val="11"/>
        <color theme="1"/>
        <rFont val="Aptos"/>
        <family val="2"/>
      </rPr>
      <t xml:space="preserve"> Excel file (with all model details)</t>
    </r>
  </si>
  <si>
    <r>
      <t>2. 📊</t>
    </r>
    <r>
      <rPr>
        <sz val="11"/>
        <color theme="1"/>
        <rFont val="Aptos"/>
        <family val="2"/>
      </rPr>
      <t xml:space="preserve"> Charts (e.g., actual vs. predicted for y1 across all scenarios)</t>
    </r>
  </si>
  <si>
    <r>
      <t>3. 📋</t>
    </r>
    <r>
      <rPr>
        <sz val="11"/>
        <color theme="1"/>
        <rFont val="Aptos"/>
        <family val="2"/>
      </rPr>
      <t xml:space="preserve"> Text summary (focused on one scenario or model)</t>
    </r>
  </si>
  <si>
    <t>Let me know which would be most useful for you!</t>
  </si>
  <si>
    <t>You selected:</t>
  </si>
  <si>
    <r>
      <t>📄</t>
    </r>
    <r>
      <rPr>
        <sz val="11"/>
        <color theme="1"/>
        <rFont val="Aptos"/>
        <family val="2"/>
      </rPr>
      <t xml:space="preserve"> Excel file (with all model details)</t>
    </r>
  </si>
  <si>
    <t>Technical Issue</t>
  </si>
  <si>
    <t>It appears that during raw data processing, an error occurred: the number of columns in the data did not match the number specified in the header. This likely happened because the data was tab-delimited, and the first column (e.g., o1, o2, etc.) was not handled properly.</t>
  </si>
  <si>
    <t>To resolve this, I will restructure the data processing to include object identifiers and ensure that each row aligns exactly with the header. I’ll fix this and rerun the file generation.</t>
  </si>
  <si>
    <t>However, the error persisted: the number of columns in the data still didn’t match the header. This is likely because the first column (object ID) wasn’t included in the header.</t>
  </si>
  <si>
    <t>Next step:</t>
  </si>
  <si>
    <r>
      <t>✅</t>
    </r>
    <r>
      <rPr>
        <sz val="11"/>
        <color theme="1"/>
        <rFont val="Aptos"/>
        <family val="2"/>
      </rPr>
      <t xml:space="preserve"> I will include the first column in the header as well, so each row will contain exactly 17 columns (1 ID + 11 X + 5 Y).</t>
    </r>
  </si>
  <si>
    <t>I’ll fix this and rerun the file generation.</t>
  </si>
  <si>
    <t>The file creation still failed because the first column (e.g., o1, o2, etc.) was not in the header, so the rows had 16 values while the header had only 15 columns.</t>
  </si>
  <si>
    <r>
      <t>📌</t>
    </r>
    <r>
      <rPr>
        <sz val="11"/>
        <color theme="1"/>
        <rFont val="Aptos"/>
        <family val="2"/>
      </rPr>
      <t xml:space="preserve"> </t>
    </r>
    <r>
      <rPr>
        <b/>
        <sz val="11"/>
        <color theme="1"/>
        <rFont val="Aptos"/>
        <family val="2"/>
      </rPr>
      <t>Solution:</t>
    </r>
    <r>
      <rPr>
        <sz val="11"/>
        <color theme="1"/>
        <rFont val="Aptos"/>
        <family val="2"/>
      </rPr>
      <t xml:space="preserve"> The header must be extended with the first column, e.g., obj_id, so the full header will be:</t>
    </r>
  </si>
  <si>
    <t>I’ll now make this correction and try generating the Excel file again.</t>
  </si>
  <si>
    <t>Eventually, the file creation failed because the system tried to open an external file (scenarios_data.txt) that doesn’t exist — this was a technical error during processing.</t>
  </si>
  <si>
    <r>
      <t>📌</t>
    </r>
    <r>
      <rPr>
        <sz val="11"/>
        <color theme="1"/>
        <rFont val="Aptos"/>
        <family val="2"/>
      </rPr>
      <t xml:space="preserve"> </t>
    </r>
    <r>
      <rPr>
        <b/>
        <sz val="11"/>
        <color theme="1"/>
        <rFont val="Aptos"/>
        <family val="2"/>
      </rPr>
      <t>Solution:</t>
    </r>
    <r>
      <rPr>
        <sz val="11"/>
        <color theme="1"/>
        <rFont val="Aptos"/>
        <family val="2"/>
      </rPr>
      <t xml:space="preserve"> I will now embed the data directly from the conversation and not reference an external file. This will ensure the Excel file is successfully created.</t>
    </r>
  </si>
  <si>
    <t>I’ll restart the process with the correctly embedded data.</t>
  </si>
  <si>
    <t>Unfortunately, the file creation still failed because the header had 16 columns, while the data rows had 17 — the first column (e.g., o1, o2, etc.) was treated as data but wasn’t included in the header.</t>
  </si>
  <si>
    <r>
      <t>📌</t>
    </r>
    <r>
      <rPr>
        <sz val="11"/>
        <color theme="1"/>
        <rFont val="Aptos"/>
        <family val="2"/>
      </rPr>
      <t xml:space="preserve"> </t>
    </r>
    <r>
      <rPr>
        <b/>
        <sz val="11"/>
        <color theme="1"/>
        <rFont val="Aptos"/>
        <family val="2"/>
      </rPr>
      <t>Final fix:</t>
    </r>
    <r>
      <rPr>
        <sz val="11"/>
        <color theme="1"/>
        <rFont val="Aptos"/>
        <family val="2"/>
      </rPr>
      <t xml:space="preserve"> I will explicitly insert the obj_id column into the header.</t>
    </r>
  </si>
  <si>
    <t>Each data row will then match the 17-column header exactly.</t>
  </si>
  <si>
    <t>I’ll now apply this fix and generate the Excel file.</t>
  </si>
  <si>
    <t>You were redirected to the Microsoft 365 Copilot app, making it easy to access Copilot and agents. Update your bookmark to the new URL: m365.cloud.microsoft/chat.</t>
  </si>
  <si>
    <t>Communication was interrupted…</t>
  </si>
  <si>
    <t>Why is it problematic to return the details if the results of those details were already communicated earlier?</t>
  </si>
  <si>
    <t>Would you like me to now generate the Excel file with all 20 regression models and their details?</t>
  </si>
  <si>
    <t>sign</t>
  </si>
  <si>
    <t>correlations</t>
  </si>
  <si>
    <t>Azonosító:</t>
  </si>
  <si>
    <t>Objektumok:</t>
  </si>
  <si>
    <t>Attribútumok:</t>
  </si>
  <si>
    <t>Lépcsôk:</t>
  </si>
  <si>
    <t>Eltolás:</t>
  </si>
  <si>
    <t>Leírás:</t>
  </si>
  <si>
    <t>COCO STD: 3652585</t>
  </si>
  <si>
    <t>Rangsor</t>
  </si>
  <si>
    <t>X(A1)</t>
  </si>
  <si>
    <t>X(A2)</t>
  </si>
  <si>
    <t>X(A3)</t>
  </si>
  <si>
    <t>X(A4)</t>
  </si>
  <si>
    <t>X(A5)</t>
  </si>
  <si>
    <t>X(A6)</t>
  </si>
  <si>
    <t>X(A7)</t>
  </si>
  <si>
    <t>X(A8)</t>
  </si>
  <si>
    <t>X(A9)</t>
  </si>
  <si>
    <t>X(A10)</t>
  </si>
  <si>
    <t>X(A11)</t>
  </si>
  <si>
    <t>Y(A12)</t>
  </si>
  <si>
    <t>O1</t>
  </si>
  <si>
    <t>O2</t>
  </si>
  <si>
    <t>O3</t>
  </si>
  <si>
    <t>O4</t>
  </si>
  <si>
    <t>O5</t>
  </si>
  <si>
    <t>O6</t>
  </si>
  <si>
    <t>O7</t>
  </si>
  <si>
    <t>O8</t>
  </si>
  <si>
    <t>O9</t>
  </si>
  <si>
    <t>O10</t>
  </si>
  <si>
    <t>O11</t>
  </si>
  <si>
    <t>Lépcsôk(1)</t>
  </si>
  <si>
    <t>S1</t>
  </si>
  <si>
    <t>(0+369845)/(1)=369845</t>
  </si>
  <si>
    <t>(0+0)/(1)=0</t>
  </si>
  <si>
    <t>(0+174995)/(1)=174995</t>
  </si>
  <si>
    <t>S2</t>
  </si>
  <si>
    <t>(0+342809)/(1)=342809</t>
  </si>
  <si>
    <t>S3</t>
  </si>
  <si>
    <t>(0+332932)/(1)=332932</t>
  </si>
  <si>
    <t>S4</t>
  </si>
  <si>
    <t>(0+316239)/(1)=316239</t>
  </si>
  <si>
    <t>S5</t>
  </si>
  <si>
    <t>(0+295358)/(1)=295358</t>
  </si>
  <si>
    <t>S6</t>
  </si>
  <si>
    <t>(0+19970)/(1)=19970</t>
  </si>
  <si>
    <t>S7</t>
  </si>
  <si>
    <t>(0+92862)/(1)=92862</t>
  </si>
  <si>
    <t>S8</t>
  </si>
  <si>
    <t>(0+51203)/(1)=51203</t>
  </si>
  <si>
    <t>S9</t>
  </si>
  <si>
    <t>(0+46949)/(1)=46949</t>
  </si>
  <si>
    <t>S10</t>
  </si>
  <si>
    <t>(0+10576)/(1)=10576</t>
  </si>
  <si>
    <t>S11</t>
  </si>
  <si>
    <t>Lépcsôk(2)</t>
  </si>
  <si>
    <t>COCO:STD</t>
  </si>
  <si>
    <t>Becslés</t>
  </si>
  <si>
    <t>Tény+0</t>
  </si>
  <si>
    <t>Delta</t>
  </si>
  <si>
    <t>Delta/Tény</t>
  </si>
  <si>
    <t>S1 összeg:</t>
  </si>
  <si>
    <t>S11 összeg:</t>
  </si>
  <si>
    <t>Becslés összeg:</t>
  </si>
  <si>
    <t>Tény összeg:</t>
  </si>
  <si>
    <t>Tény-becslés eltérés:</t>
  </si>
  <si>
    <t>Tény négyzetösszeg:</t>
  </si>
  <si>
    <t>Becslés négyzetösszeg:</t>
  </si>
  <si>
    <t>Négyzetösszeg hiba:</t>
  </si>
  <si>
    <t>Open url</t>
  </si>
  <si>
    <r>
      <t>Maximális memória használat: </t>
    </r>
    <r>
      <rPr>
        <b/>
        <sz val="6"/>
        <color rgb="FF333333"/>
        <rFont val="Verdana"/>
        <family val="2"/>
        <charset val="238"/>
      </rPr>
      <t>1.37 Mb</t>
    </r>
  </si>
  <si>
    <t>kivalo</t>
  </si>
  <si>
    <t>COCO STD: 7374792</t>
  </si>
  <si>
    <t>(0+578608)/(1)=578608</t>
  </si>
  <si>
    <t>(0+659527)/(1)=659527</t>
  </si>
  <si>
    <t>(0+640214)/(1)=640214</t>
  </si>
  <si>
    <t>(0+562407)/(1)=562407</t>
  </si>
  <si>
    <t>(0+630557)/(1)=630557</t>
  </si>
  <si>
    <t>(0+548382)/(1)=548382</t>
  </si>
  <si>
    <t>(0+60377)/(1)=60377</t>
  </si>
  <si>
    <t>(0+30157)/(1)=30157</t>
  </si>
  <si>
    <t>(0+2030)/(1)=2030</t>
  </si>
  <si>
    <t>(0+40382)/(1)=40382</t>
  </si>
  <si>
    <t>(0+10020)/(1)=10020</t>
  </si>
  <si>
    <r>
      <t>A futtatás idôtartama: </t>
    </r>
    <r>
      <rPr>
        <b/>
        <sz val="6"/>
        <color rgb="FF333333"/>
        <rFont val="Verdana"/>
        <family val="2"/>
        <charset val="238"/>
      </rPr>
      <t>0.05 mp (0 p)</t>
    </r>
  </si>
  <si>
    <t>jo</t>
  </si>
  <si>
    <t>fix</t>
  </si>
  <si>
    <t>COCO STD: 3451653</t>
  </si>
  <si>
    <t>(0+48969)/(1)=48969</t>
  </si>
  <si>
    <t>(0+159436)/(1)=159436</t>
  </si>
  <si>
    <t>(0+146535)/(1)=146535</t>
  </si>
  <si>
    <t>(0+31828)/(1)=31828</t>
  </si>
  <si>
    <t>(0+131165)/(1)=131165</t>
  </si>
  <si>
    <t>(0+68089)/(1)=68089</t>
  </si>
  <si>
    <t>(0+23192)/(1)=23192</t>
  </si>
  <si>
    <t>(0+48340)/(1)=48340</t>
  </si>
  <si>
    <t>(0+3339)/(1)=3339</t>
  </si>
  <si>
    <t>(0+46444)/(1)=46444</t>
  </si>
  <si>
    <t>(0+16248)/(1)=16248</t>
  </si>
  <si>
    <r>
      <t>A futtatás idôtartama: </t>
    </r>
    <r>
      <rPr>
        <b/>
        <sz val="6"/>
        <color rgb="FF333333"/>
        <rFont val="Verdana"/>
        <family val="2"/>
        <charset val="238"/>
      </rPr>
      <t>0.07 mp (0 p)</t>
    </r>
  </si>
  <si>
    <t>kozepes</t>
  </si>
  <si>
    <t>COCO STD: 5318313</t>
  </si>
  <si>
    <t>(0+1001290)/(1)=1001290</t>
  </si>
  <si>
    <t>(0+1005860)/(1)=1005860</t>
  </si>
  <si>
    <t>(0+999616)/(1)=999616</t>
  </si>
  <si>
    <t>(0+1004370)/(1)=1004370</t>
  </si>
  <si>
    <t>(0+998604)/(1)=998604</t>
  </si>
  <si>
    <t>(0+997983)/(1)=997983</t>
  </si>
  <si>
    <t>(0+5775)/(1)=5775</t>
  </si>
  <si>
    <t>(0+2017)/(1)=2017</t>
  </si>
  <si>
    <t>(0+3083)/(1)=3083</t>
  </si>
  <si>
    <t>(0+274)/(1)=274</t>
  </si>
  <si>
    <t>(0+384)/(1)=384</t>
  </si>
  <si>
    <r>
      <t>A futtatás idôtartama: </t>
    </r>
    <r>
      <rPr>
        <b/>
        <sz val="6"/>
        <color rgb="FF333333"/>
        <rFont val="Verdana"/>
        <family val="2"/>
        <charset val="238"/>
      </rPr>
      <t>0.04 mp (0 p)</t>
    </r>
  </si>
  <si>
    <t>fix rossz</t>
  </si>
  <si>
    <t>COCO STD: 5171130</t>
  </si>
  <si>
    <t>(0+1000180)/(1)=1000180</t>
  </si>
  <si>
    <t>(0+999979)/(1)=999979</t>
  </si>
  <si>
    <t>(0+999660)/(1)=999660</t>
  </si>
  <si>
    <t>(0+340)/(1)=340</t>
  </si>
  <si>
    <t>(0+21)/(1)=21</t>
  </si>
  <si>
    <r>
      <t>A futtatás idôtartama: </t>
    </r>
    <r>
      <rPr>
        <b/>
        <sz val="6"/>
        <color rgb="FF333333"/>
        <rFont val="Verdana"/>
        <family val="2"/>
        <charset val="238"/>
      </rPr>
      <t>0.03 mp (0 p)</t>
    </r>
  </si>
  <si>
    <t>fix nagyon rossz</t>
  </si>
  <si>
    <t>irány5</t>
  </si>
  <si>
    <t>irány4</t>
  </si>
  <si>
    <t>irány3</t>
  </si>
  <si>
    <t>irány2</t>
  </si>
  <si>
    <t>irány1</t>
  </si>
  <si>
    <t>COCO STD: 3369595</t>
  </si>
  <si>
    <t>(369845+369845)/(2)=369845</t>
  </si>
  <si>
    <t>(0+0)/(2)=0</t>
  </si>
  <si>
    <t>(342809+342809)/(2)=342809</t>
  </si>
  <si>
    <t>(332932+332932)/(2)=332932</t>
  </si>
  <si>
    <t>(316239+316239)/(2)=316239</t>
  </si>
  <si>
    <t>(295358+315328)/(2)=305343</t>
  </si>
  <si>
    <t>(267857+267857)/(2)=267857</t>
  </si>
  <si>
    <t>(226198+226198)/(2)=226198</t>
  </si>
  <si>
    <t>(221944+221944)/(2)=221944</t>
  </si>
  <si>
    <t>(185571+185571)/(2)=185571</t>
  </si>
  <si>
    <t>(174995+174995)/(2)=174995</t>
  </si>
  <si>
    <t>COCO STD: 5040087</t>
  </si>
  <si>
    <t>COCO STD: 7049374</t>
  </si>
  <si>
    <t>Maximális memória használat: 1,37 Mb</t>
  </si>
  <si>
    <t>A futtatás idôtartama: 0,09 mp (0 p)</t>
  </si>
  <si>
    <t>A futtatás idôtartama: 0,05 mp (0 p)</t>
  </si>
  <si>
    <t>A futtatás idôtartama: 0,07 mp (0 p)</t>
  </si>
  <si>
    <t>A futtatás idôtartama: 0,04 mp (0 p)</t>
  </si>
  <si>
    <t>A futtatás idôtartama: 0,03 mp (0 p)</t>
  </si>
  <si>
    <t>(658643,7+660671)/(2)=659657,35</t>
  </si>
  <si>
    <t>(159374,8+159374,8)/(2)=159374,85</t>
  </si>
  <si>
    <t>(146478,8+146478,8)/(2)=146478,8</t>
  </si>
  <si>
    <t>(641383,9+659829,1)/(2)=650606,5</t>
  </si>
  <si>
    <t>(131114,7+134452,4)/(2)=132783,55</t>
  </si>
  <si>
    <t>(631739,8+659829,1)/(2)=645784,45</t>
  </si>
  <si>
    <t>(71400,6+80137,2)/(2)=75768,9</t>
  </si>
  <si>
    <t>(607943,7+621949,9)/(2)=614946,85</t>
  </si>
  <si>
    <t>(601981,7+618161)/(2)=610071,35</t>
  </si>
  <si>
    <t>(71400,6+78242)/(2)=74821,3</t>
  </si>
  <si>
    <t>(48057,6+65192)/(2)=56624,75</t>
  </si>
  <si>
    <t>(587839,7+587839,7)/(2)=587839,7</t>
  </si>
  <si>
    <t>(577833,1+577833,1)/(2)=577833,1</t>
  </si>
  <si>
    <t>(48057,6+48950,2)/(2)=48503,9</t>
  </si>
  <si>
    <t>1961,02,01</t>
  </si>
  <si>
    <t>1956,02,01</t>
  </si>
  <si>
    <t>8918,06,01</t>
  </si>
  <si>
    <t>2025,02,26</t>
  </si>
  <si>
    <t>7837,02,01</t>
  </si>
  <si>
    <t>2025,01,26</t>
  </si>
  <si>
    <t>4399,01,01</t>
  </si>
  <si>
    <t>2025,03,17</t>
  </si>
  <si>
    <t>8592,02,01</t>
  </si>
  <si>
    <t>3450,07,01</t>
  </si>
  <si>
    <t>A futtatás idôtartama: 0,06 mp (0 p)</t>
  </si>
  <si>
    <t>COCO STD: 2498438</t>
  </si>
  <si>
    <t>(1006048.1+1006578.2)/(2)=1006313.15</t>
  </si>
  <si>
    <t>(1004837.9+1006578.2)/(2)=1005708</t>
  </si>
  <si>
    <t>(1000187+1004567.8)/(2)=1002377.4</t>
  </si>
  <si>
    <t>(1000187+1002887.5)/(2)=1001537.25</t>
  </si>
  <si>
    <t>(1000187+1001857.3)/(2)=1001022.15</t>
  </si>
  <si>
    <t>(1000187+1001477.2)/(2)=1000832.1</t>
  </si>
  <si>
    <t>COCO STD: 5191986</t>
  </si>
  <si>
    <t>(1001240.5+1001620.5)/(2)=1001430.5</t>
  </si>
  <si>
    <t>(999950.6+1000270.6)/(2)=1000110.55</t>
  </si>
  <si>
    <t>(999950.6+1000150.6)/(2)=1000050.55</t>
  </si>
  <si>
    <t>(999950.6+1000130.6)/(2)=1000040.55</t>
  </si>
  <si>
    <t>COCO STD: 8559244</t>
  </si>
  <si>
    <t>(0+315328)/(1)=315328</t>
  </si>
  <si>
    <t>COCO STD: 2074430</t>
  </si>
  <si>
    <t>(0+46352)/(1)=46352</t>
  </si>
  <si>
    <t>COCO STD: 9416284</t>
  </si>
  <si>
    <t>(0+25088)/(1)=25088</t>
  </si>
  <si>
    <t>(0+55080)/(1)=55080</t>
  </si>
  <si>
    <t>COCO STD: 1910370</t>
  </si>
  <si>
    <t>(0+996924)/(1)=996924</t>
  </si>
  <si>
    <t>(0+4763)/(1)=4763</t>
  </si>
  <si>
    <t>COCO STD: 8108670</t>
  </si>
  <si>
    <t>COCO STD: 3077394</t>
  </si>
  <si>
    <t>COCO STD: 1929727</t>
  </si>
  <si>
    <t>COCO STD: 7213068</t>
  </si>
  <si>
    <t>COCO STD: 8998125</t>
  </si>
  <si>
    <t>COCO STD: 2651672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</si>
</sst>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2" formatCode="0.000"/>
  </numFmts>
  <fonts count="31">
    <font>
      <sz val="11"/>
      <color theme="1"/>
      <name val="Aptos Narrow"/>
      <family val="2"/>
      <charset val="238"/>
      <scheme val="minor"/>
    </font>
    <font>
      <sz val="11"/>
      <color theme="1"/>
      <name val="Aptos Narrow"/>
      <family val="2"/>
      <charset val="238"/>
      <scheme val="minor"/>
    </font>
    <font>
      <sz val="11"/>
      <color rgb="FFFF0000"/>
      <name val="Aptos Narrow"/>
      <family val="2"/>
      <charset val="238"/>
      <scheme val="minor"/>
    </font>
    <font>
      <b/>
      <sz val="11"/>
      <color theme="1"/>
      <name val="Aptos Narrow"/>
      <family val="2"/>
      <charset val="238"/>
      <scheme val="minor"/>
    </font>
    <font>
      <sz val="11"/>
      <color theme="0"/>
      <name val="Aptos Narrow"/>
      <family val="2"/>
      <charset val="238"/>
      <scheme val="minor"/>
    </font>
    <font>
      <b/>
      <sz val="11"/>
      <name val="Aptos Narrow"/>
      <family val="2"/>
      <charset val="238"/>
      <scheme val="minor"/>
    </font>
    <font>
      <sz val="11"/>
      <name val="Aptos Narrow"/>
      <family val="2"/>
      <charset val="238"/>
      <scheme val="minor"/>
    </font>
    <font>
      <b/>
      <sz val="11"/>
      <color rgb="FFFFFF00"/>
      <name val="Aptos Narrow"/>
      <family val="2"/>
      <charset val="238"/>
      <scheme val="minor"/>
    </font>
    <font>
      <b/>
      <sz val="11"/>
      <color rgb="FFFF0000"/>
      <name val="Aptos Narrow"/>
      <family val="2"/>
      <charset val="238"/>
      <scheme val="minor"/>
    </font>
    <font>
      <sz val="11"/>
      <color rgb="FFFFFF00"/>
      <name val="Aptos Narrow"/>
      <family val="2"/>
      <charset val="238"/>
      <scheme val="minor"/>
    </font>
    <font>
      <sz val="8"/>
      <name val="Aptos Narrow"/>
      <family val="2"/>
      <charset val="238"/>
      <scheme val="minor"/>
    </font>
    <font>
      <sz val="8"/>
      <color theme="1"/>
      <name val="Segoe UI"/>
      <family val="2"/>
      <charset val="238"/>
    </font>
    <font>
      <b/>
      <sz val="8"/>
      <color theme="1"/>
      <name val="Segoe UI"/>
      <family val="2"/>
      <charset val="238"/>
    </font>
    <font>
      <b/>
      <sz val="13.5"/>
      <color theme="1"/>
      <name val="Segoe UI"/>
      <family val="2"/>
      <charset val="238"/>
    </font>
    <font>
      <b/>
      <sz val="12"/>
      <color theme="1"/>
      <name val="Segoe UI"/>
      <family val="2"/>
      <charset val="238"/>
    </font>
    <font>
      <sz val="10"/>
      <color theme="1"/>
      <name val="Inherit"/>
    </font>
    <font>
      <sz val="10"/>
      <color theme="1"/>
      <name val="Arial Unicode MS"/>
    </font>
    <font>
      <b/>
      <sz val="10"/>
      <color theme="1"/>
      <name val="Arial Unicode MS"/>
    </font>
    <font>
      <sz val="8"/>
      <color rgb="FFFF0000"/>
      <name val="Segoe UI"/>
      <family val="2"/>
      <charset val="238"/>
    </font>
    <font>
      <b/>
      <sz val="11"/>
      <color theme="1"/>
      <name val="Aptos Narrow"/>
      <family val="2"/>
      <scheme val="minor"/>
    </font>
    <font>
      <sz val="11"/>
      <color theme="1"/>
      <name val="Aptos"/>
      <family val="2"/>
    </font>
    <font>
      <b/>
      <sz val="11"/>
      <color theme="1"/>
      <name val="Aptos"/>
      <family val="2"/>
    </font>
    <font>
      <sz val="11"/>
      <color theme="1"/>
      <name val="Segoe UI Emoji"/>
      <family val="2"/>
    </font>
    <font>
      <sz val="14"/>
      <color rgb="FF000000"/>
      <name val="Times New Roman"/>
      <family val="1"/>
      <charset val="238"/>
    </font>
    <font>
      <sz val="6"/>
      <color rgb="FF000000"/>
      <name val="Verdana"/>
      <family val="2"/>
      <charset val="238"/>
    </font>
    <font>
      <b/>
      <sz val="6"/>
      <color rgb="FF000000"/>
      <name val="Verdana"/>
      <family val="2"/>
      <charset val="238"/>
    </font>
    <font>
      <b/>
      <sz val="5"/>
      <color rgb="FFFFFFFF"/>
      <name val="Verdana"/>
      <family val="2"/>
      <charset val="238"/>
    </font>
    <font>
      <sz val="5"/>
      <color rgb="FF333333"/>
      <name val="Verdana"/>
      <family val="2"/>
      <charset val="238"/>
    </font>
    <font>
      <sz val="6"/>
      <color rgb="FF333333"/>
      <name val="Verdana"/>
      <family val="2"/>
      <charset val="238"/>
    </font>
    <font>
      <b/>
      <sz val="6"/>
      <color rgb="FF333333"/>
      <name val="Verdana"/>
      <family val="2"/>
      <charset val="238"/>
    </font>
    <font>
      <u/>
      <sz val="11"/>
      <color theme="10"/>
      <name val="Aptos Narrow"/>
      <family val="2"/>
      <charset val="238"/>
      <scheme val="minor"/>
    </font>
  </fonts>
  <fills count="11">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rgb="FFFFC000"/>
        <bgColor indexed="64"/>
      </patternFill>
    </fill>
    <fill>
      <patternFill patternType="solid">
        <fgColor rgb="FF333333"/>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666666"/>
      </left>
      <right style="medium">
        <color rgb="FF666666"/>
      </right>
      <top style="medium">
        <color rgb="FF666666"/>
      </top>
      <bottom style="medium">
        <color rgb="FF666666"/>
      </bottom>
      <diagonal/>
    </border>
  </borders>
  <cellStyleXfs count="3">
    <xf numFmtId="0" fontId="0" fillId="0" borderId="0"/>
    <xf numFmtId="9" fontId="1" fillId="0" borderId="0" applyFont="0" applyFill="0" applyBorder="0" applyAlignment="0" applyProtection="0"/>
    <xf numFmtId="0" fontId="30" fillId="0" borderId="0" applyNumberFormat="0" applyFill="0" applyBorder="0" applyAlignment="0" applyProtection="0"/>
  </cellStyleXfs>
  <cellXfs count="84">
    <xf numFmtId="0" fontId="0" fillId="0" borderId="0" xfId="0"/>
    <xf numFmtId="0" fontId="3"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6" fillId="2" borderId="2" xfId="0" applyFont="1" applyFill="1" applyBorder="1" applyAlignment="1">
      <alignment horizontal="center" vertical="center" wrapText="1"/>
    </xf>
    <xf numFmtId="0" fontId="3" fillId="0" borderId="2" xfId="0" applyFont="1" applyBorder="1" applyAlignment="1">
      <alignment horizontal="center" vertical="center" wrapText="1"/>
    </xf>
    <xf numFmtId="9" fontId="0" fillId="2" borderId="2" xfId="1" applyFont="1" applyFill="1" applyBorder="1" applyAlignment="1">
      <alignment horizontal="center" vertical="center" wrapText="1"/>
    </xf>
    <xf numFmtId="9" fontId="6" fillId="2" borderId="2" xfId="1" applyFont="1" applyFill="1" applyBorder="1" applyAlignment="1">
      <alignment horizontal="center" vertical="center" wrapText="1"/>
    </xf>
    <xf numFmtId="0" fontId="5" fillId="3"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0" fillId="0" borderId="0" xfId="0" applyAlignment="1">
      <alignment wrapText="1"/>
    </xf>
    <xf numFmtId="0" fontId="0" fillId="5" borderId="0" xfId="0" applyFill="1" applyAlignment="1">
      <alignment wrapText="1"/>
    </xf>
    <xf numFmtId="2" fontId="0" fillId="0" borderId="0" xfId="0" applyNumberFormat="1" applyAlignment="1">
      <alignment wrapText="1"/>
    </xf>
    <xf numFmtId="2" fontId="2" fillId="0" borderId="0" xfId="0" applyNumberFormat="1" applyFont="1" applyAlignment="1">
      <alignment wrapText="1"/>
    </xf>
    <xf numFmtId="0" fontId="5" fillId="3"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0" borderId="5" xfId="0" applyBorder="1" applyAlignment="1">
      <alignment horizontal="center" vertical="center" wrapText="1"/>
    </xf>
    <xf numFmtId="0" fontId="9"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2" xfId="0" applyBorder="1" applyAlignment="1">
      <alignment horizontal="center" vertical="center" wrapText="1"/>
    </xf>
    <xf numFmtId="9" fontId="9" fillId="2" borderId="2" xfId="1" applyFont="1" applyFill="1" applyBorder="1" applyAlignment="1">
      <alignment horizontal="center" vertical="center" wrapText="1"/>
    </xf>
    <xf numFmtId="16" fontId="9" fillId="2" borderId="2" xfId="0" quotePrefix="1" applyNumberFormat="1" applyFont="1" applyFill="1" applyBorder="1" applyAlignment="1">
      <alignment horizontal="center" vertical="center" wrapText="1"/>
    </xf>
    <xf numFmtId="9" fontId="2" fillId="2" borderId="2" xfId="1" applyFont="1" applyFill="1" applyBorder="1" applyAlignment="1">
      <alignment horizontal="center" vertical="center" wrapText="1"/>
    </xf>
    <xf numFmtId="0" fontId="9" fillId="2" borderId="2" xfId="0" quotePrefix="1" applyFont="1" applyFill="1" applyBorder="1" applyAlignment="1">
      <alignment horizontal="center" vertical="center" wrapText="1"/>
    </xf>
    <xf numFmtId="0" fontId="0" fillId="0" borderId="2" xfId="0" quotePrefix="1" applyBorder="1" applyAlignment="1">
      <alignment horizontal="center" vertical="center" wrapText="1"/>
    </xf>
    <xf numFmtId="17" fontId="0" fillId="0" borderId="2" xfId="0" quotePrefix="1" applyNumberFormat="1" applyBorder="1" applyAlignment="1">
      <alignment horizontal="center" vertical="center" wrapText="1"/>
    </xf>
    <xf numFmtId="0" fontId="0" fillId="3" borderId="2" xfId="0" applyFill="1" applyBorder="1" applyAlignment="1">
      <alignment horizontal="center" vertical="center" wrapText="1"/>
    </xf>
    <xf numFmtId="0" fontId="0" fillId="4" borderId="2" xfId="0" applyFill="1" applyBorder="1" applyAlignment="1">
      <alignment horizontal="center" vertical="center" wrapText="1"/>
    </xf>
    <xf numFmtId="9" fontId="4" fillId="2" borderId="2" xfId="1" applyFont="1" applyFill="1" applyBorder="1" applyAlignment="1">
      <alignment horizontal="center" vertical="center" wrapText="1"/>
    </xf>
    <xf numFmtId="9" fontId="0" fillId="0" borderId="0" xfId="0" applyNumberFormat="1"/>
    <xf numFmtId="0" fontId="0" fillId="0" borderId="7" xfId="0" applyBorder="1" applyAlignment="1">
      <alignment wrapText="1"/>
    </xf>
    <xf numFmtId="2" fontId="0" fillId="0" borderId="8" xfId="0" applyNumberFormat="1" applyBorder="1" applyAlignment="1">
      <alignment wrapText="1"/>
    </xf>
    <xf numFmtId="2" fontId="0" fillId="0" borderId="9" xfId="0" applyNumberFormat="1" applyBorder="1" applyAlignment="1">
      <alignment wrapText="1"/>
    </xf>
    <xf numFmtId="2" fontId="0" fillId="6" borderId="0" xfId="0" applyNumberFormat="1" applyFill="1" applyAlignment="1">
      <alignment wrapText="1"/>
    </xf>
    <xf numFmtId="0" fontId="0" fillId="0" borderId="6" xfId="0" applyBorder="1"/>
    <xf numFmtId="2" fontId="0" fillId="4" borderId="0" xfId="0" applyNumberFormat="1" applyFill="1" applyAlignment="1">
      <alignment wrapText="1"/>
    </xf>
    <xf numFmtId="2" fontId="0" fillId="0" borderId="0" xfId="0" applyNumberFormat="1"/>
    <xf numFmtId="9" fontId="0" fillId="0" borderId="0" xfId="1" applyFont="1"/>
    <xf numFmtId="2" fontId="0" fillId="6" borderId="0" xfId="0" applyNumberFormat="1" applyFill="1"/>
    <xf numFmtId="0" fontId="0" fillId="0" borderId="0" xfId="0" applyAlignment="1">
      <alignment vertical="center"/>
    </xf>
    <xf numFmtId="0" fontId="11" fillId="0" borderId="0" xfId="0" applyFont="1" applyAlignment="1">
      <alignment vertical="center"/>
    </xf>
    <xf numFmtId="0" fontId="0" fillId="0" borderId="0" xfId="0" applyAlignment="1">
      <alignment horizontal="left" vertical="center" indent="1"/>
    </xf>
    <xf numFmtId="0" fontId="12" fillId="0" borderId="0" xfId="0" applyFont="1" applyAlignment="1">
      <alignment horizontal="left" vertical="center" indent="1"/>
    </xf>
    <xf numFmtId="0" fontId="13" fillId="0" borderId="0" xfId="0" applyFont="1" applyAlignment="1">
      <alignment vertical="center"/>
    </xf>
    <xf numFmtId="0" fontId="14" fillId="0" borderId="0" xfId="0" applyFont="1" applyAlignment="1">
      <alignment vertical="center"/>
    </xf>
    <xf numFmtId="0" fontId="11" fillId="0" borderId="0" xfId="0" applyFont="1" applyAlignment="1">
      <alignment horizontal="left" vertical="center" indent="1"/>
    </xf>
    <xf numFmtId="0" fontId="0" fillId="6" borderId="0" xfId="0" applyFill="1"/>
    <xf numFmtId="0" fontId="11" fillId="6" borderId="0" xfId="0" applyFont="1" applyFill="1" applyAlignment="1">
      <alignment horizontal="left" vertical="center" indent="1"/>
    </xf>
    <xf numFmtId="0" fontId="15" fillId="6" borderId="0" xfId="0" applyFont="1" applyFill="1" applyAlignment="1">
      <alignment vertical="center"/>
    </xf>
    <xf numFmtId="0" fontId="16" fillId="0" borderId="0" xfId="0" applyFont="1" applyAlignment="1">
      <alignment vertical="center"/>
    </xf>
    <xf numFmtId="0" fontId="11" fillId="4" borderId="0" xfId="0" applyFont="1" applyFill="1"/>
    <xf numFmtId="0" fontId="0" fillId="7" borderId="0" xfId="0" applyFill="1"/>
    <xf numFmtId="0" fontId="0" fillId="8" borderId="0" xfId="0" applyFill="1"/>
    <xf numFmtId="0" fontId="2" fillId="0" borderId="0" xfId="0" applyFont="1"/>
    <xf numFmtId="0" fontId="12" fillId="0" borderId="0" xfId="0" applyFont="1" applyAlignment="1">
      <alignment horizontal="left" vertical="center" indent="2"/>
    </xf>
    <xf numFmtId="2" fontId="19" fillId="0" borderId="0" xfId="0" applyNumberFormat="1" applyFont="1"/>
    <xf numFmtId="2" fontId="0" fillId="0" borderId="6" xfId="0" applyNumberFormat="1" applyBorder="1"/>
    <xf numFmtId="0" fontId="20" fillId="0" borderId="0" xfId="0" applyFont="1" applyAlignment="1">
      <alignment horizontal="justify" vertical="center"/>
    </xf>
    <xf numFmtId="0" fontId="21" fillId="0" borderId="0" xfId="0" applyFont="1" applyAlignment="1">
      <alignment horizontal="justify" vertical="center"/>
    </xf>
    <xf numFmtId="0" fontId="22" fillId="0" borderId="0" xfId="0" applyFont="1" applyAlignment="1">
      <alignment horizontal="justify" vertical="center"/>
    </xf>
    <xf numFmtId="0" fontId="0" fillId="0" borderId="0" xfId="0" applyAlignment="1">
      <alignment horizontal="center" vertical="center"/>
    </xf>
    <xf numFmtId="0" fontId="0" fillId="6" borderId="0" xfId="0" applyFill="1" applyAlignment="1">
      <alignment horizontal="center" vertical="center" wrapText="1"/>
    </xf>
    <xf numFmtId="0" fontId="23" fillId="0" borderId="0" xfId="0" applyFont="1" applyAlignment="1">
      <alignment vertical="center" wrapText="1"/>
    </xf>
    <xf numFmtId="0" fontId="0" fillId="0" borderId="0" xfId="0" applyAlignment="1">
      <alignment vertical="center" wrapText="1"/>
    </xf>
    <xf numFmtId="0" fontId="25" fillId="0" borderId="0" xfId="0" applyFont="1" applyAlignment="1">
      <alignment horizontal="right" vertical="center" wrapText="1"/>
    </xf>
    <xf numFmtId="0" fontId="24" fillId="0" borderId="0" xfId="0" applyFont="1" applyAlignment="1">
      <alignment vertical="center" wrapText="1"/>
    </xf>
    <xf numFmtId="0" fontId="26" fillId="9" borderId="10" xfId="0" applyFont="1" applyFill="1" applyBorder="1" applyAlignment="1">
      <alignment horizontal="center" vertical="center" wrapText="1"/>
    </xf>
    <xf numFmtId="0" fontId="27" fillId="10" borderId="11" xfId="0" applyFont="1" applyFill="1" applyBorder="1" applyAlignment="1">
      <alignment horizontal="center" vertical="center" wrapText="1"/>
    </xf>
    <xf numFmtId="0" fontId="26" fillId="9" borderId="10" xfId="0" applyFont="1" applyFill="1" applyBorder="1" applyAlignment="1">
      <alignment horizontal="left" vertical="center" wrapText="1"/>
    </xf>
    <xf numFmtId="0" fontId="28" fillId="10" borderId="11" xfId="0" applyFont="1" applyFill="1" applyBorder="1" applyAlignment="1">
      <alignment horizontal="center" vertical="center" wrapText="1"/>
    </xf>
    <xf numFmtId="0" fontId="28" fillId="0" borderId="0" xfId="0" applyFont="1"/>
    <xf numFmtId="0" fontId="30" fillId="0" borderId="0" xfId="2"/>
    <xf numFmtId="0" fontId="27" fillId="10" borderId="0" xfId="0" applyFont="1" applyFill="1" applyBorder="1" applyAlignment="1">
      <alignment horizontal="center" vertical="center" wrapText="1"/>
    </xf>
    <xf numFmtId="0" fontId="27" fillId="4" borderId="11" xfId="0" applyFont="1" applyFill="1" applyBorder="1" applyAlignment="1">
      <alignment horizontal="center" vertical="center" wrapText="1"/>
    </xf>
    <xf numFmtId="0" fontId="27" fillId="8" borderId="11" xfId="0" applyFont="1" applyFill="1" applyBorder="1" applyAlignment="1">
      <alignment horizontal="center" vertical="center" wrapText="1"/>
    </xf>
    <xf numFmtId="0" fontId="27" fillId="7" borderId="11" xfId="0" applyFont="1" applyFill="1" applyBorder="1" applyAlignment="1">
      <alignment horizontal="center" vertical="center" wrapText="1"/>
    </xf>
    <xf numFmtId="0" fontId="0" fillId="8" borderId="0" xfId="0" applyFill="1" applyAlignment="1">
      <alignment wrapText="1"/>
    </xf>
    <xf numFmtId="16" fontId="27" fillId="10" borderId="11" xfId="0" applyNumberFormat="1" applyFont="1" applyFill="1" applyBorder="1" applyAlignment="1">
      <alignment horizontal="center" vertical="center" wrapText="1"/>
    </xf>
    <xf numFmtId="17" fontId="27" fillId="10" borderId="11" xfId="0" applyNumberFormat="1" applyFont="1" applyFill="1" applyBorder="1" applyAlignment="1">
      <alignment horizontal="center" vertical="center" wrapText="1"/>
    </xf>
    <xf numFmtId="172" fontId="0" fillId="0" borderId="0" xfId="0" applyNumberFormat="1"/>
    <xf numFmtId="2" fontId="27" fillId="10" borderId="11" xfId="0" applyNumberFormat="1" applyFont="1" applyFill="1" applyBorder="1" applyAlignment="1">
      <alignment horizontal="center" vertical="center" wrapText="1"/>
    </xf>
  </cellXfs>
  <cellStyles count="3">
    <cellStyle name="Hivatkozás" xfId="2" builtinId="8"/>
    <cellStyle name="Normál" xfId="0" builtinId="0"/>
    <cellStyle name="Százalék"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76200</xdr:colOff>
      <xdr:row>3</xdr:row>
      <xdr:rowOff>25400</xdr:rowOff>
    </xdr:to>
    <xdr:pic>
      <xdr:nvPicPr>
        <xdr:cNvPr id="2" name="Kép 1" descr="COCO">
          <a:extLst>
            <a:ext uri="{FF2B5EF4-FFF2-40B4-BE49-F238E27FC236}">
              <a16:creationId xmlns:a16="http://schemas.microsoft.com/office/drawing/2014/main" id="{1CB0DDF6-E206-8195-1032-B0E695FFD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00"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0</xdr:row>
      <xdr:rowOff>0</xdr:rowOff>
    </xdr:from>
    <xdr:to>
      <xdr:col>20</xdr:col>
      <xdr:colOff>76200</xdr:colOff>
      <xdr:row>3</xdr:row>
      <xdr:rowOff>25400</xdr:rowOff>
    </xdr:to>
    <xdr:pic>
      <xdr:nvPicPr>
        <xdr:cNvPr id="3" name="Kép 2" descr="COCO">
          <a:extLst>
            <a:ext uri="{FF2B5EF4-FFF2-40B4-BE49-F238E27FC236}">
              <a16:creationId xmlns:a16="http://schemas.microsoft.com/office/drawing/2014/main" id="{5131A0EE-3024-B14A-FEA4-833002E286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63200" y="0"/>
          <a:ext cx="1905000"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0</xdr:colOff>
      <xdr:row>0</xdr:row>
      <xdr:rowOff>0</xdr:rowOff>
    </xdr:from>
    <xdr:to>
      <xdr:col>37</xdr:col>
      <xdr:colOff>76199</xdr:colOff>
      <xdr:row>3</xdr:row>
      <xdr:rowOff>25400</xdr:rowOff>
    </xdr:to>
    <xdr:pic>
      <xdr:nvPicPr>
        <xdr:cNvPr id="4" name="Kép 3" descr="COCO">
          <a:extLst>
            <a:ext uri="{FF2B5EF4-FFF2-40B4-BE49-F238E27FC236}">
              <a16:creationId xmlns:a16="http://schemas.microsoft.com/office/drawing/2014/main" id="{6DAEDF5B-BBDD-A1ED-5D12-CCBA77F433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26400" y="0"/>
          <a:ext cx="1905000"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0</xdr:colOff>
      <xdr:row>0</xdr:row>
      <xdr:rowOff>0</xdr:rowOff>
    </xdr:from>
    <xdr:to>
      <xdr:col>54</xdr:col>
      <xdr:colOff>76200</xdr:colOff>
      <xdr:row>3</xdr:row>
      <xdr:rowOff>25400</xdr:rowOff>
    </xdr:to>
    <xdr:pic>
      <xdr:nvPicPr>
        <xdr:cNvPr id="5" name="Kép 4" descr="COCO">
          <a:extLst>
            <a:ext uri="{FF2B5EF4-FFF2-40B4-BE49-F238E27FC236}">
              <a16:creationId xmlns:a16="http://schemas.microsoft.com/office/drawing/2014/main" id="{953E1309-A9AA-40B8-3934-1F1D799BE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89600" y="0"/>
          <a:ext cx="1905000"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68</xdr:col>
      <xdr:colOff>0</xdr:colOff>
      <xdr:row>0</xdr:row>
      <xdr:rowOff>0</xdr:rowOff>
    </xdr:from>
    <xdr:to>
      <xdr:col>71</xdr:col>
      <xdr:colOff>76200</xdr:colOff>
      <xdr:row>3</xdr:row>
      <xdr:rowOff>25400</xdr:rowOff>
    </xdr:to>
    <xdr:pic>
      <xdr:nvPicPr>
        <xdr:cNvPr id="6" name="Kép 5" descr="COCO">
          <a:extLst>
            <a:ext uri="{FF2B5EF4-FFF2-40B4-BE49-F238E27FC236}">
              <a16:creationId xmlns:a16="http://schemas.microsoft.com/office/drawing/2014/main" id="{4242F0BD-4B3A-6EFA-9AB4-A34B45012D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43200" y="0"/>
          <a:ext cx="1905000"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74</xdr:row>
      <xdr:rowOff>0</xdr:rowOff>
    </xdr:from>
    <xdr:to>
      <xdr:col>3</xdr:col>
      <xdr:colOff>76200</xdr:colOff>
      <xdr:row>77</xdr:row>
      <xdr:rowOff>25400</xdr:rowOff>
    </xdr:to>
    <xdr:pic>
      <xdr:nvPicPr>
        <xdr:cNvPr id="7" name="Kép 6" descr="COCO">
          <a:extLst>
            <a:ext uri="{FF2B5EF4-FFF2-40B4-BE49-F238E27FC236}">
              <a16:creationId xmlns:a16="http://schemas.microsoft.com/office/drawing/2014/main" id="{886D9250-F5A0-74B8-7024-6B4E821966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611350"/>
          <a:ext cx="1905000"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74</xdr:row>
      <xdr:rowOff>0</xdr:rowOff>
    </xdr:from>
    <xdr:to>
      <xdr:col>20</xdr:col>
      <xdr:colOff>76200</xdr:colOff>
      <xdr:row>77</xdr:row>
      <xdr:rowOff>25400</xdr:rowOff>
    </xdr:to>
    <xdr:pic>
      <xdr:nvPicPr>
        <xdr:cNvPr id="8" name="Kép 7" descr="COCO">
          <a:extLst>
            <a:ext uri="{FF2B5EF4-FFF2-40B4-BE49-F238E27FC236}">
              <a16:creationId xmlns:a16="http://schemas.microsoft.com/office/drawing/2014/main" id="{B8DFB667-BC6C-A55B-463A-D17D182311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63200" y="14611350"/>
          <a:ext cx="1905000"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0</xdr:colOff>
      <xdr:row>74</xdr:row>
      <xdr:rowOff>0</xdr:rowOff>
    </xdr:from>
    <xdr:to>
      <xdr:col>37</xdr:col>
      <xdr:colOff>76200</xdr:colOff>
      <xdr:row>77</xdr:row>
      <xdr:rowOff>25400</xdr:rowOff>
    </xdr:to>
    <xdr:pic>
      <xdr:nvPicPr>
        <xdr:cNvPr id="9" name="Kép 8" descr="COCO">
          <a:extLst>
            <a:ext uri="{FF2B5EF4-FFF2-40B4-BE49-F238E27FC236}">
              <a16:creationId xmlns:a16="http://schemas.microsoft.com/office/drawing/2014/main" id="{7EC4B26B-42DB-19B0-C9C3-EAD273258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86750" y="14611350"/>
          <a:ext cx="1905000"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0</xdr:colOff>
      <xdr:row>74</xdr:row>
      <xdr:rowOff>0</xdr:rowOff>
    </xdr:from>
    <xdr:to>
      <xdr:col>54</xdr:col>
      <xdr:colOff>76200</xdr:colOff>
      <xdr:row>77</xdr:row>
      <xdr:rowOff>25400</xdr:rowOff>
    </xdr:to>
    <xdr:pic>
      <xdr:nvPicPr>
        <xdr:cNvPr id="10" name="Kép 9" descr="COCO">
          <a:extLst>
            <a:ext uri="{FF2B5EF4-FFF2-40B4-BE49-F238E27FC236}">
              <a16:creationId xmlns:a16="http://schemas.microsoft.com/office/drawing/2014/main" id="{7342325C-DEAB-2CCD-6B89-8E1BFF5FA5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349950" y="14611350"/>
          <a:ext cx="1905000"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68</xdr:col>
      <xdr:colOff>0</xdr:colOff>
      <xdr:row>74</xdr:row>
      <xdr:rowOff>0</xdr:rowOff>
    </xdr:from>
    <xdr:to>
      <xdr:col>71</xdr:col>
      <xdr:colOff>76200</xdr:colOff>
      <xdr:row>77</xdr:row>
      <xdr:rowOff>25400</xdr:rowOff>
    </xdr:to>
    <xdr:pic>
      <xdr:nvPicPr>
        <xdr:cNvPr id="11" name="Kép 10" descr="COCO">
          <a:extLst>
            <a:ext uri="{FF2B5EF4-FFF2-40B4-BE49-F238E27FC236}">
              <a16:creationId xmlns:a16="http://schemas.microsoft.com/office/drawing/2014/main" id="{4756C00E-69C9-F9C3-2576-166311976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713150" y="14611350"/>
          <a:ext cx="1905000"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76200</xdr:colOff>
      <xdr:row>3</xdr:row>
      <xdr:rowOff>25400</xdr:rowOff>
    </xdr:to>
    <xdr:pic>
      <xdr:nvPicPr>
        <xdr:cNvPr id="2" name="Kép 1" descr="COCO">
          <a:extLst>
            <a:ext uri="{FF2B5EF4-FFF2-40B4-BE49-F238E27FC236}">
              <a16:creationId xmlns:a16="http://schemas.microsoft.com/office/drawing/2014/main" id="{D7CDF042-260A-F0B9-94A6-96B1442EB3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00"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0</xdr:row>
      <xdr:rowOff>0</xdr:rowOff>
    </xdr:from>
    <xdr:to>
      <xdr:col>20</xdr:col>
      <xdr:colOff>76200</xdr:colOff>
      <xdr:row>3</xdr:row>
      <xdr:rowOff>25400</xdr:rowOff>
    </xdr:to>
    <xdr:pic>
      <xdr:nvPicPr>
        <xdr:cNvPr id="3" name="Kép 2" descr="COCO">
          <a:extLst>
            <a:ext uri="{FF2B5EF4-FFF2-40B4-BE49-F238E27FC236}">
              <a16:creationId xmlns:a16="http://schemas.microsoft.com/office/drawing/2014/main" id="{24CE5F0B-C238-BAAD-601C-35CFE2B80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63200" y="0"/>
          <a:ext cx="1905000"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0</xdr:colOff>
      <xdr:row>0</xdr:row>
      <xdr:rowOff>0</xdr:rowOff>
    </xdr:from>
    <xdr:to>
      <xdr:col>37</xdr:col>
      <xdr:colOff>76200</xdr:colOff>
      <xdr:row>3</xdr:row>
      <xdr:rowOff>25400</xdr:rowOff>
    </xdr:to>
    <xdr:pic>
      <xdr:nvPicPr>
        <xdr:cNvPr id="4" name="Kép 3" descr="COCO">
          <a:extLst>
            <a:ext uri="{FF2B5EF4-FFF2-40B4-BE49-F238E27FC236}">
              <a16:creationId xmlns:a16="http://schemas.microsoft.com/office/drawing/2014/main" id="{330BB546-D923-1A7E-B796-05620D92D6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26400" y="0"/>
          <a:ext cx="1905000"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0</xdr:colOff>
      <xdr:row>0</xdr:row>
      <xdr:rowOff>0</xdr:rowOff>
    </xdr:from>
    <xdr:to>
      <xdr:col>54</xdr:col>
      <xdr:colOff>76200</xdr:colOff>
      <xdr:row>3</xdr:row>
      <xdr:rowOff>25400</xdr:rowOff>
    </xdr:to>
    <xdr:pic>
      <xdr:nvPicPr>
        <xdr:cNvPr id="5" name="Kép 4" descr="COCO">
          <a:extLst>
            <a:ext uri="{FF2B5EF4-FFF2-40B4-BE49-F238E27FC236}">
              <a16:creationId xmlns:a16="http://schemas.microsoft.com/office/drawing/2014/main" id="{D96C42A0-E42F-8CF3-13B1-7E06366E18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89600" y="0"/>
          <a:ext cx="1905000"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68</xdr:col>
      <xdr:colOff>0</xdr:colOff>
      <xdr:row>0</xdr:row>
      <xdr:rowOff>0</xdr:rowOff>
    </xdr:from>
    <xdr:to>
      <xdr:col>71</xdr:col>
      <xdr:colOff>76200</xdr:colOff>
      <xdr:row>3</xdr:row>
      <xdr:rowOff>25400</xdr:rowOff>
    </xdr:to>
    <xdr:pic>
      <xdr:nvPicPr>
        <xdr:cNvPr id="6" name="Kép 5" descr="COCO">
          <a:extLst>
            <a:ext uri="{FF2B5EF4-FFF2-40B4-BE49-F238E27FC236}">
              <a16:creationId xmlns:a16="http://schemas.microsoft.com/office/drawing/2014/main" id="{394101CA-0FCB-CCE7-E380-AD20AB49E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52800" y="0"/>
          <a:ext cx="1905000"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74</xdr:row>
      <xdr:rowOff>0</xdr:rowOff>
    </xdr:from>
    <xdr:to>
      <xdr:col>3</xdr:col>
      <xdr:colOff>76200</xdr:colOff>
      <xdr:row>77</xdr:row>
      <xdr:rowOff>25400</xdr:rowOff>
    </xdr:to>
    <xdr:pic>
      <xdr:nvPicPr>
        <xdr:cNvPr id="7" name="Kép 6" descr="COCO">
          <a:extLst>
            <a:ext uri="{FF2B5EF4-FFF2-40B4-BE49-F238E27FC236}">
              <a16:creationId xmlns:a16="http://schemas.microsoft.com/office/drawing/2014/main" id="{C5497CF5-88F9-1488-37AD-E6AC0FDE3F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243050"/>
          <a:ext cx="1905000"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74</xdr:row>
      <xdr:rowOff>0</xdr:rowOff>
    </xdr:from>
    <xdr:to>
      <xdr:col>20</xdr:col>
      <xdr:colOff>76200</xdr:colOff>
      <xdr:row>77</xdr:row>
      <xdr:rowOff>25400</xdr:rowOff>
    </xdr:to>
    <xdr:pic>
      <xdr:nvPicPr>
        <xdr:cNvPr id="8" name="Kép 7" descr="COCO">
          <a:extLst>
            <a:ext uri="{FF2B5EF4-FFF2-40B4-BE49-F238E27FC236}">
              <a16:creationId xmlns:a16="http://schemas.microsoft.com/office/drawing/2014/main" id="{ADC7D0B5-525F-0A2F-E30E-C8F2FD6B8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63200" y="14243050"/>
          <a:ext cx="1905000"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0</xdr:colOff>
      <xdr:row>74</xdr:row>
      <xdr:rowOff>0</xdr:rowOff>
    </xdr:from>
    <xdr:to>
      <xdr:col>37</xdr:col>
      <xdr:colOff>76200</xdr:colOff>
      <xdr:row>77</xdr:row>
      <xdr:rowOff>25400</xdr:rowOff>
    </xdr:to>
    <xdr:pic>
      <xdr:nvPicPr>
        <xdr:cNvPr id="9" name="Kép 8" descr="COCO">
          <a:extLst>
            <a:ext uri="{FF2B5EF4-FFF2-40B4-BE49-F238E27FC236}">
              <a16:creationId xmlns:a16="http://schemas.microsoft.com/office/drawing/2014/main" id="{BF43B565-BE50-B1A0-F735-83311678D6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26400" y="14243050"/>
          <a:ext cx="1905000"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51</xdr:col>
      <xdr:colOff>0</xdr:colOff>
      <xdr:row>74</xdr:row>
      <xdr:rowOff>0</xdr:rowOff>
    </xdr:from>
    <xdr:to>
      <xdr:col>54</xdr:col>
      <xdr:colOff>76200</xdr:colOff>
      <xdr:row>77</xdr:row>
      <xdr:rowOff>25400</xdr:rowOff>
    </xdr:to>
    <xdr:pic>
      <xdr:nvPicPr>
        <xdr:cNvPr id="10" name="Kép 9" descr="COCO">
          <a:extLst>
            <a:ext uri="{FF2B5EF4-FFF2-40B4-BE49-F238E27FC236}">
              <a16:creationId xmlns:a16="http://schemas.microsoft.com/office/drawing/2014/main" id="{B630CAAF-2DAA-3A8F-6C67-C77744C5A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89600" y="14243050"/>
          <a:ext cx="1905000"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68</xdr:col>
      <xdr:colOff>0</xdr:colOff>
      <xdr:row>74</xdr:row>
      <xdr:rowOff>0</xdr:rowOff>
    </xdr:from>
    <xdr:to>
      <xdr:col>71</xdr:col>
      <xdr:colOff>76200</xdr:colOff>
      <xdr:row>77</xdr:row>
      <xdr:rowOff>25400</xdr:rowOff>
    </xdr:to>
    <xdr:pic>
      <xdr:nvPicPr>
        <xdr:cNvPr id="11" name="Kép 10" descr="COCO">
          <a:extLst>
            <a:ext uri="{FF2B5EF4-FFF2-40B4-BE49-F238E27FC236}">
              <a16:creationId xmlns:a16="http://schemas.microsoft.com/office/drawing/2014/main" id="{7E797182-EA10-6A41-D5D9-F135E5B9F9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52800" y="14243050"/>
          <a:ext cx="1905000"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104</xdr:row>
      <xdr:rowOff>0</xdr:rowOff>
    </xdr:from>
    <xdr:to>
      <xdr:col>0</xdr:col>
      <xdr:colOff>304800</xdr:colOff>
      <xdr:row>104</xdr:row>
      <xdr:rowOff>304800</xdr:rowOff>
    </xdr:to>
    <xdr:sp macro="" textlink="">
      <xdr:nvSpPr>
        <xdr:cNvPr id="6145" name="AutoShape 1" descr="Korrelációs mátrix: #1 szcenárió">
          <a:extLst>
            <a:ext uri="{FF2B5EF4-FFF2-40B4-BE49-F238E27FC236}">
              <a16:creationId xmlns:a16="http://schemas.microsoft.com/office/drawing/2014/main" id="{F3BE8E4C-1411-C364-B242-8AFFFC19105A}"/>
            </a:ext>
          </a:extLst>
        </xdr:cNvPr>
        <xdr:cNvSpPr>
          <a:spLocks noChangeAspect="1" noChangeArrowheads="1"/>
        </xdr:cNvSpPr>
      </xdr:nvSpPr>
      <xdr:spPr bwMode="auto">
        <a:xfrm>
          <a:off x="0" y="19339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102</xdr:row>
      <xdr:rowOff>0</xdr:rowOff>
    </xdr:from>
    <xdr:to>
      <xdr:col>13</xdr:col>
      <xdr:colOff>304800</xdr:colOff>
      <xdr:row>103</xdr:row>
      <xdr:rowOff>121920</xdr:rowOff>
    </xdr:to>
    <xdr:sp macro="" textlink="">
      <xdr:nvSpPr>
        <xdr:cNvPr id="6146" name="AutoShape 2" descr="Korrelációs mátrix: #1 szcenárió">
          <a:extLst>
            <a:ext uri="{FF2B5EF4-FFF2-40B4-BE49-F238E27FC236}">
              <a16:creationId xmlns:a16="http://schemas.microsoft.com/office/drawing/2014/main" id="{3FB45B51-DCF8-9009-3B0F-ACFDAB732B18}"/>
            </a:ext>
          </a:extLst>
        </xdr:cNvPr>
        <xdr:cNvSpPr>
          <a:spLocks noChangeAspect="1" noChangeArrowheads="1"/>
        </xdr:cNvSpPr>
      </xdr:nvSpPr>
      <xdr:spPr bwMode="auto">
        <a:xfrm>
          <a:off x="7924800" y="1897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104</xdr:row>
      <xdr:rowOff>0</xdr:rowOff>
    </xdr:from>
    <xdr:to>
      <xdr:col>2</xdr:col>
      <xdr:colOff>304800</xdr:colOff>
      <xdr:row>104</xdr:row>
      <xdr:rowOff>304800</xdr:rowOff>
    </xdr:to>
    <xdr:sp macro="" textlink="">
      <xdr:nvSpPr>
        <xdr:cNvPr id="6147" name="AutoShape 3" descr="Korrelációs mátrix: X vs Y (Szcenárió #2)">
          <a:extLst>
            <a:ext uri="{FF2B5EF4-FFF2-40B4-BE49-F238E27FC236}">
              <a16:creationId xmlns:a16="http://schemas.microsoft.com/office/drawing/2014/main" id="{41CC20E3-6215-4FE0-B0F5-6A5C74DFECC2}"/>
            </a:ext>
          </a:extLst>
        </xdr:cNvPr>
        <xdr:cNvSpPr>
          <a:spLocks noChangeAspect="1" noChangeArrowheads="1"/>
        </xdr:cNvSpPr>
      </xdr:nvSpPr>
      <xdr:spPr bwMode="auto">
        <a:xfrm>
          <a:off x="4046220" y="19339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8" Type="http://schemas.openxmlformats.org/officeDocument/2006/relationships/hyperlink" Target="https://miau.my-x.hu/myx-free/coco/test/704937420250730111110.html" TargetMode="External"/><Relationship Id="rId3" Type="http://schemas.openxmlformats.org/officeDocument/2006/relationships/hyperlink" Target="https://miau.my-x.hu/myx-free/coco/test/345165320250730104518.html" TargetMode="External"/><Relationship Id="rId7" Type="http://schemas.openxmlformats.org/officeDocument/2006/relationships/hyperlink" Target="https://miau.my-x.hu/myx-free/coco/test/504008720250730110924.html" TargetMode="External"/><Relationship Id="rId12" Type="http://schemas.openxmlformats.org/officeDocument/2006/relationships/drawing" Target="../drawings/drawing1.xml"/><Relationship Id="rId2" Type="http://schemas.openxmlformats.org/officeDocument/2006/relationships/hyperlink" Target="https://miau.my-x.hu/myx-free/coco/test/737479220250730102703.html" TargetMode="External"/><Relationship Id="rId1" Type="http://schemas.openxmlformats.org/officeDocument/2006/relationships/hyperlink" Target="https://miau.my-x.hu/myx-free/coco/test/365258520250730102459.html" TargetMode="External"/><Relationship Id="rId6" Type="http://schemas.openxmlformats.org/officeDocument/2006/relationships/hyperlink" Target="https://miau.my-x.hu/myx-free/coco/test/336959520250730110817.html" TargetMode="External"/><Relationship Id="rId11" Type="http://schemas.openxmlformats.org/officeDocument/2006/relationships/printerSettings" Target="../printerSettings/printerSettings1.bin"/><Relationship Id="rId5" Type="http://schemas.openxmlformats.org/officeDocument/2006/relationships/hyperlink" Target="https://miau.my-x.hu/myx-free/coco/test/517113020250730104659.html" TargetMode="External"/><Relationship Id="rId10" Type="http://schemas.openxmlformats.org/officeDocument/2006/relationships/hyperlink" Target="https://miau.my-x.hu/myx-free/coco/test/519198620250730111340.html" TargetMode="External"/><Relationship Id="rId4" Type="http://schemas.openxmlformats.org/officeDocument/2006/relationships/hyperlink" Target="https://miau.my-x.hu/myx-free/coco/test/531831320250730104602.html" TargetMode="External"/><Relationship Id="rId9" Type="http://schemas.openxmlformats.org/officeDocument/2006/relationships/hyperlink" Target="https://miau.my-x.hu/myx-free/coco/test/249843820250730111302.html"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miau.my-x.hu/myx-free/coco/test/721306820250730113639.html" TargetMode="External"/><Relationship Id="rId3" Type="http://schemas.openxmlformats.org/officeDocument/2006/relationships/hyperlink" Target="https://miau.my-x.hu/myx-free/coco/test/941628420250730112950.html" TargetMode="External"/><Relationship Id="rId7" Type="http://schemas.openxmlformats.org/officeDocument/2006/relationships/hyperlink" Target="https://miau.my-x.hu/myx-free/coco/test/192972720250730113616.html" TargetMode="External"/><Relationship Id="rId2" Type="http://schemas.openxmlformats.org/officeDocument/2006/relationships/hyperlink" Target="https://miau.my-x.hu/myx-free/coco/test/207443020250730112911.html" TargetMode="External"/><Relationship Id="rId1" Type="http://schemas.openxmlformats.org/officeDocument/2006/relationships/hyperlink" Target="https://miau.my-x.hu/myx-free/coco/test/855924420250730112802.html" TargetMode="External"/><Relationship Id="rId6" Type="http://schemas.openxmlformats.org/officeDocument/2006/relationships/hyperlink" Target="https://miau.my-x.hu/myx-free/coco/test/307739420250730113553.html" TargetMode="External"/><Relationship Id="rId11" Type="http://schemas.openxmlformats.org/officeDocument/2006/relationships/drawing" Target="../drawings/drawing2.xml"/><Relationship Id="rId5" Type="http://schemas.openxmlformats.org/officeDocument/2006/relationships/hyperlink" Target="https://miau.my-x.hu/myx-free/coco/test/810867020250730113052.html" TargetMode="External"/><Relationship Id="rId10" Type="http://schemas.openxmlformats.org/officeDocument/2006/relationships/hyperlink" Target="https://miau.my-x.hu/myx-free/coco/test/265167220250730113749.html" TargetMode="External"/><Relationship Id="rId4" Type="http://schemas.openxmlformats.org/officeDocument/2006/relationships/hyperlink" Target="https://miau.my-x.hu/myx-free/coco/test/191037020250730113020.html" TargetMode="External"/><Relationship Id="rId9" Type="http://schemas.openxmlformats.org/officeDocument/2006/relationships/hyperlink" Target="https://miau.my-x.hu/myx-free/coco/test/899812520250730113717.html"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78ABD-333D-4D63-A5C5-F0F18A7ED679}">
  <dimension ref="A1:BS56"/>
  <sheetViews>
    <sheetView topLeftCell="A5" zoomScale="57" workbookViewId="0"/>
  </sheetViews>
  <sheetFormatPr defaultRowHeight="14.5"/>
  <cols>
    <col min="3" max="3" width="11.36328125" bestFit="1" customWidth="1"/>
  </cols>
  <sheetData>
    <row r="1" spans="1:71" ht="130.5">
      <c r="A1" s="1" t="s">
        <v>0</v>
      </c>
      <c r="B1" s="1" t="s">
        <v>0</v>
      </c>
      <c r="C1" s="2" t="s">
        <v>1</v>
      </c>
      <c r="D1" s="2" t="s">
        <v>1</v>
      </c>
      <c r="E1" s="3" t="s">
        <v>2</v>
      </c>
      <c r="F1" s="3" t="s">
        <v>2</v>
      </c>
      <c r="G1" s="3" t="s">
        <v>2</v>
      </c>
      <c r="H1" s="3" t="s">
        <v>2</v>
      </c>
      <c r="I1" s="3" t="s">
        <v>3</v>
      </c>
      <c r="J1" s="3" t="s">
        <v>3</v>
      </c>
      <c r="K1" s="3" t="s">
        <v>3</v>
      </c>
      <c r="L1" s="4" t="s">
        <v>4</v>
      </c>
      <c r="M1" s="4" t="s">
        <v>4</v>
      </c>
      <c r="N1" s="4" t="s">
        <v>5</v>
      </c>
      <c r="O1" s="4" t="s">
        <v>5</v>
      </c>
      <c r="P1" s="4" t="s">
        <v>5</v>
      </c>
      <c r="Q1" s="4" t="s">
        <v>5</v>
      </c>
      <c r="R1" s="4" t="s">
        <v>5</v>
      </c>
      <c r="S1" s="4" t="s">
        <v>5</v>
      </c>
      <c r="T1" s="4" t="s">
        <v>5</v>
      </c>
      <c r="U1" s="2" t="s">
        <v>24</v>
      </c>
      <c r="V1" s="2" t="s">
        <v>24</v>
      </c>
      <c r="W1" s="3" t="s">
        <v>25</v>
      </c>
      <c r="X1" s="3" t="s">
        <v>25</v>
      </c>
      <c r="Y1" s="4" t="s">
        <v>26</v>
      </c>
      <c r="Z1" s="4" t="s">
        <v>26</v>
      </c>
      <c r="AA1" s="4" t="s">
        <v>26</v>
      </c>
      <c r="AB1" s="4" t="s">
        <v>26</v>
      </c>
      <c r="AC1" s="4" t="s">
        <v>26</v>
      </c>
      <c r="AD1" s="4" t="s">
        <v>27</v>
      </c>
      <c r="AE1" s="4" t="s">
        <v>27</v>
      </c>
      <c r="AF1" s="4" t="s">
        <v>27</v>
      </c>
      <c r="AG1" s="4" t="s">
        <v>27</v>
      </c>
      <c r="AH1" s="4" t="s">
        <v>27</v>
      </c>
      <c r="AI1" s="4" t="s">
        <v>28</v>
      </c>
      <c r="AJ1" s="4" t="s">
        <v>28</v>
      </c>
      <c r="AK1" s="4" t="s">
        <v>28</v>
      </c>
      <c r="AL1" s="4" t="s">
        <v>28</v>
      </c>
      <c r="AM1" s="4" t="s">
        <v>28</v>
      </c>
      <c r="AN1" s="4" t="s">
        <v>29</v>
      </c>
      <c r="AO1" s="4" t="s">
        <v>29</v>
      </c>
      <c r="AP1" s="4" t="s">
        <v>29</v>
      </c>
      <c r="AQ1" s="4" t="s">
        <v>29</v>
      </c>
      <c r="AR1" s="4" t="s">
        <v>29</v>
      </c>
      <c r="AS1" s="4" t="s">
        <v>30</v>
      </c>
      <c r="AT1" s="4" t="s">
        <v>30</v>
      </c>
      <c r="AU1" s="4" t="s">
        <v>30</v>
      </c>
      <c r="AV1" s="4" t="s">
        <v>30</v>
      </c>
      <c r="AW1" s="4" t="s">
        <v>30</v>
      </c>
      <c r="AX1" s="4" t="s">
        <v>31</v>
      </c>
      <c r="AY1" s="4" t="s">
        <v>31</v>
      </c>
      <c r="AZ1" s="4" t="s">
        <v>31</v>
      </c>
      <c r="BA1" s="4" t="s">
        <v>31</v>
      </c>
      <c r="BB1" s="4" t="s">
        <v>31</v>
      </c>
      <c r="BC1" s="4" t="s">
        <v>32</v>
      </c>
      <c r="BD1" s="4" t="s">
        <v>32</v>
      </c>
      <c r="BE1" s="4" t="s">
        <v>32</v>
      </c>
      <c r="BF1" s="4" t="s">
        <v>32</v>
      </c>
      <c r="BG1" s="4" t="s">
        <v>32</v>
      </c>
      <c r="BH1" s="16" t="s">
        <v>33</v>
      </c>
      <c r="BI1" s="16" t="s">
        <v>33</v>
      </c>
      <c r="BJ1" s="17" t="s">
        <v>22</v>
      </c>
      <c r="BK1" s="17" t="s">
        <v>22</v>
      </c>
      <c r="BL1" s="17" t="s">
        <v>22</v>
      </c>
      <c r="BM1" s="17" t="s">
        <v>22</v>
      </c>
      <c r="BN1" s="17" t="s">
        <v>22</v>
      </c>
      <c r="BO1" s="17" t="s">
        <v>22</v>
      </c>
      <c r="BP1" s="17" t="s">
        <v>22</v>
      </c>
      <c r="BQ1" s="18" t="s">
        <v>34</v>
      </c>
      <c r="BR1" s="18" t="s">
        <v>34</v>
      </c>
      <c r="BS1" s="18" t="s">
        <v>34</v>
      </c>
    </row>
    <row r="2" spans="1:71" ht="72.5">
      <c r="A2" s="1" t="s">
        <v>6</v>
      </c>
      <c r="B2" s="1" t="s">
        <v>6</v>
      </c>
      <c r="C2" s="5" t="s">
        <v>7</v>
      </c>
      <c r="D2" s="5" t="s">
        <v>8</v>
      </c>
      <c r="E2" s="5" t="s">
        <v>9</v>
      </c>
      <c r="F2" s="5" t="s">
        <v>10</v>
      </c>
      <c r="G2" s="5" t="s">
        <v>11</v>
      </c>
      <c r="H2" s="5" t="s">
        <v>12</v>
      </c>
      <c r="I2" s="5" t="s">
        <v>13</v>
      </c>
      <c r="J2" s="5" t="s">
        <v>14</v>
      </c>
      <c r="K2" s="5" t="s">
        <v>15</v>
      </c>
      <c r="L2" s="6" t="s">
        <v>16</v>
      </c>
      <c r="M2" s="6" t="s">
        <v>17</v>
      </c>
      <c r="N2" s="6" t="s">
        <v>18</v>
      </c>
      <c r="O2" s="6" t="s">
        <v>35</v>
      </c>
      <c r="P2" s="6" t="s">
        <v>36</v>
      </c>
      <c r="Q2" s="6" t="s">
        <v>37</v>
      </c>
      <c r="R2" s="6" t="s">
        <v>38</v>
      </c>
      <c r="S2" s="6" t="s">
        <v>39</v>
      </c>
      <c r="T2" s="6" t="s">
        <v>40</v>
      </c>
      <c r="U2" s="5" t="s">
        <v>41</v>
      </c>
      <c r="V2" s="5" t="s">
        <v>42</v>
      </c>
      <c r="W2" s="5" t="s">
        <v>43</v>
      </c>
      <c r="X2" s="5" t="s">
        <v>44</v>
      </c>
      <c r="Y2" s="6" t="s">
        <v>45</v>
      </c>
      <c r="Z2" s="6" t="s">
        <v>46</v>
      </c>
      <c r="AA2" s="6" t="s">
        <v>47</v>
      </c>
      <c r="AB2" s="6" t="s">
        <v>48</v>
      </c>
      <c r="AC2" s="6" t="s">
        <v>49</v>
      </c>
      <c r="AD2" s="6" t="s">
        <v>45</v>
      </c>
      <c r="AE2" s="6" t="s">
        <v>46</v>
      </c>
      <c r="AF2" s="6" t="s">
        <v>47</v>
      </c>
      <c r="AG2" s="6" t="s">
        <v>48</v>
      </c>
      <c r="AH2" s="6" t="s">
        <v>49</v>
      </c>
      <c r="AI2" s="6" t="s">
        <v>45</v>
      </c>
      <c r="AJ2" s="6" t="s">
        <v>46</v>
      </c>
      <c r="AK2" s="6" t="s">
        <v>47</v>
      </c>
      <c r="AL2" s="6" t="s">
        <v>48</v>
      </c>
      <c r="AM2" s="6" t="s">
        <v>49</v>
      </c>
      <c r="AN2" s="6" t="s">
        <v>45</v>
      </c>
      <c r="AO2" s="6" t="s">
        <v>46</v>
      </c>
      <c r="AP2" s="6" t="s">
        <v>47</v>
      </c>
      <c r="AQ2" s="6" t="s">
        <v>48</v>
      </c>
      <c r="AR2" s="6" t="s">
        <v>49</v>
      </c>
      <c r="AS2" s="6" t="s">
        <v>45</v>
      </c>
      <c r="AT2" s="6" t="s">
        <v>46</v>
      </c>
      <c r="AU2" s="6" t="s">
        <v>47</v>
      </c>
      <c r="AV2" s="6" t="s">
        <v>48</v>
      </c>
      <c r="AW2" s="6" t="s">
        <v>49</v>
      </c>
      <c r="AX2" s="6" t="s">
        <v>45</v>
      </c>
      <c r="AY2" s="6" t="s">
        <v>46</v>
      </c>
      <c r="AZ2" s="6" t="s">
        <v>47</v>
      </c>
      <c r="BA2" s="6" t="s">
        <v>48</v>
      </c>
      <c r="BB2" s="6" t="s">
        <v>49</v>
      </c>
      <c r="BC2" s="6" t="s">
        <v>45</v>
      </c>
      <c r="BD2" s="6" t="s">
        <v>46</v>
      </c>
      <c r="BE2" s="6" t="s">
        <v>47</v>
      </c>
      <c r="BF2" s="6" t="s">
        <v>48</v>
      </c>
      <c r="BG2" s="6" t="s">
        <v>49</v>
      </c>
      <c r="BH2" s="19" t="s">
        <v>50</v>
      </c>
      <c r="BI2" s="19" t="s">
        <v>51</v>
      </c>
      <c r="BJ2" s="20" t="s">
        <v>52</v>
      </c>
      <c r="BK2" s="20" t="s">
        <v>53</v>
      </c>
      <c r="BL2" s="20" t="s">
        <v>54</v>
      </c>
      <c r="BM2" s="20" t="s">
        <v>55</v>
      </c>
      <c r="BN2" s="20" t="s">
        <v>23</v>
      </c>
      <c r="BO2" s="20" t="s">
        <v>50</v>
      </c>
      <c r="BP2" s="20" t="s">
        <v>51</v>
      </c>
      <c r="BQ2" s="21" t="s">
        <v>56</v>
      </c>
      <c r="BR2" s="21" t="s">
        <v>57</v>
      </c>
      <c r="BS2" s="21" t="s">
        <v>58</v>
      </c>
    </row>
    <row r="3" spans="1:71">
      <c r="A3" s="7" t="s">
        <v>19</v>
      </c>
      <c r="B3" s="7">
        <v>2011</v>
      </c>
      <c r="C3" s="31">
        <v>0.99622938973475472</v>
      </c>
      <c r="D3" s="31">
        <v>3.7706120827289292E-3</v>
      </c>
      <c r="E3" s="31">
        <v>0.10585566620567916</v>
      </c>
      <c r="F3" s="31">
        <v>0.85134019523005933</v>
      </c>
      <c r="G3" s="31">
        <v>4.2801409683791571E-2</v>
      </c>
      <c r="H3" s="31">
        <v>2.7292191089664455E-6</v>
      </c>
      <c r="I3" s="31">
        <v>5.8777331804094439E-2</v>
      </c>
      <c r="J3" s="31">
        <v>0.58306926090969291</v>
      </c>
      <c r="K3" s="31">
        <v>0.35815340863220974</v>
      </c>
      <c r="L3" s="31">
        <v>1.0000000000000016</v>
      </c>
      <c r="M3" s="31">
        <v>0</v>
      </c>
      <c r="N3" s="9">
        <v>0</v>
      </c>
      <c r="O3" s="9">
        <v>0.20218579234972678</v>
      </c>
      <c r="P3" s="9">
        <v>0.18032786885245902</v>
      </c>
      <c r="Q3" s="9">
        <v>0.61748633879781423</v>
      </c>
      <c r="R3" s="9">
        <v>0</v>
      </c>
      <c r="S3" s="9">
        <v>0</v>
      </c>
      <c r="T3" s="9">
        <v>0</v>
      </c>
      <c r="U3" s="8">
        <v>0.78509433962264152</v>
      </c>
      <c r="V3" s="8">
        <v>0.2149056603773585</v>
      </c>
      <c r="W3" s="8">
        <v>0.13427257044278321</v>
      </c>
      <c r="X3" s="8">
        <v>0.86572742955721682</v>
      </c>
      <c r="Y3" s="8">
        <v>7.664984109179286E-3</v>
      </c>
      <c r="Z3" s="8">
        <v>2.8977378949336323E-2</v>
      </c>
      <c r="AA3" s="8">
        <v>7.8145447747242469E-2</v>
      </c>
      <c r="AB3" s="8">
        <v>0.27070480463638064</v>
      </c>
      <c r="AC3" s="8">
        <v>0.61450738455786125</v>
      </c>
      <c r="AD3" s="8">
        <v>9.0005625351584472E-3</v>
      </c>
      <c r="AE3" s="8">
        <v>1.6688543033939622E-2</v>
      </c>
      <c r="AF3" s="8">
        <v>3.8627414213388334E-2</v>
      </c>
      <c r="AG3" s="8">
        <v>0.15019688730545658</v>
      </c>
      <c r="AH3" s="8">
        <v>0.78548659291205702</v>
      </c>
      <c r="AI3" s="8">
        <v>2.9020782624976597E-2</v>
      </c>
      <c r="AJ3" s="8">
        <v>5.3173563003182926E-2</v>
      </c>
      <c r="AK3" s="8">
        <v>8.2194345628159526E-2</v>
      </c>
      <c r="AL3" s="8">
        <v>0.23310241527803782</v>
      </c>
      <c r="AM3" s="8">
        <v>0.60250889346564318</v>
      </c>
      <c r="AN3" s="8">
        <v>8.4364454443194604E-3</v>
      </c>
      <c r="AO3" s="8">
        <v>3.0933633295838019E-2</v>
      </c>
      <c r="AP3" s="8">
        <v>8.3427071616047996E-2</v>
      </c>
      <c r="AQ3" s="8">
        <v>0.34308211473565803</v>
      </c>
      <c r="AR3" s="8">
        <v>0.5341207349081365</v>
      </c>
      <c r="AS3" s="8">
        <v>4.6851574212893555E-3</v>
      </c>
      <c r="AT3" s="8">
        <v>2.0989505247376312E-2</v>
      </c>
      <c r="AU3" s="8">
        <v>6.7278860569715146E-2</v>
      </c>
      <c r="AV3" s="8">
        <v>0.31859070464767614</v>
      </c>
      <c r="AW3" s="8">
        <v>0.58845577211394307</v>
      </c>
      <c r="AX3" s="8">
        <v>6.9314349943799172E-3</v>
      </c>
      <c r="AY3" s="8">
        <v>2.2292993630573247E-2</v>
      </c>
      <c r="AZ3" s="8">
        <v>3.3158486324466094E-2</v>
      </c>
      <c r="BA3" s="8">
        <v>0.15567628325215435</v>
      </c>
      <c r="BB3" s="8">
        <v>0.7819408017984264</v>
      </c>
      <c r="BC3" s="8">
        <v>1.6819286114744907E-2</v>
      </c>
      <c r="BD3" s="8">
        <v>6.1483834797234162E-2</v>
      </c>
      <c r="BE3" s="8">
        <v>0.12707905064473929</v>
      </c>
      <c r="BF3" s="8">
        <v>0.36796860399925246</v>
      </c>
      <c r="BG3" s="8">
        <v>0.42664922444402914</v>
      </c>
      <c r="BH3" s="22" t="s">
        <v>59</v>
      </c>
      <c r="BI3" s="22" t="s">
        <v>60</v>
      </c>
      <c r="BJ3" s="23">
        <v>1.8304960644334616E-4</v>
      </c>
      <c r="BK3" s="23">
        <v>5.8575874061870771E-3</v>
      </c>
      <c r="BL3" s="23">
        <v>0.15943620721215448</v>
      </c>
      <c r="BM3" s="23">
        <v>0.65952773201537618</v>
      </c>
      <c r="BN3" s="23">
        <v>0.17499542375983893</v>
      </c>
      <c r="BO3" s="24" t="s">
        <v>61</v>
      </c>
      <c r="BP3" s="20" t="s">
        <v>62</v>
      </c>
      <c r="BQ3" s="25">
        <v>0.88062015503875968</v>
      </c>
      <c r="BR3" s="25">
        <v>6.2015503875968991E-2</v>
      </c>
      <c r="BS3" s="25">
        <v>5.7364341085271317E-2</v>
      </c>
    </row>
    <row r="4" spans="1:71">
      <c r="A4" s="7" t="s">
        <v>19</v>
      </c>
      <c r="B4" s="7">
        <v>2012</v>
      </c>
      <c r="C4" s="31">
        <v>0.86685479284226274</v>
      </c>
      <c r="D4" s="31">
        <v>0.13314520645424061</v>
      </c>
      <c r="E4" s="31">
        <v>0.57908960316852887</v>
      </c>
      <c r="F4" s="31">
        <v>0.16242201582855381</v>
      </c>
      <c r="G4" s="31">
        <v>0.19054404445044612</v>
      </c>
      <c r="H4" s="31">
        <v>6.7944337741117716E-2</v>
      </c>
      <c r="I4" s="31">
        <v>0.99999999751110846</v>
      </c>
      <c r="J4" s="31">
        <v>0</v>
      </c>
      <c r="K4" s="31">
        <v>0</v>
      </c>
      <c r="L4" s="31">
        <v>1.000000000252963</v>
      </c>
      <c r="M4" s="31">
        <v>0</v>
      </c>
      <c r="N4" s="9">
        <v>4.9504950495049506E-3</v>
      </c>
      <c r="O4" s="9">
        <v>0.18316831683168316</v>
      </c>
      <c r="P4" s="9">
        <v>0.25742574257425743</v>
      </c>
      <c r="Q4" s="9">
        <v>0.5544554455445545</v>
      </c>
      <c r="R4" s="9">
        <v>0</v>
      </c>
      <c r="S4" s="9">
        <v>0</v>
      </c>
      <c r="T4" s="9">
        <v>0</v>
      </c>
      <c r="U4" s="8">
        <v>0.78806855636123929</v>
      </c>
      <c r="V4" s="8">
        <v>0.21193144363876071</v>
      </c>
      <c r="W4" s="8">
        <v>8.9971883786316778E-2</v>
      </c>
      <c r="X4" s="8">
        <v>0.91002811621368318</v>
      </c>
      <c r="Y4" s="8">
        <v>8.4497887552811186E-3</v>
      </c>
      <c r="Z4" s="8">
        <v>2.0149496262593436E-2</v>
      </c>
      <c r="AA4" s="8">
        <v>7.117322066948327E-2</v>
      </c>
      <c r="AB4" s="8">
        <v>0.271043223919402</v>
      </c>
      <c r="AC4" s="8">
        <v>0.62918427039324021</v>
      </c>
      <c r="AD4" s="8">
        <v>9.7497562560935978E-3</v>
      </c>
      <c r="AE4" s="8">
        <v>1.6899577510562237E-2</v>
      </c>
      <c r="AF4" s="8">
        <v>2.9574260643483914E-2</v>
      </c>
      <c r="AG4" s="8">
        <v>0.16867078323041923</v>
      </c>
      <c r="AH4" s="8">
        <v>0.77510562235944103</v>
      </c>
      <c r="AI4" s="8">
        <v>2.7000650618087183E-2</v>
      </c>
      <c r="AJ4" s="8">
        <v>4.5543266102797658E-2</v>
      </c>
      <c r="AK4" s="8">
        <v>8.5230969420949904E-2</v>
      </c>
      <c r="AL4" s="8">
        <v>0.23259596616785946</v>
      </c>
      <c r="AM4" s="8">
        <v>0.60962914769030574</v>
      </c>
      <c r="AN4" s="8">
        <v>6.8248293792655184E-3</v>
      </c>
      <c r="AO4" s="8">
        <v>2.6324341891452715E-2</v>
      </c>
      <c r="AP4" s="8">
        <v>9.262268443288918E-2</v>
      </c>
      <c r="AQ4" s="8">
        <v>0.35651608709782256</v>
      </c>
      <c r="AR4" s="8">
        <v>0.51771205719857005</v>
      </c>
      <c r="AS4" s="8">
        <v>5.2117263843648211E-3</v>
      </c>
      <c r="AT4" s="8">
        <v>1.758957654723127E-2</v>
      </c>
      <c r="AU4" s="8">
        <v>7.3615635179153094E-2</v>
      </c>
      <c r="AV4" s="8">
        <v>0.32377850162866451</v>
      </c>
      <c r="AW4" s="8">
        <v>0.57980456026058635</v>
      </c>
      <c r="AX4" s="8">
        <v>9.4247643808904775E-3</v>
      </c>
      <c r="AY4" s="8">
        <v>2.1124471888202795E-2</v>
      </c>
      <c r="AZ4" s="8">
        <v>3.8349041273968154E-2</v>
      </c>
      <c r="BA4" s="8">
        <v>0.17094572635684108</v>
      </c>
      <c r="BB4" s="8">
        <v>0.76015599610009754</v>
      </c>
      <c r="BC4" s="8">
        <v>2.1781534460338103E-2</v>
      </c>
      <c r="BD4" s="8">
        <v>6.1768530559167749E-2</v>
      </c>
      <c r="BE4" s="8">
        <v>0.14369310793237972</v>
      </c>
      <c r="BF4" s="8">
        <v>0.36833550065019505</v>
      </c>
      <c r="BG4" s="8">
        <v>0.40442132639791939</v>
      </c>
      <c r="BH4" s="22" t="s">
        <v>63</v>
      </c>
      <c r="BI4" s="22" t="s">
        <v>64</v>
      </c>
      <c r="BJ4" s="23">
        <v>3.1948881789137381E-4</v>
      </c>
      <c r="BK4" s="23">
        <v>6.3897763578274758E-3</v>
      </c>
      <c r="BL4" s="23">
        <v>0.13450479233226836</v>
      </c>
      <c r="BM4" s="23">
        <v>0.63258785942492013</v>
      </c>
      <c r="BN4" s="23">
        <v>0.22619808306709266</v>
      </c>
      <c r="BO4" s="26" t="s">
        <v>65</v>
      </c>
      <c r="BP4" s="20" t="s">
        <v>66</v>
      </c>
      <c r="BQ4" s="25">
        <v>0.89416553595658077</v>
      </c>
      <c r="BR4" s="25">
        <v>5.9249208502939847E-2</v>
      </c>
      <c r="BS4" s="25">
        <v>4.6585255540479424E-2</v>
      </c>
    </row>
    <row r="5" spans="1:71">
      <c r="A5" s="7" t="s">
        <v>19</v>
      </c>
      <c r="B5" s="7">
        <v>2013</v>
      </c>
      <c r="C5" s="31">
        <v>0.63270391591618125</v>
      </c>
      <c r="D5" s="31">
        <v>0.36729608434880207</v>
      </c>
      <c r="E5" s="31">
        <v>0.35902130851227687</v>
      </c>
      <c r="F5" s="31">
        <v>0.48297390087346898</v>
      </c>
      <c r="G5" s="31">
        <v>0.10871692829892163</v>
      </c>
      <c r="H5" s="31">
        <v>4.9287861926886348E-2</v>
      </c>
      <c r="I5" s="31">
        <v>9.8935735165998254E-2</v>
      </c>
      <c r="J5" s="31">
        <v>0.47327926808054815</v>
      </c>
      <c r="K5" s="31">
        <v>0.42778499963556832</v>
      </c>
      <c r="L5" s="31">
        <v>0.93708699145390506</v>
      </c>
      <c r="M5" s="31">
        <v>6.2913008243027896E-2</v>
      </c>
      <c r="N5" s="9">
        <v>1.282051282051282E-2</v>
      </c>
      <c r="O5" s="9">
        <v>0.20512820512820512</v>
      </c>
      <c r="P5" s="9">
        <v>0.22756410256410256</v>
      </c>
      <c r="Q5" s="9">
        <v>0.55448717948717952</v>
      </c>
      <c r="R5" s="9">
        <v>0</v>
      </c>
      <c r="S5" s="9">
        <v>0</v>
      </c>
      <c r="T5" s="9">
        <v>0</v>
      </c>
      <c r="U5" s="8">
        <v>0.76034812141795793</v>
      </c>
      <c r="V5" s="8">
        <v>0.23965187858204204</v>
      </c>
      <c r="W5" s="8">
        <v>0.1</v>
      </c>
      <c r="X5" s="8">
        <v>0.9</v>
      </c>
      <c r="Y5" s="8">
        <v>6.3398140321217246E-3</v>
      </c>
      <c r="Z5" s="8">
        <v>2.3034657650042267E-2</v>
      </c>
      <c r="AA5" s="8">
        <v>7.8402366863905323E-2</v>
      </c>
      <c r="AB5" s="8">
        <v>0.27282333051563823</v>
      </c>
      <c r="AC5" s="8">
        <v>0.61939983093829243</v>
      </c>
      <c r="AD5" s="8">
        <v>8.9058524173027988E-3</v>
      </c>
      <c r="AE5" s="8">
        <v>1.7811704834605598E-2</v>
      </c>
      <c r="AF5" s="8">
        <v>2.8413910093299407E-2</v>
      </c>
      <c r="AG5" s="8">
        <v>0.14482612383375743</v>
      </c>
      <c r="AH5" s="8">
        <v>0.80004240882103472</v>
      </c>
      <c r="AI5" s="8">
        <v>3.0687830687830688E-2</v>
      </c>
      <c r="AJ5" s="8">
        <v>4.5714285714285714E-2</v>
      </c>
      <c r="AK5" s="8">
        <v>8.8677248677248674E-2</v>
      </c>
      <c r="AL5" s="8">
        <v>0.23640211640211639</v>
      </c>
      <c r="AM5" s="8">
        <v>0.59851851851851856</v>
      </c>
      <c r="AN5" s="8">
        <v>7.6238881829733167E-3</v>
      </c>
      <c r="AO5" s="8">
        <v>2.7742481999152902E-2</v>
      </c>
      <c r="AP5" s="8">
        <v>7.7297755188479464E-2</v>
      </c>
      <c r="AQ5" s="8">
        <v>0.33312155866158405</v>
      </c>
      <c r="AR5" s="8">
        <v>0.55421431596781023</v>
      </c>
      <c r="AS5" s="8">
        <v>3.5956006768189507E-3</v>
      </c>
      <c r="AT5" s="8">
        <v>2.030456852791878E-2</v>
      </c>
      <c r="AU5" s="8">
        <v>6.8527918781725886E-2</v>
      </c>
      <c r="AV5" s="8">
        <v>0.3269881556683587</v>
      </c>
      <c r="AW5" s="8">
        <v>0.58058375634517767</v>
      </c>
      <c r="AX5" s="8">
        <v>7.1988143129366926E-3</v>
      </c>
      <c r="AY5" s="8">
        <v>1.8843955113275461E-2</v>
      </c>
      <c r="AZ5" s="8">
        <v>3.5994071564683462E-2</v>
      </c>
      <c r="BA5" s="8">
        <v>0.14799915308066908</v>
      </c>
      <c r="BB5" s="8">
        <v>0.7899640059284353</v>
      </c>
      <c r="BC5" s="8">
        <v>1.7758985200845664E-2</v>
      </c>
      <c r="BD5" s="8">
        <v>5.8562367864693446E-2</v>
      </c>
      <c r="BE5" s="8">
        <v>0.13763213530655391</v>
      </c>
      <c r="BF5" s="8">
        <v>0.37040169133192391</v>
      </c>
      <c r="BG5" s="8">
        <v>0.4156448202959831</v>
      </c>
      <c r="BH5" s="22" t="s">
        <v>67</v>
      </c>
      <c r="BI5" s="22" t="s">
        <v>68</v>
      </c>
      <c r="BJ5" s="23">
        <v>2.0437359493153485E-4</v>
      </c>
      <c r="BK5" s="23">
        <v>6.1312078479460455E-3</v>
      </c>
      <c r="BL5" s="23">
        <v>0.14653586756591047</v>
      </c>
      <c r="BM5" s="23">
        <v>0.66155732679337831</v>
      </c>
      <c r="BN5" s="23">
        <v>0.18557122419783365</v>
      </c>
      <c r="BO5" s="26" t="s">
        <v>69</v>
      </c>
      <c r="BP5" s="20" t="s">
        <v>62</v>
      </c>
      <c r="BQ5" s="25">
        <v>0.8833333333333333</v>
      </c>
      <c r="BR5" s="25">
        <v>6.7473118279569894E-2</v>
      </c>
      <c r="BS5" s="25">
        <v>4.9193548387096775E-2</v>
      </c>
    </row>
    <row r="6" spans="1:71">
      <c r="A6" s="7" t="s">
        <v>19</v>
      </c>
      <c r="B6" s="7">
        <v>2015</v>
      </c>
      <c r="C6" s="31">
        <v>0.97203577097053273</v>
      </c>
      <c r="D6" s="31">
        <v>2.7964228526012175E-2</v>
      </c>
      <c r="E6" s="31">
        <v>0.1578015639077294</v>
      </c>
      <c r="F6" s="31">
        <v>0.74644973977901619</v>
      </c>
      <c r="G6" s="31">
        <v>7.5563090231791682E-2</v>
      </c>
      <c r="H6" s="31">
        <v>2.0185605299792866E-2</v>
      </c>
      <c r="I6" s="31">
        <v>0.99999999999999933</v>
      </c>
      <c r="J6" s="31">
        <v>0</v>
      </c>
      <c r="K6" s="31">
        <v>0</v>
      </c>
      <c r="L6" s="31">
        <v>1.0000000000008533</v>
      </c>
      <c r="M6" s="31">
        <v>0</v>
      </c>
      <c r="N6" s="9">
        <v>0</v>
      </c>
      <c r="O6" s="9">
        <v>0.15094339622641509</v>
      </c>
      <c r="P6" s="9">
        <v>0.25157232704402516</v>
      </c>
      <c r="Q6" s="9">
        <v>0.59748427672955973</v>
      </c>
      <c r="R6" s="9">
        <v>0</v>
      </c>
      <c r="S6" s="9">
        <v>0</v>
      </c>
      <c r="T6" s="9">
        <v>0</v>
      </c>
      <c r="U6" s="8">
        <v>0.77706766917293235</v>
      </c>
      <c r="V6" s="8">
        <v>0.22293233082706768</v>
      </c>
      <c r="W6" s="8">
        <v>9.3435553425970291E-2</v>
      </c>
      <c r="X6" s="8">
        <v>0.90656444657402968</v>
      </c>
      <c r="Y6" s="8">
        <v>6.5264684554024654E-3</v>
      </c>
      <c r="Z6" s="8">
        <v>2.2117476432197244E-2</v>
      </c>
      <c r="AA6" s="8">
        <v>7.5054387237128359E-2</v>
      </c>
      <c r="AB6" s="8">
        <v>0.27302393038433648</v>
      </c>
      <c r="AC6" s="8">
        <v>0.62327773749093551</v>
      </c>
      <c r="AD6" s="8">
        <v>8.3545223392662554E-3</v>
      </c>
      <c r="AE6" s="8">
        <v>1.5982564475118054E-2</v>
      </c>
      <c r="AF6" s="8">
        <v>3.0512168543407193E-2</v>
      </c>
      <c r="AG6" s="8">
        <v>0.1442063203777697</v>
      </c>
      <c r="AH6" s="8">
        <v>0.80094442426443879</v>
      </c>
      <c r="AI6" s="8">
        <v>2.9006526468455404E-2</v>
      </c>
      <c r="AJ6" s="8">
        <v>4.2059463379260337E-2</v>
      </c>
      <c r="AK6" s="8">
        <v>8.1218274111675121E-2</v>
      </c>
      <c r="AL6" s="8">
        <v>0.22951414068165338</v>
      </c>
      <c r="AM6" s="8">
        <v>0.6182015953589558</v>
      </c>
      <c r="AN6" s="8">
        <v>7.9970919665576148E-3</v>
      </c>
      <c r="AO6" s="8">
        <v>2.2900763358778626E-2</v>
      </c>
      <c r="AP6" s="8">
        <v>7.8516902944383862E-2</v>
      </c>
      <c r="AQ6" s="8">
        <v>0.33624136677571792</v>
      </c>
      <c r="AR6" s="8">
        <v>0.55434387495456194</v>
      </c>
      <c r="AS6" s="8">
        <v>6.1705989110707807E-3</v>
      </c>
      <c r="AT6" s="8">
        <v>1.8511796733212342E-2</v>
      </c>
      <c r="AU6" s="8">
        <v>6.6787658802177852E-2</v>
      </c>
      <c r="AV6" s="8">
        <v>0.33684210526315789</v>
      </c>
      <c r="AW6" s="8">
        <v>0.57168784029038111</v>
      </c>
      <c r="AX6" s="8">
        <v>1.0533962949509626E-2</v>
      </c>
      <c r="AY6" s="8">
        <v>1.8162005085361425E-2</v>
      </c>
      <c r="AZ6" s="8">
        <v>3.7776970577551763E-2</v>
      </c>
      <c r="BA6" s="8">
        <v>0.17108608790410462</v>
      </c>
      <c r="BB6" s="8">
        <v>0.76244097348347262</v>
      </c>
      <c r="BC6" s="8">
        <v>1.9949220166848022E-2</v>
      </c>
      <c r="BD6" s="8">
        <v>6.1661225970257527E-2</v>
      </c>
      <c r="BE6" s="8">
        <v>0.14581066376496191</v>
      </c>
      <c r="BF6" s="8">
        <v>0.35799782372143635</v>
      </c>
      <c r="BG6" s="8">
        <v>0.41458106637649617</v>
      </c>
      <c r="BH6" s="22" t="s">
        <v>70</v>
      </c>
      <c r="BI6" s="22" t="s">
        <v>71</v>
      </c>
      <c r="BJ6" s="23">
        <v>0</v>
      </c>
      <c r="BK6" s="23">
        <v>4.6461758398856322E-3</v>
      </c>
      <c r="BL6" s="23">
        <v>0.13116511794138672</v>
      </c>
      <c r="BM6" s="23">
        <v>0.64224446032880633</v>
      </c>
      <c r="BN6" s="23">
        <v>0.22194424588992137</v>
      </c>
      <c r="BO6" s="26" t="s">
        <v>65</v>
      </c>
      <c r="BP6" s="20" t="s">
        <v>72</v>
      </c>
      <c r="BQ6" s="25">
        <v>0.88735083532219572</v>
      </c>
      <c r="BR6" s="25">
        <v>6.8257756563245828E-2</v>
      </c>
      <c r="BS6" s="25">
        <v>4.4391408114558474E-2</v>
      </c>
    </row>
    <row r="7" spans="1:71">
      <c r="A7" s="7" t="s">
        <v>19</v>
      </c>
      <c r="B7" s="7">
        <v>2016</v>
      </c>
      <c r="C7" s="31">
        <v>0.91966643095296141</v>
      </c>
      <c r="D7" s="31">
        <v>8.0333568670095321E-2</v>
      </c>
      <c r="E7" s="31">
        <v>0.42342143932086823</v>
      </c>
      <c r="F7" s="31">
        <v>0.5589692206024941</v>
      </c>
      <c r="G7" s="31">
        <v>1.8830152777884393E-5</v>
      </c>
      <c r="H7" s="31">
        <v>1.7590511956257399E-2</v>
      </c>
      <c r="I7" s="31">
        <v>0.80069113062482489</v>
      </c>
      <c r="J7" s="31">
        <v>0.1350269264306585</v>
      </c>
      <c r="K7" s="31">
        <v>6.4281942434643316E-2</v>
      </c>
      <c r="L7" s="31">
        <v>0.99471519481473436</v>
      </c>
      <c r="M7" s="31">
        <v>5.2848051892303632E-3</v>
      </c>
      <c r="N7" s="9">
        <v>0.16666666666666666</v>
      </c>
      <c r="O7" s="9">
        <v>0.25</v>
      </c>
      <c r="P7" s="9">
        <v>0</v>
      </c>
      <c r="Q7" s="9">
        <v>0.33333333333333331</v>
      </c>
      <c r="R7" s="9">
        <v>0</v>
      </c>
      <c r="S7" s="9">
        <v>8.3333333333333329E-2</v>
      </c>
      <c r="T7" s="9">
        <v>0.16666666666666666</v>
      </c>
      <c r="U7" s="8">
        <v>0.90620871862615593</v>
      </c>
      <c r="V7" s="8">
        <v>9.3791281373844126E-2</v>
      </c>
      <c r="W7" s="8">
        <v>7.2796934865900387E-2</v>
      </c>
      <c r="X7" s="8">
        <v>0.92720306513409967</v>
      </c>
      <c r="Y7" s="8">
        <v>3.8860103626943004E-3</v>
      </c>
      <c r="Z7" s="8">
        <v>5.1813471502590676E-3</v>
      </c>
      <c r="AA7" s="8">
        <v>3.2383419689119168E-2</v>
      </c>
      <c r="AB7" s="8">
        <v>0.20207253886010362</v>
      </c>
      <c r="AC7" s="8">
        <v>0.75647668393782386</v>
      </c>
      <c r="AD7" s="8">
        <v>5.1813471502590676E-3</v>
      </c>
      <c r="AE7" s="8">
        <v>2.5906735751295338E-3</v>
      </c>
      <c r="AF7" s="8">
        <v>1.2953367875647668E-2</v>
      </c>
      <c r="AG7" s="8">
        <v>9.0673575129533682E-2</v>
      </c>
      <c r="AH7" s="8">
        <v>0.8886010362694301</v>
      </c>
      <c r="AI7" s="8">
        <v>1.6817593790426907E-2</v>
      </c>
      <c r="AJ7" s="8">
        <v>1.1642949547218629E-2</v>
      </c>
      <c r="AK7" s="8">
        <v>2.5873221216041398E-2</v>
      </c>
      <c r="AL7" s="8">
        <v>0.17205692108667528</v>
      </c>
      <c r="AM7" s="8">
        <v>0.77360931435963776</v>
      </c>
      <c r="AN7" s="8">
        <v>5.1880674448767832E-3</v>
      </c>
      <c r="AO7" s="8">
        <v>7.7821011673151752E-3</v>
      </c>
      <c r="AP7" s="8">
        <v>2.464332036316472E-2</v>
      </c>
      <c r="AQ7" s="8">
        <v>0.21660181582360571</v>
      </c>
      <c r="AR7" s="8">
        <v>0.74578469520103763</v>
      </c>
      <c r="AS7" s="8">
        <v>3.8809831824062097E-3</v>
      </c>
      <c r="AT7" s="8">
        <v>5.1746442432082798E-3</v>
      </c>
      <c r="AU7" s="8">
        <v>2.9754204398447608E-2</v>
      </c>
      <c r="AV7" s="8">
        <v>0.15653298835705046</v>
      </c>
      <c r="AW7" s="8">
        <v>0.8046571798188874</v>
      </c>
      <c r="AX7" s="8">
        <v>6.4850843060959796E-3</v>
      </c>
      <c r="AY7" s="8">
        <v>1.2970168612191959E-2</v>
      </c>
      <c r="AZ7" s="8">
        <v>1.9455252918287938E-2</v>
      </c>
      <c r="BA7" s="8">
        <v>0.12710765239948119</v>
      </c>
      <c r="BB7" s="8">
        <v>0.83398184176394297</v>
      </c>
      <c r="BC7" s="8">
        <v>6.4935064935064939E-3</v>
      </c>
      <c r="BD7" s="8">
        <v>4.2857142857142858E-2</v>
      </c>
      <c r="BE7" s="8">
        <v>9.0909090909090912E-2</v>
      </c>
      <c r="BF7" s="8">
        <v>0.32857142857142857</v>
      </c>
      <c r="BG7" s="8">
        <v>0.53116883116883118</v>
      </c>
      <c r="BH7" s="22" t="s">
        <v>73</v>
      </c>
      <c r="BI7" s="27" t="s">
        <v>74</v>
      </c>
      <c r="BJ7" s="23">
        <v>1.288659793814433E-3</v>
      </c>
      <c r="BK7" s="23">
        <v>1.288659793814433E-3</v>
      </c>
      <c r="BL7" s="23">
        <v>4.8969072164948453E-2</v>
      </c>
      <c r="BM7" s="23">
        <v>0.57860824742268047</v>
      </c>
      <c r="BN7" s="23">
        <v>0.36984536082474229</v>
      </c>
      <c r="BO7" s="26" t="s">
        <v>75</v>
      </c>
      <c r="BP7" s="20" t="s">
        <v>76</v>
      </c>
      <c r="BQ7" s="25">
        <v>0.95395683453237412</v>
      </c>
      <c r="BR7" s="25">
        <v>3.5971223021582732E-2</v>
      </c>
      <c r="BS7" s="25">
        <v>1.0071942446043165E-2</v>
      </c>
    </row>
    <row r="8" spans="1:71">
      <c r="A8" s="7" t="s">
        <v>19</v>
      </c>
      <c r="B8" s="7">
        <v>2017</v>
      </c>
      <c r="C8" s="31">
        <v>0.86348992263043567</v>
      </c>
      <c r="D8" s="31">
        <v>0.13651007742016708</v>
      </c>
      <c r="E8" s="31">
        <v>0.46707695986604753</v>
      </c>
      <c r="F8" s="31">
        <v>0.34590081624955737</v>
      </c>
      <c r="G8" s="31">
        <v>0.15261346663143557</v>
      </c>
      <c r="H8" s="31">
        <v>3.4408755813840015E-2</v>
      </c>
      <c r="I8" s="31">
        <v>0.10624996637346606</v>
      </c>
      <c r="J8" s="31">
        <v>0.4780699380720746</v>
      </c>
      <c r="K8" s="31">
        <v>0.41568009450214771</v>
      </c>
      <c r="L8" s="31">
        <v>0.98100340292860411</v>
      </c>
      <c r="M8" s="31">
        <v>1.8996596990624441E-2</v>
      </c>
      <c r="N8" s="9">
        <v>7.6923076923076927E-2</v>
      </c>
      <c r="O8" s="9">
        <v>0.15384615384615385</v>
      </c>
      <c r="P8" s="9">
        <v>0</v>
      </c>
      <c r="Q8" s="9">
        <v>0.69230769230769229</v>
      </c>
      <c r="R8" s="9">
        <v>0</v>
      </c>
      <c r="S8" s="9">
        <v>7.6923076923076927E-2</v>
      </c>
      <c r="T8" s="9">
        <v>0</v>
      </c>
      <c r="U8" s="8">
        <v>0.87065868263473056</v>
      </c>
      <c r="V8" s="8">
        <v>0.12934131736526946</v>
      </c>
      <c r="W8" s="8">
        <v>9.3824228028503556E-2</v>
      </c>
      <c r="X8" s="8">
        <v>0.90617577197149646</v>
      </c>
      <c r="Y8" s="8">
        <v>2.4154589371980675E-3</v>
      </c>
      <c r="Z8" s="8">
        <v>1.3285024154589372E-2</v>
      </c>
      <c r="AA8" s="8">
        <v>2.8985507246376812E-2</v>
      </c>
      <c r="AB8" s="8">
        <v>0.2391304347826087</v>
      </c>
      <c r="AC8" s="8">
        <v>0.71618357487922701</v>
      </c>
      <c r="AD8" s="8">
        <v>3.6319612590799033E-3</v>
      </c>
      <c r="AE8" s="8">
        <v>4.8426150121065378E-3</v>
      </c>
      <c r="AF8" s="8">
        <v>8.4745762711864406E-3</v>
      </c>
      <c r="AG8" s="8">
        <v>0.11864406779661017</v>
      </c>
      <c r="AH8" s="8">
        <v>0.86440677966101698</v>
      </c>
      <c r="AI8" s="8">
        <v>1.4527845036319613E-2</v>
      </c>
      <c r="AJ8" s="8">
        <v>1.8159806295399514E-2</v>
      </c>
      <c r="AK8" s="8">
        <v>3.9951573849878935E-2</v>
      </c>
      <c r="AL8" s="8">
        <v>0.18038740920096852</v>
      </c>
      <c r="AM8" s="8">
        <v>0.74697336561743344</v>
      </c>
      <c r="AN8" s="8">
        <v>3.6275695284159614E-3</v>
      </c>
      <c r="AO8" s="8">
        <v>7.2551390568319227E-3</v>
      </c>
      <c r="AP8" s="8">
        <v>2.9020556227327691E-2</v>
      </c>
      <c r="AQ8" s="8">
        <v>0.2478839177750907</v>
      </c>
      <c r="AR8" s="8">
        <v>0.71221281741233378</v>
      </c>
      <c r="AS8" s="8">
        <v>3.6319612590799033E-3</v>
      </c>
      <c r="AT8" s="8">
        <v>4.8426150121065378E-3</v>
      </c>
      <c r="AU8" s="8">
        <v>1.6949152542372881E-2</v>
      </c>
      <c r="AV8" s="8">
        <v>0.20823244552058112</v>
      </c>
      <c r="AW8" s="8">
        <v>0.76634382566585957</v>
      </c>
      <c r="AX8" s="8">
        <v>3.6363636363636364E-3</v>
      </c>
      <c r="AY8" s="8">
        <v>8.4848484848484857E-3</v>
      </c>
      <c r="AZ8" s="8">
        <v>2.3030303030303029E-2</v>
      </c>
      <c r="BA8" s="8">
        <v>0.15393939393939393</v>
      </c>
      <c r="BB8" s="8">
        <v>0.81090909090909091</v>
      </c>
      <c r="BC8" s="8">
        <v>6.0679611650485436E-3</v>
      </c>
      <c r="BD8" s="8">
        <v>2.063106796116505E-2</v>
      </c>
      <c r="BE8" s="8">
        <v>9.5873786407766989E-2</v>
      </c>
      <c r="BF8" s="8">
        <v>0.34708737864077671</v>
      </c>
      <c r="BG8" s="8">
        <v>0.53033980582524276</v>
      </c>
      <c r="BH8" s="28" t="s">
        <v>77</v>
      </c>
      <c r="BI8" s="22" t="s">
        <v>78</v>
      </c>
      <c r="BJ8" s="23">
        <v>0</v>
      </c>
      <c r="BK8" s="23">
        <v>0</v>
      </c>
      <c r="BL8" s="23">
        <v>4.807692307692308E-2</v>
      </c>
      <c r="BM8" s="23">
        <v>0.61899038461538458</v>
      </c>
      <c r="BN8" s="23">
        <v>0.33293269230769229</v>
      </c>
      <c r="BO8" s="26" t="s">
        <v>79</v>
      </c>
      <c r="BP8" s="20">
        <v>0.55000000000000004</v>
      </c>
      <c r="BQ8" s="25">
        <v>0.9551820728291317</v>
      </c>
      <c r="BR8" s="25">
        <v>3.7815126050420166E-2</v>
      </c>
      <c r="BS8" s="25">
        <v>7.0028011204481795E-3</v>
      </c>
    </row>
    <row r="9" spans="1:71">
      <c r="A9" s="7" t="s">
        <v>19</v>
      </c>
      <c r="B9" s="10">
        <v>2018</v>
      </c>
      <c r="C9" s="31">
        <v>0.93479023275783191</v>
      </c>
      <c r="D9" s="31">
        <v>6.5209767050539269E-2</v>
      </c>
      <c r="E9" s="31">
        <v>0.27592831023410191</v>
      </c>
      <c r="F9" s="31">
        <v>0.5914107316356132</v>
      </c>
      <c r="G9" s="31">
        <v>9.8551599088588515E-2</v>
      </c>
      <c r="H9" s="31">
        <v>3.4109359035827361E-2</v>
      </c>
      <c r="I9" s="31">
        <v>0.80548023134892111</v>
      </c>
      <c r="J9" s="31">
        <v>0.14520092186213027</v>
      </c>
      <c r="K9" s="31">
        <v>4.9318845526834472E-2</v>
      </c>
      <c r="L9" s="31">
        <v>0.9999395271251218</v>
      </c>
      <c r="M9" s="31">
        <v>6.0473020213355067E-5</v>
      </c>
      <c r="N9" s="9">
        <v>0</v>
      </c>
      <c r="O9" s="9">
        <v>0</v>
      </c>
      <c r="P9" s="9">
        <v>0</v>
      </c>
      <c r="Q9" s="9">
        <v>1</v>
      </c>
      <c r="R9" s="9">
        <v>0</v>
      </c>
      <c r="S9" s="9">
        <v>0</v>
      </c>
      <c r="T9" s="9">
        <v>0</v>
      </c>
      <c r="U9" s="8">
        <v>0.92727272727272725</v>
      </c>
      <c r="V9" s="8">
        <v>7.2727272727272724E-2</v>
      </c>
      <c r="W9" s="8">
        <v>0.10714285714285714</v>
      </c>
      <c r="X9" s="8">
        <v>0.8928571428571429</v>
      </c>
      <c r="Y9" s="8">
        <v>0</v>
      </c>
      <c r="Z9" s="8">
        <v>0</v>
      </c>
      <c r="AA9" s="8">
        <v>7.1428571428571425E-2</v>
      </c>
      <c r="AB9" s="8">
        <v>0.26785714285714285</v>
      </c>
      <c r="AC9" s="8">
        <v>0.6607142857142857</v>
      </c>
      <c r="AD9" s="8">
        <v>0</v>
      </c>
      <c r="AE9" s="8">
        <v>0</v>
      </c>
      <c r="AF9" s="8">
        <v>3.5714285714285712E-2</v>
      </c>
      <c r="AG9" s="8">
        <v>7.1428571428571425E-2</v>
      </c>
      <c r="AH9" s="8">
        <v>0.8928571428571429</v>
      </c>
      <c r="AI9" s="8">
        <v>0</v>
      </c>
      <c r="AJ9" s="8">
        <v>5.3571428571428568E-2</v>
      </c>
      <c r="AK9" s="8">
        <v>3.5714285714285712E-2</v>
      </c>
      <c r="AL9" s="8">
        <v>0.17857142857142858</v>
      </c>
      <c r="AM9" s="8">
        <v>0.7321428571428571</v>
      </c>
      <c r="AN9" s="8">
        <v>0</v>
      </c>
      <c r="AO9" s="8">
        <v>1.7857142857142856E-2</v>
      </c>
      <c r="AP9" s="8">
        <v>0</v>
      </c>
      <c r="AQ9" s="8">
        <v>0.25</v>
      </c>
      <c r="AR9" s="8">
        <v>0.7321428571428571</v>
      </c>
      <c r="AS9" s="8">
        <v>0</v>
      </c>
      <c r="AT9" s="8">
        <v>0</v>
      </c>
      <c r="AU9" s="8">
        <v>5.3571428571428568E-2</v>
      </c>
      <c r="AV9" s="8">
        <v>0.125</v>
      </c>
      <c r="AW9" s="8">
        <v>0.8214285714285714</v>
      </c>
      <c r="AX9" s="8">
        <v>0</v>
      </c>
      <c r="AY9" s="8">
        <v>1.7857142857142856E-2</v>
      </c>
      <c r="AZ9" s="8">
        <v>1.7857142857142856E-2</v>
      </c>
      <c r="BA9" s="8">
        <v>0.14285714285714285</v>
      </c>
      <c r="BB9" s="8">
        <v>0.8214285714285714</v>
      </c>
      <c r="BC9" s="8">
        <v>0</v>
      </c>
      <c r="BD9" s="8">
        <v>3.5714285714285712E-2</v>
      </c>
      <c r="BE9" s="8">
        <v>3.5714285714285712E-2</v>
      </c>
      <c r="BF9" s="8">
        <v>0.30357142857142855</v>
      </c>
      <c r="BG9" s="8">
        <v>0.625</v>
      </c>
      <c r="BH9" s="29" t="s">
        <v>80</v>
      </c>
      <c r="BI9" s="29" t="s">
        <v>81</v>
      </c>
      <c r="BJ9" s="23">
        <v>0</v>
      </c>
      <c r="BK9" s="23">
        <v>0</v>
      </c>
      <c r="BL9" s="23">
        <v>7.1428571428571425E-2</v>
      </c>
      <c r="BM9" s="23">
        <v>0.6607142857142857</v>
      </c>
      <c r="BN9" s="23">
        <v>0.26785714285714285</v>
      </c>
      <c r="BO9" s="26" t="s">
        <v>82</v>
      </c>
      <c r="BP9" s="20" t="s">
        <v>83</v>
      </c>
      <c r="BQ9" s="25">
        <v>0.92592592592592593</v>
      </c>
      <c r="BR9" s="25">
        <v>5.5555555555555552E-2</v>
      </c>
      <c r="BS9" s="25">
        <v>1.8518518518518517E-2</v>
      </c>
    </row>
    <row r="10" spans="1:71">
      <c r="A10" s="7" t="s">
        <v>19</v>
      </c>
      <c r="B10" s="7">
        <v>2019</v>
      </c>
      <c r="C10" s="31">
        <v>0.75917972623249053</v>
      </c>
      <c r="D10" s="31">
        <v>0.24082027376748802</v>
      </c>
      <c r="E10" s="31">
        <v>0.19229012690485281</v>
      </c>
      <c r="F10" s="31">
        <v>0.62564676353649173</v>
      </c>
      <c r="G10" s="31">
        <v>0.14705425176485323</v>
      </c>
      <c r="H10" s="31">
        <v>3.5008856627686866E-2</v>
      </c>
      <c r="I10" s="31">
        <v>1</v>
      </c>
      <c r="J10" s="31">
        <v>0</v>
      </c>
      <c r="K10" s="31">
        <v>0</v>
      </c>
      <c r="L10" s="31">
        <v>0.96906104434623419</v>
      </c>
      <c r="M10" s="31">
        <v>3.0938955130103505E-2</v>
      </c>
      <c r="N10" s="9">
        <v>0.15384615384615385</v>
      </c>
      <c r="O10" s="9">
        <v>0.38461538461538464</v>
      </c>
      <c r="P10" s="9">
        <v>0</v>
      </c>
      <c r="Q10" s="9">
        <v>0.34615384615384615</v>
      </c>
      <c r="R10" s="9">
        <v>0</v>
      </c>
      <c r="S10" s="9">
        <v>3.8461538461538464E-2</v>
      </c>
      <c r="T10" s="9">
        <v>7.6923076923076927E-2</v>
      </c>
      <c r="U10" s="8">
        <v>0.90393013100436681</v>
      </c>
      <c r="V10" s="8">
        <v>9.606986899563319E-2</v>
      </c>
      <c r="W10" s="8">
        <v>0.1358649789029536</v>
      </c>
      <c r="X10" s="8">
        <v>0.86413502109704643</v>
      </c>
      <c r="Y10" s="8">
        <v>1.7137960582690661E-3</v>
      </c>
      <c r="Z10" s="8">
        <v>5.9982862039417309E-3</v>
      </c>
      <c r="AA10" s="8">
        <v>3.3419023136246784E-2</v>
      </c>
      <c r="AB10" s="8">
        <v>0.22450728363324765</v>
      </c>
      <c r="AC10" s="8">
        <v>0.73436161096829478</v>
      </c>
      <c r="AD10" s="8">
        <v>1.7167381974248926E-3</v>
      </c>
      <c r="AE10" s="8">
        <v>3.4334763948497852E-3</v>
      </c>
      <c r="AF10" s="8">
        <v>1.3733905579399141E-2</v>
      </c>
      <c r="AG10" s="8">
        <v>0.10214592274678111</v>
      </c>
      <c r="AH10" s="8">
        <v>0.87896995708154502</v>
      </c>
      <c r="AI10" s="8">
        <v>1.1996572407883462E-2</v>
      </c>
      <c r="AJ10" s="8">
        <v>1.6281062553556127E-2</v>
      </c>
      <c r="AK10" s="8">
        <v>4.4558697514995714E-2</v>
      </c>
      <c r="AL10" s="8">
        <v>0.19194515852613539</v>
      </c>
      <c r="AM10" s="8">
        <v>0.73521850899742935</v>
      </c>
      <c r="AN10" s="8">
        <v>1.7152658662092624E-3</v>
      </c>
      <c r="AO10" s="8">
        <v>5.1457975986277877E-3</v>
      </c>
      <c r="AP10" s="8">
        <v>3.5162950257289882E-2</v>
      </c>
      <c r="AQ10" s="8">
        <v>0.24442538593481991</v>
      </c>
      <c r="AR10" s="8">
        <v>0.71355060034305318</v>
      </c>
      <c r="AS10" s="8">
        <v>1.7137960582690661E-3</v>
      </c>
      <c r="AT10" s="8">
        <v>4.2844901456726651E-3</v>
      </c>
      <c r="AU10" s="8">
        <v>2.056555269922879E-2</v>
      </c>
      <c r="AV10" s="8">
        <v>0.19708654670094258</v>
      </c>
      <c r="AW10" s="8">
        <v>0.7763496143958869</v>
      </c>
      <c r="AX10" s="8">
        <v>2.5728987993138938E-3</v>
      </c>
      <c r="AY10" s="8">
        <v>8.5763293310463125E-3</v>
      </c>
      <c r="AZ10" s="8">
        <v>2.3156089193825044E-2</v>
      </c>
      <c r="BA10" s="8">
        <v>0.17066895368782162</v>
      </c>
      <c r="BB10" s="8">
        <v>0.79502572898799317</v>
      </c>
      <c r="BC10" s="8">
        <v>5.1546391752577319E-3</v>
      </c>
      <c r="BD10" s="8">
        <v>1.9759450171821305E-2</v>
      </c>
      <c r="BE10" s="8">
        <v>9.7079037800687287E-2</v>
      </c>
      <c r="BF10" s="8">
        <v>0.35137457044673537</v>
      </c>
      <c r="BG10" s="8">
        <v>0.5266323024054983</v>
      </c>
      <c r="BH10" s="22" t="s">
        <v>84</v>
      </c>
      <c r="BI10" s="22" t="s">
        <v>85</v>
      </c>
      <c r="BJ10" s="23">
        <v>0</v>
      </c>
      <c r="BK10" s="23">
        <v>1.6877637130801688E-3</v>
      </c>
      <c r="BL10" s="23">
        <v>8.0168776371308023E-2</v>
      </c>
      <c r="BM10" s="23">
        <v>0.62278481012658227</v>
      </c>
      <c r="BN10" s="23">
        <v>0.29535864978902954</v>
      </c>
      <c r="BO10" s="26" t="s">
        <v>86</v>
      </c>
      <c r="BP10" s="20" t="s">
        <v>76</v>
      </c>
      <c r="BQ10" s="25">
        <v>0.94045368620037806</v>
      </c>
      <c r="BR10" s="25">
        <v>3.4026465028355386E-2</v>
      </c>
      <c r="BS10" s="25">
        <v>2.5519848771266541E-2</v>
      </c>
    </row>
    <row r="11" spans="1:71">
      <c r="A11" s="7" t="s">
        <v>19</v>
      </c>
      <c r="B11" s="7">
        <v>2020</v>
      </c>
      <c r="C11" s="31">
        <v>0.95479389472430332</v>
      </c>
      <c r="D11" s="31">
        <v>4.5206103099334233E-2</v>
      </c>
      <c r="E11" s="31">
        <v>2.8185672970703689E-2</v>
      </c>
      <c r="F11" s="31">
        <v>0.89198506555299606</v>
      </c>
      <c r="G11" s="31">
        <v>7.129748003062461E-2</v>
      </c>
      <c r="H11" s="31">
        <v>8.5317810592251183E-3</v>
      </c>
      <c r="I11" s="31">
        <v>0.50127446421004807</v>
      </c>
      <c r="J11" s="31">
        <v>0.31390990483275111</v>
      </c>
      <c r="K11" s="31">
        <v>0.18481562992605644</v>
      </c>
      <c r="L11" s="31">
        <v>0.99391937855668699</v>
      </c>
      <c r="M11" s="31">
        <v>6.0806213562519E-3</v>
      </c>
      <c r="N11" s="9">
        <v>0.15384615384615385</v>
      </c>
      <c r="O11" s="9">
        <v>0.23076923076923078</v>
      </c>
      <c r="P11" s="9">
        <v>0</v>
      </c>
      <c r="Q11" s="9">
        <v>0.46153846153846156</v>
      </c>
      <c r="R11" s="9">
        <v>7.6923076923076927E-2</v>
      </c>
      <c r="S11" s="9">
        <v>0</v>
      </c>
      <c r="T11" s="9">
        <v>7.6923076923076927E-2</v>
      </c>
      <c r="U11" s="8">
        <v>0.89291101055806943</v>
      </c>
      <c r="V11" s="8">
        <v>0.10708898944193061</v>
      </c>
      <c r="W11" s="8">
        <v>0.17478510028653296</v>
      </c>
      <c r="X11" s="8">
        <v>0.82521489971346706</v>
      </c>
      <c r="Y11" s="8">
        <v>1.4705882352941176E-3</v>
      </c>
      <c r="Z11" s="8">
        <v>8.8235294117647058E-3</v>
      </c>
      <c r="AA11" s="8">
        <v>3.6764705882352942E-2</v>
      </c>
      <c r="AB11" s="8">
        <v>0.21323529411764705</v>
      </c>
      <c r="AC11" s="8">
        <v>0.73970588235294121</v>
      </c>
      <c r="AD11" s="8">
        <v>1.4684287812041115E-3</v>
      </c>
      <c r="AE11" s="8">
        <v>4.4052863436123352E-3</v>
      </c>
      <c r="AF11" s="8">
        <v>1.3215859030837005E-2</v>
      </c>
      <c r="AG11" s="8">
        <v>0.13069016152716592</v>
      </c>
      <c r="AH11" s="8">
        <v>0.85022026431718056</v>
      </c>
      <c r="AI11" s="8">
        <v>7.331378299120235E-3</v>
      </c>
      <c r="AJ11" s="8">
        <v>2.4926686217008796E-2</v>
      </c>
      <c r="AK11" s="8">
        <v>6.89149560117302E-2</v>
      </c>
      <c r="AL11" s="8">
        <v>0.20674486803519063</v>
      </c>
      <c r="AM11" s="8">
        <v>0.6920821114369502</v>
      </c>
      <c r="AN11" s="8">
        <v>2.936857562408223E-3</v>
      </c>
      <c r="AO11" s="8">
        <v>1.3215859030837005E-2</v>
      </c>
      <c r="AP11" s="8">
        <v>3.0837004405286344E-2</v>
      </c>
      <c r="AQ11" s="8">
        <v>0.22320117474302498</v>
      </c>
      <c r="AR11" s="8">
        <v>0.72980910425844348</v>
      </c>
      <c r="AS11" s="8">
        <v>1.4662756598240469E-3</v>
      </c>
      <c r="AT11" s="8">
        <v>5.8651026392961877E-3</v>
      </c>
      <c r="AU11" s="8">
        <v>2.1994134897360705E-2</v>
      </c>
      <c r="AV11" s="8">
        <v>0.20087976539589442</v>
      </c>
      <c r="AW11" s="8">
        <v>0.76979472140762462</v>
      </c>
      <c r="AX11" s="8">
        <v>1.4684287812041115E-3</v>
      </c>
      <c r="AY11" s="8">
        <v>1.4684287812041116E-2</v>
      </c>
      <c r="AZ11" s="8">
        <v>2.643171806167401E-2</v>
      </c>
      <c r="BA11" s="8">
        <v>0.19676945668135096</v>
      </c>
      <c r="BB11" s="8">
        <v>0.76064610866372984</v>
      </c>
      <c r="BC11" s="8">
        <v>8.8105726872246704E-3</v>
      </c>
      <c r="BD11" s="8">
        <v>2.7900146842878122E-2</v>
      </c>
      <c r="BE11" s="8">
        <v>6.7547723935389131E-2</v>
      </c>
      <c r="BF11" s="8">
        <v>0.3524229074889868</v>
      </c>
      <c r="BG11" s="8">
        <v>0.5433186490455213</v>
      </c>
      <c r="BH11" s="22" t="s">
        <v>87</v>
      </c>
      <c r="BI11" s="22" t="s">
        <v>88</v>
      </c>
      <c r="BJ11" s="23">
        <v>0</v>
      </c>
      <c r="BK11" s="23">
        <v>4.3795620437956208E-3</v>
      </c>
      <c r="BL11" s="23">
        <v>7.153284671532846E-2</v>
      </c>
      <c r="BM11" s="23">
        <v>0.60875912408759125</v>
      </c>
      <c r="BN11" s="23">
        <v>0.31532846715328466</v>
      </c>
      <c r="BO11" s="26" t="s">
        <v>89</v>
      </c>
      <c r="BP11" s="20" t="s">
        <v>62</v>
      </c>
      <c r="BQ11" s="25">
        <v>0.92946708463949845</v>
      </c>
      <c r="BR11" s="25">
        <v>4.3887147335423198E-2</v>
      </c>
      <c r="BS11" s="25">
        <v>2.664576802507837E-2</v>
      </c>
    </row>
    <row r="12" spans="1:71">
      <c r="A12" s="7" t="s">
        <v>19</v>
      </c>
      <c r="B12" s="7">
        <v>2021</v>
      </c>
      <c r="C12" s="31">
        <v>0.88219649498151942</v>
      </c>
      <c r="D12" s="31">
        <v>0.11780350458006834</v>
      </c>
      <c r="E12" s="31">
        <v>0.17631774365885702</v>
      </c>
      <c r="F12" s="31">
        <v>0.58374693700148417</v>
      </c>
      <c r="G12" s="31">
        <v>0.20992239126615683</v>
      </c>
      <c r="H12" s="31">
        <v>3.0012927879703295E-2</v>
      </c>
      <c r="I12" s="31">
        <v>0.48068724897797638</v>
      </c>
      <c r="J12" s="31">
        <v>0.29465546631790374</v>
      </c>
      <c r="K12" s="31">
        <v>0.22465728807840263</v>
      </c>
      <c r="L12" s="31">
        <v>0.98362503688589376</v>
      </c>
      <c r="M12" s="31">
        <v>1.6374962997395982E-2</v>
      </c>
      <c r="N12" s="9">
        <v>0</v>
      </c>
      <c r="O12" s="9">
        <v>0</v>
      </c>
      <c r="P12" s="9">
        <v>0</v>
      </c>
      <c r="Q12" s="9">
        <v>0.6</v>
      </c>
      <c r="R12" s="9">
        <v>0</v>
      </c>
      <c r="S12" s="9">
        <v>0.2</v>
      </c>
      <c r="T12" s="9">
        <v>0.2</v>
      </c>
      <c r="U12" s="8">
        <v>0.90657439446366783</v>
      </c>
      <c r="V12" s="8">
        <v>9.3425605536332182E-2</v>
      </c>
      <c r="W12" s="8">
        <v>0.11001642036124795</v>
      </c>
      <c r="X12" s="8">
        <v>0.88998357963875208</v>
      </c>
      <c r="Y12" s="8">
        <v>0</v>
      </c>
      <c r="Z12" s="8">
        <v>5.0590219224283303E-3</v>
      </c>
      <c r="AA12" s="8">
        <v>4.2158516020236091E-2</v>
      </c>
      <c r="AB12" s="8">
        <v>0.23777403035413153</v>
      </c>
      <c r="AC12" s="8">
        <v>0.71500843170320405</v>
      </c>
      <c r="AD12" s="8">
        <v>0</v>
      </c>
      <c r="AE12" s="8">
        <v>6.7340067340067337E-3</v>
      </c>
      <c r="AF12" s="8">
        <v>6.7340067340067337E-3</v>
      </c>
      <c r="AG12" s="8">
        <v>7.7441077441077436E-2</v>
      </c>
      <c r="AH12" s="8">
        <v>0.90909090909090906</v>
      </c>
      <c r="AI12" s="8">
        <v>1.3490725126475547E-2</v>
      </c>
      <c r="AJ12" s="8">
        <v>1.5177065767284991E-2</v>
      </c>
      <c r="AK12" s="8">
        <v>4.0472175379426642E-2</v>
      </c>
      <c r="AL12" s="8">
        <v>0.20236087689713322</v>
      </c>
      <c r="AM12" s="8">
        <v>0.72849915682967958</v>
      </c>
      <c r="AN12" s="8">
        <v>3.3726812816188868E-3</v>
      </c>
      <c r="AO12" s="8">
        <v>1.6863406408094434E-3</v>
      </c>
      <c r="AP12" s="8">
        <v>2.866779089376054E-2</v>
      </c>
      <c r="AQ12" s="8">
        <v>0.19898819561551434</v>
      </c>
      <c r="AR12" s="8">
        <v>0.76728499156829677</v>
      </c>
      <c r="AS12" s="8">
        <v>1.6863406408094434E-3</v>
      </c>
      <c r="AT12" s="8">
        <v>6.7453625632377737E-3</v>
      </c>
      <c r="AU12" s="8">
        <v>2.1922428330522766E-2</v>
      </c>
      <c r="AV12" s="8">
        <v>0.16863406408094436</v>
      </c>
      <c r="AW12" s="8">
        <v>0.80101180438448571</v>
      </c>
      <c r="AX12" s="8">
        <v>3.3726812816188868E-3</v>
      </c>
      <c r="AY12" s="8">
        <v>1.6863406408094434E-3</v>
      </c>
      <c r="AZ12" s="8">
        <v>1.5177065767284991E-2</v>
      </c>
      <c r="BA12" s="8">
        <v>0.18381112984822934</v>
      </c>
      <c r="BB12" s="8">
        <v>0.79595278246205736</v>
      </c>
      <c r="BC12" s="8">
        <v>8.4317032040472171E-3</v>
      </c>
      <c r="BD12" s="8">
        <v>1.3490725126475547E-2</v>
      </c>
      <c r="BE12" s="8">
        <v>8.4317032040472181E-2</v>
      </c>
      <c r="BF12" s="8">
        <v>0.30185497470489037</v>
      </c>
      <c r="BG12" s="8">
        <v>0.59190556492411472</v>
      </c>
      <c r="BH12" s="22" t="s">
        <v>90</v>
      </c>
      <c r="BI12" s="27" t="s">
        <v>91</v>
      </c>
      <c r="BJ12" s="23">
        <v>1.6722408026755853E-3</v>
      </c>
      <c r="BK12" s="23">
        <v>1.6722408026755853E-3</v>
      </c>
      <c r="BL12" s="23">
        <v>6.5217391304347824E-2</v>
      </c>
      <c r="BM12" s="23">
        <v>0.58862876254180607</v>
      </c>
      <c r="BN12" s="23">
        <v>0.34280936454849498</v>
      </c>
      <c r="BO12" s="26" t="s">
        <v>92</v>
      </c>
      <c r="BP12" s="20" t="s">
        <v>62</v>
      </c>
      <c r="BQ12" s="25">
        <v>0.9497307001795332</v>
      </c>
      <c r="BR12" s="25">
        <v>3.4111310592459608E-2</v>
      </c>
      <c r="BS12" s="25">
        <v>1.615798922800718E-2</v>
      </c>
    </row>
    <row r="13" spans="1:71">
      <c r="A13" s="7" t="s">
        <v>19</v>
      </c>
      <c r="B13" s="11">
        <v>2022</v>
      </c>
      <c r="C13" s="31">
        <v>0.8018383271727344</v>
      </c>
      <c r="D13" s="31">
        <v>0.19816167294821987</v>
      </c>
      <c r="E13" s="31">
        <v>0.33650233107609501</v>
      </c>
      <c r="F13" s="31">
        <v>0.48394338716470764</v>
      </c>
      <c r="G13" s="31">
        <v>0.1338367174587124</v>
      </c>
      <c r="H13" s="31">
        <v>4.5717564296826677E-2</v>
      </c>
      <c r="I13" s="31">
        <v>9.8258886456018726E-2</v>
      </c>
      <c r="J13" s="31">
        <v>0.52434013470913854</v>
      </c>
      <c r="K13" s="31">
        <v>0.37740097842678844</v>
      </c>
      <c r="L13" s="31">
        <v>0.96993239420853261</v>
      </c>
      <c r="M13" s="31">
        <v>3.0067606694480029E-2</v>
      </c>
      <c r="N13" s="9">
        <v>0.14545454545454545</v>
      </c>
      <c r="O13" s="9">
        <v>0.30909090909090908</v>
      </c>
      <c r="P13" s="9">
        <v>1.8181818181818181E-2</v>
      </c>
      <c r="Q13" s="9">
        <v>0.47272727272727272</v>
      </c>
      <c r="R13" s="9">
        <v>3.6363636363636362E-2</v>
      </c>
      <c r="S13" s="9">
        <v>1.8181818181818181E-2</v>
      </c>
      <c r="T13" s="9">
        <v>0</v>
      </c>
      <c r="U13" s="8">
        <v>0.90451552210724362</v>
      </c>
      <c r="V13" s="8">
        <v>9.5484477892756353E-2</v>
      </c>
      <c r="W13" s="8">
        <v>0.10303300624442462</v>
      </c>
      <c r="X13" s="8">
        <v>0.89696699375557543</v>
      </c>
      <c r="Y13" s="8">
        <v>5.0159598723210214E-3</v>
      </c>
      <c r="Z13" s="8">
        <v>1.0487916096671226E-2</v>
      </c>
      <c r="AA13" s="8">
        <v>4.1951664386684906E-2</v>
      </c>
      <c r="AB13" s="8">
        <v>0.24669402644778843</v>
      </c>
      <c r="AC13" s="8">
        <v>0.69585043319653439</v>
      </c>
      <c r="AD13" s="8">
        <v>3.1832651205093224E-3</v>
      </c>
      <c r="AE13" s="8">
        <v>4.5475216007276036E-3</v>
      </c>
      <c r="AF13" s="8">
        <v>1.3642564802182811E-2</v>
      </c>
      <c r="AG13" s="8">
        <v>0.11732605729877217</v>
      </c>
      <c r="AH13" s="8">
        <v>0.86130059117780811</v>
      </c>
      <c r="AI13" s="8">
        <v>1.2289485662266727E-2</v>
      </c>
      <c r="AJ13" s="8">
        <v>1.7296313154301319E-2</v>
      </c>
      <c r="AK13" s="8">
        <v>5.1433773327264454E-2</v>
      </c>
      <c r="AL13" s="8">
        <v>0.21620391442876649</v>
      </c>
      <c r="AM13" s="8">
        <v>0.702776513427401</v>
      </c>
      <c r="AN13" s="8">
        <v>4.5558086560364463E-3</v>
      </c>
      <c r="AO13" s="8">
        <v>1.1389521640091117E-2</v>
      </c>
      <c r="AP13" s="8">
        <v>2.9612756264236904E-2</v>
      </c>
      <c r="AQ13" s="8">
        <v>0.22369020501138953</v>
      </c>
      <c r="AR13" s="8">
        <v>0.73075170842824599</v>
      </c>
      <c r="AS13" s="8">
        <v>3.6496350364963502E-3</v>
      </c>
      <c r="AT13" s="8">
        <v>5.0182481751824817E-3</v>
      </c>
      <c r="AU13" s="8">
        <v>2.7372262773722629E-2</v>
      </c>
      <c r="AV13" s="8">
        <v>0.19251824817518248</v>
      </c>
      <c r="AW13" s="8">
        <v>0.77144160583941601</v>
      </c>
      <c r="AX13" s="8">
        <v>7.3159579332418836E-3</v>
      </c>
      <c r="AY13" s="8">
        <v>8.6877000457247378E-3</v>
      </c>
      <c r="AZ13" s="8">
        <v>2.9263831732967534E-2</v>
      </c>
      <c r="BA13" s="8">
        <v>0.18747142203932327</v>
      </c>
      <c r="BB13" s="8">
        <v>0.76726108824874262</v>
      </c>
      <c r="BC13" s="8">
        <v>9.6021947873799734E-3</v>
      </c>
      <c r="BD13" s="8">
        <v>2.5148605395518976E-2</v>
      </c>
      <c r="BE13" s="8">
        <v>9.0077732053040691E-2</v>
      </c>
      <c r="BF13" s="8">
        <v>0.34842249657064472</v>
      </c>
      <c r="BG13" s="8">
        <v>0.52674897119341568</v>
      </c>
      <c r="BH13" s="30" t="s">
        <v>93</v>
      </c>
      <c r="BI13" s="30" t="s">
        <v>94</v>
      </c>
      <c r="BJ13" s="23">
        <v>0</v>
      </c>
      <c r="BK13" s="23">
        <v>2.6990553306342779E-3</v>
      </c>
      <c r="BL13" s="23">
        <v>7.8272604588394065E-2</v>
      </c>
      <c r="BM13" s="23">
        <v>0.60278902384165545</v>
      </c>
      <c r="BN13" s="23">
        <v>0.31623931623931623</v>
      </c>
      <c r="BO13" s="26" t="s">
        <v>89</v>
      </c>
      <c r="BP13" s="20" t="s">
        <v>62</v>
      </c>
      <c r="BQ13" s="25">
        <v>0.94357682619647354</v>
      </c>
      <c r="BR13" s="25">
        <v>3.2241813602015112E-2</v>
      </c>
      <c r="BS13" s="25">
        <v>2.4181360201511334E-2</v>
      </c>
    </row>
    <row r="14" spans="1:71">
      <c r="A14" s="12"/>
      <c r="B14" s="12" t="s">
        <v>20</v>
      </c>
      <c r="C14" s="13">
        <v>0</v>
      </c>
      <c r="D14" s="13">
        <v>1</v>
      </c>
      <c r="E14" s="13">
        <v>0</v>
      </c>
      <c r="F14" s="13">
        <v>0</v>
      </c>
      <c r="G14" s="13">
        <v>0</v>
      </c>
      <c r="H14" s="13">
        <v>0</v>
      </c>
      <c r="I14" s="13">
        <v>0</v>
      </c>
      <c r="J14" s="13">
        <v>1</v>
      </c>
      <c r="K14" s="13">
        <v>1</v>
      </c>
      <c r="L14" s="13">
        <v>0</v>
      </c>
      <c r="M14" s="13">
        <v>1</v>
      </c>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3" t="s">
        <v>95</v>
      </c>
      <c r="BO14" s="12"/>
      <c r="BP14" s="12"/>
      <c r="BQ14" s="12"/>
      <c r="BR14" s="12"/>
      <c r="BS14" s="12"/>
    </row>
    <row r="15" spans="1:71" ht="29.5" thickBot="1">
      <c r="A15" s="12"/>
      <c r="B15" s="12" t="s">
        <v>21</v>
      </c>
      <c r="C15" s="14">
        <f>CORREL(C3:C13,$BN$3:$BN$13)</f>
        <v>9.0034131634257469E-2</v>
      </c>
      <c r="D15" s="14">
        <f t="shared" ref="D15:M15" si="0">CORREL(D3:D13,$BN$3:$BN$13)</f>
        <v>-9.0034135565066897E-2</v>
      </c>
      <c r="E15" s="14">
        <f t="shared" si="0"/>
        <v>9.0116496560722542E-2</v>
      </c>
      <c r="F15" s="15">
        <f t="shared" si="0"/>
        <v>-8.9946678295440549E-2</v>
      </c>
      <c r="G15" s="14">
        <f t="shared" si="0"/>
        <v>9.0104061714543285E-2</v>
      </c>
      <c r="H15" s="38">
        <f t="shared" si="0"/>
        <v>-9.0030888602157619E-2</v>
      </c>
      <c r="I15" s="14">
        <f t="shared" si="0"/>
        <v>9.0757554626417242E-2</v>
      </c>
      <c r="J15" s="14">
        <f t="shared" si="0"/>
        <v>-8.9971742870417371E-2</v>
      </c>
      <c r="K15" s="14">
        <f t="shared" si="0"/>
        <v>-8.9998613404757552E-2</v>
      </c>
      <c r="L15" s="14">
        <f t="shared" si="0"/>
        <v>9.0095084022228267E-2</v>
      </c>
      <c r="M15" s="14">
        <f t="shared" si="0"/>
        <v>-9.0095082523387049E-2</v>
      </c>
      <c r="N15" s="12"/>
    </row>
    <row r="16" spans="1:71" ht="15" thickBot="1">
      <c r="A16" s="12"/>
      <c r="B16" s="33" t="s">
        <v>100</v>
      </c>
      <c r="C16" s="34">
        <f>ABS(C15)</f>
        <v>9.0034131634257469E-2</v>
      </c>
      <c r="D16" s="34">
        <f t="shared" ref="D16:M16" si="1">ABS(D15)</f>
        <v>9.0034135565066897E-2</v>
      </c>
      <c r="E16" s="34">
        <f t="shared" si="1"/>
        <v>9.0116496560722542E-2</v>
      </c>
      <c r="F16" s="34">
        <f t="shared" si="1"/>
        <v>8.9946678295440549E-2</v>
      </c>
      <c r="G16" s="34">
        <f t="shared" si="1"/>
        <v>9.0104061714543285E-2</v>
      </c>
      <c r="H16" s="34">
        <f t="shared" si="1"/>
        <v>9.0030888602157619E-2</v>
      </c>
      <c r="I16" s="34">
        <f t="shared" si="1"/>
        <v>9.0757554626417242E-2</v>
      </c>
      <c r="J16" s="34">
        <f t="shared" si="1"/>
        <v>8.9971742870417371E-2</v>
      </c>
      <c r="K16" s="34">
        <f t="shared" si="1"/>
        <v>8.9998613404757552E-2</v>
      </c>
      <c r="L16" s="34">
        <f t="shared" si="1"/>
        <v>9.0095084022228267E-2</v>
      </c>
      <c r="M16" s="35">
        <f t="shared" si="1"/>
        <v>9.0095082523387049E-2</v>
      </c>
      <c r="N16" s="36">
        <f>AVERAGE(C16:M16)</f>
        <v>9.0107679074490521E-2</v>
      </c>
      <c r="O16" s="37" t="s">
        <v>101</v>
      </c>
      <c r="P16" t="s">
        <v>112</v>
      </c>
    </row>
    <row r="17" spans="1:18" ht="58">
      <c r="A17" s="12"/>
      <c r="B17" s="12"/>
      <c r="C17" s="12" t="str">
        <f>C1</f>
        <v>fizikai aktivitás
(akt_data$sport)</v>
      </c>
      <c r="D17" s="12" t="str">
        <f t="shared" ref="D17:M18" si="2">D1</f>
        <v>fizikai aktivitás
(akt_data$sport)</v>
      </c>
      <c r="E17" s="12" t="str">
        <f t="shared" si="2"/>
        <v>sportolási gyakoriság
(akt_data$SP_GYAK)</v>
      </c>
      <c r="F17" s="12" t="str">
        <f t="shared" si="2"/>
        <v>sportolási gyakoriság
(akt_data$SP_GYAK)</v>
      </c>
      <c r="G17" s="12" t="str">
        <f t="shared" si="2"/>
        <v>sportolási gyakoriság
(akt_data$SP_GYAK)</v>
      </c>
      <c r="H17" s="12" t="str">
        <f t="shared" si="2"/>
        <v>sportolási gyakoriság
(akt_data$SP_GYAK)</v>
      </c>
      <c r="I17" s="12" t="str">
        <f t="shared" si="2"/>
        <v>dohányzás</v>
      </c>
      <c r="J17" s="12" t="str">
        <f t="shared" si="2"/>
        <v>dohányzás</v>
      </c>
      <c r="K17" s="12" t="str">
        <f t="shared" si="2"/>
        <v>dohányzás</v>
      </c>
      <c r="L17" s="12" t="str">
        <f t="shared" si="2"/>
        <v>szenved-e alvászavarban? 
(akt_data$alv_st)</v>
      </c>
      <c r="M17" s="12" t="str">
        <f t="shared" si="2"/>
        <v>szenved-e alvászavarban? 
(akt_data$alv_st)</v>
      </c>
      <c r="N17" s="12" t="s">
        <v>22</v>
      </c>
      <c r="O17" t="s">
        <v>95</v>
      </c>
      <c r="P17" t="s">
        <v>95</v>
      </c>
    </row>
    <row r="18" spans="1:18">
      <c r="A18" s="12"/>
      <c r="B18" s="12"/>
      <c r="C18" s="12" t="str">
        <f>C2</f>
        <v>1 - igen</v>
      </c>
      <c r="D18" s="12" t="str">
        <f t="shared" si="2"/>
        <v>2 - nem</v>
      </c>
      <c r="E18" s="12" t="str">
        <f t="shared" si="2"/>
        <v>1 - hetente 4-5 alkalom</v>
      </c>
      <c r="F18" s="12" t="str">
        <f t="shared" si="2"/>
        <v>2 - heti 2-3 alkalom</v>
      </c>
      <c r="G18" s="12" t="str">
        <f t="shared" si="2"/>
        <v>3 - heti 1 alkalom</v>
      </c>
      <c r="H18" s="12" t="str">
        <f t="shared" si="2"/>
        <v>4 - a fentieknél ritkábban</v>
      </c>
      <c r="I18" s="12" t="str">
        <f t="shared" si="2"/>
        <v>1 - Nem, és soha nem is dohányzott</v>
      </c>
      <c r="J18" s="12" t="str">
        <f t="shared" si="2"/>
        <v>2 - Nem, leszokott</v>
      </c>
      <c r="K18" s="12" t="str">
        <f t="shared" si="2"/>
        <v>3 - Igen</v>
      </c>
      <c r="L18" s="12" t="str">
        <f t="shared" si="2"/>
        <v>1 - Nem</v>
      </c>
      <c r="M18" s="12" t="str">
        <f t="shared" si="2"/>
        <v>2 - Igen</v>
      </c>
      <c r="N18" s="12" t="s">
        <v>23</v>
      </c>
      <c r="O18" t="s">
        <v>102</v>
      </c>
      <c r="P18" t="s">
        <v>103</v>
      </c>
      <c r="Q18" s="12" t="s">
        <v>104</v>
      </c>
      <c r="R18" s="12" t="s">
        <v>105</v>
      </c>
    </row>
    <row r="19" spans="1:18">
      <c r="A19" s="12"/>
      <c r="B19" s="12">
        <f>B3</f>
        <v>2011</v>
      </c>
      <c r="C19" s="12">
        <f>RANK(C3,C$3:C$13,C$14)</f>
        <v>1</v>
      </c>
      <c r="D19" s="12">
        <f t="shared" ref="D19:M19" si="3">RANK(D3,D$3:D$13,D$14)</f>
        <v>1</v>
      </c>
      <c r="E19" s="12">
        <f t="shared" si="3"/>
        <v>10</v>
      </c>
      <c r="F19" s="12">
        <f t="shared" si="3"/>
        <v>2</v>
      </c>
      <c r="G19" s="12">
        <f t="shared" si="3"/>
        <v>10</v>
      </c>
      <c r="H19" s="12">
        <f t="shared" si="3"/>
        <v>11</v>
      </c>
      <c r="I19" s="12">
        <f t="shared" si="3"/>
        <v>11</v>
      </c>
      <c r="J19" s="12">
        <f t="shared" si="3"/>
        <v>11</v>
      </c>
      <c r="K19" s="12">
        <f t="shared" si="3"/>
        <v>8</v>
      </c>
      <c r="L19" s="12">
        <f t="shared" si="3"/>
        <v>3</v>
      </c>
      <c r="M19" s="12">
        <f t="shared" si="3"/>
        <v>1</v>
      </c>
      <c r="N19" s="12">
        <f>INT(BN3*1000000)</f>
        <v>174995</v>
      </c>
      <c r="O19" s="12">
        <f>RANK(N19,N$19:N$29,0)</f>
        <v>11</v>
      </c>
      <c r="P19">
        <f>RANK(N19,N$19:N$29,1)</f>
        <v>1</v>
      </c>
      <c r="Q19">
        <f>O19-C19</f>
        <v>10</v>
      </c>
      <c r="R19">
        <f>P19-F19</f>
        <v>-1</v>
      </c>
    </row>
    <row r="20" spans="1:18">
      <c r="A20" s="12"/>
      <c r="B20" s="12">
        <f t="shared" ref="B20:B29" si="4">B4</f>
        <v>2012</v>
      </c>
      <c r="C20" s="12">
        <f t="shared" ref="C20:M29" si="5">RANK(C4,C$3:C$13,C$14)</f>
        <v>7</v>
      </c>
      <c r="D20" s="12">
        <f t="shared" si="5"/>
        <v>7</v>
      </c>
      <c r="E20" s="12">
        <f t="shared" si="5"/>
        <v>1</v>
      </c>
      <c r="F20" s="12">
        <f t="shared" si="5"/>
        <v>11</v>
      </c>
      <c r="G20" s="12">
        <f t="shared" si="5"/>
        <v>2</v>
      </c>
      <c r="H20" s="12">
        <f t="shared" si="5"/>
        <v>1</v>
      </c>
      <c r="I20" s="12">
        <f t="shared" si="5"/>
        <v>3</v>
      </c>
      <c r="J20" s="12">
        <f t="shared" si="5"/>
        <v>1</v>
      </c>
      <c r="K20" s="12">
        <f t="shared" si="5"/>
        <v>1</v>
      </c>
      <c r="L20" s="12">
        <f t="shared" si="5"/>
        <v>1</v>
      </c>
      <c r="M20" s="12">
        <f t="shared" si="5"/>
        <v>1</v>
      </c>
      <c r="N20" s="12">
        <f t="shared" ref="N20:N29" si="6">INT(BN4*1000000)</f>
        <v>226198</v>
      </c>
      <c r="O20" s="12">
        <f t="shared" ref="O20:O29" si="7">RANK(N20,N$19:N$29,0)</f>
        <v>8</v>
      </c>
      <c r="P20">
        <f t="shared" ref="P20:P29" si="8">RANK(N20,N$19:N$29,1)</f>
        <v>4</v>
      </c>
      <c r="Q20">
        <f t="shared" ref="Q20:Q29" si="9">O20-C20</f>
        <v>1</v>
      </c>
      <c r="R20">
        <f t="shared" ref="R20:R29" si="10">P20-F20</f>
        <v>-7</v>
      </c>
    </row>
    <row r="21" spans="1:18">
      <c r="A21" s="12"/>
      <c r="B21" s="12">
        <f t="shared" si="4"/>
        <v>2013</v>
      </c>
      <c r="C21" s="12">
        <f t="shared" si="5"/>
        <v>11</v>
      </c>
      <c r="D21" s="12">
        <f t="shared" si="5"/>
        <v>11</v>
      </c>
      <c r="E21" s="12">
        <f t="shared" si="5"/>
        <v>4</v>
      </c>
      <c r="F21" s="12">
        <f t="shared" si="5"/>
        <v>9</v>
      </c>
      <c r="G21" s="12">
        <f t="shared" si="5"/>
        <v>6</v>
      </c>
      <c r="H21" s="12">
        <f t="shared" si="5"/>
        <v>2</v>
      </c>
      <c r="I21" s="12">
        <f t="shared" si="5"/>
        <v>9</v>
      </c>
      <c r="J21" s="12">
        <f t="shared" si="5"/>
        <v>8</v>
      </c>
      <c r="K21" s="12">
        <f t="shared" si="5"/>
        <v>11</v>
      </c>
      <c r="L21" s="12">
        <f t="shared" si="5"/>
        <v>11</v>
      </c>
      <c r="M21" s="12">
        <f t="shared" si="5"/>
        <v>11</v>
      </c>
      <c r="N21" s="12">
        <f t="shared" si="6"/>
        <v>185571</v>
      </c>
      <c r="O21" s="12">
        <f t="shared" si="7"/>
        <v>10</v>
      </c>
      <c r="P21">
        <f t="shared" si="8"/>
        <v>2</v>
      </c>
      <c r="Q21">
        <f t="shared" si="9"/>
        <v>-1</v>
      </c>
      <c r="R21">
        <f t="shared" si="10"/>
        <v>-7</v>
      </c>
    </row>
    <row r="22" spans="1:18">
      <c r="A22" s="12"/>
      <c r="B22" s="12">
        <f t="shared" si="4"/>
        <v>2015</v>
      </c>
      <c r="C22" s="12">
        <f t="shared" si="5"/>
        <v>2</v>
      </c>
      <c r="D22" s="12">
        <f t="shared" si="5"/>
        <v>2</v>
      </c>
      <c r="E22" s="12">
        <f t="shared" si="5"/>
        <v>9</v>
      </c>
      <c r="F22" s="12">
        <f t="shared" si="5"/>
        <v>3</v>
      </c>
      <c r="G22" s="12">
        <f t="shared" si="5"/>
        <v>8</v>
      </c>
      <c r="H22" s="12">
        <f t="shared" si="5"/>
        <v>8</v>
      </c>
      <c r="I22" s="12">
        <f t="shared" si="5"/>
        <v>2</v>
      </c>
      <c r="J22" s="12">
        <f t="shared" si="5"/>
        <v>1</v>
      </c>
      <c r="K22" s="12">
        <f t="shared" si="5"/>
        <v>1</v>
      </c>
      <c r="L22" s="12">
        <f t="shared" si="5"/>
        <v>2</v>
      </c>
      <c r="M22" s="12">
        <f t="shared" si="5"/>
        <v>1</v>
      </c>
      <c r="N22" s="12">
        <f t="shared" si="6"/>
        <v>221944</v>
      </c>
      <c r="O22" s="12">
        <f t="shared" si="7"/>
        <v>9</v>
      </c>
      <c r="P22">
        <f t="shared" si="8"/>
        <v>3</v>
      </c>
      <c r="Q22">
        <f t="shared" si="9"/>
        <v>7</v>
      </c>
      <c r="R22">
        <f t="shared" si="10"/>
        <v>0</v>
      </c>
    </row>
    <row r="23" spans="1:18">
      <c r="A23" s="12"/>
      <c r="B23" s="12">
        <f t="shared" si="4"/>
        <v>2016</v>
      </c>
      <c r="C23" s="12">
        <f t="shared" si="5"/>
        <v>5</v>
      </c>
      <c r="D23" s="12">
        <f t="shared" si="5"/>
        <v>5</v>
      </c>
      <c r="E23" s="12">
        <f t="shared" si="5"/>
        <v>3</v>
      </c>
      <c r="F23" s="12">
        <f t="shared" si="5"/>
        <v>7</v>
      </c>
      <c r="G23" s="12">
        <f t="shared" si="5"/>
        <v>11</v>
      </c>
      <c r="H23" s="12">
        <f t="shared" si="5"/>
        <v>9</v>
      </c>
      <c r="I23" s="12">
        <f t="shared" si="5"/>
        <v>5</v>
      </c>
      <c r="J23" s="12">
        <f t="shared" si="5"/>
        <v>4</v>
      </c>
      <c r="K23" s="12">
        <f t="shared" si="5"/>
        <v>5</v>
      </c>
      <c r="L23" s="12">
        <f t="shared" si="5"/>
        <v>5</v>
      </c>
      <c r="M23" s="12">
        <f t="shared" si="5"/>
        <v>5</v>
      </c>
      <c r="N23" s="12">
        <f t="shared" si="6"/>
        <v>369845</v>
      </c>
      <c r="O23" s="12">
        <f t="shared" si="7"/>
        <v>1</v>
      </c>
      <c r="P23">
        <f t="shared" si="8"/>
        <v>11</v>
      </c>
      <c r="Q23">
        <f t="shared" si="9"/>
        <v>-4</v>
      </c>
      <c r="R23">
        <f t="shared" si="10"/>
        <v>4</v>
      </c>
    </row>
    <row r="24" spans="1:18">
      <c r="A24" s="12"/>
      <c r="B24" s="12">
        <f t="shared" si="4"/>
        <v>2017</v>
      </c>
      <c r="C24" s="12">
        <f t="shared" si="5"/>
        <v>8</v>
      </c>
      <c r="D24" s="12">
        <f t="shared" si="5"/>
        <v>8</v>
      </c>
      <c r="E24" s="12">
        <f t="shared" si="5"/>
        <v>2</v>
      </c>
      <c r="F24" s="12">
        <f t="shared" si="5"/>
        <v>10</v>
      </c>
      <c r="G24" s="12">
        <f t="shared" si="5"/>
        <v>3</v>
      </c>
      <c r="H24" s="12">
        <f t="shared" si="5"/>
        <v>5</v>
      </c>
      <c r="I24" s="12">
        <f t="shared" si="5"/>
        <v>8</v>
      </c>
      <c r="J24" s="12">
        <f t="shared" si="5"/>
        <v>9</v>
      </c>
      <c r="K24" s="12">
        <f t="shared" si="5"/>
        <v>10</v>
      </c>
      <c r="L24" s="12">
        <f t="shared" si="5"/>
        <v>8</v>
      </c>
      <c r="M24" s="12">
        <f t="shared" si="5"/>
        <v>8</v>
      </c>
      <c r="N24" s="12">
        <f t="shared" si="6"/>
        <v>332932</v>
      </c>
      <c r="O24" s="12">
        <f t="shared" si="7"/>
        <v>3</v>
      </c>
      <c r="P24">
        <f t="shared" si="8"/>
        <v>9</v>
      </c>
      <c r="Q24">
        <f t="shared" si="9"/>
        <v>-5</v>
      </c>
      <c r="R24">
        <f t="shared" si="10"/>
        <v>-1</v>
      </c>
    </row>
    <row r="25" spans="1:18">
      <c r="A25" s="12"/>
      <c r="B25" s="12">
        <f t="shared" si="4"/>
        <v>2018</v>
      </c>
      <c r="C25" s="12">
        <f t="shared" si="5"/>
        <v>4</v>
      </c>
      <c r="D25" s="12">
        <f t="shared" si="5"/>
        <v>4</v>
      </c>
      <c r="E25" s="12">
        <f t="shared" si="5"/>
        <v>6</v>
      </c>
      <c r="F25" s="12">
        <f t="shared" si="5"/>
        <v>5</v>
      </c>
      <c r="G25" s="12">
        <f t="shared" si="5"/>
        <v>7</v>
      </c>
      <c r="H25" s="12">
        <f t="shared" si="5"/>
        <v>6</v>
      </c>
      <c r="I25" s="12">
        <f t="shared" si="5"/>
        <v>4</v>
      </c>
      <c r="J25" s="12">
        <f t="shared" si="5"/>
        <v>5</v>
      </c>
      <c r="K25" s="12">
        <f t="shared" si="5"/>
        <v>4</v>
      </c>
      <c r="L25" s="12">
        <f t="shared" si="5"/>
        <v>4</v>
      </c>
      <c r="M25" s="12">
        <f t="shared" si="5"/>
        <v>4</v>
      </c>
      <c r="N25" s="12">
        <f t="shared" si="6"/>
        <v>267857</v>
      </c>
      <c r="O25" s="12">
        <f t="shared" si="7"/>
        <v>7</v>
      </c>
      <c r="P25">
        <f t="shared" si="8"/>
        <v>5</v>
      </c>
      <c r="Q25">
        <f t="shared" si="9"/>
        <v>3</v>
      </c>
      <c r="R25">
        <f t="shared" si="10"/>
        <v>0</v>
      </c>
    </row>
    <row r="26" spans="1:18">
      <c r="A26" s="12"/>
      <c r="B26" s="12">
        <f t="shared" si="4"/>
        <v>2019</v>
      </c>
      <c r="C26" s="12">
        <f t="shared" si="5"/>
        <v>10</v>
      </c>
      <c r="D26" s="12">
        <f t="shared" si="5"/>
        <v>10</v>
      </c>
      <c r="E26" s="12">
        <f t="shared" si="5"/>
        <v>7</v>
      </c>
      <c r="F26" s="12">
        <f t="shared" si="5"/>
        <v>4</v>
      </c>
      <c r="G26" s="12">
        <f t="shared" si="5"/>
        <v>4</v>
      </c>
      <c r="H26" s="12">
        <f t="shared" si="5"/>
        <v>4</v>
      </c>
      <c r="I26" s="12">
        <f t="shared" si="5"/>
        <v>1</v>
      </c>
      <c r="J26" s="12">
        <f t="shared" si="5"/>
        <v>1</v>
      </c>
      <c r="K26" s="12">
        <f t="shared" si="5"/>
        <v>1</v>
      </c>
      <c r="L26" s="12">
        <f t="shared" si="5"/>
        <v>10</v>
      </c>
      <c r="M26" s="12">
        <f t="shared" si="5"/>
        <v>10</v>
      </c>
      <c r="N26" s="12">
        <f t="shared" si="6"/>
        <v>295358</v>
      </c>
      <c r="O26" s="12">
        <f t="shared" si="7"/>
        <v>6</v>
      </c>
      <c r="P26">
        <f t="shared" si="8"/>
        <v>6</v>
      </c>
      <c r="Q26">
        <f t="shared" si="9"/>
        <v>-4</v>
      </c>
      <c r="R26">
        <f t="shared" si="10"/>
        <v>2</v>
      </c>
    </row>
    <row r="27" spans="1:18">
      <c r="A27" s="12"/>
      <c r="B27" s="12">
        <f t="shared" si="4"/>
        <v>2020</v>
      </c>
      <c r="C27" s="12">
        <f t="shared" si="5"/>
        <v>3</v>
      </c>
      <c r="D27" s="12">
        <f t="shared" si="5"/>
        <v>3</v>
      </c>
      <c r="E27" s="12">
        <f t="shared" si="5"/>
        <v>11</v>
      </c>
      <c r="F27" s="12">
        <f t="shared" si="5"/>
        <v>1</v>
      </c>
      <c r="G27" s="12">
        <f t="shared" si="5"/>
        <v>9</v>
      </c>
      <c r="H27" s="12">
        <f t="shared" si="5"/>
        <v>10</v>
      </c>
      <c r="I27" s="12">
        <f t="shared" si="5"/>
        <v>6</v>
      </c>
      <c r="J27" s="12">
        <f t="shared" si="5"/>
        <v>7</v>
      </c>
      <c r="K27" s="12">
        <f t="shared" si="5"/>
        <v>6</v>
      </c>
      <c r="L27" s="12">
        <f t="shared" si="5"/>
        <v>6</v>
      </c>
      <c r="M27" s="12">
        <f t="shared" si="5"/>
        <v>6</v>
      </c>
      <c r="N27" s="12">
        <f t="shared" si="6"/>
        <v>315328</v>
      </c>
      <c r="O27" s="12">
        <f t="shared" si="7"/>
        <v>5</v>
      </c>
      <c r="P27">
        <f t="shared" si="8"/>
        <v>7</v>
      </c>
      <c r="Q27">
        <f t="shared" si="9"/>
        <v>2</v>
      </c>
      <c r="R27">
        <f t="shared" si="10"/>
        <v>6</v>
      </c>
    </row>
    <row r="28" spans="1:18">
      <c r="A28" s="12"/>
      <c r="B28" s="12">
        <f t="shared" si="4"/>
        <v>2021</v>
      </c>
      <c r="C28" s="12">
        <f t="shared" si="5"/>
        <v>6</v>
      </c>
      <c r="D28" s="12">
        <f t="shared" si="5"/>
        <v>6</v>
      </c>
      <c r="E28" s="12">
        <f t="shared" si="5"/>
        <v>8</v>
      </c>
      <c r="F28" s="12">
        <f t="shared" si="5"/>
        <v>6</v>
      </c>
      <c r="G28" s="12">
        <f t="shared" si="5"/>
        <v>1</v>
      </c>
      <c r="H28" s="12">
        <f t="shared" si="5"/>
        <v>7</v>
      </c>
      <c r="I28" s="12">
        <f t="shared" si="5"/>
        <v>7</v>
      </c>
      <c r="J28" s="12">
        <f t="shared" si="5"/>
        <v>6</v>
      </c>
      <c r="K28" s="12">
        <f t="shared" si="5"/>
        <v>7</v>
      </c>
      <c r="L28" s="12">
        <f t="shared" si="5"/>
        <v>7</v>
      </c>
      <c r="M28" s="12">
        <f t="shared" si="5"/>
        <v>7</v>
      </c>
      <c r="N28" s="12">
        <f t="shared" si="6"/>
        <v>342809</v>
      </c>
      <c r="O28" s="12">
        <f t="shared" si="7"/>
        <v>2</v>
      </c>
      <c r="P28">
        <f t="shared" si="8"/>
        <v>10</v>
      </c>
      <c r="Q28">
        <f t="shared" si="9"/>
        <v>-4</v>
      </c>
      <c r="R28">
        <f t="shared" si="10"/>
        <v>4</v>
      </c>
    </row>
    <row r="29" spans="1:18">
      <c r="A29" s="12"/>
      <c r="B29" s="12">
        <f t="shared" si="4"/>
        <v>2022</v>
      </c>
      <c r="C29" s="12">
        <f t="shared" si="5"/>
        <v>9</v>
      </c>
      <c r="D29" s="12">
        <f t="shared" si="5"/>
        <v>9</v>
      </c>
      <c r="E29" s="12">
        <f t="shared" si="5"/>
        <v>5</v>
      </c>
      <c r="F29" s="12">
        <f t="shared" si="5"/>
        <v>8</v>
      </c>
      <c r="G29" s="12">
        <f t="shared" si="5"/>
        <v>5</v>
      </c>
      <c r="H29" s="12">
        <f t="shared" si="5"/>
        <v>3</v>
      </c>
      <c r="I29" s="12">
        <f t="shared" si="5"/>
        <v>10</v>
      </c>
      <c r="J29" s="12">
        <f t="shared" si="5"/>
        <v>10</v>
      </c>
      <c r="K29" s="12">
        <f t="shared" si="5"/>
        <v>9</v>
      </c>
      <c r="L29" s="12">
        <f t="shared" si="5"/>
        <v>9</v>
      </c>
      <c r="M29" s="12">
        <f t="shared" si="5"/>
        <v>9</v>
      </c>
      <c r="N29" s="12">
        <f t="shared" si="6"/>
        <v>316239</v>
      </c>
      <c r="O29" s="12">
        <f t="shared" si="7"/>
        <v>4</v>
      </c>
      <c r="P29">
        <f t="shared" si="8"/>
        <v>8</v>
      </c>
      <c r="Q29">
        <f t="shared" si="9"/>
        <v>-5</v>
      </c>
      <c r="R29">
        <f t="shared" si="10"/>
        <v>0</v>
      </c>
    </row>
    <row r="32" spans="1:18">
      <c r="C32" t="s">
        <v>96</v>
      </c>
      <c r="D32" t="s">
        <v>97</v>
      </c>
      <c r="E32" t="s">
        <v>98</v>
      </c>
      <c r="F32" t="s">
        <v>99</v>
      </c>
    </row>
    <row r="33" spans="2:13">
      <c r="B33">
        <f>B3</f>
        <v>2011</v>
      </c>
      <c r="C33" s="32">
        <f>SUM(C3:D3)</f>
        <v>1.0000000018174837</v>
      </c>
      <c r="D33" s="32">
        <f>SUM(E3:H3)</f>
        <v>1.0000000003386391</v>
      </c>
      <c r="E33" s="32">
        <f>SUM(I3:K3)</f>
        <v>1.0000000013459971</v>
      </c>
      <c r="F33" s="32">
        <f>SUM(L3:M3)</f>
        <v>1.0000000000000016</v>
      </c>
    </row>
    <row r="34" spans="2:13">
      <c r="B34">
        <f t="shared" ref="B34:B43" si="11">B4</f>
        <v>2012</v>
      </c>
      <c r="C34" s="32">
        <f t="shared" ref="C34:C43" si="12">SUM(C4:D4)</f>
        <v>0.99999999929650341</v>
      </c>
      <c r="D34" s="32">
        <f t="shared" ref="D34:D43" si="13">SUM(E4:H4)</f>
        <v>1.0000000011886465</v>
      </c>
      <c r="E34" s="32">
        <f t="shared" ref="E34:E43" si="14">SUM(I4:K4)</f>
        <v>0.99999999751110846</v>
      </c>
      <c r="F34" s="32">
        <f t="shared" ref="F34:F43" si="15">SUM(L4:M4)</f>
        <v>1.000000000252963</v>
      </c>
    </row>
    <row r="35" spans="2:13">
      <c r="B35">
        <f t="shared" si="11"/>
        <v>2013</v>
      </c>
      <c r="C35" s="32">
        <f t="shared" si="12"/>
        <v>1.0000000002649834</v>
      </c>
      <c r="D35" s="32">
        <f t="shared" si="13"/>
        <v>0.99999999961155395</v>
      </c>
      <c r="E35" s="32">
        <f t="shared" si="14"/>
        <v>1.0000000028821148</v>
      </c>
      <c r="F35" s="32">
        <f t="shared" si="15"/>
        <v>0.99999999969693298</v>
      </c>
    </row>
    <row r="36" spans="2:13">
      <c r="B36">
        <f t="shared" si="11"/>
        <v>2015</v>
      </c>
      <c r="C36" s="32">
        <f t="shared" si="12"/>
        <v>0.99999999949654494</v>
      </c>
      <c r="D36" s="32">
        <f t="shared" si="13"/>
        <v>0.99999999921833005</v>
      </c>
      <c r="E36" s="32">
        <f t="shared" si="14"/>
        <v>0.99999999999999933</v>
      </c>
      <c r="F36" s="32">
        <f t="shared" si="15"/>
        <v>1.0000000000008533</v>
      </c>
    </row>
    <row r="37" spans="2:13">
      <c r="B37">
        <f t="shared" si="11"/>
        <v>2016</v>
      </c>
      <c r="C37" s="32">
        <f t="shared" si="12"/>
        <v>0.99999999962305675</v>
      </c>
      <c r="D37" s="32">
        <f t="shared" si="13"/>
        <v>1.0000000020323976</v>
      </c>
      <c r="E37" s="32">
        <f t="shared" si="14"/>
        <v>0.99999999949012675</v>
      </c>
      <c r="F37" s="32">
        <f t="shared" si="15"/>
        <v>1.0000000000039648</v>
      </c>
    </row>
    <row r="38" spans="2:13">
      <c r="B38">
        <f t="shared" si="11"/>
        <v>2017</v>
      </c>
      <c r="C38" s="32">
        <f t="shared" si="12"/>
        <v>1.0000000000506026</v>
      </c>
      <c r="D38" s="32">
        <f t="shared" si="13"/>
        <v>0.99999999856088062</v>
      </c>
      <c r="E38" s="32">
        <f t="shared" si="14"/>
        <v>0.99999999894768843</v>
      </c>
      <c r="F38" s="32">
        <f t="shared" si="15"/>
        <v>0.9999999999192285</v>
      </c>
    </row>
    <row r="39" spans="2:13">
      <c r="B39">
        <f t="shared" si="11"/>
        <v>2018</v>
      </c>
      <c r="C39" s="32">
        <f t="shared" si="12"/>
        <v>0.99999999980837118</v>
      </c>
      <c r="D39" s="32">
        <f t="shared" si="13"/>
        <v>0.99999999999413103</v>
      </c>
      <c r="E39" s="32">
        <f t="shared" si="14"/>
        <v>0.99999999873788592</v>
      </c>
      <c r="F39" s="32">
        <f t="shared" si="15"/>
        <v>1.0000000001453351</v>
      </c>
    </row>
    <row r="40" spans="2:13">
      <c r="B40">
        <f t="shared" si="11"/>
        <v>2019</v>
      </c>
      <c r="C40" s="32">
        <f t="shared" si="12"/>
        <v>0.99999999999997857</v>
      </c>
      <c r="D40" s="32">
        <f t="shared" si="13"/>
        <v>0.99999999883388457</v>
      </c>
      <c r="E40" s="32">
        <f t="shared" si="14"/>
        <v>1</v>
      </c>
      <c r="F40" s="32">
        <f t="shared" si="15"/>
        <v>0.99999999947633766</v>
      </c>
    </row>
    <row r="41" spans="2:13">
      <c r="B41">
        <f t="shared" si="11"/>
        <v>2020</v>
      </c>
      <c r="C41" s="32">
        <f t="shared" si="12"/>
        <v>0.99999999782363758</v>
      </c>
      <c r="D41" s="32">
        <f t="shared" si="13"/>
        <v>0.99999999961354957</v>
      </c>
      <c r="E41" s="32">
        <f t="shared" si="14"/>
        <v>0.9999999989688555</v>
      </c>
      <c r="F41" s="32">
        <f t="shared" si="15"/>
        <v>0.99999999991293886</v>
      </c>
    </row>
    <row r="42" spans="2:13">
      <c r="B42">
        <f t="shared" si="11"/>
        <v>2021</v>
      </c>
      <c r="C42" s="32">
        <f t="shared" si="12"/>
        <v>0.9999999995615878</v>
      </c>
      <c r="D42" s="32">
        <f t="shared" si="13"/>
        <v>0.99999999980620136</v>
      </c>
      <c r="E42" s="32">
        <f t="shared" si="14"/>
        <v>1.0000000033742826</v>
      </c>
      <c r="F42" s="32">
        <f t="shared" si="15"/>
        <v>0.99999999988328969</v>
      </c>
    </row>
    <row r="43" spans="2:13">
      <c r="B43">
        <f t="shared" si="11"/>
        <v>2022</v>
      </c>
      <c r="C43" s="32">
        <f t="shared" si="12"/>
        <v>1.0000000001209544</v>
      </c>
      <c r="D43" s="32">
        <f t="shared" si="13"/>
        <v>0.99999999999634182</v>
      </c>
      <c r="E43" s="32">
        <f t="shared" si="14"/>
        <v>0.99999999959194574</v>
      </c>
      <c r="F43" s="32">
        <f t="shared" si="15"/>
        <v>1.0000000009030126</v>
      </c>
    </row>
    <row r="44" spans="2:13">
      <c r="C44" s="32"/>
      <c r="D44" s="32"/>
      <c r="E44" s="32"/>
      <c r="F44" s="32"/>
    </row>
    <row r="45" spans="2:13">
      <c r="B45" t="s">
        <v>107</v>
      </c>
      <c r="C45" s="32">
        <f>CORREL(C3:C13,$BN$3:$BN$13)</f>
        <v>9.0034131634257469E-2</v>
      </c>
      <c r="D45" s="32">
        <f t="shared" ref="D45:M45" si="16">CORREL(D3:D13,$BN$3:$BN$13)</f>
        <v>-9.0034135565066897E-2</v>
      </c>
      <c r="E45" s="32">
        <f t="shared" si="16"/>
        <v>9.0116496560722542E-2</v>
      </c>
      <c r="F45" s="32">
        <f t="shared" si="16"/>
        <v>-8.9946678295440549E-2</v>
      </c>
      <c r="G45" s="32">
        <f t="shared" si="16"/>
        <v>9.0104061714543285E-2</v>
      </c>
      <c r="H45" s="32">
        <f t="shared" si="16"/>
        <v>-9.0030888602157619E-2</v>
      </c>
      <c r="I45" s="32">
        <f t="shared" si="16"/>
        <v>9.0757554626417242E-2</v>
      </c>
      <c r="J45" s="32">
        <f t="shared" si="16"/>
        <v>-8.9971742870417371E-2</v>
      </c>
      <c r="K45" s="32">
        <f t="shared" si="16"/>
        <v>-8.9998613404757552E-2</v>
      </c>
      <c r="L45" s="32">
        <f t="shared" si="16"/>
        <v>9.0095084022228267E-2</v>
      </c>
      <c r="M45" s="32">
        <f t="shared" si="16"/>
        <v>-9.0095082523387049E-2</v>
      </c>
    </row>
    <row r="46" spans="2:13">
      <c r="B46" t="s">
        <v>106</v>
      </c>
      <c r="C46" s="32">
        <f>CORREL(C3:C13,$BM$3:$BM$13)</f>
        <v>-8.3869157877782152E-2</v>
      </c>
      <c r="D46" s="32">
        <f t="shared" ref="D46:M46" si="17">CORREL(D3:D13,$BM$3:$BM$13)</f>
        <v>8.3869161602529302E-2</v>
      </c>
      <c r="E46" s="32">
        <f t="shared" si="17"/>
        <v>-8.3928834336151545E-2</v>
      </c>
      <c r="F46" s="32">
        <f t="shared" si="17"/>
        <v>8.3773133334409305E-2</v>
      </c>
      <c r="G46" s="32">
        <f t="shared" si="17"/>
        <v>-8.3930037593876114E-2</v>
      </c>
      <c r="H46" s="32">
        <f t="shared" si="17"/>
        <v>8.3863831255030344E-2</v>
      </c>
      <c r="I46" s="32">
        <f t="shared" si="17"/>
        <v>-8.4234130654735243E-2</v>
      </c>
      <c r="J46" s="32">
        <f t="shared" si="17"/>
        <v>8.3496018664815E-2</v>
      </c>
      <c r="K46" s="32">
        <f t="shared" si="17"/>
        <v>8.3540812025032246E-2</v>
      </c>
      <c r="L46" s="32">
        <f t="shared" si="17"/>
        <v>-8.3752583212950676E-2</v>
      </c>
      <c r="M46" s="32">
        <f t="shared" si="17"/>
        <v>8.3752580573853208E-2</v>
      </c>
    </row>
    <row r="47" spans="2:13">
      <c r="B47" t="s">
        <v>108</v>
      </c>
      <c r="C47" s="32">
        <f>CORREL(C3:C13,$BL$3:$BL$13)</f>
        <v>-8.3069396123047645E-2</v>
      </c>
      <c r="D47" s="32">
        <f t="shared" ref="D47:M47" si="18">CORREL(D3:D13,$BL$3:$BL$13)</f>
        <v>8.306939984401758E-2</v>
      </c>
      <c r="E47" s="32">
        <f t="shared" si="18"/>
        <v>-8.315830635276418E-2</v>
      </c>
      <c r="F47" s="32">
        <f t="shared" si="18"/>
        <v>8.299983124765882E-2</v>
      </c>
      <c r="G47" s="32">
        <f t="shared" si="18"/>
        <v>-8.3137487827362674E-2</v>
      </c>
      <c r="H47" s="32">
        <f t="shared" si="18"/>
        <v>8.3068249686990697E-2</v>
      </c>
      <c r="I47" s="32">
        <f t="shared" si="18"/>
        <v>-8.3976185149906804E-2</v>
      </c>
      <c r="J47" s="32">
        <f t="shared" si="18"/>
        <v>8.3254182490003173E-2</v>
      </c>
      <c r="K47" s="32">
        <f t="shared" si="18"/>
        <v>8.3267530465425982E-2</v>
      </c>
      <c r="L47" s="32">
        <f t="shared" si="18"/>
        <v>-8.3260431152964415E-2</v>
      </c>
      <c r="M47" s="32">
        <f t="shared" si="18"/>
        <v>8.3260430593276327E-2</v>
      </c>
    </row>
    <row r="48" spans="2:13">
      <c r="B48" t="s">
        <v>109</v>
      </c>
      <c r="C48" s="32">
        <f>CORREL(C3:C13,$BK$3:$BK$13)</f>
        <v>-8.5602828920174207E-2</v>
      </c>
      <c r="D48" s="32">
        <f t="shared" ref="D48:M48" si="19">CORREL(D3:D13,$BK$3:$BK$13)</f>
        <v>8.5602829522102131E-2</v>
      </c>
      <c r="E48" s="32">
        <f t="shared" si="19"/>
        <v>-8.5657238224308305E-2</v>
      </c>
      <c r="F48" s="32">
        <f t="shared" si="19"/>
        <v>8.5497104529734427E-2</v>
      </c>
      <c r="G48" s="32">
        <f t="shared" si="19"/>
        <v>-8.5659608343178498E-2</v>
      </c>
      <c r="H48" s="32">
        <f t="shared" si="19"/>
        <v>8.5608125954801592E-2</v>
      </c>
      <c r="I48" s="32">
        <f t="shared" si="19"/>
        <v>-8.6063836196869997E-2</v>
      </c>
      <c r="J48" s="32">
        <f t="shared" si="19"/>
        <v>8.5333151360492951E-2</v>
      </c>
      <c r="K48" s="32">
        <f t="shared" si="19"/>
        <v>8.5325879587433331E-2</v>
      </c>
      <c r="L48" s="32">
        <f t="shared" si="19"/>
        <v>-8.5514744981632501E-2</v>
      </c>
      <c r="M48" s="32">
        <f t="shared" si="19"/>
        <v>8.5514745586674962E-2</v>
      </c>
    </row>
    <row r="49" spans="1:16">
      <c r="B49" t="s">
        <v>110</v>
      </c>
      <c r="C49" s="40">
        <f>CORREL(C3:C13,$BJ$3:$BJ$13)</f>
        <v>8.5786143371078538E-2</v>
      </c>
      <c r="D49" s="40">
        <f t="shared" ref="D49:M49" si="20">CORREL(D3:D13,$BJ$3:$BJ$13)</f>
        <v>-8.5786143841678306E-2</v>
      </c>
      <c r="E49" s="40">
        <f t="shared" si="20"/>
        <v>8.5816046973668555E-2</v>
      </c>
      <c r="F49" s="40">
        <f t="shared" si="20"/>
        <v>-8.5658819555604115E-2</v>
      </c>
      <c r="G49" s="40">
        <f t="shared" si="20"/>
        <v>8.5848975612486861E-2</v>
      </c>
      <c r="H49" s="40">
        <f t="shared" si="20"/>
        <v>-8.5831363104710068E-2</v>
      </c>
      <c r="I49" s="40">
        <f t="shared" si="20"/>
        <v>8.6815064488217908E-2</v>
      </c>
      <c r="J49" s="40">
        <f t="shared" si="20"/>
        <v>-8.6040695167406755E-2</v>
      </c>
      <c r="K49" s="40">
        <f t="shared" si="20"/>
        <v>-8.611769714048513E-2</v>
      </c>
      <c r="L49" s="40">
        <f t="shared" si="20"/>
        <v>8.5991636643936248E-2</v>
      </c>
      <c r="M49" s="40">
        <f t="shared" si="20"/>
        <v>-8.5991639036624073E-2</v>
      </c>
    </row>
    <row r="51" spans="1:16">
      <c r="A51" t="s">
        <v>111</v>
      </c>
      <c r="B51" t="str">
        <f>B45</f>
        <v>korrel5</v>
      </c>
      <c r="C51" s="39">
        <f>ABS(C45)</f>
        <v>9.0034131634257469E-2</v>
      </c>
      <c r="D51" s="39">
        <f t="shared" ref="D51:M51" si="21">ABS(D45)</f>
        <v>9.0034135565066897E-2</v>
      </c>
      <c r="E51" s="39">
        <f t="shared" si="21"/>
        <v>9.0116496560722542E-2</v>
      </c>
      <c r="F51" s="39">
        <f t="shared" si="21"/>
        <v>8.9946678295440549E-2</v>
      </c>
      <c r="G51" s="39">
        <f t="shared" si="21"/>
        <v>9.0104061714543285E-2</v>
      </c>
      <c r="H51" s="39">
        <f t="shared" si="21"/>
        <v>9.0030888602157619E-2</v>
      </c>
      <c r="I51" s="39">
        <f t="shared" si="21"/>
        <v>9.0757554626417242E-2</v>
      </c>
      <c r="J51" s="39">
        <f t="shared" si="21"/>
        <v>8.9971742870417371E-2</v>
      </c>
      <c r="K51" s="39">
        <f t="shared" si="21"/>
        <v>8.9998613404757552E-2</v>
      </c>
      <c r="L51" s="39">
        <f t="shared" si="21"/>
        <v>9.0095084022228267E-2</v>
      </c>
      <c r="M51" s="39">
        <f t="shared" si="21"/>
        <v>9.0095082523387049E-2</v>
      </c>
    </row>
    <row r="52" spans="1:16">
      <c r="A52" t="s">
        <v>111</v>
      </c>
      <c r="B52" t="str">
        <f t="shared" ref="B52:B55" si="22">B46</f>
        <v>korrel4</v>
      </c>
      <c r="C52" s="39">
        <f t="shared" ref="C52:M55" si="23">ABS(C46)</f>
        <v>8.3869157877782152E-2</v>
      </c>
      <c r="D52" s="39">
        <f t="shared" si="23"/>
        <v>8.3869161602529302E-2</v>
      </c>
      <c r="E52" s="39">
        <f t="shared" si="23"/>
        <v>8.3928834336151545E-2</v>
      </c>
      <c r="F52" s="39">
        <f t="shared" si="23"/>
        <v>8.3773133334409305E-2</v>
      </c>
      <c r="G52" s="39">
        <f t="shared" si="23"/>
        <v>8.3930037593876114E-2</v>
      </c>
      <c r="H52" s="39">
        <f t="shared" si="23"/>
        <v>8.3863831255030344E-2</v>
      </c>
      <c r="I52" s="39">
        <f t="shared" si="23"/>
        <v>8.4234130654735243E-2</v>
      </c>
      <c r="J52" s="39">
        <f t="shared" si="23"/>
        <v>8.3496018664815E-2</v>
      </c>
      <c r="K52" s="39">
        <f t="shared" si="23"/>
        <v>8.3540812025032246E-2</v>
      </c>
      <c r="L52" s="39">
        <f t="shared" si="23"/>
        <v>8.3752583212950676E-2</v>
      </c>
      <c r="M52" s="39">
        <f t="shared" si="23"/>
        <v>8.3752580573853208E-2</v>
      </c>
    </row>
    <row r="53" spans="1:16">
      <c r="A53" t="s">
        <v>111</v>
      </c>
      <c r="B53" t="str">
        <f t="shared" si="22"/>
        <v>korrel3</v>
      </c>
      <c r="C53" s="39">
        <f t="shared" si="23"/>
        <v>8.3069396123047645E-2</v>
      </c>
      <c r="D53" s="39">
        <f t="shared" si="23"/>
        <v>8.306939984401758E-2</v>
      </c>
      <c r="E53" s="39">
        <f t="shared" si="23"/>
        <v>8.315830635276418E-2</v>
      </c>
      <c r="F53" s="39">
        <f t="shared" si="23"/>
        <v>8.299983124765882E-2</v>
      </c>
      <c r="G53" s="39">
        <f t="shared" si="23"/>
        <v>8.3137487827362674E-2</v>
      </c>
      <c r="H53" s="39">
        <f t="shared" si="23"/>
        <v>8.3068249686990697E-2</v>
      </c>
      <c r="I53" s="39">
        <f t="shared" si="23"/>
        <v>8.3976185149906804E-2</v>
      </c>
      <c r="J53" s="39">
        <f t="shared" si="23"/>
        <v>8.3254182490003173E-2</v>
      </c>
      <c r="K53" s="39">
        <f t="shared" si="23"/>
        <v>8.3267530465425982E-2</v>
      </c>
      <c r="L53" s="39">
        <f t="shared" si="23"/>
        <v>8.3260431152964415E-2</v>
      </c>
      <c r="M53" s="39">
        <f t="shared" si="23"/>
        <v>8.3260430593276327E-2</v>
      </c>
    </row>
    <row r="54" spans="1:16">
      <c r="A54" t="s">
        <v>111</v>
      </c>
      <c r="B54" t="str">
        <f t="shared" si="22"/>
        <v>korrel2</v>
      </c>
      <c r="C54" s="39">
        <f t="shared" si="23"/>
        <v>8.5602828920174207E-2</v>
      </c>
      <c r="D54" s="39">
        <f t="shared" si="23"/>
        <v>8.5602829522102131E-2</v>
      </c>
      <c r="E54" s="39">
        <f t="shared" si="23"/>
        <v>8.5657238224308305E-2</v>
      </c>
      <c r="F54" s="39">
        <f t="shared" si="23"/>
        <v>8.5497104529734427E-2</v>
      </c>
      <c r="G54" s="39">
        <f t="shared" si="23"/>
        <v>8.5659608343178498E-2</v>
      </c>
      <c r="H54" s="39">
        <f t="shared" si="23"/>
        <v>8.5608125954801592E-2</v>
      </c>
      <c r="I54" s="39">
        <f t="shared" si="23"/>
        <v>8.6063836196869997E-2</v>
      </c>
      <c r="J54" s="39">
        <f t="shared" si="23"/>
        <v>8.5333151360492951E-2</v>
      </c>
      <c r="K54" s="39">
        <f t="shared" si="23"/>
        <v>8.5325879587433331E-2</v>
      </c>
      <c r="L54" s="39">
        <f t="shared" si="23"/>
        <v>8.5514744981632501E-2</v>
      </c>
      <c r="M54" s="39">
        <f t="shared" si="23"/>
        <v>8.5514745586674962E-2</v>
      </c>
    </row>
    <row r="55" spans="1:16">
      <c r="A55" t="s">
        <v>111</v>
      </c>
      <c r="B55" t="str">
        <f t="shared" si="22"/>
        <v>korrel1</v>
      </c>
      <c r="C55" s="39">
        <f t="shared" si="23"/>
        <v>8.5786143371078538E-2</v>
      </c>
      <c r="D55" s="39">
        <f t="shared" si="23"/>
        <v>8.5786143841678306E-2</v>
      </c>
      <c r="E55" s="39">
        <f t="shared" si="23"/>
        <v>8.5816046973668555E-2</v>
      </c>
      <c r="F55" s="39">
        <f t="shared" si="23"/>
        <v>8.5658819555604115E-2</v>
      </c>
      <c r="G55" s="39">
        <f t="shared" si="23"/>
        <v>8.5848975612486861E-2</v>
      </c>
      <c r="H55" s="39">
        <f t="shared" si="23"/>
        <v>8.5831363104710068E-2</v>
      </c>
      <c r="I55" s="39">
        <f t="shared" si="23"/>
        <v>8.6815064488217908E-2</v>
      </c>
      <c r="J55" s="39">
        <f t="shared" si="23"/>
        <v>8.6040695167406755E-2</v>
      </c>
      <c r="K55" s="39">
        <f t="shared" si="23"/>
        <v>8.611769714048513E-2</v>
      </c>
      <c r="L55" s="39">
        <f t="shared" si="23"/>
        <v>8.5991636643936248E-2</v>
      </c>
      <c r="M55" s="39">
        <f t="shared" si="23"/>
        <v>8.5991639036624073E-2</v>
      </c>
      <c r="O55" t="s">
        <v>51</v>
      </c>
    </row>
    <row r="56" spans="1:16">
      <c r="N56" s="41">
        <f>STDEV(C51:M55)</f>
        <v>2.4479576173052782E-3</v>
      </c>
      <c r="O56" t="s">
        <v>114</v>
      </c>
      <c r="P56" t="s">
        <v>113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DF745-1673-40C0-8F8C-277E3624C0ED}">
  <dimension ref="A1:BS127"/>
  <sheetViews>
    <sheetView topLeftCell="A81" zoomScale="57" workbookViewId="0">
      <selection activeCell="C65" sqref="C65:N127"/>
    </sheetView>
  </sheetViews>
  <sheetFormatPr defaultRowHeight="14.5"/>
  <cols>
    <col min="3" max="3" width="11.36328125" bestFit="1" customWidth="1"/>
  </cols>
  <sheetData>
    <row r="1" spans="1:71" ht="130.5">
      <c r="A1" s="1" t="s">
        <v>0</v>
      </c>
      <c r="B1" s="1" t="s">
        <v>0</v>
      </c>
      <c r="C1" s="2" t="s">
        <v>1</v>
      </c>
      <c r="D1" s="2" t="s">
        <v>1</v>
      </c>
      <c r="E1" s="3" t="s">
        <v>2</v>
      </c>
      <c r="F1" s="3" t="s">
        <v>2</v>
      </c>
      <c r="G1" s="3" t="s">
        <v>2</v>
      </c>
      <c r="H1" s="3" t="s">
        <v>2</v>
      </c>
      <c r="I1" s="3" t="s">
        <v>3</v>
      </c>
      <c r="J1" s="3" t="s">
        <v>3</v>
      </c>
      <c r="K1" s="3" t="s">
        <v>3</v>
      </c>
      <c r="L1" s="4" t="s">
        <v>4</v>
      </c>
      <c r="M1" s="4" t="s">
        <v>4</v>
      </c>
      <c r="N1" s="4" t="s">
        <v>5</v>
      </c>
      <c r="O1" s="4" t="s">
        <v>5</v>
      </c>
      <c r="P1" s="4" t="s">
        <v>5</v>
      </c>
      <c r="Q1" s="4" t="s">
        <v>5</v>
      </c>
      <c r="R1" s="4" t="s">
        <v>5</v>
      </c>
      <c r="S1" s="4" t="s">
        <v>5</v>
      </c>
      <c r="T1" s="4" t="s">
        <v>5</v>
      </c>
      <c r="U1" s="2" t="s">
        <v>24</v>
      </c>
      <c r="V1" s="2" t="s">
        <v>24</v>
      </c>
      <c r="W1" s="3" t="s">
        <v>25</v>
      </c>
      <c r="X1" s="3" t="s">
        <v>25</v>
      </c>
      <c r="Y1" s="4" t="s">
        <v>26</v>
      </c>
      <c r="Z1" s="4" t="s">
        <v>26</v>
      </c>
      <c r="AA1" s="4" t="s">
        <v>26</v>
      </c>
      <c r="AB1" s="4" t="s">
        <v>26</v>
      </c>
      <c r="AC1" s="4" t="s">
        <v>26</v>
      </c>
      <c r="AD1" s="4" t="s">
        <v>27</v>
      </c>
      <c r="AE1" s="4" t="s">
        <v>27</v>
      </c>
      <c r="AF1" s="4" t="s">
        <v>27</v>
      </c>
      <c r="AG1" s="4" t="s">
        <v>27</v>
      </c>
      <c r="AH1" s="4" t="s">
        <v>27</v>
      </c>
      <c r="AI1" s="4" t="s">
        <v>28</v>
      </c>
      <c r="AJ1" s="4" t="s">
        <v>28</v>
      </c>
      <c r="AK1" s="4" t="s">
        <v>28</v>
      </c>
      <c r="AL1" s="4" t="s">
        <v>28</v>
      </c>
      <c r="AM1" s="4" t="s">
        <v>28</v>
      </c>
      <c r="AN1" s="4" t="s">
        <v>29</v>
      </c>
      <c r="AO1" s="4" t="s">
        <v>29</v>
      </c>
      <c r="AP1" s="4" t="s">
        <v>29</v>
      </c>
      <c r="AQ1" s="4" t="s">
        <v>29</v>
      </c>
      <c r="AR1" s="4" t="s">
        <v>29</v>
      </c>
      <c r="AS1" s="4" t="s">
        <v>30</v>
      </c>
      <c r="AT1" s="4" t="s">
        <v>30</v>
      </c>
      <c r="AU1" s="4" t="s">
        <v>30</v>
      </c>
      <c r="AV1" s="4" t="s">
        <v>30</v>
      </c>
      <c r="AW1" s="4" t="s">
        <v>30</v>
      </c>
      <c r="AX1" s="4" t="s">
        <v>31</v>
      </c>
      <c r="AY1" s="4" t="s">
        <v>31</v>
      </c>
      <c r="AZ1" s="4" t="s">
        <v>31</v>
      </c>
      <c r="BA1" s="4" t="s">
        <v>31</v>
      </c>
      <c r="BB1" s="4" t="s">
        <v>31</v>
      </c>
      <c r="BC1" s="4" t="s">
        <v>32</v>
      </c>
      <c r="BD1" s="4" t="s">
        <v>32</v>
      </c>
      <c r="BE1" s="4" t="s">
        <v>32</v>
      </c>
      <c r="BF1" s="4" t="s">
        <v>32</v>
      </c>
      <c r="BG1" s="4" t="s">
        <v>32</v>
      </c>
      <c r="BH1" s="16" t="s">
        <v>33</v>
      </c>
      <c r="BI1" s="16" t="s">
        <v>33</v>
      </c>
      <c r="BJ1" s="17" t="s">
        <v>22</v>
      </c>
      <c r="BK1" s="17" t="s">
        <v>22</v>
      </c>
      <c r="BL1" s="17" t="s">
        <v>22</v>
      </c>
      <c r="BM1" s="17" t="s">
        <v>22</v>
      </c>
      <c r="BN1" s="17" t="s">
        <v>22</v>
      </c>
      <c r="BO1" s="17" t="s">
        <v>22</v>
      </c>
      <c r="BP1" s="17" t="s">
        <v>22</v>
      </c>
      <c r="BQ1" s="18" t="s">
        <v>34</v>
      </c>
      <c r="BR1" s="18" t="s">
        <v>34</v>
      </c>
      <c r="BS1" s="18" t="s">
        <v>34</v>
      </c>
    </row>
    <row r="2" spans="1:71" ht="72.5">
      <c r="A2" s="1" t="s">
        <v>6</v>
      </c>
      <c r="B2" s="1" t="s">
        <v>6</v>
      </c>
      <c r="C2" s="5" t="s">
        <v>7</v>
      </c>
      <c r="D2" s="5" t="s">
        <v>8</v>
      </c>
      <c r="E2" s="5" t="s">
        <v>9</v>
      </c>
      <c r="F2" s="5" t="s">
        <v>10</v>
      </c>
      <c r="G2" s="5" t="s">
        <v>11</v>
      </c>
      <c r="H2" s="5" t="s">
        <v>12</v>
      </c>
      <c r="I2" s="5" t="s">
        <v>13</v>
      </c>
      <c r="J2" s="5" t="s">
        <v>14</v>
      </c>
      <c r="K2" s="5" t="s">
        <v>15</v>
      </c>
      <c r="L2" s="6" t="s">
        <v>16</v>
      </c>
      <c r="M2" s="6" t="s">
        <v>17</v>
      </c>
      <c r="N2" s="6" t="s">
        <v>18</v>
      </c>
      <c r="O2" s="6" t="s">
        <v>35</v>
      </c>
      <c r="P2" s="6" t="s">
        <v>36</v>
      </c>
      <c r="Q2" s="6" t="s">
        <v>37</v>
      </c>
      <c r="R2" s="6" t="s">
        <v>38</v>
      </c>
      <c r="S2" s="6" t="s">
        <v>39</v>
      </c>
      <c r="T2" s="6" t="s">
        <v>40</v>
      </c>
      <c r="U2" s="5" t="s">
        <v>41</v>
      </c>
      <c r="V2" s="5" t="s">
        <v>42</v>
      </c>
      <c r="W2" s="5" t="s">
        <v>43</v>
      </c>
      <c r="X2" s="5" t="s">
        <v>44</v>
      </c>
      <c r="Y2" s="6" t="s">
        <v>45</v>
      </c>
      <c r="Z2" s="6" t="s">
        <v>46</v>
      </c>
      <c r="AA2" s="6" t="s">
        <v>47</v>
      </c>
      <c r="AB2" s="6" t="s">
        <v>48</v>
      </c>
      <c r="AC2" s="6" t="s">
        <v>49</v>
      </c>
      <c r="AD2" s="6" t="s">
        <v>45</v>
      </c>
      <c r="AE2" s="6" t="s">
        <v>46</v>
      </c>
      <c r="AF2" s="6" t="s">
        <v>47</v>
      </c>
      <c r="AG2" s="6" t="s">
        <v>48</v>
      </c>
      <c r="AH2" s="6" t="s">
        <v>49</v>
      </c>
      <c r="AI2" s="6" t="s">
        <v>45</v>
      </c>
      <c r="AJ2" s="6" t="s">
        <v>46</v>
      </c>
      <c r="AK2" s="6" t="s">
        <v>47</v>
      </c>
      <c r="AL2" s="6" t="s">
        <v>48</v>
      </c>
      <c r="AM2" s="6" t="s">
        <v>49</v>
      </c>
      <c r="AN2" s="6" t="s">
        <v>45</v>
      </c>
      <c r="AO2" s="6" t="s">
        <v>46</v>
      </c>
      <c r="AP2" s="6" t="s">
        <v>47</v>
      </c>
      <c r="AQ2" s="6" t="s">
        <v>48</v>
      </c>
      <c r="AR2" s="6" t="s">
        <v>49</v>
      </c>
      <c r="AS2" s="6" t="s">
        <v>45</v>
      </c>
      <c r="AT2" s="6" t="s">
        <v>46</v>
      </c>
      <c r="AU2" s="6" t="s">
        <v>47</v>
      </c>
      <c r="AV2" s="6" t="s">
        <v>48</v>
      </c>
      <c r="AW2" s="6" t="s">
        <v>49</v>
      </c>
      <c r="AX2" s="6" t="s">
        <v>45</v>
      </c>
      <c r="AY2" s="6" t="s">
        <v>46</v>
      </c>
      <c r="AZ2" s="6" t="s">
        <v>47</v>
      </c>
      <c r="BA2" s="6" t="s">
        <v>48</v>
      </c>
      <c r="BB2" s="6" t="s">
        <v>49</v>
      </c>
      <c r="BC2" s="6" t="s">
        <v>45</v>
      </c>
      <c r="BD2" s="6" t="s">
        <v>46</v>
      </c>
      <c r="BE2" s="6" t="s">
        <v>47</v>
      </c>
      <c r="BF2" s="6" t="s">
        <v>48</v>
      </c>
      <c r="BG2" s="6" t="s">
        <v>49</v>
      </c>
      <c r="BH2" s="19" t="s">
        <v>50</v>
      </c>
      <c r="BI2" s="19" t="s">
        <v>51</v>
      </c>
      <c r="BJ2" s="20" t="s">
        <v>52</v>
      </c>
      <c r="BK2" s="20" t="s">
        <v>53</v>
      </c>
      <c r="BL2" s="20" t="s">
        <v>54</v>
      </c>
      <c r="BM2" s="20" t="s">
        <v>55</v>
      </c>
      <c r="BN2" s="20" t="s">
        <v>23</v>
      </c>
      <c r="BO2" s="20" t="s">
        <v>50</v>
      </c>
      <c r="BP2" s="20" t="s">
        <v>51</v>
      </c>
      <c r="BQ2" s="21" t="s">
        <v>56</v>
      </c>
      <c r="BR2" s="21" t="s">
        <v>57</v>
      </c>
      <c r="BS2" s="21" t="s">
        <v>58</v>
      </c>
    </row>
    <row r="3" spans="1:71">
      <c r="A3" s="7" t="s">
        <v>19</v>
      </c>
      <c r="B3" s="7">
        <v>2011</v>
      </c>
      <c r="C3" s="31">
        <v>0.75360294076212753</v>
      </c>
      <c r="D3" s="31">
        <v>0.2463970590919119</v>
      </c>
      <c r="E3" s="31">
        <v>0.14553505040709855</v>
      </c>
      <c r="F3" s="31">
        <v>0.74059465919558642</v>
      </c>
      <c r="G3" s="31">
        <v>5.8362576155764546E-2</v>
      </c>
      <c r="H3" s="31">
        <v>5.5507710059485071E-2</v>
      </c>
      <c r="I3" s="31">
        <v>3.4008438180456228E-2</v>
      </c>
      <c r="J3" s="31">
        <v>0.44852437046497268</v>
      </c>
      <c r="K3" s="31">
        <v>0.51746719255366136</v>
      </c>
      <c r="L3" s="31">
        <v>0.94246383563676395</v>
      </c>
      <c r="M3" s="31">
        <v>5.7536163707511356E-2</v>
      </c>
      <c r="N3" s="9">
        <v>0</v>
      </c>
      <c r="O3" s="9">
        <v>0.20218579234972678</v>
      </c>
      <c r="P3" s="9">
        <v>0.18032786885245902</v>
      </c>
      <c r="Q3" s="9">
        <v>0.61748633879781423</v>
      </c>
      <c r="R3" s="9">
        <v>0</v>
      </c>
      <c r="S3" s="9">
        <v>0</v>
      </c>
      <c r="T3" s="9">
        <v>0</v>
      </c>
      <c r="U3" s="8">
        <v>0.78509433962264152</v>
      </c>
      <c r="V3" s="8">
        <v>0.2149056603773585</v>
      </c>
      <c r="W3" s="8">
        <v>0.13427257044278321</v>
      </c>
      <c r="X3" s="8">
        <v>0.86572742955721682</v>
      </c>
      <c r="Y3" s="8">
        <v>7.664984109179286E-3</v>
      </c>
      <c r="Z3" s="8">
        <v>2.8977378949336323E-2</v>
      </c>
      <c r="AA3" s="8">
        <v>7.8145447747242469E-2</v>
      </c>
      <c r="AB3" s="8">
        <v>0.27070480463638064</v>
      </c>
      <c r="AC3" s="8">
        <v>0.61450738455786125</v>
      </c>
      <c r="AD3" s="8">
        <v>9.0005625351584472E-3</v>
      </c>
      <c r="AE3" s="8">
        <v>1.6688543033939622E-2</v>
      </c>
      <c r="AF3" s="8">
        <v>3.8627414213388334E-2</v>
      </c>
      <c r="AG3" s="8">
        <v>0.15019688730545658</v>
      </c>
      <c r="AH3" s="8">
        <v>0.78548659291205702</v>
      </c>
      <c r="AI3" s="8">
        <v>2.9020782624976597E-2</v>
      </c>
      <c r="AJ3" s="8">
        <v>5.3173563003182926E-2</v>
      </c>
      <c r="AK3" s="8">
        <v>8.2194345628159526E-2</v>
      </c>
      <c r="AL3" s="8">
        <v>0.23310241527803782</v>
      </c>
      <c r="AM3" s="8">
        <v>0.60250889346564318</v>
      </c>
      <c r="AN3" s="8">
        <v>8.4364454443194604E-3</v>
      </c>
      <c r="AO3" s="8">
        <v>3.0933633295838019E-2</v>
      </c>
      <c r="AP3" s="8">
        <v>8.3427071616047996E-2</v>
      </c>
      <c r="AQ3" s="8">
        <v>0.34308211473565803</v>
      </c>
      <c r="AR3" s="8">
        <v>0.5341207349081365</v>
      </c>
      <c r="AS3" s="8">
        <v>4.6851574212893555E-3</v>
      </c>
      <c r="AT3" s="8">
        <v>2.0989505247376312E-2</v>
      </c>
      <c r="AU3" s="8">
        <v>6.7278860569715146E-2</v>
      </c>
      <c r="AV3" s="8">
        <v>0.31859070464767614</v>
      </c>
      <c r="AW3" s="8">
        <v>0.58845577211394307</v>
      </c>
      <c r="AX3" s="8">
        <v>6.9314349943799172E-3</v>
      </c>
      <c r="AY3" s="8">
        <v>2.2292993630573247E-2</v>
      </c>
      <c r="AZ3" s="8">
        <v>3.3158486324466094E-2</v>
      </c>
      <c r="BA3" s="8">
        <v>0.15567628325215435</v>
      </c>
      <c r="BB3" s="8">
        <v>0.7819408017984264</v>
      </c>
      <c r="BC3" s="8">
        <v>1.6819286114744907E-2</v>
      </c>
      <c r="BD3" s="8">
        <v>6.1483834797234162E-2</v>
      </c>
      <c r="BE3" s="8">
        <v>0.12707905064473929</v>
      </c>
      <c r="BF3" s="8">
        <v>0.36796860399925246</v>
      </c>
      <c r="BG3" s="8">
        <v>0.42664922444402914</v>
      </c>
      <c r="BH3" s="22" t="s">
        <v>59</v>
      </c>
      <c r="BI3" s="22" t="s">
        <v>60</v>
      </c>
      <c r="BJ3" s="23">
        <v>1.8304960644334616E-4</v>
      </c>
      <c r="BK3" s="23">
        <v>5.8575874061870771E-3</v>
      </c>
      <c r="BL3" s="23">
        <v>0.15943620721215448</v>
      </c>
      <c r="BM3" s="23">
        <v>0.65952773201537618</v>
      </c>
      <c r="BN3" s="23">
        <v>0.17499542375983893</v>
      </c>
      <c r="BO3" s="24" t="s">
        <v>61</v>
      </c>
      <c r="BP3" s="20" t="s">
        <v>62</v>
      </c>
      <c r="BQ3" s="25">
        <v>0.88062015503875968</v>
      </c>
      <c r="BR3" s="25">
        <v>6.2015503875968991E-2</v>
      </c>
      <c r="BS3" s="25">
        <v>5.7364341085271317E-2</v>
      </c>
    </row>
    <row r="4" spans="1:71">
      <c r="A4" s="7" t="s">
        <v>19</v>
      </c>
      <c r="B4" s="7">
        <v>2012</v>
      </c>
      <c r="C4" s="31">
        <v>0.7874476025947369</v>
      </c>
      <c r="D4" s="31">
        <v>0.21255239727766947</v>
      </c>
      <c r="E4" s="31">
        <v>0.20974684029551838</v>
      </c>
      <c r="F4" s="31">
        <v>0.65701411919712949</v>
      </c>
      <c r="G4" s="31">
        <v>8.6013944241093626E-2</v>
      </c>
      <c r="H4" s="31">
        <v>4.7225096922525397E-2</v>
      </c>
      <c r="I4" s="31">
        <v>0.20293729188373222</v>
      </c>
      <c r="J4" s="31">
        <v>0.37269209088799099</v>
      </c>
      <c r="K4" s="31">
        <v>0.42437061530717179</v>
      </c>
      <c r="L4" s="31">
        <v>0.95280374946622581</v>
      </c>
      <c r="M4" s="31">
        <v>4.7196249903396645E-2</v>
      </c>
      <c r="N4" s="9">
        <v>4.9504950495049506E-3</v>
      </c>
      <c r="O4" s="9">
        <v>0.18316831683168316</v>
      </c>
      <c r="P4" s="9">
        <v>0.25742574257425743</v>
      </c>
      <c r="Q4" s="9">
        <v>0.5544554455445545</v>
      </c>
      <c r="R4" s="9">
        <v>0</v>
      </c>
      <c r="S4" s="9">
        <v>0</v>
      </c>
      <c r="T4" s="9">
        <v>0</v>
      </c>
      <c r="U4" s="8">
        <v>0.78806855636123929</v>
      </c>
      <c r="V4" s="8">
        <v>0.21193144363876071</v>
      </c>
      <c r="W4" s="8">
        <v>8.9971883786316778E-2</v>
      </c>
      <c r="X4" s="8">
        <v>0.91002811621368318</v>
      </c>
      <c r="Y4" s="8">
        <v>8.4497887552811186E-3</v>
      </c>
      <c r="Z4" s="8">
        <v>2.0149496262593436E-2</v>
      </c>
      <c r="AA4" s="8">
        <v>7.117322066948327E-2</v>
      </c>
      <c r="AB4" s="8">
        <v>0.271043223919402</v>
      </c>
      <c r="AC4" s="8">
        <v>0.62918427039324021</v>
      </c>
      <c r="AD4" s="8">
        <v>9.7497562560935978E-3</v>
      </c>
      <c r="AE4" s="8">
        <v>1.6899577510562237E-2</v>
      </c>
      <c r="AF4" s="8">
        <v>2.9574260643483914E-2</v>
      </c>
      <c r="AG4" s="8">
        <v>0.16867078323041923</v>
      </c>
      <c r="AH4" s="8">
        <v>0.77510562235944103</v>
      </c>
      <c r="AI4" s="8">
        <v>2.7000650618087183E-2</v>
      </c>
      <c r="AJ4" s="8">
        <v>4.5543266102797658E-2</v>
      </c>
      <c r="AK4" s="8">
        <v>8.5230969420949904E-2</v>
      </c>
      <c r="AL4" s="8">
        <v>0.23259596616785946</v>
      </c>
      <c r="AM4" s="8">
        <v>0.60962914769030574</v>
      </c>
      <c r="AN4" s="8">
        <v>6.8248293792655184E-3</v>
      </c>
      <c r="AO4" s="8">
        <v>2.6324341891452715E-2</v>
      </c>
      <c r="AP4" s="8">
        <v>9.262268443288918E-2</v>
      </c>
      <c r="AQ4" s="8">
        <v>0.35651608709782256</v>
      </c>
      <c r="AR4" s="8">
        <v>0.51771205719857005</v>
      </c>
      <c r="AS4" s="8">
        <v>5.2117263843648211E-3</v>
      </c>
      <c r="AT4" s="8">
        <v>1.758957654723127E-2</v>
      </c>
      <c r="AU4" s="8">
        <v>7.3615635179153094E-2</v>
      </c>
      <c r="AV4" s="8">
        <v>0.32377850162866451</v>
      </c>
      <c r="AW4" s="8">
        <v>0.57980456026058635</v>
      </c>
      <c r="AX4" s="8">
        <v>9.4247643808904775E-3</v>
      </c>
      <c r="AY4" s="8">
        <v>2.1124471888202795E-2</v>
      </c>
      <c r="AZ4" s="8">
        <v>3.8349041273968154E-2</v>
      </c>
      <c r="BA4" s="8">
        <v>0.17094572635684108</v>
      </c>
      <c r="BB4" s="8">
        <v>0.76015599610009754</v>
      </c>
      <c r="BC4" s="8">
        <v>2.1781534460338103E-2</v>
      </c>
      <c r="BD4" s="8">
        <v>6.1768530559167749E-2</v>
      </c>
      <c r="BE4" s="8">
        <v>0.14369310793237972</v>
      </c>
      <c r="BF4" s="8">
        <v>0.36833550065019505</v>
      </c>
      <c r="BG4" s="8">
        <v>0.40442132639791939</v>
      </c>
      <c r="BH4" s="22" t="s">
        <v>63</v>
      </c>
      <c r="BI4" s="22" t="s">
        <v>64</v>
      </c>
      <c r="BJ4" s="23">
        <v>3.1948881789137381E-4</v>
      </c>
      <c r="BK4" s="23">
        <v>6.3897763578274758E-3</v>
      </c>
      <c r="BL4" s="23">
        <v>0.13450479233226836</v>
      </c>
      <c r="BM4" s="23">
        <v>0.63258785942492013</v>
      </c>
      <c r="BN4" s="23">
        <v>0.22619808306709266</v>
      </c>
      <c r="BO4" s="26" t="s">
        <v>65</v>
      </c>
      <c r="BP4" s="20" t="s">
        <v>66</v>
      </c>
      <c r="BQ4" s="25">
        <v>0.89416553595658077</v>
      </c>
      <c r="BR4" s="25">
        <v>5.9249208502939847E-2</v>
      </c>
      <c r="BS4" s="25">
        <v>4.6585255540479424E-2</v>
      </c>
    </row>
    <row r="5" spans="1:71">
      <c r="A5" s="7" t="s">
        <v>19</v>
      </c>
      <c r="B5" s="7">
        <v>2013</v>
      </c>
      <c r="C5" s="31">
        <v>0.75841011051398699</v>
      </c>
      <c r="D5" s="31">
        <v>0.24158988926388794</v>
      </c>
      <c r="E5" s="31">
        <v>0.15465761526653876</v>
      </c>
      <c r="F5" s="31">
        <v>0.72872000802617876</v>
      </c>
      <c r="G5" s="31">
        <v>6.229089441441029E-2</v>
      </c>
      <c r="H5" s="31">
        <v>5.4331481280293026E-2</v>
      </c>
      <c r="I5" s="31">
        <v>5.8006456999002927E-2</v>
      </c>
      <c r="J5" s="31">
        <v>0.43775335196851983</v>
      </c>
      <c r="K5" s="31">
        <v>0.50424018975856333</v>
      </c>
      <c r="L5" s="31">
        <v>0.94393285262541271</v>
      </c>
      <c r="M5" s="31">
        <v>5.6067148056720501E-2</v>
      </c>
      <c r="N5" s="9">
        <v>1.282051282051282E-2</v>
      </c>
      <c r="O5" s="9">
        <v>0.20512820512820512</v>
      </c>
      <c r="P5" s="9">
        <v>0.22756410256410256</v>
      </c>
      <c r="Q5" s="9">
        <v>0.55448717948717952</v>
      </c>
      <c r="R5" s="9">
        <v>0</v>
      </c>
      <c r="S5" s="9">
        <v>0</v>
      </c>
      <c r="T5" s="9">
        <v>0</v>
      </c>
      <c r="U5" s="8">
        <v>0.76034812141795793</v>
      </c>
      <c r="V5" s="8">
        <v>0.23965187858204204</v>
      </c>
      <c r="W5" s="8">
        <v>0.1</v>
      </c>
      <c r="X5" s="8">
        <v>0.9</v>
      </c>
      <c r="Y5" s="8">
        <v>6.3398140321217246E-3</v>
      </c>
      <c r="Z5" s="8">
        <v>2.3034657650042267E-2</v>
      </c>
      <c r="AA5" s="8">
        <v>7.8402366863905323E-2</v>
      </c>
      <c r="AB5" s="8">
        <v>0.27282333051563823</v>
      </c>
      <c r="AC5" s="8">
        <v>0.61939983093829243</v>
      </c>
      <c r="AD5" s="8">
        <v>8.9058524173027988E-3</v>
      </c>
      <c r="AE5" s="8">
        <v>1.7811704834605598E-2</v>
      </c>
      <c r="AF5" s="8">
        <v>2.8413910093299407E-2</v>
      </c>
      <c r="AG5" s="8">
        <v>0.14482612383375743</v>
      </c>
      <c r="AH5" s="8">
        <v>0.80004240882103472</v>
      </c>
      <c r="AI5" s="8">
        <v>3.0687830687830688E-2</v>
      </c>
      <c r="AJ5" s="8">
        <v>4.5714285714285714E-2</v>
      </c>
      <c r="AK5" s="8">
        <v>8.8677248677248674E-2</v>
      </c>
      <c r="AL5" s="8">
        <v>0.23640211640211639</v>
      </c>
      <c r="AM5" s="8">
        <v>0.59851851851851856</v>
      </c>
      <c r="AN5" s="8">
        <v>7.6238881829733167E-3</v>
      </c>
      <c r="AO5" s="8">
        <v>2.7742481999152902E-2</v>
      </c>
      <c r="AP5" s="8">
        <v>7.7297755188479464E-2</v>
      </c>
      <c r="AQ5" s="8">
        <v>0.33312155866158405</v>
      </c>
      <c r="AR5" s="8">
        <v>0.55421431596781023</v>
      </c>
      <c r="AS5" s="8">
        <v>3.5956006768189507E-3</v>
      </c>
      <c r="AT5" s="8">
        <v>2.030456852791878E-2</v>
      </c>
      <c r="AU5" s="8">
        <v>6.8527918781725886E-2</v>
      </c>
      <c r="AV5" s="8">
        <v>0.3269881556683587</v>
      </c>
      <c r="AW5" s="8">
        <v>0.58058375634517767</v>
      </c>
      <c r="AX5" s="8">
        <v>7.1988143129366926E-3</v>
      </c>
      <c r="AY5" s="8">
        <v>1.8843955113275461E-2</v>
      </c>
      <c r="AZ5" s="8">
        <v>3.5994071564683462E-2</v>
      </c>
      <c r="BA5" s="8">
        <v>0.14799915308066908</v>
      </c>
      <c r="BB5" s="8">
        <v>0.7899640059284353</v>
      </c>
      <c r="BC5" s="8">
        <v>1.7758985200845664E-2</v>
      </c>
      <c r="BD5" s="8">
        <v>5.8562367864693446E-2</v>
      </c>
      <c r="BE5" s="8">
        <v>0.13763213530655391</v>
      </c>
      <c r="BF5" s="8">
        <v>0.37040169133192391</v>
      </c>
      <c r="BG5" s="8">
        <v>0.4156448202959831</v>
      </c>
      <c r="BH5" s="22" t="s">
        <v>67</v>
      </c>
      <c r="BI5" s="22" t="s">
        <v>68</v>
      </c>
      <c r="BJ5" s="23">
        <v>2.0437359493153485E-4</v>
      </c>
      <c r="BK5" s="23">
        <v>6.1312078479460455E-3</v>
      </c>
      <c r="BL5" s="23">
        <v>0.14653586756591047</v>
      </c>
      <c r="BM5" s="23">
        <v>0.66155732679337831</v>
      </c>
      <c r="BN5" s="23">
        <v>0.18557122419783365</v>
      </c>
      <c r="BO5" s="26" t="s">
        <v>69</v>
      </c>
      <c r="BP5" s="20" t="s">
        <v>62</v>
      </c>
      <c r="BQ5" s="25">
        <v>0.8833333333333333</v>
      </c>
      <c r="BR5" s="25">
        <v>6.7473118279569894E-2</v>
      </c>
      <c r="BS5" s="25">
        <v>4.9193548387096775E-2</v>
      </c>
    </row>
    <row r="6" spans="1:71">
      <c r="A6" s="7" t="s">
        <v>19</v>
      </c>
      <c r="B6" s="7">
        <v>2015</v>
      </c>
      <c r="C6" s="31">
        <v>0.78542153561128569</v>
      </c>
      <c r="D6" s="31">
        <v>0.21457846443111817</v>
      </c>
      <c r="E6" s="31">
        <v>0.20591011526464964</v>
      </c>
      <c r="F6" s="31">
        <v>0.66200884824217321</v>
      </c>
      <c r="G6" s="31">
        <v>8.4360256114442367E-2</v>
      </c>
      <c r="H6" s="31">
        <v>4.7720782608717462E-2</v>
      </c>
      <c r="I6" s="31">
        <v>0.19284793637664249</v>
      </c>
      <c r="J6" s="31">
        <v>0.37722125497088121</v>
      </c>
      <c r="K6" s="31">
        <v>0.42993081031798913</v>
      </c>
      <c r="L6" s="31">
        <v>0.95218541660013667</v>
      </c>
      <c r="M6" s="31">
        <v>4.7814583336411892E-2</v>
      </c>
      <c r="N6" s="9">
        <v>0</v>
      </c>
      <c r="O6" s="9">
        <v>0.15094339622641509</v>
      </c>
      <c r="P6" s="9">
        <v>0.25157232704402516</v>
      </c>
      <c r="Q6" s="9">
        <v>0.59748427672955973</v>
      </c>
      <c r="R6" s="9">
        <v>0</v>
      </c>
      <c r="S6" s="9">
        <v>0</v>
      </c>
      <c r="T6" s="9">
        <v>0</v>
      </c>
      <c r="U6" s="8">
        <v>0.77706766917293235</v>
      </c>
      <c r="V6" s="8">
        <v>0.22293233082706768</v>
      </c>
      <c r="W6" s="8">
        <v>9.3435553425970291E-2</v>
      </c>
      <c r="X6" s="8">
        <v>0.90656444657402968</v>
      </c>
      <c r="Y6" s="8">
        <v>6.5264684554024654E-3</v>
      </c>
      <c r="Z6" s="8">
        <v>2.2117476432197244E-2</v>
      </c>
      <c r="AA6" s="8">
        <v>7.5054387237128359E-2</v>
      </c>
      <c r="AB6" s="8">
        <v>0.27302393038433648</v>
      </c>
      <c r="AC6" s="8">
        <v>0.62327773749093551</v>
      </c>
      <c r="AD6" s="8">
        <v>8.3545223392662554E-3</v>
      </c>
      <c r="AE6" s="8">
        <v>1.5982564475118054E-2</v>
      </c>
      <c r="AF6" s="8">
        <v>3.0512168543407193E-2</v>
      </c>
      <c r="AG6" s="8">
        <v>0.1442063203777697</v>
      </c>
      <c r="AH6" s="8">
        <v>0.80094442426443879</v>
      </c>
      <c r="AI6" s="8">
        <v>2.9006526468455404E-2</v>
      </c>
      <c r="AJ6" s="8">
        <v>4.2059463379260337E-2</v>
      </c>
      <c r="AK6" s="8">
        <v>8.1218274111675121E-2</v>
      </c>
      <c r="AL6" s="8">
        <v>0.22951414068165338</v>
      </c>
      <c r="AM6" s="8">
        <v>0.6182015953589558</v>
      </c>
      <c r="AN6" s="8">
        <v>7.9970919665576148E-3</v>
      </c>
      <c r="AO6" s="8">
        <v>2.2900763358778626E-2</v>
      </c>
      <c r="AP6" s="8">
        <v>7.8516902944383862E-2</v>
      </c>
      <c r="AQ6" s="8">
        <v>0.33624136677571792</v>
      </c>
      <c r="AR6" s="8">
        <v>0.55434387495456194</v>
      </c>
      <c r="AS6" s="8">
        <v>6.1705989110707807E-3</v>
      </c>
      <c r="AT6" s="8">
        <v>1.8511796733212342E-2</v>
      </c>
      <c r="AU6" s="8">
        <v>6.6787658802177852E-2</v>
      </c>
      <c r="AV6" s="8">
        <v>0.33684210526315789</v>
      </c>
      <c r="AW6" s="8">
        <v>0.57168784029038111</v>
      </c>
      <c r="AX6" s="8">
        <v>1.0533962949509626E-2</v>
      </c>
      <c r="AY6" s="8">
        <v>1.8162005085361425E-2</v>
      </c>
      <c r="AZ6" s="8">
        <v>3.7776970577551763E-2</v>
      </c>
      <c r="BA6" s="8">
        <v>0.17108608790410462</v>
      </c>
      <c r="BB6" s="8">
        <v>0.76244097348347262</v>
      </c>
      <c r="BC6" s="8">
        <v>1.9949220166848022E-2</v>
      </c>
      <c r="BD6" s="8">
        <v>6.1661225970257527E-2</v>
      </c>
      <c r="BE6" s="8">
        <v>0.14581066376496191</v>
      </c>
      <c r="BF6" s="8">
        <v>0.35799782372143635</v>
      </c>
      <c r="BG6" s="8">
        <v>0.41458106637649617</v>
      </c>
      <c r="BH6" s="22" t="s">
        <v>70</v>
      </c>
      <c r="BI6" s="22" t="s">
        <v>71</v>
      </c>
      <c r="BJ6" s="23">
        <v>0</v>
      </c>
      <c r="BK6" s="23">
        <v>4.6461758398856322E-3</v>
      </c>
      <c r="BL6" s="23">
        <v>0.13116511794138672</v>
      </c>
      <c r="BM6" s="23">
        <v>0.64224446032880633</v>
      </c>
      <c r="BN6" s="23">
        <v>0.22194424588992137</v>
      </c>
      <c r="BO6" s="26" t="s">
        <v>65</v>
      </c>
      <c r="BP6" s="20" t="s">
        <v>72</v>
      </c>
      <c r="BQ6" s="25">
        <v>0.88735083532219572</v>
      </c>
      <c r="BR6" s="25">
        <v>6.8257756563245828E-2</v>
      </c>
      <c r="BS6" s="25">
        <v>4.4391408114558474E-2</v>
      </c>
    </row>
    <row r="7" spans="1:71">
      <c r="A7" s="7" t="s">
        <v>19</v>
      </c>
      <c r="B7" s="7">
        <v>2016</v>
      </c>
      <c r="C7" s="31">
        <v>0.93146779447274453</v>
      </c>
      <c r="D7" s="31">
        <v>6.8532204905978208E-2</v>
      </c>
      <c r="E7" s="31">
        <v>0.48301471825498787</v>
      </c>
      <c r="F7" s="31">
        <v>0.301321390477786</v>
      </c>
      <c r="G7" s="31">
        <v>0.20368214737016593</v>
      </c>
      <c r="H7" s="31">
        <v>1.1981744100313404E-2</v>
      </c>
      <c r="I7" s="31">
        <v>0.92158570171526299</v>
      </c>
      <c r="J7" s="31">
        <v>5.0098852022656314E-2</v>
      </c>
      <c r="K7" s="31">
        <v>2.831544407191942E-2</v>
      </c>
      <c r="L7" s="31">
        <v>0.99680150185196359</v>
      </c>
      <c r="M7" s="31">
        <v>3.1984979580049937E-3</v>
      </c>
      <c r="N7" s="9">
        <v>0.16666666666666666</v>
      </c>
      <c r="O7" s="9">
        <v>0.25</v>
      </c>
      <c r="P7" s="9">
        <v>0</v>
      </c>
      <c r="Q7" s="9">
        <v>0.33333333333333331</v>
      </c>
      <c r="R7" s="9">
        <v>0</v>
      </c>
      <c r="S7" s="9">
        <v>8.3333333333333329E-2</v>
      </c>
      <c r="T7" s="9">
        <v>0.16666666666666666</v>
      </c>
      <c r="U7" s="8">
        <v>0.90620871862615593</v>
      </c>
      <c r="V7" s="8">
        <v>9.3791281373844126E-2</v>
      </c>
      <c r="W7" s="8">
        <v>7.2796934865900387E-2</v>
      </c>
      <c r="X7" s="8">
        <v>0.92720306513409967</v>
      </c>
      <c r="Y7" s="8">
        <v>3.8860103626943004E-3</v>
      </c>
      <c r="Z7" s="8">
        <v>5.1813471502590676E-3</v>
      </c>
      <c r="AA7" s="8">
        <v>3.2383419689119168E-2</v>
      </c>
      <c r="AB7" s="8">
        <v>0.20207253886010362</v>
      </c>
      <c r="AC7" s="8">
        <v>0.75647668393782386</v>
      </c>
      <c r="AD7" s="8">
        <v>5.1813471502590676E-3</v>
      </c>
      <c r="AE7" s="8">
        <v>2.5906735751295338E-3</v>
      </c>
      <c r="AF7" s="8">
        <v>1.2953367875647668E-2</v>
      </c>
      <c r="AG7" s="8">
        <v>9.0673575129533682E-2</v>
      </c>
      <c r="AH7" s="8">
        <v>0.8886010362694301</v>
      </c>
      <c r="AI7" s="8">
        <v>1.6817593790426907E-2</v>
      </c>
      <c r="AJ7" s="8">
        <v>1.1642949547218629E-2</v>
      </c>
      <c r="AK7" s="8">
        <v>2.5873221216041398E-2</v>
      </c>
      <c r="AL7" s="8">
        <v>0.17205692108667528</v>
      </c>
      <c r="AM7" s="8">
        <v>0.77360931435963776</v>
      </c>
      <c r="AN7" s="8">
        <v>5.1880674448767832E-3</v>
      </c>
      <c r="AO7" s="8">
        <v>7.7821011673151752E-3</v>
      </c>
      <c r="AP7" s="8">
        <v>2.464332036316472E-2</v>
      </c>
      <c r="AQ7" s="8">
        <v>0.21660181582360571</v>
      </c>
      <c r="AR7" s="8">
        <v>0.74578469520103763</v>
      </c>
      <c r="AS7" s="8">
        <v>3.8809831824062097E-3</v>
      </c>
      <c r="AT7" s="8">
        <v>5.1746442432082798E-3</v>
      </c>
      <c r="AU7" s="8">
        <v>2.9754204398447608E-2</v>
      </c>
      <c r="AV7" s="8">
        <v>0.15653298835705046</v>
      </c>
      <c r="AW7" s="8">
        <v>0.8046571798188874</v>
      </c>
      <c r="AX7" s="8">
        <v>6.4850843060959796E-3</v>
      </c>
      <c r="AY7" s="8">
        <v>1.2970168612191959E-2</v>
      </c>
      <c r="AZ7" s="8">
        <v>1.9455252918287938E-2</v>
      </c>
      <c r="BA7" s="8">
        <v>0.12710765239948119</v>
      </c>
      <c r="BB7" s="8">
        <v>0.83398184176394297</v>
      </c>
      <c r="BC7" s="8">
        <v>6.4935064935064939E-3</v>
      </c>
      <c r="BD7" s="8">
        <v>4.2857142857142858E-2</v>
      </c>
      <c r="BE7" s="8">
        <v>9.0909090909090912E-2</v>
      </c>
      <c r="BF7" s="8">
        <v>0.32857142857142857</v>
      </c>
      <c r="BG7" s="8">
        <v>0.53116883116883118</v>
      </c>
      <c r="BH7" s="22" t="s">
        <v>73</v>
      </c>
      <c r="BI7" s="27" t="s">
        <v>74</v>
      </c>
      <c r="BJ7" s="23">
        <v>1.288659793814433E-3</v>
      </c>
      <c r="BK7" s="23">
        <v>1.288659793814433E-3</v>
      </c>
      <c r="BL7" s="23">
        <v>4.8969072164948453E-2</v>
      </c>
      <c r="BM7" s="23">
        <v>0.57860824742268047</v>
      </c>
      <c r="BN7" s="23">
        <v>0.36984536082474229</v>
      </c>
      <c r="BO7" s="26" t="s">
        <v>75</v>
      </c>
      <c r="BP7" s="20" t="s">
        <v>76</v>
      </c>
      <c r="BQ7" s="25">
        <v>0.95395683453237412</v>
      </c>
      <c r="BR7" s="25">
        <v>3.5971223021582732E-2</v>
      </c>
      <c r="BS7" s="25">
        <v>1.0071942446043165E-2</v>
      </c>
    </row>
    <row r="8" spans="1:71">
      <c r="A8" s="7" t="s">
        <v>19</v>
      </c>
      <c r="B8" s="7">
        <v>2017</v>
      </c>
      <c r="C8" s="31">
        <v>0.8791500011383423</v>
      </c>
      <c r="D8" s="31">
        <v>0.12084999929889392</v>
      </c>
      <c r="E8" s="31">
        <v>0.38374534995386256</v>
      </c>
      <c r="F8" s="31">
        <v>0.43053268792840182</v>
      </c>
      <c r="G8" s="31">
        <v>0.16093807396871931</v>
      </c>
      <c r="H8" s="31">
        <v>2.4783887687758473E-2</v>
      </c>
      <c r="I8" s="31">
        <v>0.66055632129812791</v>
      </c>
      <c r="J8" s="31">
        <v>0.16728926939237693</v>
      </c>
      <c r="K8" s="31">
        <v>0.17215440122928247</v>
      </c>
      <c r="L8" s="31">
        <v>0.98082229427517287</v>
      </c>
      <c r="M8" s="31">
        <v>1.9177705992142791E-2</v>
      </c>
      <c r="N8" s="9">
        <v>7.6923076923076927E-2</v>
      </c>
      <c r="O8" s="9">
        <v>0.15384615384615385</v>
      </c>
      <c r="P8" s="9">
        <v>0</v>
      </c>
      <c r="Q8" s="9">
        <v>0.69230769230769229</v>
      </c>
      <c r="R8" s="9">
        <v>0</v>
      </c>
      <c r="S8" s="9">
        <v>7.6923076923076927E-2</v>
      </c>
      <c r="T8" s="9">
        <v>0</v>
      </c>
      <c r="U8" s="8">
        <v>0.87065868263473056</v>
      </c>
      <c r="V8" s="8">
        <v>0.12934131736526946</v>
      </c>
      <c r="W8" s="8">
        <v>9.3824228028503556E-2</v>
      </c>
      <c r="X8" s="8">
        <v>0.90617577197149646</v>
      </c>
      <c r="Y8" s="8">
        <v>2.4154589371980675E-3</v>
      </c>
      <c r="Z8" s="8">
        <v>1.3285024154589372E-2</v>
      </c>
      <c r="AA8" s="8">
        <v>2.8985507246376812E-2</v>
      </c>
      <c r="AB8" s="8">
        <v>0.2391304347826087</v>
      </c>
      <c r="AC8" s="8">
        <v>0.71618357487922701</v>
      </c>
      <c r="AD8" s="8">
        <v>3.6319612590799033E-3</v>
      </c>
      <c r="AE8" s="8">
        <v>4.8426150121065378E-3</v>
      </c>
      <c r="AF8" s="8">
        <v>8.4745762711864406E-3</v>
      </c>
      <c r="AG8" s="8">
        <v>0.11864406779661017</v>
      </c>
      <c r="AH8" s="8">
        <v>0.86440677966101698</v>
      </c>
      <c r="AI8" s="8">
        <v>1.4527845036319613E-2</v>
      </c>
      <c r="AJ8" s="8">
        <v>1.8159806295399514E-2</v>
      </c>
      <c r="AK8" s="8">
        <v>3.9951573849878935E-2</v>
      </c>
      <c r="AL8" s="8">
        <v>0.18038740920096852</v>
      </c>
      <c r="AM8" s="8">
        <v>0.74697336561743344</v>
      </c>
      <c r="AN8" s="8">
        <v>3.6275695284159614E-3</v>
      </c>
      <c r="AO8" s="8">
        <v>7.2551390568319227E-3</v>
      </c>
      <c r="AP8" s="8">
        <v>2.9020556227327691E-2</v>
      </c>
      <c r="AQ8" s="8">
        <v>0.2478839177750907</v>
      </c>
      <c r="AR8" s="8">
        <v>0.71221281741233378</v>
      </c>
      <c r="AS8" s="8">
        <v>3.6319612590799033E-3</v>
      </c>
      <c r="AT8" s="8">
        <v>4.8426150121065378E-3</v>
      </c>
      <c r="AU8" s="8">
        <v>1.6949152542372881E-2</v>
      </c>
      <c r="AV8" s="8">
        <v>0.20823244552058112</v>
      </c>
      <c r="AW8" s="8">
        <v>0.76634382566585957</v>
      </c>
      <c r="AX8" s="8">
        <v>3.6363636363636364E-3</v>
      </c>
      <c r="AY8" s="8">
        <v>8.4848484848484857E-3</v>
      </c>
      <c r="AZ8" s="8">
        <v>2.3030303030303029E-2</v>
      </c>
      <c r="BA8" s="8">
        <v>0.15393939393939393</v>
      </c>
      <c r="BB8" s="8">
        <v>0.81090909090909091</v>
      </c>
      <c r="BC8" s="8">
        <v>6.0679611650485436E-3</v>
      </c>
      <c r="BD8" s="8">
        <v>2.063106796116505E-2</v>
      </c>
      <c r="BE8" s="8">
        <v>9.5873786407766989E-2</v>
      </c>
      <c r="BF8" s="8">
        <v>0.34708737864077671</v>
      </c>
      <c r="BG8" s="8">
        <v>0.53033980582524276</v>
      </c>
      <c r="BH8" s="28" t="s">
        <v>77</v>
      </c>
      <c r="BI8" s="22" t="s">
        <v>78</v>
      </c>
      <c r="BJ8" s="23">
        <v>0</v>
      </c>
      <c r="BK8" s="23">
        <v>0</v>
      </c>
      <c r="BL8" s="23">
        <v>4.807692307692308E-2</v>
      </c>
      <c r="BM8" s="23">
        <v>0.61899038461538458</v>
      </c>
      <c r="BN8" s="23">
        <v>0.33293269230769229</v>
      </c>
      <c r="BO8" s="26" t="s">
        <v>79</v>
      </c>
      <c r="BP8" s="20">
        <v>0.55000000000000004</v>
      </c>
      <c r="BQ8" s="25">
        <v>0.9551820728291317</v>
      </c>
      <c r="BR8" s="25">
        <v>3.7815126050420166E-2</v>
      </c>
      <c r="BS8" s="25">
        <v>7.0028011204481795E-3</v>
      </c>
    </row>
    <row r="9" spans="1:71">
      <c r="A9" s="7" t="s">
        <v>19</v>
      </c>
      <c r="B9" s="10">
        <v>2018</v>
      </c>
      <c r="C9" s="31">
        <v>0.83561615789156241</v>
      </c>
      <c r="D9" s="31">
        <v>0.16438384280472731</v>
      </c>
      <c r="E9" s="31">
        <v>0.3011462297940164</v>
      </c>
      <c r="F9" s="31">
        <v>0.53804620959565896</v>
      </c>
      <c r="G9" s="31">
        <v>0.12537034241583114</v>
      </c>
      <c r="H9" s="31">
        <v>3.5437216556494497E-2</v>
      </c>
      <c r="I9" s="31">
        <v>0.44330654546771969</v>
      </c>
      <c r="J9" s="31">
        <v>0.26479629366208851</v>
      </c>
      <c r="K9" s="31">
        <v>0.2918971602321041</v>
      </c>
      <c r="L9" s="31">
        <v>0.96752123790772959</v>
      </c>
      <c r="M9" s="31">
        <v>3.2478762936157583E-2</v>
      </c>
      <c r="N9" s="9">
        <v>0</v>
      </c>
      <c r="O9" s="9">
        <v>0</v>
      </c>
      <c r="P9" s="9">
        <v>0</v>
      </c>
      <c r="Q9" s="9">
        <v>1</v>
      </c>
      <c r="R9" s="9">
        <v>0</v>
      </c>
      <c r="S9" s="9">
        <v>0</v>
      </c>
      <c r="T9" s="9">
        <v>0</v>
      </c>
      <c r="U9" s="8">
        <v>0.92727272727272725</v>
      </c>
      <c r="V9" s="8">
        <v>7.2727272727272724E-2</v>
      </c>
      <c r="W9" s="8">
        <v>0.10714285714285714</v>
      </c>
      <c r="X9" s="8">
        <v>0.8928571428571429</v>
      </c>
      <c r="Y9" s="8">
        <v>0</v>
      </c>
      <c r="Z9" s="8">
        <v>0</v>
      </c>
      <c r="AA9" s="8">
        <v>7.1428571428571425E-2</v>
      </c>
      <c r="AB9" s="8">
        <v>0.26785714285714285</v>
      </c>
      <c r="AC9" s="8">
        <v>0.6607142857142857</v>
      </c>
      <c r="AD9" s="8">
        <v>0</v>
      </c>
      <c r="AE9" s="8">
        <v>0</v>
      </c>
      <c r="AF9" s="8">
        <v>3.5714285714285712E-2</v>
      </c>
      <c r="AG9" s="8">
        <v>7.1428571428571425E-2</v>
      </c>
      <c r="AH9" s="8">
        <v>0.8928571428571429</v>
      </c>
      <c r="AI9" s="8">
        <v>0</v>
      </c>
      <c r="AJ9" s="8">
        <v>5.3571428571428568E-2</v>
      </c>
      <c r="AK9" s="8">
        <v>3.5714285714285712E-2</v>
      </c>
      <c r="AL9" s="8">
        <v>0.17857142857142858</v>
      </c>
      <c r="AM9" s="8">
        <v>0.7321428571428571</v>
      </c>
      <c r="AN9" s="8">
        <v>0</v>
      </c>
      <c r="AO9" s="8">
        <v>1.7857142857142856E-2</v>
      </c>
      <c r="AP9" s="8">
        <v>0</v>
      </c>
      <c r="AQ9" s="8">
        <v>0.25</v>
      </c>
      <c r="AR9" s="8">
        <v>0.7321428571428571</v>
      </c>
      <c r="AS9" s="8">
        <v>0</v>
      </c>
      <c r="AT9" s="8">
        <v>0</v>
      </c>
      <c r="AU9" s="8">
        <v>5.3571428571428568E-2</v>
      </c>
      <c r="AV9" s="8">
        <v>0.125</v>
      </c>
      <c r="AW9" s="8">
        <v>0.8214285714285714</v>
      </c>
      <c r="AX9" s="8">
        <v>0</v>
      </c>
      <c r="AY9" s="8">
        <v>1.7857142857142856E-2</v>
      </c>
      <c r="AZ9" s="8">
        <v>1.7857142857142856E-2</v>
      </c>
      <c r="BA9" s="8">
        <v>0.14285714285714285</v>
      </c>
      <c r="BB9" s="8">
        <v>0.8214285714285714</v>
      </c>
      <c r="BC9" s="8">
        <v>0</v>
      </c>
      <c r="BD9" s="8">
        <v>3.5714285714285712E-2</v>
      </c>
      <c r="BE9" s="8">
        <v>3.5714285714285712E-2</v>
      </c>
      <c r="BF9" s="8">
        <v>0.30357142857142855</v>
      </c>
      <c r="BG9" s="8">
        <v>0.625</v>
      </c>
      <c r="BH9" s="29" t="s">
        <v>80</v>
      </c>
      <c r="BI9" s="29" t="s">
        <v>81</v>
      </c>
      <c r="BJ9" s="23">
        <v>0</v>
      </c>
      <c r="BK9" s="23">
        <v>0</v>
      </c>
      <c r="BL9" s="23">
        <v>7.1428571428571425E-2</v>
      </c>
      <c r="BM9" s="23">
        <v>0.6607142857142857</v>
      </c>
      <c r="BN9" s="23">
        <v>0.26785714285714285</v>
      </c>
      <c r="BO9" s="26" t="s">
        <v>82</v>
      </c>
      <c r="BP9" s="20" t="s">
        <v>83</v>
      </c>
      <c r="BQ9" s="25">
        <v>0.92592592592592593</v>
      </c>
      <c r="BR9" s="25">
        <v>5.5555555555555552E-2</v>
      </c>
      <c r="BS9" s="25">
        <v>1.8518518518518517E-2</v>
      </c>
    </row>
    <row r="10" spans="1:71">
      <c r="A10" s="7" t="s">
        <v>19</v>
      </c>
      <c r="B10" s="7">
        <v>2019</v>
      </c>
      <c r="C10" s="31">
        <v>0.84734901360761572</v>
      </c>
      <c r="D10" s="31">
        <v>0.1526509867176867</v>
      </c>
      <c r="E10" s="31">
        <v>0.32340818804470672</v>
      </c>
      <c r="F10" s="31">
        <v>0.50906608714840962</v>
      </c>
      <c r="G10" s="31">
        <v>0.13495973575644504</v>
      </c>
      <c r="H10" s="31">
        <v>3.2565988987877187E-2</v>
      </c>
      <c r="I10" s="31">
        <v>0.50185554269397303</v>
      </c>
      <c r="J10" s="31">
        <v>0.23850414194936373</v>
      </c>
      <c r="K10" s="31">
        <v>0.25964031547308775</v>
      </c>
      <c r="L10" s="31">
        <v>0.97110599388889074</v>
      </c>
      <c r="M10" s="31">
        <v>2.8894006168637583E-2</v>
      </c>
      <c r="N10" s="9">
        <v>0.15384615384615385</v>
      </c>
      <c r="O10" s="9">
        <v>0.38461538461538464</v>
      </c>
      <c r="P10" s="9">
        <v>0</v>
      </c>
      <c r="Q10" s="9">
        <v>0.34615384615384615</v>
      </c>
      <c r="R10" s="9">
        <v>0</v>
      </c>
      <c r="S10" s="9">
        <v>3.8461538461538464E-2</v>
      </c>
      <c r="T10" s="9">
        <v>7.6923076923076927E-2</v>
      </c>
      <c r="U10" s="8">
        <v>0.90393013100436681</v>
      </c>
      <c r="V10" s="8">
        <v>9.606986899563319E-2</v>
      </c>
      <c r="W10" s="8">
        <v>0.1358649789029536</v>
      </c>
      <c r="X10" s="8">
        <v>0.86413502109704643</v>
      </c>
      <c r="Y10" s="8">
        <v>1.7137960582690661E-3</v>
      </c>
      <c r="Z10" s="8">
        <v>5.9982862039417309E-3</v>
      </c>
      <c r="AA10" s="8">
        <v>3.3419023136246784E-2</v>
      </c>
      <c r="AB10" s="8">
        <v>0.22450728363324765</v>
      </c>
      <c r="AC10" s="8">
        <v>0.73436161096829478</v>
      </c>
      <c r="AD10" s="8">
        <v>1.7167381974248926E-3</v>
      </c>
      <c r="AE10" s="8">
        <v>3.4334763948497852E-3</v>
      </c>
      <c r="AF10" s="8">
        <v>1.3733905579399141E-2</v>
      </c>
      <c r="AG10" s="8">
        <v>0.10214592274678111</v>
      </c>
      <c r="AH10" s="8">
        <v>0.87896995708154502</v>
      </c>
      <c r="AI10" s="8">
        <v>1.1996572407883462E-2</v>
      </c>
      <c r="AJ10" s="8">
        <v>1.6281062553556127E-2</v>
      </c>
      <c r="AK10" s="8">
        <v>4.4558697514995714E-2</v>
      </c>
      <c r="AL10" s="8">
        <v>0.19194515852613539</v>
      </c>
      <c r="AM10" s="8">
        <v>0.73521850899742935</v>
      </c>
      <c r="AN10" s="8">
        <v>1.7152658662092624E-3</v>
      </c>
      <c r="AO10" s="8">
        <v>5.1457975986277877E-3</v>
      </c>
      <c r="AP10" s="8">
        <v>3.5162950257289882E-2</v>
      </c>
      <c r="AQ10" s="8">
        <v>0.24442538593481991</v>
      </c>
      <c r="AR10" s="8">
        <v>0.71355060034305318</v>
      </c>
      <c r="AS10" s="8">
        <v>1.7137960582690661E-3</v>
      </c>
      <c r="AT10" s="8">
        <v>4.2844901456726651E-3</v>
      </c>
      <c r="AU10" s="8">
        <v>2.056555269922879E-2</v>
      </c>
      <c r="AV10" s="8">
        <v>0.19708654670094258</v>
      </c>
      <c r="AW10" s="8">
        <v>0.7763496143958869</v>
      </c>
      <c r="AX10" s="8">
        <v>2.5728987993138938E-3</v>
      </c>
      <c r="AY10" s="8">
        <v>8.5763293310463125E-3</v>
      </c>
      <c r="AZ10" s="8">
        <v>2.3156089193825044E-2</v>
      </c>
      <c r="BA10" s="8">
        <v>0.17066895368782162</v>
      </c>
      <c r="BB10" s="8">
        <v>0.79502572898799317</v>
      </c>
      <c r="BC10" s="8">
        <v>5.1546391752577319E-3</v>
      </c>
      <c r="BD10" s="8">
        <v>1.9759450171821305E-2</v>
      </c>
      <c r="BE10" s="8">
        <v>9.7079037800687287E-2</v>
      </c>
      <c r="BF10" s="8">
        <v>0.35137457044673537</v>
      </c>
      <c r="BG10" s="8">
        <v>0.5266323024054983</v>
      </c>
      <c r="BH10" s="22" t="s">
        <v>84</v>
      </c>
      <c r="BI10" s="22" t="s">
        <v>85</v>
      </c>
      <c r="BJ10" s="23">
        <v>0</v>
      </c>
      <c r="BK10" s="23">
        <v>1.6877637130801688E-3</v>
      </c>
      <c r="BL10" s="23">
        <v>8.0168776371308023E-2</v>
      </c>
      <c r="BM10" s="23">
        <v>0.62278481012658227</v>
      </c>
      <c r="BN10" s="23">
        <v>0.29535864978902954</v>
      </c>
      <c r="BO10" s="26" t="s">
        <v>86</v>
      </c>
      <c r="BP10" s="20" t="s">
        <v>76</v>
      </c>
      <c r="BQ10" s="25">
        <v>0.94045368620037806</v>
      </c>
      <c r="BR10" s="25">
        <v>3.4026465028355386E-2</v>
      </c>
      <c r="BS10" s="25">
        <v>2.5519848771266541E-2</v>
      </c>
    </row>
    <row r="11" spans="1:71">
      <c r="A11" s="7" t="s">
        <v>19</v>
      </c>
      <c r="B11" s="7">
        <v>2020</v>
      </c>
      <c r="C11" s="31">
        <v>0.84563849408616898</v>
      </c>
      <c r="D11" s="31">
        <v>0.15436150584293318</v>
      </c>
      <c r="E11" s="31">
        <v>0.32016152345184046</v>
      </c>
      <c r="F11" s="31">
        <v>0.51329603438665916</v>
      </c>
      <c r="G11" s="31">
        <v>0.1335590549694762</v>
      </c>
      <c r="H11" s="31">
        <v>3.2983386950827365E-2</v>
      </c>
      <c r="I11" s="31">
        <v>0.49331538640444628</v>
      </c>
      <c r="J11" s="31">
        <v>0.2423404288096028</v>
      </c>
      <c r="K11" s="31">
        <v>0.26434418534363757</v>
      </c>
      <c r="L11" s="31">
        <v>0.97058360355936402</v>
      </c>
      <c r="M11" s="31">
        <v>2.9416396359382781E-2</v>
      </c>
      <c r="N11" s="9">
        <v>0.15384615384615385</v>
      </c>
      <c r="O11" s="9">
        <v>0.23076923076923078</v>
      </c>
      <c r="P11" s="9">
        <v>0</v>
      </c>
      <c r="Q11" s="9">
        <v>0.46153846153846156</v>
      </c>
      <c r="R11" s="9">
        <v>7.6923076923076927E-2</v>
      </c>
      <c r="S11" s="9">
        <v>0</v>
      </c>
      <c r="T11" s="9">
        <v>7.6923076923076927E-2</v>
      </c>
      <c r="U11" s="8">
        <v>0.89291101055806943</v>
      </c>
      <c r="V11" s="8">
        <v>0.10708898944193061</v>
      </c>
      <c r="W11" s="8">
        <v>0.17478510028653296</v>
      </c>
      <c r="X11" s="8">
        <v>0.82521489971346706</v>
      </c>
      <c r="Y11" s="8">
        <v>1.4705882352941176E-3</v>
      </c>
      <c r="Z11" s="8">
        <v>8.8235294117647058E-3</v>
      </c>
      <c r="AA11" s="8">
        <v>3.6764705882352942E-2</v>
      </c>
      <c r="AB11" s="8">
        <v>0.21323529411764705</v>
      </c>
      <c r="AC11" s="8">
        <v>0.73970588235294121</v>
      </c>
      <c r="AD11" s="8">
        <v>1.4684287812041115E-3</v>
      </c>
      <c r="AE11" s="8">
        <v>4.4052863436123352E-3</v>
      </c>
      <c r="AF11" s="8">
        <v>1.3215859030837005E-2</v>
      </c>
      <c r="AG11" s="8">
        <v>0.13069016152716592</v>
      </c>
      <c r="AH11" s="8">
        <v>0.85022026431718056</v>
      </c>
      <c r="AI11" s="8">
        <v>7.331378299120235E-3</v>
      </c>
      <c r="AJ11" s="8">
        <v>2.4926686217008796E-2</v>
      </c>
      <c r="AK11" s="8">
        <v>6.89149560117302E-2</v>
      </c>
      <c r="AL11" s="8">
        <v>0.20674486803519063</v>
      </c>
      <c r="AM11" s="8">
        <v>0.6920821114369502</v>
      </c>
      <c r="AN11" s="8">
        <v>2.936857562408223E-3</v>
      </c>
      <c r="AO11" s="8">
        <v>1.3215859030837005E-2</v>
      </c>
      <c r="AP11" s="8">
        <v>3.0837004405286344E-2</v>
      </c>
      <c r="AQ11" s="8">
        <v>0.22320117474302498</v>
      </c>
      <c r="AR11" s="8">
        <v>0.72980910425844348</v>
      </c>
      <c r="AS11" s="8">
        <v>1.4662756598240469E-3</v>
      </c>
      <c r="AT11" s="8">
        <v>5.8651026392961877E-3</v>
      </c>
      <c r="AU11" s="8">
        <v>2.1994134897360705E-2</v>
      </c>
      <c r="AV11" s="8">
        <v>0.20087976539589442</v>
      </c>
      <c r="AW11" s="8">
        <v>0.76979472140762462</v>
      </c>
      <c r="AX11" s="8">
        <v>1.4684287812041115E-3</v>
      </c>
      <c r="AY11" s="8">
        <v>1.4684287812041116E-2</v>
      </c>
      <c r="AZ11" s="8">
        <v>2.643171806167401E-2</v>
      </c>
      <c r="BA11" s="8">
        <v>0.19676945668135096</v>
      </c>
      <c r="BB11" s="8">
        <v>0.76064610866372984</v>
      </c>
      <c r="BC11" s="8">
        <v>8.8105726872246704E-3</v>
      </c>
      <c r="BD11" s="8">
        <v>2.7900146842878122E-2</v>
      </c>
      <c r="BE11" s="8">
        <v>6.7547723935389131E-2</v>
      </c>
      <c r="BF11" s="8">
        <v>0.3524229074889868</v>
      </c>
      <c r="BG11" s="8">
        <v>0.5433186490455213</v>
      </c>
      <c r="BH11" s="22" t="s">
        <v>87</v>
      </c>
      <c r="BI11" s="22" t="s">
        <v>88</v>
      </c>
      <c r="BJ11" s="23">
        <v>0</v>
      </c>
      <c r="BK11" s="23">
        <v>4.3795620437956208E-3</v>
      </c>
      <c r="BL11" s="23">
        <v>7.153284671532846E-2</v>
      </c>
      <c r="BM11" s="23">
        <v>0.60875912408759125</v>
      </c>
      <c r="BN11" s="23">
        <v>0.31532846715328466</v>
      </c>
      <c r="BO11" s="26" t="s">
        <v>89</v>
      </c>
      <c r="BP11" s="20" t="s">
        <v>62</v>
      </c>
      <c r="BQ11" s="25">
        <v>0.92946708463949845</v>
      </c>
      <c r="BR11" s="25">
        <v>4.3887147335423198E-2</v>
      </c>
      <c r="BS11" s="25">
        <v>2.664576802507837E-2</v>
      </c>
    </row>
    <row r="12" spans="1:71">
      <c r="A12" s="7" t="s">
        <v>19</v>
      </c>
      <c r="B12" s="7">
        <v>2021</v>
      </c>
      <c r="C12" s="31">
        <v>0.92193731490351427</v>
      </c>
      <c r="D12" s="31">
        <v>7.8062683917722531E-2</v>
      </c>
      <c r="E12" s="31">
        <v>0.46492176230399679</v>
      </c>
      <c r="F12" s="31">
        <v>0.32487001677022659</v>
      </c>
      <c r="G12" s="31">
        <v>0.19589545170082595</v>
      </c>
      <c r="H12" s="31">
        <v>1.4312771726774953E-2</v>
      </c>
      <c r="I12" s="31">
        <v>0.87400351093985096</v>
      </c>
      <c r="J12" s="31">
        <v>7.1396866330091596E-2</v>
      </c>
      <c r="K12" s="31">
        <v>5.4599622422468998E-2</v>
      </c>
      <c r="L12" s="31">
        <v>0.99389792620934281</v>
      </c>
      <c r="M12" s="31">
        <v>6.1020739038822958E-3</v>
      </c>
      <c r="N12" s="9">
        <v>0</v>
      </c>
      <c r="O12" s="9">
        <v>0</v>
      </c>
      <c r="P12" s="9">
        <v>0</v>
      </c>
      <c r="Q12" s="9">
        <v>0.6</v>
      </c>
      <c r="R12" s="9">
        <v>0</v>
      </c>
      <c r="S12" s="9">
        <v>0.2</v>
      </c>
      <c r="T12" s="9">
        <v>0.2</v>
      </c>
      <c r="U12" s="8">
        <v>0.90657439446366783</v>
      </c>
      <c r="V12" s="8">
        <v>9.3425605536332182E-2</v>
      </c>
      <c r="W12" s="8">
        <v>0.11001642036124795</v>
      </c>
      <c r="X12" s="8">
        <v>0.88998357963875208</v>
      </c>
      <c r="Y12" s="8">
        <v>0</v>
      </c>
      <c r="Z12" s="8">
        <v>5.0590219224283303E-3</v>
      </c>
      <c r="AA12" s="8">
        <v>4.2158516020236091E-2</v>
      </c>
      <c r="AB12" s="8">
        <v>0.23777403035413153</v>
      </c>
      <c r="AC12" s="8">
        <v>0.71500843170320405</v>
      </c>
      <c r="AD12" s="8">
        <v>0</v>
      </c>
      <c r="AE12" s="8">
        <v>6.7340067340067337E-3</v>
      </c>
      <c r="AF12" s="8">
        <v>6.7340067340067337E-3</v>
      </c>
      <c r="AG12" s="8">
        <v>7.7441077441077436E-2</v>
      </c>
      <c r="AH12" s="8">
        <v>0.90909090909090906</v>
      </c>
      <c r="AI12" s="8">
        <v>1.3490725126475547E-2</v>
      </c>
      <c r="AJ12" s="8">
        <v>1.5177065767284991E-2</v>
      </c>
      <c r="AK12" s="8">
        <v>4.0472175379426642E-2</v>
      </c>
      <c r="AL12" s="8">
        <v>0.20236087689713322</v>
      </c>
      <c r="AM12" s="8">
        <v>0.72849915682967958</v>
      </c>
      <c r="AN12" s="8">
        <v>3.3726812816188868E-3</v>
      </c>
      <c r="AO12" s="8">
        <v>1.6863406408094434E-3</v>
      </c>
      <c r="AP12" s="8">
        <v>2.866779089376054E-2</v>
      </c>
      <c r="AQ12" s="8">
        <v>0.19898819561551434</v>
      </c>
      <c r="AR12" s="8">
        <v>0.76728499156829677</v>
      </c>
      <c r="AS12" s="8">
        <v>1.6863406408094434E-3</v>
      </c>
      <c r="AT12" s="8">
        <v>6.7453625632377737E-3</v>
      </c>
      <c r="AU12" s="8">
        <v>2.1922428330522766E-2</v>
      </c>
      <c r="AV12" s="8">
        <v>0.16863406408094436</v>
      </c>
      <c r="AW12" s="8">
        <v>0.80101180438448571</v>
      </c>
      <c r="AX12" s="8">
        <v>3.3726812816188868E-3</v>
      </c>
      <c r="AY12" s="8">
        <v>1.6863406408094434E-3</v>
      </c>
      <c r="AZ12" s="8">
        <v>1.5177065767284991E-2</v>
      </c>
      <c r="BA12" s="8">
        <v>0.18381112984822934</v>
      </c>
      <c r="BB12" s="8">
        <v>0.79595278246205736</v>
      </c>
      <c r="BC12" s="8">
        <v>8.4317032040472171E-3</v>
      </c>
      <c r="BD12" s="8">
        <v>1.3490725126475547E-2</v>
      </c>
      <c r="BE12" s="8">
        <v>8.4317032040472181E-2</v>
      </c>
      <c r="BF12" s="8">
        <v>0.30185497470489037</v>
      </c>
      <c r="BG12" s="8">
        <v>0.59190556492411472</v>
      </c>
      <c r="BH12" s="22" t="s">
        <v>90</v>
      </c>
      <c r="BI12" s="27" t="s">
        <v>91</v>
      </c>
      <c r="BJ12" s="23">
        <v>1.6722408026755853E-3</v>
      </c>
      <c r="BK12" s="23">
        <v>1.6722408026755853E-3</v>
      </c>
      <c r="BL12" s="23">
        <v>6.5217391304347824E-2</v>
      </c>
      <c r="BM12" s="23">
        <v>0.58862876254180607</v>
      </c>
      <c r="BN12" s="23">
        <v>0.34280936454849498</v>
      </c>
      <c r="BO12" s="26" t="s">
        <v>92</v>
      </c>
      <c r="BP12" s="20" t="s">
        <v>62</v>
      </c>
      <c r="BQ12" s="25">
        <v>0.9497307001795332</v>
      </c>
      <c r="BR12" s="25">
        <v>3.4111310592459608E-2</v>
      </c>
      <c r="BS12" s="25">
        <v>1.615798922800718E-2</v>
      </c>
    </row>
    <row r="13" spans="1:71">
      <c r="A13" s="7" t="s">
        <v>19</v>
      </c>
      <c r="B13" s="11">
        <v>2022</v>
      </c>
      <c r="C13" s="31">
        <v>0.85653369814208813</v>
      </c>
      <c r="D13" s="31">
        <v>0.14346630251788975</v>
      </c>
      <c r="E13" s="31">
        <v>0.34083295099915911</v>
      </c>
      <c r="F13" s="31">
        <v>0.48638735146377055</v>
      </c>
      <c r="G13" s="31">
        <v>0.14246130565508441</v>
      </c>
      <c r="H13" s="31">
        <v>3.0318392019912484E-2</v>
      </c>
      <c r="I13" s="31">
        <v>0.54768800052847122</v>
      </c>
      <c r="J13" s="31">
        <v>0.21791611273558076</v>
      </c>
      <c r="K13" s="31">
        <v>0.23439588971909686</v>
      </c>
      <c r="L13" s="31">
        <v>0.97391154885281983</v>
      </c>
      <c r="M13" s="31">
        <v>2.608845122503697E-2</v>
      </c>
      <c r="N13" s="9">
        <v>0.14545454545454545</v>
      </c>
      <c r="O13" s="9">
        <v>0.30909090909090908</v>
      </c>
      <c r="P13" s="9">
        <v>1.8181818181818181E-2</v>
      </c>
      <c r="Q13" s="9">
        <v>0.47272727272727272</v>
      </c>
      <c r="R13" s="9">
        <v>3.6363636363636362E-2</v>
      </c>
      <c r="S13" s="9">
        <v>1.8181818181818181E-2</v>
      </c>
      <c r="T13" s="9">
        <v>0</v>
      </c>
      <c r="U13" s="8">
        <v>0.90451552210724362</v>
      </c>
      <c r="V13" s="8">
        <v>9.5484477892756353E-2</v>
      </c>
      <c r="W13" s="8">
        <v>0.10303300624442462</v>
      </c>
      <c r="X13" s="8">
        <v>0.89696699375557543</v>
      </c>
      <c r="Y13" s="8">
        <v>5.0159598723210214E-3</v>
      </c>
      <c r="Z13" s="8">
        <v>1.0487916096671226E-2</v>
      </c>
      <c r="AA13" s="8">
        <v>4.1951664386684906E-2</v>
      </c>
      <c r="AB13" s="8">
        <v>0.24669402644778843</v>
      </c>
      <c r="AC13" s="8">
        <v>0.69585043319653439</v>
      </c>
      <c r="AD13" s="8">
        <v>3.1832651205093224E-3</v>
      </c>
      <c r="AE13" s="8">
        <v>4.5475216007276036E-3</v>
      </c>
      <c r="AF13" s="8">
        <v>1.3642564802182811E-2</v>
      </c>
      <c r="AG13" s="8">
        <v>0.11732605729877217</v>
      </c>
      <c r="AH13" s="8">
        <v>0.86130059117780811</v>
      </c>
      <c r="AI13" s="8">
        <v>1.2289485662266727E-2</v>
      </c>
      <c r="AJ13" s="8">
        <v>1.7296313154301319E-2</v>
      </c>
      <c r="AK13" s="8">
        <v>5.1433773327264454E-2</v>
      </c>
      <c r="AL13" s="8">
        <v>0.21620391442876649</v>
      </c>
      <c r="AM13" s="8">
        <v>0.702776513427401</v>
      </c>
      <c r="AN13" s="8">
        <v>4.5558086560364463E-3</v>
      </c>
      <c r="AO13" s="8">
        <v>1.1389521640091117E-2</v>
      </c>
      <c r="AP13" s="8">
        <v>2.9612756264236904E-2</v>
      </c>
      <c r="AQ13" s="8">
        <v>0.22369020501138953</v>
      </c>
      <c r="AR13" s="8">
        <v>0.73075170842824599</v>
      </c>
      <c r="AS13" s="8">
        <v>3.6496350364963502E-3</v>
      </c>
      <c r="AT13" s="8">
        <v>5.0182481751824817E-3</v>
      </c>
      <c r="AU13" s="8">
        <v>2.7372262773722629E-2</v>
      </c>
      <c r="AV13" s="8">
        <v>0.19251824817518248</v>
      </c>
      <c r="AW13" s="8">
        <v>0.77144160583941601</v>
      </c>
      <c r="AX13" s="8">
        <v>7.3159579332418836E-3</v>
      </c>
      <c r="AY13" s="8">
        <v>8.6877000457247378E-3</v>
      </c>
      <c r="AZ13" s="8">
        <v>2.9263831732967534E-2</v>
      </c>
      <c r="BA13" s="8">
        <v>0.18747142203932327</v>
      </c>
      <c r="BB13" s="8">
        <v>0.76726108824874262</v>
      </c>
      <c r="BC13" s="8">
        <v>9.6021947873799734E-3</v>
      </c>
      <c r="BD13" s="8">
        <v>2.5148605395518976E-2</v>
      </c>
      <c r="BE13" s="8">
        <v>9.0077732053040691E-2</v>
      </c>
      <c r="BF13" s="8">
        <v>0.34842249657064472</v>
      </c>
      <c r="BG13" s="8">
        <v>0.52674897119341568</v>
      </c>
      <c r="BH13" s="30" t="s">
        <v>93</v>
      </c>
      <c r="BI13" s="30" t="s">
        <v>94</v>
      </c>
      <c r="BJ13" s="23">
        <v>0</v>
      </c>
      <c r="BK13" s="23">
        <v>2.6990553306342779E-3</v>
      </c>
      <c r="BL13" s="23">
        <v>7.8272604588394065E-2</v>
      </c>
      <c r="BM13" s="23">
        <v>0.60278902384165545</v>
      </c>
      <c r="BN13" s="23">
        <v>0.31623931623931623</v>
      </c>
      <c r="BO13" s="26" t="s">
        <v>89</v>
      </c>
      <c r="BP13" s="20" t="s">
        <v>62</v>
      </c>
      <c r="BQ13" s="25">
        <v>0.94357682619647354</v>
      </c>
      <c r="BR13" s="25">
        <v>3.2241813602015112E-2</v>
      </c>
      <c r="BS13" s="25">
        <v>2.4181360201511334E-2</v>
      </c>
    </row>
    <row r="14" spans="1:71">
      <c r="A14" s="12"/>
      <c r="B14" s="12" t="s">
        <v>20</v>
      </c>
      <c r="C14" s="13">
        <v>0</v>
      </c>
      <c r="D14" s="13">
        <v>1</v>
      </c>
      <c r="E14" s="13">
        <v>0</v>
      </c>
      <c r="F14" s="79">
        <v>0</v>
      </c>
      <c r="G14" s="13">
        <v>0</v>
      </c>
      <c r="H14" s="79">
        <v>0</v>
      </c>
      <c r="I14" s="13">
        <v>0</v>
      </c>
      <c r="J14" s="13">
        <v>1</v>
      </c>
      <c r="K14" s="13">
        <v>1</v>
      </c>
      <c r="L14" s="13">
        <v>0</v>
      </c>
      <c r="M14" s="13">
        <v>1</v>
      </c>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3" t="s">
        <v>95</v>
      </c>
      <c r="BO14" s="12"/>
      <c r="BP14" s="12"/>
      <c r="BQ14" s="12"/>
      <c r="BR14" s="12"/>
      <c r="BS14" s="12"/>
    </row>
    <row r="15" spans="1:71" ht="29.5" thickBot="1">
      <c r="A15" s="12"/>
      <c r="B15" s="12" t="s">
        <v>21</v>
      </c>
      <c r="C15" s="14">
        <f>CORREL(C3:C13,$BN$3:$BN$13)</f>
        <v>0.97316051710099172</v>
      </c>
      <c r="D15" s="14">
        <f t="shared" ref="D15:M15" si="0">CORREL(D3:D13,$BN$3:$BN$13)</f>
        <v>-0.97316051587407049</v>
      </c>
      <c r="E15" s="14">
        <f t="shared" si="0"/>
        <v>0.97316227033300817</v>
      </c>
      <c r="F15" s="15">
        <f t="shared" si="0"/>
        <v>-0.97316237224754953</v>
      </c>
      <c r="G15" s="14">
        <f t="shared" si="0"/>
        <v>0.97316348914763018</v>
      </c>
      <c r="H15" s="38">
        <f t="shared" si="0"/>
        <v>-0.97316531035703369</v>
      </c>
      <c r="I15" s="14">
        <f t="shared" si="0"/>
        <v>0.97317316076945182</v>
      </c>
      <c r="J15" s="14">
        <f t="shared" si="0"/>
        <v>-0.97316104206121634</v>
      </c>
      <c r="K15" s="14">
        <f t="shared" si="0"/>
        <v>-0.97318301970579946</v>
      </c>
      <c r="L15" s="14">
        <f t="shared" si="0"/>
        <v>0.97315731238659631</v>
      </c>
      <c r="M15" s="14">
        <f t="shared" si="0"/>
        <v>-0.9731573126659705</v>
      </c>
      <c r="N15" s="12"/>
    </row>
    <row r="16" spans="1:71" ht="15" thickBot="1">
      <c r="A16" s="12"/>
      <c r="B16" s="33" t="s">
        <v>100</v>
      </c>
      <c r="C16" s="34">
        <f>ABS(C15)</f>
        <v>0.97316051710099172</v>
      </c>
      <c r="D16" s="34">
        <f t="shared" ref="D16:M16" si="1">ABS(D15)</f>
        <v>0.97316051587407049</v>
      </c>
      <c r="E16" s="34">
        <f t="shared" si="1"/>
        <v>0.97316227033300817</v>
      </c>
      <c r="F16" s="34">
        <f t="shared" si="1"/>
        <v>0.97316237224754953</v>
      </c>
      <c r="G16" s="34">
        <f t="shared" si="1"/>
        <v>0.97316348914763018</v>
      </c>
      <c r="H16" s="34">
        <f t="shared" si="1"/>
        <v>0.97316531035703369</v>
      </c>
      <c r="I16" s="34">
        <f t="shared" si="1"/>
        <v>0.97317316076945182</v>
      </c>
      <c r="J16" s="34">
        <f t="shared" si="1"/>
        <v>0.97316104206121634</v>
      </c>
      <c r="K16" s="34">
        <f t="shared" si="1"/>
        <v>0.97318301970579946</v>
      </c>
      <c r="L16" s="34">
        <f t="shared" si="1"/>
        <v>0.97315731238659631</v>
      </c>
      <c r="M16" s="35">
        <f t="shared" si="1"/>
        <v>0.9731573126659705</v>
      </c>
      <c r="N16" s="36">
        <f>AVERAGE(C16:M16)</f>
        <v>0.97316421114993801</v>
      </c>
      <c r="O16" s="37" t="s">
        <v>101</v>
      </c>
      <c r="P16" t="s">
        <v>112</v>
      </c>
    </row>
    <row r="17" spans="1:70" ht="58">
      <c r="A17" s="12"/>
      <c r="B17" s="12"/>
      <c r="C17" s="12" t="str">
        <f>C1</f>
        <v>fizikai aktivitás
(akt_data$sport)</v>
      </c>
      <c r="D17" s="12" t="str">
        <f t="shared" ref="D17:M18" si="2">D1</f>
        <v>fizikai aktivitás
(akt_data$sport)</v>
      </c>
      <c r="E17" s="12" t="str">
        <f t="shared" si="2"/>
        <v>sportolási gyakoriság
(akt_data$SP_GYAK)</v>
      </c>
      <c r="F17" s="12" t="str">
        <f t="shared" si="2"/>
        <v>sportolási gyakoriság
(akt_data$SP_GYAK)</v>
      </c>
      <c r="G17" s="12" t="str">
        <f t="shared" si="2"/>
        <v>sportolási gyakoriság
(akt_data$SP_GYAK)</v>
      </c>
      <c r="H17" s="12" t="str">
        <f t="shared" si="2"/>
        <v>sportolási gyakoriság
(akt_data$SP_GYAK)</v>
      </c>
      <c r="I17" s="12" t="str">
        <f t="shared" si="2"/>
        <v>dohányzás</v>
      </c>
      <c r="J17" s="12" t="str">
        <f t="shared" si="2"/>
        <v>dohányzás</v>
      </c>
      <c r="K17" s="12" t="str">
        <f t="shared" si="2"/>
        <v>dohányzás</v>
      </c>
      <c r="L17" s="12" t="str">
        <f t="shared" si="2"/>
        <v>szenved-e alvászavarban? 
(akt_data$alv_st)</v>
      </c>
      <c r="M17" s="12" t="str">
        <f t="shared" si="2"/>
        <v>szenved-e alvászavarban? 
(akt_data$alv_st)</v>
      </c>
      <c r="N17" s="12" t="s">
        <v>22</v>
      </c>
      <c r="O17" t="s">
        <v>95</v>
      </c>
      <c r="P17" t="s">
        <v>95</v>
      </c>
    </row>
    <row r="18" spans="1:70">
      <c r="A18" s="12"/>
      <c r="B18" s="12"/>
      <c r="C18" s="12" t="str">
        <f>C2</f>
        <v>1 - igen</v>
      </c>
      <c r="D18" s="12" t="str">
        <f t="shared" si="2"/>
        <v>2 - nem</v>
      </c>
      <c r="E18" s="12" t="str">
        <f t="shared" si="2"/>
        <v>1 - hetente 4-5 alkalom</v>
      </c>
      <c r="F18" s="12" t="str">
        <f t="shared" si="2"/>
        <v>2 - heti 2-3 alkalom</v>
      </c>
      <c r="G18" s="12" t="str">
        <f t="shared" si="2"/>
        <v>3 - heti 1 alkalom</v>
      </c>
      <c r="H18" s="12" t="str">
        <f t="shared" si="2"/>
        <v>4 - a fentieknél ritkábban</v>
      </c>
      <c r="I18" s="12" t="str">
        <f t="shared" si="2"/>
        <v>1 - Nem, és soha nem is dohányzott</v>
      </c>
      <c r="J18" s="12" t="str">
        <f t="shared" si="2"/>
        <v>2 - Nem, leszokott</v>
      </c>
      <c r="K18" s="12" t="str">
        <f t="shared" si="2"/>
        <v>3 - Igen</v>
      </c>
      <c r="L18" s="12" t="str">
        <f t="shared" si="2"/>
        <v>1 - Nem</v>
      </c>
      <c r="M18" s="12" t="str">
        <f t="shared" si="2"/>
        <v>2 - Igen</v>
      </c>
      <c r="N18" s="12" t="s">
        <v>23</v>
      </c>
      <c r="O18" t="s">
        <v>102</v>
      </c>
      <c r="P18" t="s">
        <v>103</v>
      </c>
      <c r="Q18" s="12" t="s">
        <v>104</v>
      </c>
      <c r="R18" s="12" t="s">
        <v>105</v>
      </c>
    </row>
    <row r="19" spans="1:70">
      <c r="A19" s="12"/>
      <c r="B19" s="12">
        <f>B3</f>
        <v>2011</v>
      </c>
      <c r="C19" s="12">
        <f>RANK(C3,C$3:C$13,C$14)</f>
        <v>11</v>
      </c>
      <c r="D19" s="12">
        <f t="shared" ref="D19:M19" si="3">RANK(D3,D$3:D$13,D$14)</f>
        <v>11</v>
      </c>
      <c r="E19" s="12">
        <f t="shared" si="3"/>
        <v>11</v>
      </c>
      <c r="F19" s="12">
        <f t="shared" si="3"/>
        <v>1</v>
      </c>
      <c r="G19" s="12">
        <f t="shared" si="3"/>
        <v>11</v>
      </c>
      <c r="H19" s="12">
        <f t="shared" si="3"/>
        <v>1</v>
      </c>
      <c r="I19" s="12">
        <f t="shared" si="3"/>
        <v>11</v>
      </c>
      <c r="J19" s="12">
        <f t="shared" si="3"/>
        <v>11</v>
      </c>
      <c r="K19" s="12">
        <f t="shared" si="3"/>
        <v>11</v>
      </c>
      <c r="L19" s="12">
        <f t="shared" si="3"/>
        <v>11</v>
      </c>
      <c r="M19" s="12">
        <f t="shared" si="3"/>
        <v>11</v>
      </c>
      <c r="N19" s="12">
        <f>INT(BN3*1000000)</f>
        <v>174995</v>
      </c>
      <c r="O19" s="12">
        <f>RANK(N19,N$19:N$29,0)</f>
        <v>11</v>
      </c>
      <c r="P19">
        <f>RANK(N19,N$19:N$29,1)</f>
        <v>1</v>
      </c>
      <c r="Q19">
        <f>O19-C19</f>
        <v>0</v>
      </c>
      <c r="R19">
        <f>P19-F19</f>
        <v>0</v>
      </c>
      <c r="T19">
        <f>C19</f>
        <v>11</v>
      </c>
      <c r="U19">
        <f t="shared" ref="U19:U29" si="4">D19</f>
        <v>11</v>
      </c>
      <c r="V19">
        <f t="shared" ref="V19:V29" si="5">E19</f>
        <v>11</v>
      </c>
      <c r="W19">
        <f t="shared" ref="W19:W29" si="6">F19</f>
        <v>1</v>
      </c>
      <c r="X19">
        <f t="shared" ref="X19:X29" si="7">G19</f>
        <v>11</v>
      </c>
      <c r="Y19">
        <f t="shared" ref="Y19:Y29" si="8">H19</f>
        <v>1</v>
      </c>
      <c r="Z19">
        <f t="shared" ref="Z19:Z29" si="9">I19</f>
        <v>11</v>
      </c>
      <c r="AA19">
        <f t="shared" ref="AA19:AA29" si="10">J19</f>
        <v>11</v>
      </c>
      <c r="AB19">
        <f t="shared" ref="AB19:AB29" si="11">K19</f>
        <v>11</v>
      </c>
      <c r="AC19">
        <f t="shared" ref="AC19:AC29" si="12">L19</f>
        <v>11</v>
      </c>
      <c r="AD19">
        <f t="shared" ref="AD19:AD29" si="13">M19</f>
        <v>11</v>
      </c>
      <c r="AE19">
        <f>INT(BM3*1000000)</f>
        <v>659527</v>
      </c>
      <c r="AG19">
        <f>T19</f>
        <v>11</v>
      </c>
      <c r="AH19">
        <f t="shared" ref="AH19:AH29" si="14">U19</f>
        <v>11</v>
      </c>
      <c r="AI19">
        <f t="shared" ref="AI19:AI29" si="15">V19</f>
        <v>11</v>
      </c>
      <c r="AJ19">
        <f t="shared" ref="AJ19:AJ29" si="16">W19</f>
        <v>1</v>
      </c>
      <c r="AK19">
        <f t="shared" ref="AK19:AK29" si="17">X19</f>
        <v>11</v>
      </c>
      <c r="AL19">
        <f t="shared" ref="AL19:AL29" si="18">Y19</f>
        <v>1</v>
      </c>
      <c r="AM19">
        <f t="shared" ref="AM19:AM29" si="19">Z19</f>
        <v>11</v>
      </c>
      <c r="AN19">
        <f t="shared" ref="AN19:AN29" si="20">AA19</f>
        <v>11</v>
      </c>
      <c r="AO19">
        <f t="shared" ref="AO19:AO29" si="21">AB19</f>
        <v>11</v>
      </c>
      <c r="AP19">
        <f t="shared" ref="AP19:AP29" si="22">AC19</f>
        <v>11</v>
      </c>
      <c r="AQ19">
        <f t="shared" ref="AQ19:AQ29" si="23">AD19</f>
        <v>11</v>
      </c>
      <c r="AR19">
        <f>INT(BL3*1000000)</f>
        <v>159436</v>
      </c>
      <c r="AT19">
        <f t="shared" ref="AT19:AT29" si="24">AG19</f>
        <v>11</v>
      </c>
      <c r="AU19">
        <f t="shared" ref="AU19:AU29" si="25">AH19</f>
        <v>11</v>
      </c>
      <c r="AV19">
        <f t="shared" ref="AV19:AV29" si="26">AI19</f>
        <v>11</v>
      </c>
      <c r="AW19">
        <f t="shared" ref="AW19:AW29" si="27">AJ19</f>
        <v>1</v>
      </c>
      <c r="AX19">
        <f t="shared" ref="AX19:AX29" si="28">AK19</f>
        <v>11</v>
      </c>
      <c r="AY19">
        <f t="shared" ref="AY19:AY29" si="29">AL19</f>
        <v>1</v>
      </c>
      <c r="AZ19">
        <f t="shared" ref="AZ19:AZ29" si="30">AM19</f>
        <v>11</v>
      </c>
      <c r="BA19">
        <f t="shared" ref="BA19:BA29" si="31">AN19</f>
        <v>11</v>
      </c>
      <c r="BB19">
        <f t="shared" ref="BB19:BB29" si="32">AO19</f>
        <v>11</v>
      </c>
      <c r="BC19">
        <f t="shared" ref="BC19:BC29" si="33">AP19</f>
        <v>11</v>
      </c>
      <c r="BD19">
        <f t="shared" ref="BD19:BD29" si="34">AQ19</f>
        <v>11</v>
      </c>
      <c r="BE19">
        <f>INT(BK3*1000000)+1000000</f>
        <v>1005857</v>
      </c>
      <c r="BG19">
        <f>AT19</f>
        <v>11</v>
      </c>
      <c r="BH19">
        <f t="shared" ref="BH19:BH29" si="35">AU19</f>
        <v>11</v>
      </c>
      <c r="BI19">
        <f t="shared" ref="BI19:BI29" si="36">AV19</f>
        <v>11</v>
      </c>
      <c r="BJ19">
        <f t="shared" ref="BJ19:BJ29" si="37">AW19</f>
        <v>1</v>
      </c>
      <c r="BK19">
        <f t="shared" ref="BK19:BK29" si="38">AX19</f>
        <v>11</v>
      </c>
      <c r="BL19">
        <f t="shared" ref="BL19:BL29" si="39">AY19</f>
        <v>1</v>
      </c>
      <c r="BM19">
        <f t="shared" ref="BM19:BM29" si="40">AZ19</f>
        <v>11</v>
      </c>
      <c r="BN19">
        <f t="shared" ref="BN19:BN29" si="41">BA19</f>
        <v>11</v>
      </c>
      <c r="BO19">
        <f t="shared" ref="BO19:BO29" si="42">BB19</f>
        <v>11</v>
      </c>
      <c r="BP19">
        <f t="shared" ref="BP19:BP29" si="43">BC19</f>
        <v>11</v>
      </c>
      <c r="BQ19">
        <f t="shared" ref="BQ19:BQ29" si="44">BD19</f>
        <v>11</v>
      </c>
      <c r="BR19">
        <f>INT(BJ3*1000000)+1000000</f>
        <v>1000183</v>
      </c>
    </row>
    <row r="20" spans="1:70">
      <c r="A20" s="12"/>
      <c r="B20" s="12">
        <f t="shared" ref="B20:B29" si="45">B4</f>
        <v>2012</v>
      </c>
      <c r="C20" s="12">
        <f t="shared" ref="C20:M29" si="46">RANK(C4,C$3:C$13,C$14)</f>
        <v>8</v>
      </c>
      <c r="D20" s="12">
        <f t="shared" si="46"/>
        <v>8</v>
      </c>
      <c r="E20" s="12">
        <f t="shared" si="46"/>
        <v>8</v>
      </c>
      <c r="F20" s="12">
        <f t="shared" si="46"/>
        <v>4</v>
      </c>
      <c r="G20" s="12">
        <f t="shared" si="46"/>
        <v>8</v>
      </c>
      <c r="H20" s="12">
        <f t="shared" si="46"/>
        <v>4</v>
      </c>
      <c r="I20" s="12">
        <f t="shared" si="46"/>
        <v>8</v>
      </c>
      <c r="J20" s="12">
        <f t="shared" si="46"/>
        <v>8</v>
      </c>
      <c r="K20" s="12">
        <f t="shared" si="46"/>
        <v>8</v>
      </c>
      <c r="L20" s="12">
        <f t="shared" si="46"/>
        <v>8</v>
      </c>
      <c r="M20" s="12">
        <f t="shared" si="46"/>
        <v>8</v>
      </c>
      <c r="N20" s="12">
        <f t="shared" ref="N20:N29" si="47">INT(BN4*1000000)</f>
        <v>226198</v>
      </c>
      <c r="O20" s="12">
        <f t="shared" ref="O20:O29" si="48">RANK(N20,N$19:N$29,0)</f>
        <v>8</v>
      </c>
      <c r="P20">
        <f t="shared" ref="P20:P29" si="49">RANK(N20,N$19:N$29,1)</f>
        <v>4</v>
      </c>
      <c r="Q20">
        <f t="shared" ref="Q20:Q29" si="50">O20-C20</f>
        <v>0</v>
      </c>
      <c r="R20">
        <f t="shared" ref="R20:R29" si="51">P20-F20</f>
        <v>0</v>
      </c>
      <c r="T20">
        <f t="shared" ref="T20:T29" si="52">C20</f>
        <v>8</v>
      </c>
      <c r="U20">
        <f t="shared" si="4"/>
        <v>8</v>
      </c>
      <c r="V20">
        <f t="shared" si="5"/>
        <v>8</v>
      </c>
      <c r="W20">
        <f t="shared" si="6"/>
        <v>4</v>
      </c>
      <c r="X20">
        <f t="shared" si="7"/>
        <v>8</v>
      </c>
      <c r="Y20">
        <f t="shared" si="8"/>
        <v>4</v>
      </c>
      <c r="Z20">
        <f t="shared" si="9"/>
        <v>8</v>
      </c>
      <c r="AA20">
        <f t="shared" si="10"/>
        <v>8</v>
      </c>
      <c r="AB20">
        <f t="shared" si="11"/>
        <v>8</v>
      </c>
      <c r="AC20">
        <f t="shared" si="12"/>
        <v>8</v>
      </c>
      <c r="AD20">
        <f t="shared" si="13"/>
        <v>8</v>
      </c>
      <c r="AE20">
        <f t="shared" ref="AE20:AE29" si="53">INT(BM4*1000000)</f>
        <v>632587</v>
      </c>
      <c r="AG20">
        <f t="shared" ref="AG20:AG29" si="54">T20</f>
        <v>8</v>
      </c>
      <c r="AH20">
        <f t="shared" si="14"/>
        <v>8</v>
      </c>
      <c r="AI20">
        <f t="shared" si="15"/>
        <v>8</v>
      </c>
      <c r="AJ20">
        <f t="shared" si="16"/>
        <v>4</v>
      </c>
      <c r="AK20">
        <f t="shared" si="17"/>
        <v>8</v>
      </c>
      <c r="AL20">
        <f t="shared" si="18"/>
        <v>4</v>
      </c>
      <c r="AM20">
        <f t="shared" si="19"/>
        <v>8</v>
      </c>
      <c r="AN20">
        <f t="shared" si="20"/>
        <v>8</v>
      </c>
      <c r="AO20">
        <f t="shared" si="21"/>
        <v>8</v>
      </c>
      <c r="AP20">
        <f t="shared" si="22"/>
        <v>8</v>
      </c>
      <c r="AQ20">
        <f t="shared" si="23"/>
        <v>8</v>
      </c>
      <c r="AR20">
        <f t="shared" ref="AR20:AR29" si="55">INT(BL4*1000000)</f>
        <v>134504</v>
      </c>
      <c r="AT20">
        <f t="shared" si="24"/>
        <v>8</v>
      </c>
      <c r="AU20">
        <f t="shared" si="25"/>
        <v>8</v>
      </c>
      <c r="AV20">
        <f t="shared" si="26"/>
        <v>8</v>
      </c>
      <c r="AW20">
        <f t="shared" si="27"/>
        <v>4</v>
      </c>
      <c r="AX20">
        <f t="shared" si="28"/>
        <v>8</v>
      </c>
      <c r="AY20">
        <f t="shared" si="29"/>
        <v>4</v>
      </c>
      <c r="AZ20">
        <f t="shared" si="30"/>
        <v>8</v>
      </c>
      <c r="BA20">
        <f t="shared" si="31"/>
        <v>8</v>
      </c>
      <c r="BB20">
        <f t="shared" si="32"/>
        <v>8</v>
      </c>
      <c r="BC20">
        <f t="shared" si="33"/>
        <v>8</v>
      </c>
      <c r="BD20">
        <f t="shared" si="34"/>
        <v>8</v>
      </c>
      <c r="BE20">
        <f t="shared" ref="BE20:BE29" si="56">INT(BK4*1000000)+1000000</f>
        <v>1006389</v>
      </c>
      <c r="BG20">
        <f t="shared" ref="BG20:BG29" si="57">AT20</f>
        <v>8</v>
      </c>
      <c r="BH20">
        <f t="shared" si="35"/>
        <v>8</v>
      </c>
      <c r="BI20">
        <f t="shared" si="36"/>
        <v>8</v>
      </c>
      <c r="BJ20">
        <f t="shared" si="37"/>
        <v>4</v>
      </c>
      <c r="BK20">
        <f t="shared" si="38"/>
        <v>8</v>
      </c>
      <c r="BL20">
        <f t="shared" si="39"/>
        <v>4</v>
      </c>
      <c r="BM20">
        <f t="shared" si="40"/>
        <v>8</v>
      </c>
      <c r="BN20">
        <f t="shared" si="41"/>
        <v>8</v>
      </c>
      <c r="BO20">
        <f t="shared" si="42"/>
        <v>8</v>
      </c>
      <c r="BP20">
        <f t="shared" si="43"/>
        <v>8</v>
      </c>
      <c r="BQ20">
        <f t="shared" si="44"/>
        <v>8</v>
      </c>
      <c r="BR20">
        <f t="shared" ref="BR20:BR29" si="58">INT(BJ4*1000000)+1000000</f>
        <v>1000319</v>
      </c>
    </row>
    <row r="21" spans="1:70">
      <c r="A21" s="12"/>
      <c r="B21" s="12">
        <f t="shared" si="45"/>
        <v>2013</v>
      </c>
      <c r="C21" s="12">
        <f t="shared" si="46"/>
        <v>10</v>
      </c>
      <c r="D21" s="12">
        <f t="shared" si="46"/>
        <v>10</v>
      </c>
      <c r="E21" s="12">
        <f t="shared" si="46"/>
        <v>10</v>
      </c>
      <c r="F21" s="12">
        <f t="shared" si="46"/>
        <v>2</v>
      </c>
      <c r="G21" s="12">
        <f t="shared" si="46"/>
        <v>10</v>
      </c>
      <c r="H21" s="12">
        <f t="shared" si="46"/>
        <v>2</v>
      </c>
      <c r="I21" s="12">
        <f t="shared" si="46"/>
        <v>10</v>
      </c>
      <c r="J21" s="12">
        <f t="shared" si="46"/>
        <v>10</v>
      </c>
      <c r="K21" s="12">
        <f t="shared" si="46"/>
        <v>10</v>
      </c>
      <c r="L21" s="12">
        <f t="shared" si="46"/>
        <v>10</v>
      </c>
      <c r="M21" s="12">
        <f t="shared" si="46"/>
        <v>10</v>
      </c>
      <c r="N21" s="12">
        <f t="shared" si="47"/>
        <v>185571</v>
      </c>
      <c r="O21" s="12">
        <f t="shared" si="48"/>
        <v>10</v>
      </c>
      <c r="P21">
        <f t="shared" si="49"/>
        <v>2</v>
      </c>
      <c r="Q21">
        <f t="shared" si="50"/>
        <v>0</v>
      </c>
      <c r="R21">
        <f t="shared" si="51"/>
        <v>0</v>
      </c>
      <c r="T21">
        <f t="shared" si="52"/>
        <v>10</v>
      </c>
      <c r="U21">
        <f t="shared" si="4"/>
        <v>10</v>
      </c>
      <c r="V21">
        <f t="shared" si="5"/>
        <v>10</v>
      </c>
      <c r="W21">
        <f t="shared" si="6"/>
        <v>2</v>
      </c>
      <c r="X21">
        <f t="shared" si="7"/>
        <v>10</v>
      </c>
      <c r="Y21">
        <f t="shared" si="8"/>
        <v>2</v>
      </c>
      <c r="Z21">
        <f t="shared" si="9"/>
        <v>10</v>
      </c>
      <c r="AA21">
        <f t="shared" si="10"/>
        <v>10</v>
      </c>
      <c r="AB21">
        <f t="shared" si="11"/>
        <v>10</v>
      </c>
      <c r="AC21">
        <f t="shared" si="12"/>
        <v>10</v>
      </c>
      <c r="AD21">
        <f t="shared" si="13"/>
        <v>10</v>
      </c>
      <c r="AE21">
        <f t="shared" si="53"/>
        <v>661557</v>
      </c>
      <c r="AG21">
        <f t="shared" si="54"/>
        <v>10</v>
      </c>
      <c r="AH21">
        <f t="shared" si="14"/>
        <v>10</v>
      </c>
      <c r="AI21">
        <f t="shared" si="15"/>
        <v>10</v>
      </c>
      <c r="AJ21">
        <f t="shared" si="16"/>
        <v>2</v>
      </c>
      <c r="AK21">
        <f t="shared" si="17"/>
        <v>10</v>
      </c>
      <c r="AL21">
        <f t="shared" si="18"/>
        <v>2</v>
      </c>
      <c r="AM21">
        <f t="shared" si="19"/>
        <v>10</v>
      </c>
      <c r="AN21">
        <f t="shared" si="20"/>
        <v>10</v>
      </c>
      <c r="AO21">
        <f t="shared" si="21"/>
        <v>10</v>
      </c>
      <c r="AP21">
        <f t="shared" si="22"/>
        <v>10</v>
      </c>
      <c r="AQ21">
        <f t="shared" si="23"/>
        <v>10</v>
      </c>
      <c r="AR21">
        <f t="shared" si="55"/>
        <v>146535</v>
      </c>
      <c r="AT21">
        <f t="shared" si="24"/>
        <v>10</v>
      </c>
      <c r="AU21">
        <f t="shared" si="25"/>
        <v>10</v>
      </c>
      <c r="AV21">
        <f t="shared" si="26"/>
        <v>10</v>
      </c>
      <c r="AW21">
        <f t="shared" si="27"/>
        <v>2</v>
      </c>
      <c r="AX21">
        <f t="shared" si="28"/>
        <v>10</v>
      </c>
      <c r="AY21">
        <f t="shared" si="29"/>
        <v>2</v>
      </c>
      <c r="AZ21">
        <f t="shared" si="30"/>
        <v>10</v>
      </c>
      <c r="BA21">
        <f t="shared" si="31"/>
        <v>10</v>
      </c>
      <c r="BB21">
        <f t="shared" si="32"/>
        <v>10</v>
      </c>
      <c r="BC21">
        <f t="shared" si="33"/>
        <v>10</v>
      </c>
      <c r="BD21">
        <f t="shared" si="34"/>
        <v>10</v>
      </c>
      <c r="BE21">
        <f t="shared" si="56"/>
        <v>1006131</v>
      </c>
      <c r="BG21">
        <f t="shared" si="57"/>
        <v>10</v>
      </c>
      <c r="BH21">
        <f t="shared" si="35"/>
        <v>10</v>
      </c>
      <c r="BI21">
        <f t="shared" si="36"/>
        <v>10</v>
      </c>
      <c r="BJ21">
        <f t="shared" si="37"/>
        <v>2</v>
      </c>
      <c r="BK21">
        <f t="shared" si="38"/>
        <v>10</v>
      </c>
      <c r="BL21">
        <f t="shared" si="39"/>
        <v>2</v>
      </c>
      <c r="BM21">
        <f t="shared" si="40"/>
        <v>10</v>
      </c>
      <c r="BN21">
        <f t="shared" si="41"/>
        <v>10</v>
      </c>
      <c r="BO21">
        <f t="shared" si="42"/>
        <v>10</v>
      </c>
      <c r="BP21">
        <f t="shared" si="43"/>
        <v>10</v>
      </c>
      <c r="BQ21">
        <f t="shared" si="44"/>
        <v>10</v>
      </c>
      <c r="BR21">
        <f t="shared" si="58"/>
        <v>1000204</v>
      </c>
    </row>
    <row r="22" spans="1:70">
      <c r="A22" s="12"/>
      <c r="B22" s="12">
        <f t="shared" si="45"/>
        <v>2015</v>
      </c>
      <c r="C22" s="12">
        <f t="shared" si="46"/>
        <v>9</v>
      </c>
      <c r="D22" s="12">
        <f t="shared" si="46"/>
        <v>9</v>
      </c>
      <c r="E22" s="12">
        <f t="shared" si="46"/>
        <v>9</v>
      </c>
      <c r="F22" s="12">
        <f t="shared" si="46"/>
        <v>3</v>
      </c>
      <c r="G22" s="12">
        <f t="shared" si="46"/>
        <v>9</v>
      </c>
      <c r="H22" s="12">
        <f t="shared" si="46"/>
        <v>3</v>
      </c>
      <c r="I22" s="12">
        <f t="shared" si="46"/>
        <v>9</v>
      </c>
      <c r="J22" s="12">
        <f t="shared" si="46"/>
        <v>9</v>
      </c>
      <c r="K22" s="12">
        <f t="shared" si="46"/>
        <v>9</v>
      </c>
      <c r="L22" s="12">
        <f t="shared" si="46"/>
        <v>9</v>
      </c>
      <c r="M22" s="12">
        <f t="shared" si="46"/>
        <v>9</v>
      </c>
      <c r="N22" s="12">
        <f t="shared" si="47"/>
        <v>221944</v>
      </c>
      <c r="O22" s="12">
        <f t="shared" si="48"/>
        <v>9</v>
      </c>
      <c r="P22">
        <f t="shared" si="49"/>
        <v>3</v>
      </c>
      <c r="Q22">
        <f t="shared" si="50"/>
        <v>0</v>
      </c>
      <c r="R22">
        <f t="shared" si="51"/>
        <v>0</v>
      </c>
      <c r="T22">
        <f t="shared" si="52"/>
        <v>9</v>
      </c>
      <c r="U22">
        <f t="shared" si="4"/>
        <v>9</v>
      </c>
      <c r="V22">
        <f t="shared" si="5"/>
        <v>9</v>
      </c>
      <c r="W22">
        <f t="shared" si="6"/>
        <v>3</v>
      </c>
      <c r="X22">
        <f t="shared" si="7"/>
        <v>9</v>
      </c>
      <c r="Y22">
        <f t="shared" si="8"/>
        <v>3</v>
      </c>
      <c r="Z22">
        <f t="shared" si="9"/>
        <v>9</v>
      </c>
      <c r="AA22">
        <f t="shared" si="10"/>
        <v>9</v>
      </c>
      <c r="AB22">
        <f t="shared" si="11"/>
        <v>9</v>
      </c>
      <c r="AC22">
        <f t="shared" si="12"/>
        <v>9</v>
      </c>
      <c r="AD22">
        <f t="shared" si="13"/>
        <v>9</v>
      </c>
      <c r="AE22">
        <f t="shared" si="53"/>
        <v>642244</v>
      </c>
      <c r="AG22">
        <f t="shared" si="54"/>
        <v>9</v>
      </c>
      <c r="AH22">
        <f t="shared" si="14"/>
        <v>9</v>
      </c>
      <c r="AI22">
        <f t="shared" si="15"/>
        <v>9</v>
      </c>
      <c r="AJ22">
        <f t="shared" si="16"/>
        <v>3</v>
      </c>
      <c r="AK22">
        <f t="shared" si="17"/>
        <v>9</v>
      </c>
      <c r="AL22">
        <f t="shared" si="18"/>
        <v>3</v>
      </c>
      <c r="AM22">
        <f t="shared" si="19"/>
        <v>9</v>
      </c>
      <c r="AN22">
        <f t="shared" si="20"/>
        <v>9</v>
      </c>
      <c r="AO22">
        <f t="shared" si="21"/>
        <v>9</v>
      </c>
      <c r="AP22">
        <f t="shared" si="22"/>
        <v>9</v>
      </c>
      <c r="AQ22">
        <f t="shared" si="23"/>
        <v>9</v>
      </c>
      <c r="AR22">
        <f t="shared" si="55"/>
        <v>131165</v>
      </c>
      <c r="AT22">
        <f t="shared" si="24"/>
        <v>9</v>
      </c>
      <c r="AU22">
        <f t="shared" si="25"/>
        <v>9</v>
      </c>
      <c r="AV22">
        <f t="shared" si="26"/>
        <v>9</v>
      </c>
      <c r="AW22">
        <f t="shared" si="27"/>
        <v>3</v>
      </c>
      <c r="AX22">
        <f t="shared" si="28"/>
        <v>9</v>
      </c>
      <c r="AY22">
        <f t="shared" si="29"/>
        <v>3</v>
      </c>
      <c r="AZ22">
        <f t="shared" si="30"/>
        <v>9</v>
      </c>
      <c r="BA22">
        <f t="shared" si="31"/>
        <v>9</v>
      </c>
      <c r="BB22">
        <f t="shared" si="32"/>
        <v>9</v>
      </c>
      <c r="BC22">
        <f t="shared" si="33"/>
        <v>9</v>
      </c>
      <c r="BD22">
        <f t="shared" si="34"/>
        <v>9</v>
      </c>
      <c r="BE22">
        <f t="shared" si="56"/>
        <v>1004646</v>
      </c>
      <c r="BG22">
        <f t="shared" si="57"/>
        <v>9</v>
      </c>
      <c r="BH22">
        <f t="shared" si="35"/>
        <v>9</v>
      </c>
      <c r="BI22">
        <f t="shared" si="36"/>
        <v>9</v>
      </c>
      <c r="BJ22">
        <f t="shared" si="37"/>
        <v>3</v>
      </c>
      <c r="BK22">
        <f t="shared" si="38"/>
        <v>9</v>
      </c>
      <c r="BL22">
        <f t="shared" si="39"/>
        <v>3</v>
      </c>
      <c r="BM22">
        <f t="shared" si="40"/>
        <v>9</v>
      </c>
      <c r="BN22">
        <f t="shared" si="41"/>
        <v>9</v>
      </c>
      <c r="BO22">
        <f t="shared" si="42"/>
        <v>9</v>
      </c>
      <c r="BP22">
        <f t="shared" si="43"/>
        <v>9</v>
      </c>
      <c r="BQ22">
        <f t="shared" si="44"/>
        <v>9</v>
      </c>
      <c r="BR22">
        <f t="shared" si="58"/>
        <v>1000000</v>
      </c>
    </row>
    <row r="23" spans="1:70">
      <c r="A23" s="12"/>
      <c r="B23" s="12">
        <f t="shared" si="45"/>
        <v>2016</v>
      </c>
      <c r="C23" s="12">
        <f t="shared" si="46"/>
        <v>1</v>
      </c>
      <c r="D23" s="12">
        <f t="shared" si="46"/>
        <v>1</v>
      </c>
      <c r="E23" s="12">
        <f t="shared" si="46"/>
        <v>1</v>
      </c>
      <c r="F23" s="12">
        <f t="shared" si="46"/>
        <v>11</v>
      </c>
      <c r="G23" s="12">
        <f t="shared" si="46"/>
        <v>1</v>
      </c>
      <c r="H23" s="12">
        <f t="shared" si="46"/>
        <v>11</v>
      </c>
      <c r="I23" s="12">
        <f t="shared" si="46"/>
        <v>1</v>
      </c>
      <c r="J23" s="12">
        <f t="shared" si="46"/>
        <v>1</v>
      </c>
      <c r="K23" s="12">
        <f t="shared" si="46"/>
        <v>1</v>
      </c>
      <c r="L23" s="12">
        <f t="shared" si="46"/>
        <v>1</v>
      </c>
      <c r="M23" s="12">
        <f t="shared" si="46"/>
        <v>1</v>
      </c>
      <c r="N23" s="12">
        <f t="shared" si="47"/>
        <v>369845</v>
      </c>
      <c r="O23" s="12">
        <f t="shared" si="48"/>
        <v>1</v>
      </c>
      <c r="P23">
        <f t="shared" si="49"/>
        <v>11</v>
      </c>
      <c r="Q23">
        <f t="shared" si="50"/>
        <v>0</v>
      </c>
      <c r="R23">
        <f t="shared" si="51"/>
        <v>0</v>
      </c>
      <c r="T23">
        <f t="shared" si="52"/>
        <v>1</v>
      </c>
      <c r="U23">
        <f t="shared" si="4"/>
        <v>1</v>
      </c>
      <c r="V23">
        <f t="shared" si="5"/>
        <v>1</v>
      </c>
      <c r="W23">
        <f t="shared" si="6"/>
        <v>11</v>
      </c>
      <c r="X23">
        <f t="shared" si="7"/>
        <v>1</v>
      </c>
      <c r="Y23">
        <f t="shared" si="8"/>
        <v>11</v>
      </c>
      <c r="Z23">
        <f t="shared" si="9"/>
        <v>1</v>
      </c>
      <c r="AA23">
        <f t="shared" si="10"/>
        <v>1</v>
      </c>
      <c r="AB23">
        <f t="shared" si="11"/>
        <v>1</v>
      </c>
      <c r="AC23">
        <f t="shared" si="12"/>
        <v>1</v>
      </c>
      <c r="AD23">
        <f t="shared" si="13"/>
        <v>1</v>
      </c>
      <c r="AE23">
        <f t="shared" si="53"/>
        <v>578608</v>
      </c>
      <c r="AG23">
        <f t="shared" si="54"/>
        <v>1</v>
      </c>
      <c r="AH23">
        <f t="shared" si="14"/>
        <v>1</v>
      </c>
      <c r="AI23">
        <f t="shared" si="15"/>
        <v>1</v>
      </c>
      <c r="AJ23">
        <f t="shared" si="16"/>
        <v>11</v>
      </c>
      <c r="AK23">
        <f t="shared" si="17"/>
        <v>1</v>
      </c>
      <c r="AL23">
        <f t="shared" si="18"/>
        <v>11</v>
      </c>
      <c r="AM23">
        <f t="shared" si="19"/>
        <v>1</v>
      </c>
      <c r="AN23">
        <f t="shared" si="20"/>
        <v>1</v>
      </c>
      <c r="AO23">
        <f t="shared" si="21"/>
        <v>1</v>
      </c>
      <c r="AP23">
        <f t="shared" si="22"/>
        <v>1</v>
      </c>
      <c r="AQ23">
        <f t="shared" si="23"/>
        <v>1</v>
      </c>
      <c r="AR23">
        <f t="shared" si="55"/>
        <v>48969</v>
      </c>
      <c r="AT23">
        <f t="shared" si="24"/>
        <v>1</v>
      </c>
      <c r="AU23">
        <f t="shared" si="25"/>
        <v>1</v>
      </c>
      <c r="AV23">
        <f t="shared" si="26"/>
        <v>1</v>
      </c>
      <c r="AW23">
        <f t="shared" si="27"/>
        <v>11</v>
      </c>
      <c r="AX23">
        <f t="shared" si="28"/>
        <v>1</v>
      </c>
      <c r="AY23">
        <f t="shared" si="29"/>
        <v>11</v>
      </c>
      <c r="AZ23">
        <f t="shared" si="30"/>
        <v>1</v>
      </c>
      <c r="BA23">
        <f t="shared" si="31"/>
        <v>1</v>
      </c>
      <c r="BB23">
        <f t="shared" si="32"/>
        <v>1</v>
      </c>
      <c r="BC23">
        <f t="shared" si="33"/>
        <v>1</v>
      </c>
      <c r="BD23">
        <f t="shared" si="34"/>
        <v>1</v>
      </c>
      <c r="BE23">
        <f t="shared" si="56"/>
        <v>1001288</v>
      </c>
      <c r="BG23">
        <f t="shared" si="57"/>
        <v>1</v>
      </c>
      <c r="BH23">
        <f t="shared" si="35"/>
        <v>1</v>
      </c>
      <c r="BI23">
        <f t="shared" si="36"/>
        <v>1</v>
      </c>
      <c r="BJ23">
        <f t="shared" si="37"/>
        <v>11</v>
      </c>
      <c r="BK23">
        <f t="shared" si="38"/>
        <v>1</v>
      </c>
      <c r="BL23">
        <f t="shared" si="39"/>
        <v>11</v>
      </c>
      <c r="BM23">
        <f t="shared" si="40"/>
        <v>1</v>
      </c>
      <c r="BN23">
        <f t="shared" si="41"/>
        <v>1</v>
      </c>
      <c r="BO23">
        <f t="shared" si="42"/>
        <v>1</v>
      </c>
      <c r="BP23">
        <f t="shared" si="43"/>
        <v>1</v>
      </c>
      <c r="BQ23">
        <f t="shared" si="44"/>
        <v>1</v>
      </c>
      <c r="BR23">
        <f t="shared" si="58"/>
        <v>1001288</v>
      </c>
    </row>
    <row r="24" spans="1:70">
      <c r="A24" s="12"/>
      <c r="B24" s="12">
        <f t="shared" si="45"/>
        <v>2017</v>
      </c>
      <c r="C24" s="12">
        <f t="shared" si="46"/>
        <v>3</v>
      </c>
      <c r="D24" s="12">
        <f t="shared" si="46"/>
        <v>3</v>
      </c>
      <c r="E24" s="12">
        <f t="shared" si="46"/>
        <v>3</v>
      </c>
      <c r="F24" s="12">
        <f t="shared" si="46"/>
        <v>9</v>
      </c>
      <c r="G24" s="12">
        <f t="shared" si="46"/>
        <v>3</v>
      </c>
      <c r="H24" s="12">
        <f t="shared" si="46"/>
        <v>9</v>
      </c>
      <c r="I24" s="12">
        <f t="shared" si="46"/>
        <v>3</v>
      </c>
      <c r="J24" s="12">
        <f t="shared" si="46"/>
        <v>3</v>
      </c>
      <c r="K24" s="12">
        <f t="shared" si="46"/>
        <v>3</v>
      </c>
      <c r="L24" s="12">
        <f t="shared" si="46"/>
        <v>3</v>
      </c>
      <c r="M24" s="12">
        <f t="shared" si="46"/>
        <v>3</v>
      </c>
      <c r="N24" s="12">
        <f t="shared" si="47"/>
        <v>332932</v>
      </c>
      <c r="O24" s="12">
        <f t="shared" si="48"/>
        <v>3</v>
      </c>
      <c r="P24">
        <f t="shared" si="49"/>
        <v>9</v>
      </c>
      <c r="Q24">
        <f t="shared" si="50"/>
        <v>0</v>
      </c>
      <c r="R24">
        <f t="shared" si="51"/>
        <v>0</v>
      </c>
      <c r="T24">
        <f t="shared" si="52"/>
        <v>3</v>
      </c>
      <c r="U24">
        <f t="shared" si="4"/>
        <v>3</v>
      </c>
      <c r="V24">
        <f t="shared" si="5"/>
        <v>3</v>
      </c>
      <c r="W24">
        <f t="shared" si="6"/>
        <v>9</v>
      </c>
      <c r="X24">
        <f t="shared" si="7"/>
        <v>3</v>
      </c>
      <c r="Y24">
        <f t="shared" si="8"/>
        <v>9</v>
      </c>
      <c r="Z24">
        <f t="shared" si="9"/>
        <v>3</v>
      </c>
      <c r="AA24">
        <f t="shared" si="10"/>
        <v>3</v>
      </c>
      <c r="AB24">
        <f t="shared" si="11"/>
        <v>3</v>
      </c>
      <c r="AC24">
        <f t="shared" si="12"/>
        <v>3</v>
      </c>
      <c r="AD24">
        <f t="shared" si="13"/>
        <v>3</v>
      </c>
      <c r="AE24">
        <f t="shared" si="53"/>
        <v>618990</v>
      </c>
      <c r="AG24">
        <f t="shared" si="54"/>
        <v>3</v>
      </c>
      <c r="AH24">
        <f t="shared" si="14"/>
        <v>3</v>
      </c>
      <c r="AI24">
        <f t="shared" si="15"/>
        <v>3</v>
      </c>
      <c r="AJ24">
        <f t="shared" si="16"/>
        <v>9</v>
      </c>
      <c r="AK24">
        <f t="shared" si="17"/>
        <v>3</v>
      </c>
      <c r="AL24">
        <f t="shared" si="18"/>
        <v>9</v>
      </c>
      <c r="AM24">
        <f t="shared" si="19"/>
        <v>3</v>
      </c>
      <c r="AN24">
        <f t="shared" si="20"/>
        <v>3</v>
      </c>
      <c r="AO24">
        <f t="shared" si="21"/>
        <v>3</v>
      </c>
      <c r="AP24">
        <f t="shared" si="22"/>
        <v>3</v>
      </c>
      <c r="AQ24">
        <f t="shared" si="23"/>
        <v>3</v>
      </c>
      <c r="AR24">
        <f t="shared" si="55"/>
        <v>48076</v>
      </c>
      <c r="AT24">
        <f t="shared" si="24"/>
        <v>3</v>
      </c>
      <c r="AU24">
        <f t="shared" si="25"/>
        <v>3</v>
      </c>
      <c r="AV24">
        <f t="shared" si="26"/>
        <v>3</v>
      </c>
      <c r="AW24">
        <f t="shared" si="27"/>
        <v>9</v>
      </c>
      <c r="AX24">
        <f t="shared" si="28"/>
        <v>3</v>
      </c>
      <c r="AY24">
        <f t="shared" si="29"/>
        <v>9</v>
      </c>
      <c r="AZ24">
        <f t="shared" si="30"/>
        <v>3</v>
      </c>
      <c r="BA24">
        <f t="shared" si="31"/>
        <v>3</v>
      </c>
      <c r="BB24">
        <f t="shared" si="32"/>
        <v>3</v>
      </c>
      <c r="BC24">
        <f t="shared" si="33"/>
        <v>3</v>
      </c>
      <c r="BD24">
        <f t="shared" si="34"/>
        <v>3</v>
      </c>
      <c r="BE24">
        <f t="shared" si="56"/>
        <v>1000000</v>
      </c>
      <c r="BG24">
        <f t="shared" si="57"/>
        <v>3</v>
      </c>
      <c r="BH24">
        <f t="shared" si="35"/>
        <v>3</v>
      </c>
      <c r="BI24">
        <f t="shared" si="36"/>
        <v>3</v>
      </c>
      <c r="BJ24">
        <f t="shared" si="37"/>
        <v>9</v>
      </c>
      <c r="BK24">
        <f t="shared" si="38"/>
        <v>3</v>
      </c>
      <c r="BL24">
        <f t="shared" si="39"/>
        <v>9</v>
      </c>
      <c r="BM24">
        <f t="shared" si="40"/>
        <v>3</v>
      </c>
      <c r="BN24">
        <f t="shared" si="41"/>
        <v>3</v>
      </c>
      <c r="BO24">
        <f t="shared" si="42"/>
        <v>3</v>
      </c>
      <c r="BP24">
        <f t="shared" si="43"/>
        <v>3</v>
      </c>
      <c r="BQ24">
        <f t="shared" si="44"/>
        <v>3</v>
      </c>
      <c r="BR24">
        <f t="shared" si="58"/>
        <v>1000000</v>
      </c>
    </row>
    <row r="25" spans="1:70">
      <c r="A25" s="12"/>
      <c r="B25" s="12">
        <f t="shared" si="45"/>
        <v>2018</v>
      </c>
      <c r="C25" s="12">
        <f t="shared" si="46"/>
        <v>7</v>
      </c>
      <c r="D25" s="12">
        <f t="shared" si="46"/>
        <v>7</v>
      </c>
      <c r="E25" s="12">
        <f t="shared" si="46"/>
        <v>7</v>
      </c>
      <c r="F25" s="12">
        <f t="shared" si="46"/>
        <v>5</v>
      </c>
      <c r="G25" s="12">
        <f t="shared" si="46"/>
        <v>7</v>
      </c>
      <c r="H25" s="12">
        <f t="shared" si="46"/>
        <v>5</v>
      </c>
      <c r="I25" s="12">
        <f t="shared" si="46"/>
        <v>7</v>
      </c>
      <c r="J25" s="12">
        <f t="shared" si="46"/>
        <v>7</v>
      </c>
      <c r="K25" s="12">
        <f t="shared" si="46"/>
        <v>7</v>
      </c>
      <c r="L25" s="12">
        <f t="shared" si="46"/>
        <v>7</v>
      </c>
      <c r="M25" s="12">
        <f t="shared" si="46"/>
        <v>7</v>
      </c>
      <c r="N25" s="12">
        <f t="shared" si="47"/>
        <v>267857</v>
      </c>
      <c r="O25" s="12">
        <f t="shared" si="48"/>
        <v>7</v>
      </c>
      <c r="P25">
        <f t="shared" si="49"/>
        <v>5</v>
      </c>
      <c r="Q25">
        <f t="shared" si="50"/>
        <v>0</v>
      </c>
      <c r="R25">
        <f t="shared" si="51"/>
        <v>0</v>
      </c>
      <c r="T25">
        <f t="shared" si="52"/>
        <v>7</v>
      </c>
      <c r="U25">
        <f t="shared" si="4"/>
        <v>7</v>
      </c>
      <c r="V25">
        <f t="shared" si="5"/>
        <v>7</v>
      </c>
      <c r="W25">
        <f t="shared" si="6"/>
        <v>5</v>
      </c>
      <c r="X25">
        <f t="shared" si="7"/>
        <v>7</v>
      </c>
      <c r="Y25">
        <f t="shared" si="8"/>
        <v>5</v>
      </c>
      <c r="Z25">
        <f t="shared" si="9"/>
        <v>7</v>
      </c>
      <c r="AA25">
        <f t="shared" si="10"/>
        <v>7</v>
      </c>
      <c r="AB25">
        <f t="shared" si="11"/>
        <v>7</v>
      </c>
      <c r="AC25">
        <f t="shared" si="12"/>
        <v>7</v>
      </c>
      <c r="AD25">
        <f t="shared" si="13"/>
        <v>7</v>
      </c>
      <c r="AE25">
        <f t="shared" si="53"/>
        <v>660714</v>
      </c>
      <c r="AG25">
        <f t="shared" si="54"/>
        <v>7</v>
      </c>
      <c r="AH25">
        <f t="shared" si="14"/>
        <v>7</v>
      </c>
      <c r="AI25">
        <f t="shared" si="15"/>
        <v>7</v>
      </c>
      <c r="AJ25">
        <f t="shared" si="16"/>
        <v>5</v>
      </c>
      <c r="AK25">
        <f t="shared" si="17"/>
        <v>7</v>
      </c>
      <c r="AL25">
        <f t="shared" si="18"/>
        <v>5</v>
      </c>
      <c r="AM25">
        <f t="shared" si="19"/>
        <v>7</v>
      </c>
      <c r="AN25">
        <f t="shared" si="20"/>
        <v>7</v>
      </c>
      <c r="AO25">
        <f t="shared" si="21"/>
        <v>7</v>
      </c>
      <c r="AP25">
        <f t="shared" si="22"/>
        <v>7</v>
      </c>
      <c r="AQ25">
        <f t="shared" si="23"/>
        <v>7</v>
      </c>
      <c r="AR25">
        <f t="shared" si="55"/>
        <v>71428</v>
      </c>
      <c r="AT25">
        <f t="shared" si="24"/>
        <v>7</v>
      </c>
      <c r="AU25">
        <f t="shared" si="25"/>
        <v>7</v>
      </c>
      <c r="AV25">
        <f t="shared" si="26"/>
        <v>7</v>
      </c>
      <c r="AW25">
        <f t="shared" si="27"/>
        <v>5</v>
      </c>
      <c r="AX25">
        <f t="shared" si="28"/>
        <v>7</v>
      </c>
      <c r="AY25">
        <f t="shared" si="29"/>
        <v>5</v>
      </c>
      <c r="AZ25">
        <f t="shared" si="30"/>
        <v>7</v>
      </c>
      <c r="BA25">
        <f t="shared" si="31"/>
        <v>7</v>
      </c>
      <c r="BB25">
        <f t="shared" si="32"/>
        <v>7</v>
      </c>
      <c r="BC25">
        <f t="shared" si="33"/>
        <v>7</v>
      </c>
      <c r="BD25">
        <f t="shared" si="34"/>
        <v>7</v>
      </c>
      <c r="BE25">
        <f t="shared" si="56"/>
        <v>1000000</v>
      </c>
      <c r="BG25">
        <f t="shared" si="57"/>
        <v>7</v>
      </c>
      <c r="BH25">
        <f t="shared" si="35"/>
        <v>7</v>
      </c>
      <c r="BI25">
        <f t="shared" si="36"/>
        <v>7</v>
      </c>
      <c r="BJ25">
        <f t="shared" si="37"/>
        <v>5</v>
      </c>
      <c r="BK25">
        <f t="shared" si="38"/>
        <v>7</v>
      </c>
      <c r="BL25">
        <f t="shared" si="39"/>
        <v>5</v>
      </c>
      <c r="BM25">
        <f t="shared" si="40"/>
        <v>7</v>
      </c>
      <c r="BN25">
        <f t="shared" si="41"/>
        <v>7</v>
      </c>
      <c r="BO25">
        <f t="shared" si="42"/>
        <v>7</v>
      </c>
      <c r="BP25">
        <f t="shared" si="43"/>
        <v>7</v>
      </c>
      <c r="BQ25">
        <f t="shared" si="44"/>
        <v>7</v>
      </c>
      <c r="BR25">
        <f t="shared" si="58"/>
        <v>1000000</v>
      </c>
    </row>
    <row r="26" spans="1:70">
      <c r="A26" s="12"/>
      <c r="B26" s="12">
        <f t="shared" si="45"/>
        <v>2019</v>
      </c>
      <c r="C26" s="12">
        <f t="shared" si="46"/>
        <v>5</v>
      </c>
      <c r="D26" s="12">
        <f t="shared" si="46"/>
        <v>5</v>
      </c>
      <c r="E26" s="12">
        <f t="shared" si="46"/>
        <v>5</v>
      </c>
      <c r="F26" s="12">
        <f t="shared" si="46"/>
        <v>7</v>
      </c>
      <c r="G26" s="12">
        <f t="shared" si="46"/>
        <v>5</v>
      </c>
      <c r="H26" s="12">
        <f t="shared" si="46"/>
        <v>7</v>
      </c>
      <c r="I26" s="12">
        <f t="shared" si="46"/>
        <v>5</v>
      </c>
      <c r="J26" s="12">
        <f t="shared" si="46"/>
        <v>5</v>
      </c>
      <c r="K26" s="12">
        <f t="shared" si="46"/>
        <v>5</v>
      </c>
      <c r="L26" s="12">
        <f t="shared" si="46"/>
        <v>5</v>
      </c>
      <c r="M26" s="12">
        <f t="shared" si="46"/>
        <v>5</v>
      </c>
      <c r="N26" s="12">
        <f t="shared" si="47"/>
        <v>295358</v>
      </c>
      <c r="O26" s="12">
        <f t="shared" si="48"/>
        <v>6</v>
      </c>
      <c r="P26">
        <f t="shared" si="49"/>
        <v>6</v>
      </c>
      <c r="Q26">
        <f t="shared" si="50"/>
        <v>1</v>
      </c>
      <c r="R26">
        <f t="shared" si="51"/>
        <v>-1</v>
      </c>
      <c r="T26">
        <f t="shared" si="52"/>
        <v>5</v>
      </c>
      <c r="U26">
        <f t="shared" si="4"/>
        <v>5</v>
      </c>
      <c r="V26">
        <f t="shared" si="5"/>
        <v>5</v>
      </c>
      <c r="W26">
        <f t="shared" si="6"/>
        <v>7</v>
      </c>
      <c r="X26">
        <f t="shared" si="7"/>
        <v>5</v>
      </c>
      <c r="Y26">
        <f t="shared" si="8"/>
        <v>7</v>
      </c>
      <c r="Z26">
        <f t="shared" si="9"/>
        <v>5</v>
      </c>
      <c r="AA26">
        <f t="shared" si="10"/>
        <v>5</v>
      </c>
      <c r="AB26">
        <f t="shared" si="11"/>
        <v>5</v>
      </c>
      <c r="AC26">
        <f t="shared" si="12"/>
        <v>5</v>
      </c>
      <c r="AD26">
        <f t="shared" si="13"/>
        <v>5</v>
      </c>
      <c r="AE26">
        <f t="shared" si="53"/>
        <v>622784</v>
      </c>
      <c r="AG26">
        <f t="shared" si="54"/>
        <v>5</v>
      </c>
      <c r="AH26">
        <f t="shared" si="14"/>
        <v>5</v>
      </c>
      <c r="AI26">
        <f t="shared" si="15"/>
        <v>5</v>
      </c>
      <c r="AJ26">
        <f t="shared" si="16"/>
        <v>7</v>
      </c>
      <c r="AK26">
        <f t="shared" si="17"/>
        <v>5</v>
      </c>
      <c r="AL26">
        <f t="shared" si="18"/>
        <v>7</v>
      </c>
      <c r="AM26">
        <f t="shared" si="19"/>
        <v>5</v>
      </c>
      <c r="AN26">
        <f t="shared" si="20"/>
        <v>5</v>
      </c>
      <c r="AO26">
        <f t="shared" si="21"/>
        <v>5</v>
      </c>
      <c r="AP26">
        <f t="shared" si="22"/>
        <v>5</v>
      </c>
      <c r="AQ26">
        <f t="shared" si="23"/>
        <v>5</v>
      </c>
      <c r="AR26">
        <f t="shared" si="55"/>
        <v>80168</v>
      </c>
      <c r="AT26">
        <f t="shared" si="24"/>
        <v>5</v>
      </c>
      <c r="AU26">
        <f t="shared" si="25"/>
        <v>5</v>
      </c>
      <c r="AV26">
        <f t="shared" si="26"/>
        <v>5</v>
      </c>
      <c r="AW26">
        <f t="shared" si="27"/>
        <v>7</v>
      </c>
      <c r="AX26">
        <f t="shared" si="28"/>
        <v>5</v>
      </c>
      <c r="AY26">
        <f t="shared" si="29"/>
        <v>7</v>
      </c>
      <c r="AZ26">
        <f t="shared" si="30"/>
        <v>5</v>
      </c>
      <c r="BA26">
        <f t="shared" si="31"/>
        <v>5</v>
      </c>
      <c r="BB26">
        <f t="shared" si="32"/>
        <v>5</v>
      </c>
      <c r="BC26">
        <f t="shared" si="33"/>
        <v>5</v>
      </c>
      <c r="BD26">
        <f t="shared" si="34"/>
        <v>5</v>
      </c>
      <c r="BE26">
        <f t="shared" si="56"/>
        <v>1001687</v>
      </c>
      <c r="BG26">
        <f t="shared" si="57"/>
        <v>5</v>
      </c>
      <c r="BH26">
        <f t="shared" si="35"/>
        <v>5</v>
      </c>
      <c r="BI26">
        <f t="shared" si="36"/>
        <v>5</v>
      </c>
      <c r="BJ26">
        <f t="shared" si="37"/>
        <v>7</v>
      </c>
      <c r="BK26">
        <f t="shared" si="38"/>
        <v>5</v>
      </c>
      <c r="BL26">
        <f t="shared" si="39"/>
        <v>7</v>
      </c>
      <c r="BM26">
        <f t="shared" si="40"/>
        <v>5</v>
      </c>
      <c r="BN26">
        <f t="shared" si="41"/>
        <v>5</v>
      </c>
      <c r="BO26">
        <f t="shared" si="42"/>
        <v>5</v>
      </c>
      <c r="BP26">
        <f t="shared" si="43"/>
        <v>5</v>
      </c>
      <c r="BQ26">
        <f t="shared" si="44"/>
        <v>5</v>
      </c>
      <c r="BR26">
        <f t="shared" si="58"/>
        <v>1000000</v>
      </c>
    </row>
    <row r="27" spans="1:70">
      <c r="A27" s="12"/>
      <c r="B27" s="12">
        <f t="shared" si="45"/>
        <v>2020</v>
      </c>
      <c r="C27" s="12">
        <f t="shared" si="46"/>
        <v>6</v>
      </c>
      <c r="D27" s="12">
        <f t="shared" si="46"/>
        <v>6</v>
      </c>
      <c r="E27" s="12">
        <f t="shared" si="46"/>
        <v>6</v>
      </c>
      <c r="F27" s="12">
        <f t="shared" si="46"/>
        <v>6</v>
      </c>
      <c r="G27" s="12">
        <f t="shared" si="46"/>
        <v>6</v>
      </c>
      <c r="H27" s="12">
        <f t="shared" si="46"/>
        <v>6</v>
      </c>
      <c r="I27" s="12">
        <f t="shared" si="46"/>
        <v>6</v>
      </c>
      <c r="J27" s="12">
        <f t="shared" si="46"/>
        <v>6</v>
      </c>
      <c r="K27" s="12">
        <f t="shared" si="46"/>
        <v>6</v>
      </c>
      <c r="L27" s="12">
        <f t="shared" si="46"/>
        <v>6</v>
      </c>
      <c r="M27" s="12">
        <f t="shared" si="46"/>
        <v>6</v>
      </c>
      <c r="N27" s="12">
        <f t="shared" si="47"/>
        <v>315328</v>
      </c>
      <c r="O27" s="12">
        <f t="shared" si="48"/>
        <v>5</v>
      </c>
      <c r="P27">
        <f t="shared" si="49"/>
        <v>7</v>
      </c>
      <c r="Q27">
        <f t="shared" si="50"/>
        <v>-1</v>
      </c>
      <c r="R27">
        <f t="shared" si="51"/>
        <v>1</v>
      </c>
      <c r="T27">
        <f t="shared" si="52"/>
        <v>6</v>
      </c>
      <c r="U27">
        <f t="shared" si="4"/>
        <v>6</v>
      </c>
      <c r="V27">
        <f t="shared" si="5"/>
        <v>6</v>
      </c>
      <c r="W27">
        <f t="shared" si="6"/>
        <v>6</v>
      </c>
      <c r="X27">
        <f t="shared" si="7"/>
        <v>6</v>
      </c>
      <c r="Y27">
        <f t="shared" si="8"/>
        <v>6</v>
      </c>
      <c r="Z27">
        <f t="shared" si="9"/>
        <v>6</v>
      </c>
      <c r="AA27">
        <f t="shared" si="10"/>
        <v>6</v>
      </c>
      <c r="AB27">
        <f t="shared" si="11"/>
        <v>6</v>
      </c>
      <c r="AC27">
        <f t="shared" si="12"/>
        <v>6</v>
      </c>
      <c r="AD27">
        <f t="shared" si="13"/>
        <v>6</v>
      </c>
      <c r="AE27">
        <f t="shared" si="53"/>
        <v>608759</v>
      </c>
      <c r="AG27">
        <f t="shared" si="54"/>
        <v>6</v>
      </c>
      <c r="AH27">
        <f t="shared" si="14"/>
        <v>6</v>
      </c>
      <c r="AI27">
        <f t="shared" si="15"/>
        <v>6</v>
      </c>
      <c r="AJ27">
        <f t="shared" si="16"/>
        <v>6</v>
      </c>
      <c r="AK27">
        <f t="shared" si="17"/>
        <v>6</v>
      </c>
      <c r="AL27">
        <f t="shared" si="18"/>
        <v>6</v>
      </c>
      <c r="AM27">
        <f t="shared" si="19"/>
        <v>6</v>
      </c>
      <c r="AN27">
        <f t="shared" si="20"/>
        <v>6</v>
      </c>
      <c r="AO27">
        <f t="shared" si="21"/>
        <v>6</v>
      </c>
      <c r="AP27">
        <f t="shared" si="22"/>
        <v>6</v>
      </c>
      <c r="AQ27">
        <f t="shared" si="23"/>
        <v>6</v>
      </c>
      <c r="AR27">
        <f t="shared" si="55"/>
        <v>71532</v>
      </c>
      <c r="AT27">
        <f t="shared" si="24"/>
        <v>6</v>
      </c>
      <c r="AU27">
        <f t="shared" si="25"/>
        <v>6</v>
      </c>
      <c r="AV27">
        <f t="shared" si="26"/>
        <v>6</v>
      </c>
      <c r="AW27">
        <f t="shared" si="27"/>
        <v>6</v>
      </c>
      <c r="AX27">
        <f t="shared" si="28"/>
        <v>6</v>
      </c>
      <c r="AY27">
        <f t="shared" si="29"/>
        <v>6</v>
      </c>
      <c r="AZ27">
        <f t="shared" si="30"/>
        <v>6</v>
      </c>
      <c r="BA27">
        <f t="shared" si="31"/>
        <v>6</v>
      </c>
      <c r="BB27">
        <f t="shared" si="32"/>
        <v>6</v>
      </c>
      <c r="BC27">
        <f t="shared" si="33"/>
        <v>6</v>
      </c>
      <c r="BD27">
        <f t="shared" si="34"/>
        <v>6</v>
      </c>
      <c r="BE27">
        <f t="shared" si="56"/>
        <v>1004379</v>
      </c>
      <c r="BG27">
        <f t="shared" si="57"/>
        <v>6</v>
      </c>
      <c r="BH27">
        <f t="shared" si="35"/>
        <v>6</v>
      </c>
      <c r="BI27">
        <f t="shared" si="36"/>
        <v>6</v>
      </c>
      <c r="BJ27">
        <f t="shared" si="37"/>
        <v>6</v>
      </c>
      <c r="BK27">
        <f t="shared" si="38"/>
        <v>6</v>
      </c>
      <c r="BL27">
        <f t="shared" si="39"/>
        <v>6</v>
      </c>
      <c r="BM27">
        <f t="shared" si="40"/>
        <v>6</v>
      </c>
      <c r="BN27">
        <f t="shared" si="41"/>
        <v>6</v>
      </c>
      <c r="BO27">
        <f t="shared" si="42"/>
        <v>6</v>
      </c>
      <c r="BP27">
        <f t="shared" si="43"/>
        <v>6</v>
      </c>
      <c r="BQ27">
        <f t="shared" si="44"/>
        <v>6</v>
      </c>
      <c r="BR27">
        <f t="shared" si="58"/>
        <v>1000000</v>
      </c>
    </row>
    <row r="28" spans="1:70">
      <c r="A28" s="12"/>
      <c r="B28" s="12">
        <f t="shared" si="45"/>
        <v>2021</v>
      </c>
      <c r="C28" s="12">
        <f t="shared" si="46"/>
        <v>2</v>
      </c>
      <c r="D28" s="12">
        <f t="shared" si="46"/>
        <v>2</v>
      </c>
      <c r="E28" s="12">
        <f t="shared" si="46"/>
        <v>2</v>
      </c>
      <c r="F28" s="12">
        <f t="shared" si="46"/>
        <v>10</v>
      </c>
      <c r="G28" s="12">
        <f t="shared" si="46"/>
        <v>2</v>
      </c>
      <c r="H28" s="12">
        <f t="shared" si="46"/>
        <v>10</v>
      </c>
      <c r="I28" s="12">
        <f t="shared" si="46"/>
        <v>2</v>
      </c>
      <c r="J28" s="12">
        <f t="shared" si="46"/>
        <v>2</v>
      </c>
      <c r="K28" s="12">
        <f t="shared" si="46"/>
        <v>2</v>
      </c>
      <c r="L28" s="12">
        <f t="shared" si="46"/>
        <v>2</v>
      </c>
      <c r="M28" s="12">
        <f t="shared" si="46"/>
        <v>2</v>
      </c>
      <c r="N28" s="12">
        <f t="shared" si="47"/>
        <v>342809</v>
      </c>
      <c r="O28" s="12">
        <f t="shared" si="48"/>
        <v>2</v>
      </c>
      <c r="P28">
        <f t="shared" si="49"/>
        <v>10</v>
      </c>
      <c r="Q28">
        <f t="shared" si="50"/>
        <v>0</v>
      </c>
      <c r="R28">
        <f t="shared" si="51"/>
        <v>0</v>
      </c>
      <c r="T28">
        <f t="shared" si="52"/>
        <v>2</v>
      </c>
      <c r="U28">
        <f t="shared" si="4"/>
        <v>2</v>
      </c>
      <c r="V28">
        <f t="shared" si="5"/>
        <v>2</v>
      </c>
      <c r="W28">
        <f t="shared" si="6"/>
        <v>10</v>
      </c>
      <c r="X28">
        <f t="shared" si="7"/>
        <v>2</v>
      </c>
      <c r="Y28">
        <f t="shared" si="8"/>
        <v>10</v>
      </c>
      <c r="Z28">
        <f t="shared" si="9"/>
        <v>2</v>
      </c>
      <c r="AA28">
        <f t="shared" si="10"/>
        <v>2</v>
      </c>
      <c r="AB28">
        <f t="shared" si="11"/>
        <v>2</v>
      </c>
      <c r="AC28">
        <f t="shared" si="12"/>
        <v>2</v>
      </c>
      <c r="AD28">
        <f t="shared" si="13"/>
        <v>2</v>
      </c>
      <c r="AE28">
        <f t="shared" si="53"/>
        <v>588628</v>
      </c>
      <c r="AG28">
        <f t="shared" si="54"/>
        <v>2</v>
      </c>
      <c r="AH28">
        <f t="shared" si="14"/>
        <v>2</v>
      </c>
      <c r="AI28">
        <f t="shared" si="15"/>
        <v>2</v>
      </c>
      <c r="AJ28">
        <f t="shared" si="16"/>
        <v>10</v>
      </c>
      <c r="AK28">
        <f t="shared" si="17"/>
        <v>2</v>
      </c>
      <c r="AL28">
        <f t="shared" si="18"/>
        <v>10</v>
      </c>
      <c r="AM28">
        <f t="shared" si="19"/>
        <v>2</v>
      </c>
      <c r="AN28">
        <f t="shared" si="20"/>
        <v>2</v>
      </c>
      <c r="AO28">
        <f t="shared" si="21"/>
        <v>2</v>
      </c>
      <c r="AP28">
        <f t="shared" si="22"/>
        <v>2</v>
      </c>
      <c r="AQ28">
        <f t="shared" si="23"/>
        <v>2</v>
      </c>
      <c r="AR28">
        <f t="shared" si="55"/>
        <v>65217</v>
      </c>
      <c r="AT28">
        <f t="shared" si="24"/>
        <v>2</v>
      </c>
      <c r="AU28">
        <f t="shared" si="25"/>
        <v>2</v>
      </c>
      <c r="AV28">
        <f t="shared" si="26"/>
        <v>2</v>
      </c>
      <c r="AW28">
        <f t="shared" si="27"/>
        <v>10</v>
      </c>
      <c r="AX28">
        <f t="shared" si="28"/>
        <v>2</v>
      </c>
      <c r="AY28">
        <f t="shared" si="29"/>
        <v>10</v>
      </c>
      <c r="AZ28">
        <f t="shared" si="30"/>
        <v>2</v>
      </c>
      <c r="BA28">
        <f t="shared" si="31"/>
        <v>2</v>
      </c>
      <c r="BB28">
        <f t="shared" si="32"/>
        <v>2</v>
      </c>
      <c r="BC28">
        <f t="shared" si="33"/>
        <v>2</v>
      </c>
      <c r="BD28">
        <f t="shared" si="34"/>
        <v>2</v>
      </c>
      <c r="BE28">
        <f t="shared" si="56"/>
        <v>1001672</v>
      </c>
      <c r="BG28">
        <f t="shared" si="57"/>
        <v>2</v>
      </c>
      <c r="BH28">
        <f t="shared" si="35"/>
        <v>2</v>
      </c>
      <c r="BI28">
        <f t="shared" si="36"/>
        <v>2</v>
      </c>
      <c r="BJ28">
        <f t="shared" si="37"/>
        <v>10</v>
      </c>
      <c r="BK28">
        <f t="shared" si="38"/>
        <v>2</v>
      </c>
      <c r="BL28">
        <f t="shared" si="39"/>
        <v>10</v>
      </c>
      <c r="BM28">
        <f t="shared" si="40"/>
        <v>2</v>
      </c>
      <c r="BN28">
        <f t="shared" si="41"/>
        <v>2</v>
      </c>
      <c r="BO28">
        <f t="shared" si="42"/>
        <v>2</v>
      </c>
      <c r="BP28">
        <f t="shared" si="43"/>
        <v>2</v>
      </c>
      <c r="BQ28">
        <f t="shared" si="44"/>
        <v>2</v>
      </c>
      <c r="BR28">
        <f t="shared" si="58"/>
        <v>1001672</v>
      </c>
    </row>
    <row r="29" spans="1:70">
      <c r="A29" s="12"/>
      <c r="B29" s="12">
        <f t="shared" si="45"/>
        <v>2022</v>
      </c>
      <c r="C29" s="12">
        <f t="shared" si="46"/>
        <v>4</v>
      </c>
      <c r="D29" s="12">
        <f t="shared" si="46"/>
        <v>4</v>
      </c>
      <c r="E29" s="12">
        <f t="shared" si="46"/>
        <v>4</v>
      </c>
      <c r="F29" s="12">
        <f t="shared" si="46"/>
        <v>8</v>
      </c>
      <c r="G29" s="12">
        <f t="shared" si="46"/>
        <v>4</v>
      </c>
      <c r="H29" s="12">
        <f t="shared" si="46"/>
        <v>8</v>
      </c>
      <c r="I29" s="12">
        <f t="shared" si="46"/>
        <v>4</v>
      </c>
      <c r="J29" s="12">
        <f t="shared" si="46"/>
        <v>4</v>
      </c>
      <c r="K29" s="12">
        <f t="shared" si="46"/>
        <v>4</v>
      </c>
      <c r="L29" s="12">
        <f t="shared" si="46"/>
        <v>4</v>
      </c>
      <c r="M29" s="12">
        <f t="shared" si="46"/>
        <v>4</v>
      </c>
      <c r="N29" s="12">
        <f t="shared" si="47"/>
        <v>316239</v>
      </c>
      <c r="O29" s="12">
        <f t="shared" si="48"/>
        <v>4</v>
      </c>
      <c r="P29">
        <f t="shared" si="49"/>
        <v>8</v>
      </c>
      <c r="Q29">
        <f t="shared" si="50"/>
        <v>0</v>
      </c>
      <c r="R29">
        <f t="shared" si="51"/>
        <v>0</v>
      </c>
      <c r="T29">
        <f t="shared" si="52"/>
        <v>4</v>
      </c>
      <c r="U29">
        <f t="shared" si="4"/>
        <v>4</v>
      </c>
      <c r="V29">
        <f t="shared" si="5"/>
        <v>4</v>
      </c>
      <c r="W29">
        <f t="shared" si="6"/>
        <v>8</v>
      </c>
      <c r="X29">
        <f t="shared" si="7"/>
        <v>4</v>
      </c>
      <c r="Y29">
        <f t="shared" si="8"/>
        <v>8</v>
      </c>
      <c r="Z29">
        <f t="shared" si="9"/>
        <v>4</v>
      </c>
      <c r="AA29">
        <f t="shared" si="10"/>
        <v>4</v>
      </c>
      <c r="AB29">
        <f t="shared" si="11"/>
        <v>4</v>
      </c>
      <c r="AC29">
        <f t="shared" si="12"/>
        <v>4</v>
      </c>
      <c r="AD29">
        <f t="shared" si="13"/>
        <v>4</v>
      </c>
      <c r="AE29">
        <f t="shared" si="53"/>
        <v>602789</v>
      </c>
      <c r="AG29">
        <f t="shared" si="54"/>
        <v>4</v>
      </c>
      <c r="AH29">
        <f t="shared" si="14"/>
        <v>4</v>
      </c>
      <c r="AI29">
        <f t="shared" si="15"/>
        <v>4</v>
      </c>
      <c r="AJ29">
        <f t="shared" si="16"/>
        <v>8</v>
      </c>
      <c r="AK29">
        <f t="shared" si="17"/>
        <v>4</v>
      </c>
      <c r="AL29">
        <f t="shared" si="18"/>
        <v>8</v>
      </c>
      <c r="AM29">
        <f t="shared" si="19"/>
        <v>4</v>
      </c>
      <c r="AN29">
        <f t="shared" si="20"/>
        <v>4</v>
      </c>
      <c r="AO29">
        <f t="shared" si="21"/>
        <v>4</v>
      </c>
      <c r="AP29">
        <f t="shared" si="22"/>
        <v>4</v>
      </c>
      <c r="AQ29">
        <f t="shared" si="23"/>
        <v>4</v>
      </c>
      <c r="AR29">
        <f t="shared" si="55"/>
        <v>78272</v>
      </c>
      <c r="AT29">
        <f t="shared" si="24"/>
        <v>4</v>
      </c>
      <c r="AU29">
        <f t="shared" si="25"/>
        <v>4</v>
      </c>
      <c r="AV29">
        <f t="shared" si="26"/>
        <v>4</v>
      </c>
      <c r="AW29">
        <f t="shared" si="27"/>
        <v>8</v>
      </c>
      <c r="AX29">
        <f t="shared" si="28"/>
        <v>4</v>
      </c>
      <c r="AY29">
        <f t="shared" si="29"/>
        <v>8</v>
      </c>
      <c r="AZ29">
        <f t="shared" si="30"/>
        <v>4</v>
      </c>
      <c r="BA29">
        <f t="shared" si="31"/>
        <v>4</v>
      </c>
      <c r="BB29">
        <f t="shared" si="32"/>
        <v>4</v>
      </c>
      <c r="BC29">
        <f t="shared" si="33"/>
        <v>4</v>
      </c>
      <c r="BD29">
        <f t="shared" si="34"/>
        <v>4</v>
      </c>
      <c r="BE29">
        <f t="shared" si="56"/>
        <v>1002699</v>
      </c>
      <c r="BG29">
        <f t="shared" si="57"/>
        <v>4</v>
      </c>
      <c r="BH29">
        <f t="shared" si="35"/>
        <v>4</v>
      </c>
      <c r="BI29">
        <f t="shared" si="36"/>
        <v>4</v>
      </c>
      <c r="BJ29">
        <f t="shared" si="37"/>
        <v>8</v>
      </c>
      <c r="BK29">
        <f t="shared" si="38"/>
        <v>4</v>
      </c>
      <c r="BL29">
        <f t="shared" si="39"/>
        <v>8</v>
      </c>
      <c r="BM29">
        <f t="shared" si="40"/>
        <v>4</v>
      </c>
      <c r="BN29">
        <f t="shared" si="41"/>
        <v>4</v>
      </c>
      <c r="BO29">
        <f t="shared" si="42"/>
        <v>4</v>
      </c>
      <c r="BP29">
        <f t="shared" si="43"/>
        <v>4</v>
      </c>
      <c r="BQ29">
        <f t="shared" si="44"/>
        <v>4</v>
      </c>
      <c r="BR29">
        <f t="shared" si="58"/>
        <v>1000000</v>
      </c>
    </row>
    <row r="32" spans="1:70">
      <c r="C32" t="s">
        <v>96</v>
      </c>
      <c r="D32" t="s">
        <v>97</v>
      </c>
      <c r="E32" t="s">
        <v>98</v>
      </c>
      <c r="F32" t="s">
        <v>99</v>
      </c>
    </row>
    <row r="33" spans="2:13">
      <c r="B33">
        <f>B3</f>
        <v>2011</v>
      </c>
      <c r="C33" s="32">
        <f>SUM(C3:D3)</f>
        <v>0.99999999985403942</v>
      </c>
      <c r="D33" s="32">
        <f>SUM(E3:H3)</f>
        <v>0.99999999581793464</v>
      </c>
      <c r="E33" s="32">
        <f>SUM(I3:K3)</f>
        <v>1.0000000011990902</v>
      </c>
      <c r="F33" s="32">
        <f>SUM(L3:M3)</f>
        <v>0.9999999993442753</v>
      </c>
    </row>
    <row r="34" spans="2:13">
      <c r="B34">
        <f t="shared" ref="B34:B43" si="59">B4</f>
        <v>2012</v>
      </c>
      <c r="C34" s="32">
        <f t="shared" ref="C34:C43" si="60">SUM(C4:D4)</f>
        <v>0.9999999998724064</v>
      </c>
      <c r="D34" s="32">
        <f t="shared" ref="D34:D43" si="61">SUM(E4:H4)</f>
        <v>1.0000000006562668</v>
      </c>
      <c r="E34" s="32">
        <f t="shared" ref="E34:E43" si="62">SUM(I4:K4)</f>
        <v>0.99999999807889495</v>
      </c>
      <c r="F34" s="32">
        <f t="shared" ref="F34:F43" si="63">SUM(L4:M4)</f>
        <v>0.99999999936962247</v>
      </c>
    </row>
    <row r="35" spans="2:13">
      <c r="B35">
        <f t="shared" si="59"/>
        <v>2013</v>
      </c>
      <c r="C35" s="32">
        <f t="shared" si="60"/>
        <v>0.9999999997778749</v>
      </c>
      <c r="D35" s="32">
        <f t="shared" si="61"/>
        <v>0.99999999898742087</v>
      </c>
      <c r="E35" s="32">
        <f t="shared" si="62"/>
        <v>0.99999999872608614</v>
      </c>
      <c r="F35" s="32">
        <f t="shared" si="63"/>
        <v>1.0000000006821332</v>
      </c>
    </row>
    <row r="36" spans="2:13">
      <c r="B36">
        <f t="shared" si="59"/>
        <v>2015</v>
      </c>
      <c r="C36" s="32">
        <f t="shared" si="60"/>
        <v>1.0000000000424039</v>
      </c>
      <c r="D36" s="32">
        <f t="shared" si="61"/>
        <v>1.0000000022299826</v>
      </c>
      <c r="E36" s="32">
        <f t="shared" si="62"/>
        <v>1.0000000016655128</v>
      </c>
      <c r="F36" s="32">
        <f t="shared" si="63"/>
        <v>0.99999999993654853</v>
      </c>
    </row>
    <row r="37" spans="2:13">
      <c r="B37">
        <f t="shared" si="59"/>
        <v>2016</v>
      </c>
      <c r="C37" s="32">
        <f t="shared" si="60"/>
        <v>0.99999999937872275</v>
      </c>
      <c r="D37" s="32">
        <f t="shared" si="61"/>
        <v>1.0000000002032532</v>
      </c>
      <c r="E37" s="32">
        <f t="shared" si="62"/>
        <v>0.99999999780983873</v>
      </c>
      <c r="F37" s="32">
        <f t="shared" si="63"/>
        <v>0.99999999980996856</v>
      </c>
    </row>
    <row r="38" spans="2:13">
      <c r="B38">
        <f t="shared" si="59"/>
        <v>2017</v>
      </c>
      <c r="C38" s="32">
        <f t="shared" si="60"/>
        <v>1.0000000004372362</v>
      </c>
      <c r="D38" s="32">
        <f t="shared" si="61"/>
        <v>0.99999999953874219</v>
      </c>
      <c r="E38" s="32">
        <f t="shared" si="62"/>
        <v>0.99999999191978739</v>
      </c>
      <c r="F38" s="32">
        <f t="shared" si="63"/>
        <v>1.0000000002673157</v>
      </c>
    </row>
    <row r="39" spans="2:13">
      <c r="B39">
        <f t="shared" si="59"/>
        <v>2018</v>
      </c>
      <c r="C39" s="32">
        <f t="shared" si="60"/>
        <v>1.0000000006962897</v>
      </c>
      <c r="D39" s="32">
        <f t="shared" si="61"/>
        <v>0.99999999836200093</v>
      </c>
      <c r="E39" s="32">
        <f t="shared" si="62"/>
        <v>0.99999999936191231</v>
      </c>
      <c r="F39" s="32">
        <f t="shared" si="63"/>
        <v>1.0000000008438872</v>
      </c>
    </row>
    <row r="40" spans="2:13">
      <c r="B40">
        <f t="shared" si="59"/>
        <v>2019</v>
      </c>
      <c r="C40" s="32">
        <f t="shared" si="60"/>
        <v>1.0000000003253025</v>
      </c>
      <c r="D40" s="32">
        <f t="shared" si="61"/>
        <v>0.9999999999374386</v>
      </c>
      <c r="E40" s="32">
        <f t="shared" si="62"/>
        <v>1.0000000001164246</v>
      </c>
      <c r="F40" s="32">
        <f t="shared" si="63"/>
        <v>1.0000000000575284</v>
      </c>
    </row>
    <row r="41" spans="2:13">
      <c r="B41">
        <f t="shared" si="59"/>
        <v>2020</v>
      </c>
      <c r="C41" s="32">
        <f t="shared" si="60"/>
        <v>0.99999999992910216</v>
      </c>
      <c r="D41" s="32">
        <f t="shared" si="61"/>
        <v>0.99999999975880316</v>
      </c>
      <c r="E41" s="32">
        <f t="shared" si="62"/>
        <v>1.0000000005576868</v>
      </c>
      <c r="F41" s="32">
        <f t="shared" si="63"/>
        <v>0.99999999991874677</v>
      </c>
    </row>
    <row r="42" spans="2:13">
      <c r="B42">
        <f t="shared" si="59"/>
        <v>2021</v>
      </c>
      <c r="C42" s="32">
        <f t="shared" si="60"/>
        <v>0.9999999988212368</v>
      </c>
      <c r="D42" s="32">
        <f t="shared" si="61"/>
        <v>1.0000000025018243</v>
      </c>
      <c r="E42" s="32">
        <f t="shared" si="62"/>
        <v>0.99999999969241149</v>
      </c>
      <c r="F42" s="32">
        <f t="shared" si="63"/>
        <v>1.0000000001132252</v>
      </c>
    </row>
    <row r="43" spans="2:13">
      <c r="B43">
        <f t="shared" si="59"/>
        <v>2022</v>
      </c>
      <c r="C43" s="32">
        <f t="shared" si="60"/>
        <v>1.0000000006599779</v>
      </c>
      <c r="D43" s="32">
        <f t="shared" si="61"/>
        <v>1.0000000001379266</v>
      </c>
      <c r="E43" s="32">
        <f t="shared" si="62"/>
        <v>1.0000000029831488</v>
      </c>
      <c r="F43" s="32">
        <f t="shared" si="63"/>
        <v>1.0000000000778568</v>
      </c>
    </row>
    <row r="44" spans="2:13">
      <c r="C44" s="32"/>
      <c r="D44" s="32"/>
      <c r="E44" s="32"/>
      <c r="F44" s="32"/>
    </row>
    <row r="45" spans="2:13">
      <c r="B45" t="s">
        <v>107</v>
      </c>
      <c r="C45" s="32">
        <f>CORREL(C3:C13,$BN$3:$BN$13)</f>
        <v>0.97316051710099172</v>
      </c>
      <c r="D45" s="32">
        <f t="shared" ref="D45:M45" si="64">CORREL(D3:D13,$BN$3:$BN$13)</f>
        <v>-0.97316051587407049</v>
      </c>
      <c r="E45" s="32">
        <f t="shared" si="64"/>
        <v>0.97316227033300817</v>
      </c>
      <c r="F45" s="32">
        <f t="shared" si="64"/>
        <v>-0.97316237224754953</v>
      </c>
      <c r="G45" s="32">
        <f t="shared" si="64"/>
        <v>0.97316348914763018</v>
      </c>
      <c r="H45" s="32">
        <f t="shared" si="64"/>
        <v>-0.97316531035703369</v>
      </c>
      <c r="I45" s="32">
        <f t="shared" si="64"/>
        <v>0.97317316076945182</v>
      </c>
      <c r="J45" s="32">
        <f t="shared" si="64"/>
        <v>-0.97316104206121634</v>
      </c>
      <c r="K45" s="32">
        <f t="shared" si="64"/>
        <v>-0.97318301970579946</v>
      </c>
      <c r="L45" s="32">
        <f t="shared" si="64"/>
        <v>0.97315731238659631</v>
      </c>
      <c r="M45" s="32">
        <f t="shared" si="64"/>
        <v>-0.9731573126659705</v>
      </c>
    </row>
    <row r="46" spans="2:13">
      <c r="B46" t="s">
        <v>106</v>
      </c>
      <c r="C46" s="32">
        <f>CORREL(C3:C13,$BM$3:$BM$13)</f>
        <v>-0.87449396266091528</v>
      </c>
      <c r="D46" s="32">
        <f t="shared" ref="D46:M46" si="65">CORREL(D3:D13,$BM$3:$BM$13)</f>
        <v>0.87449396424037995</v>
      </c>
      <c r="E46" s="32">
        <f t="shared" si="65"/>
        <v>-0.87449144147675506</v>
      </c>
      <c r="F46" s="32">
        <f t="shared" si="65"/>
        <v>0.87449147060824806</v>
      </c>
      <c r="G46" s="32">
        <f t="shared" si="65"/>
        <v>-0.87449283263606492</v>
      </c>
      <c r="H46" s="32">
        <f t="shared" si="65"/>
        <v>0.87449577207811935</v>
      </c>
      <c r="I46" s="32">
        <f t="shared" si="65"/>
        <v>-0.87449073198295157</v>
      </c>
      <c r="J46" s="32">
        <f t="shared" si="65"/>
        <v>0.87450880860381786</v>
      </c>
      <c r="K46" s="32">
        <f t="shared" si="65"/>
        <v>0.87447599193757219</v>
      </c>
      <c r="L46" s="32">
        <f t="shared" si="65"/>
        <v>-0.87448478306545929</v>
      </c>
      <c r="M46" s="32">
        <f t="shared" si="65"/>
        <v>0.87448479149961333</v>
      </c>
    </row>
    <row r="47" spans="2:13">
      <c r="B47" t="s">
        <v>108</v>
      </c>
      <c r="C47" s="32">
        <f>CORREL(C3:C13,$BL$3:$BL$13)</f>
        <v>-0.92497315376935252</v>
      </c>
      <c r="D47" s="32">
        <f t="shared" ref="D47:M47" si="66">CORREL(D3:D13,$BL$3:$BL$13)</f>
        <v>0.92497315096545862</v>
      </c>
      <c r="E47" s="32">
        <f t="shared" si="66"/>
        <v>-0.92497731052796295</v>
      </c>
      <c r="F47" s="32">
        <f t="shared" si="66"/>
        <v>0.92497738092437309</v>
      </c>
      <c r="G47" s="32">
        <f t="shared" si="66"/>
        <v>-0.92497819709197426</v>
      </c>
      <c r="H47" s="32">
        <f t="shared" si="66"/>
        <v>0.92497957157404842</v>
      </c>
      <c r="I47" s="32">
        <f t="shared" si="66"/>
        <v>-0.92499409743236849</v>
      </c>
      <c r="J47" s="32">
        <f t="shared" si="66"/>
        <v>0.92496428245357276</v>
      </c>
      <c r="K47" s="32">
        <f t="shared" si="66"/>
        <v>0.92501837443974633</v>
      </c>
      <c r="L47" s="32">
        <f t="shared" si="66"/>
        <v>-0.92497415782818293</v>
      </c>
      <c r="M47" s="32">
        <f t="shared" si="66"/>
        <v>0.92497415289214557</v>
      </c>
    </row>
    <row r="48" spans="2:13">
      <c r="B48" t="s">
        <v>109</v>
      </c>
      <c r="C48" s="32">
        <f>CORREL(C3:C13,$BK$3:$BK$13)</f>
        <v>-0.77967438117317223</v>
      </c>
      <c r="D48" s="32">
        <f t="shared" ref="D48:M48" si="67">CORREL(D3:D13,$BK$3:$BK$13)</f>
        <v>0.77967437721169963</v>
      </c>
      <c r="E48" s="32">
        <f t="shared" si="67"/>
        <v>-0.77968059022746872</v>
      </c>
      <c r="F48" s="32">
        <f t="shared" si="67"/>
        <v>0.7796815673507087</v>
      </c>
      <c r="G48" s="32">
        <f t="shared" si="67"/>
        <v>-0.77968136086118056</v>
      </c>
      <c r="H48" s="32">
        <f t="shared" si="67"/>
        <v>0.77967332642748177</v>
      </c>
      <c r="I48" s="32">
        <f t="shared" si="67"/>
        <v>-0.77969552375235185</v>
      </c>
      <c r="J48" s="32">
        <f t="shared" si="67"/>
        <v>0.77966105089986726</v>
      </c>
      <c r="K48" s="32">
        <f t="shared" si="67"/>
        <v>0.77972359816921699</v>
      </c>
      <c r="L48" s="32">
        <f t="shared" si="67"/>
        <v>-0.77968109339863845</v>
      </c>
      <c r="M48" s="32">
        <f t="shared" si="67"/>
        <v>0.77968108398970459</v>
      </c>
    </row>
    <row r="49" spans="1:16">
      <c r="B49" t="s">
        <v>110</v>
      </c>
      <c r="C49" s="40">
        <f>CORREL(C3:C13,$BJ$3:$BJ$13)</f>
        <v>0.61614433232101629</v>
      </c>
      <c r="D49" s="40">
        <f t="shared" ref="D49:M49" si="68">CORREL(D3:D13,$BJ$3:$BJ$13)</f>
        <v>-0.61614433873350505</v>
      </c>
      <c r="E49" s="40">
        <f t="shared" si="68"/>
        <v>0.61613473351277159</v>
      </c>
      <c r="F49" s="40">
        <f t="shared" si="68"/>
        <v>-0.61613355511660317</v>
      </c>
      <c r="G49" s="40">
        <f t="shared" si="68"/>
        <v>0.61613046678937011</v>
      </c>
      <c r="H49" s="40">
        <f t="shared" si="68"/>
        <v>-0.61613236487471301</v>
      </c>
      <c r="I49" s="40">
        <f t="shared" si="68"/>
        <v>0.61609282251264019</v>
      </c>
      <c r="J49" s="40">
        <f t="shared" si="68"/>
        <v>-0.61615113445999636</v>
      </c>
      <c r="K49" s="40">
        <f t="shared" si="68"/>
        <v>-0.61604531084022118</v>
      </c>
      <c r="L49" s="40">
        <f t="shared" si="68"/>
        <v>0.61614897950607228</v>
      </c>
      <c r="M49" s="40">
        <f t="shared" si="68"/>
        <v>-0.61614898513966654</v>
      </c>
    </row>
    <row r="51" spans="1:16">
      <c r="A51" t="s">
        <v>111</v>
      </c>
      <c r="B51" t="str">
        <f>B45</f>
        <v>korrel5</v>
      </c>
      <c r="C51" s="39">
        <f>ABS(C45)</f>
        <v>0.97316051710099172</v>
      </c>
      <c r="D51" s="39">
        <f t="shared" ref="D51:M51" si="69">ABS(D45)</f>
        <v>0.97316051587407049</v>
      </c>
      <c r="E51" s="39">
        <f t="shared" si="69"/>
        <v>0.97316227033300817</v>
      </c>
      <c r="F51" s="39">
        <f t="shared" si="69"/>
        <v>0.97316237224754953</v>
      </c>
      <c r="G51" s="39">
        <f t="shared" si="69"/>
        <v>0.97316348914763018</v>
      </c>
      <c r="H51" s="39">
        <f t="shared" si="69"/>
        <v>0.97316531035703369</v>
      </c>
      <c r="I51" s="39">
        <f t="shared" si="69"/>
        <v>0.97317316076945182</v>
      </c>
      <c r="J51" s="39">
        <f t="shared" si="69"/>
        <v>0.97316104206121634</v>
      </c>
      <c r="K51" s="39">
        <f t="shared" si="69"/>
        <v>0.97318301970579946</v>
      </c>
      <c r="L51" s="39">
        <f t="shared" si="69"/>
        <v>0.97315731238659631</v>
      </c>
      <c r="M51" s="39">
        <f t="shared" si="69"/>
        <v>0.9731573126659705</v>
      </c>
    </row>
    <row r="52" spans="1:16">
      <c r="A52" t="s">
        <v>111</v>
      </c>
      <c r="B52" t="str">
        <f t="shared" ref="B52:B55" si="70">B46</f>
        <v>korrel4</v>
      </c>
      <c r="C52" s="39">
        <f t="shared" ref="C52:M52" si="71">ABS(C46)</f>
        <v>0.87449396266091528</v>
      </c>
      <c r="D52" s="39">
        <f t="shared" si="71"/>
        <v>0.87449396424037995</v>
      </c>
      <c r="E52" s="39">
        <f t="shared" si="71"/>
        <v>0.87449144147675506</v>
      </c>
      <c r="F52" s="39">
        <f t="shared" si="71"/>
        <v>0.87449147060824806</v>
      </c>
      <c r="G52" s="39">
        <f t="shared" si="71"/>
        <v>0.87449283263606492</v>
      </c>
      <c r="H52" s="39">
        <f t="shared" si="71"/>
        <v>0.87449577207811935</v>
      </c>
      <c r="I52" s="39">
        <f t="shared" si="71"/>
        <v>0.87449073198295157</v>
      </c>
      <c r="J52" s="39">
        <f t="shared" si="71"/>
        <v>0.87450880860381786</v>
      </c>
      <c r="K52" s="39">
        <f t="shared" si="71"/>
        <v>0.87447599193757219</v>
      </c>
      <c r="L52" s="39">
        <f t="shared" si="71"/>
        <v>0.87448478306545929</v>
      </c>
      <c r="M52" s="39">
        <f t="shared" si="71"/>
        <v>0.87448479149961333</v>
      </c>
    </row>
    <row r="53" spans="1:16">
      <c r="A53" t="s">
        <v>111</v>
      </c>
      <c r="B53" t="str">
        <f t="shared" si="70"/>
        <v>korrel3</v>
      </c>
      <c r="C53" s="39">
        <f t="shared" ref="C53:M53" si="72">ABS(C47)</f>
        <v>0.92497315376935252</v>
      </c>
      <c r="D53" s="39">
        <f t="shared" si="72"/>
        <v>0.92497315096545862</v>
      </c>
      <c r="E53" s="39">
        <f t="shared" si="72"/>
        <v>0.92497731052796295</v>
      </c>
      <c r="F53" s="39">
        <f t="shared" si="72"/>
        <v>0.92497738092437309</v>
      </c>
      <c r="G53" s="39">
        <f t="shared" si="72"/>
        <v>0.92497819709197426</v>
      </c>
      <c r="H53" s="39">
        <f t="shared" si="72"/>
        <v>0.92497957157404842</v>
      </c>
      <c r="I53" s="39">
        <f t="shared" si="72"/>
        <v>0.92499409743236849</v>
      </c>
      <c r="J53" s="39">
        <f t="shared" si="72"/>
        <v>0.92496428245357276</v>
      </c>
      <c r="K53" s="39">
        <f t="shared" si="72"/>
        <v>0.92501837443974633</v>
      </c>
      <c r="L53" s="39">
        <f t="shared" si="72"/>
        <v>0.92497415782818293</v>
      </c>
      <c r="M53" s="39">
        <f t="shared" si="72"/>
        <v>0.92497415289214557</v>
      </c>
    </row>
    <row r="54" spans="1:16">
      <c r="A54" t="s">
        <v>111</v>
      </c>
      <c r="B54" t="str">
        <f t="shared" si="70"/>
        <v>korrel2</v>
      </c>
      <c r="C54" s="39">
        <f t="shared" ref="C54:M54" si="73">ABS(C48)</f>
        <v>0.77967438117317223</v>
      </c>
      <c r="D54" s="39">
        <f t="shared" si="73"/>
        <v>0.77967437721169963</v>
      </c>
      <c r="E54" s="39">
        <f t="shared" si="73"/>
        <v>0.77968059022746872</v>
      </c>
      <c r="F54" s="39">
        <f t="shared" si="73"/>
        <v>0.7796815673507087</v>
      </c>
      <c r="G54" s="39">
        <f t="shared" si="73"/>
        <v>0.77968136086118056</v>
      </c>
      <c r="H54" s="39">
        <f t="shared" si="73"/>
        <v>0.77967332642748177</v>
      </c>
      <c r="I54" s="39">
        <f t="shared" si="73"/>
        <v>0.77969552375235185</v>
      </c>
      <c r="J54" s="39">
        <f t="shared" si="73"/>
        <v>0.77966105089986726</v>
      </c>
      <c r="K54" s="39">
        <f t="shared" si="73"/>
        <v>0.77972359816921699</v>
      </c>
      <c r="L54" s="39">
        <f t="shared" si="73"/>
        <v>0.77968109339863845</v>
      </c>
      <c r="M54" s="39">
        <f t="shared" si="73"/>
        <v>0.77968108398970459</v>
      </c>
    </row>
    <row r="55" spans="1:16">
      <c r="A55" t="s">
        <v>111</v>
      </c>
      <c r="B55" t="str">
        <f t="shared" si="70"/>
        <v>korrel1</v>
      </c>
      <c r="C55" s="39">
        <f t="shared" ref="C55:M55" si="74">ABS(C49)</f>
        <v>0.61614433232101629</v>
      </c>
      <c r="D55" s="39">
        <f t="shared" si="74"/>
        <v>0.61614433873350505</v>
      </c>
      <c r="E55" s="39">
        <f t="shared" si="74"/>
        <v>0.61613473351277159</v>
      </c>
      <c r="F55" s="39">
        <f t="shared" si="74"/>
        <v>0.61613355511660317</v>
      </c>
      <c r="G55" s="39">
        <f t="shared" si="74"/>
        <v>0.61613046678937011</v>
      </c>
      <c r="H55" s="39">
        <f t="shared" si="74"/>
        <v>0.61613236487471301</v>
      </c>
      <c r="I55" s="39">
        <f t="shared" si="74"/>
        <v>0.61609282251264019</v>
      </c>
      <c r="J55" s="39">
        <f t="shared" si="74"/>
        <v>0.61615113445999636</v>
      </c>
      <c r="K55" s="39">
        <f t="shared" si="74"/>
        <v>0.61604531084022118</v>
      </c>
      <c r="L55" s="39">
        <f t="shared" si="74"/>
        <v>0.61614897950607228</v>
      </c>
      <c r="M55" s="39">
        <f t="shared" si="74"/>
        <v>0.61614898513966654</v>
      </c>
      <c r="O55" t="s">
        <v>50</v>
      </c>
    </row>
    <row r="56" spans="1:16">
      <c r="N56" s="41">
        <f>AVERAGE(C51:M55)</f>
        <v>0.83368926692011791</v>
      </c>
      <c r="O56" t="s">
        <v>101</v>
      </c>
      <c r="P56" t="s">
        <v>113</v>
      </c>
    </row>
    <row r="58" spans="1:16">
      <c r="B58" t="s">
        <v>454</v>
      </c>
      <c r="C58">
        <f>IF(C45&gt;0,0,1)</f>
        <v>0</v>
      </c>
      <c r="D58">
        <f t="shared" ref="D58:M58" si="75">IF(D45&gt;0,0,1)</f>
        <v>1</v>
      </c>
      <c r="E58">
        <f t="shared" si="75"/>
        <v>0</v>
      </c>
      <c r="F58">
        <f t="shared" si="75"/>
        <v>1</v>
      </c>
      <c r="G58">
        <f t="shared" si="75"/>
        <v>0</v>
      </c>
      <c r="H58">
        <f t="shared" si="75"/>
        <v>1</v>
      </c>
      <c r="I58">
        <f t="shared" si="75"/>
        <v>0</v>
      </c>
      <c r="J58">
        <f t="shared" si="75"/>
        <v>1</v>
      </c>
      <c r="K58">
        <f t="shared" si="75"/>
        <v>1</v>
      </c>
      <c r="L58">
        <f t="shared" si="75"/>
        <v>0</v>
      </c>
      <c r="M58">
        <f t="shared" si="75"/>
        <v>1</v>
      </c>
    </row>
    <row r="59" spans="1:16">
      <c r="B59" t="s">
        <v>455</v>
      </c>
      <c r="C59">
        <f t="shared" ref="C59:M59" si="76">IF(C46&gt;0,0,1)</f>
        <v>1</v>
      </c>
      <c r="D59">
        <f t="shared" si="76"/>
        <v>0</v>
      </c>
      <c r="E59">
        <f t="shared" si="76"/>
        <v>1</v>
      </c>
      <c r="F59">
        <f t="shared" si="76"/>
        <v>0</v>
      </c>
      <c r="G59">
        <f t="shared" si="76"/>
        <v>1</v>
      </c>
      <c r="H59">
        <f t="shared" si="76"/>
        <v>0</v>
      </c>
      <c r="I59">
        <f t="shared" si="76"/>
        <v>1</v>
      </c>
      <c r="J59">
        <f t="shared" si="76"/>
        <v>0</v>
      </c>
      <c r="K59">
        <f t="shared" si="76"/>
        <v>0</v>
      </c>
      <c r="L59">
        <f t="shared" si="76"/>
        <v>1</v>
      </c>
      <c r="M59">
        <f t="shared" si="76"/>
        <v>0</v>
      </c>
    </row>
    <row r="60" spans="1:16">
      <c r="B60" t="s">
        <v>456</v>
      </c>
      <c r="C60">
        <f t="shared" ref="C60:M60" si="77">IF(C47&gt;0,0,1)</f>
        <v>1</v>
      </c>
      <c r="D60">
        <f t="shared" si="77"/>
        <v>0</v>
      </c>
      <c r="E60">
        <f t="shared" si="77"/>
        <v>1</v>
      </c>
      <c r="F60">
        <f t="shared" si="77"/>
        <v>0</v>
      </c>
      <c r="G60">
        <f t="shared" si="77"/>
        <v>1</v>
      </c>
      <c r="H60">
        <f t="shared" si="77"/>
        <v>0</v>
      </c>
      <c r="I60">
        <f t="shared" si="77"/>
        <v>1</v>
      </c>
      <c r="J60">
        <f t="shared" si="77"/>
        <v>0</v>
      </c>
      <c r="K60">
        <f t="shared" si="77"/>
        <v>0</v>
      </c>
      <c r="L60">
        <f t="shared" si="77"/>
        <v>1</v>
      </c>
      <c r="M60">
        <f t="shared" si="77"/>
        <v>0</v>
      </c>
    </row>
    <row r="61" spans="1:16">
      <c r="B61" t="s">
        <v>457</v>
      </c>
      <c r="C61">
        <f t="shared" ref="C61:M61" si="78">IF(C48&gt;0,0,1)</f>
        <v>1</v>
      </c>
      <c r="D61">
        <f t="shared" si="78"/>
        <v>0</v>
      </c>
      <c r="E61">
        <f t="shared" si="78"/>
        <v>1</v>
      </c>
      <c r="F61">
        <f t="shared" si="78"/>
        <v>0</v>
      </c>
      <c r="G61">
        <f t="shared" si="78"/>
        <v>1</v>
      </c>
      <c r="H61">
        <f t="shared" si="78"/>
        <v>0</v>
      </c>
      <c r="I61">
        <f t="shared" si="78"/>
        <v>1</v>
      </c>
      <c r="J61">
        <f t="shared" si="78"/>
        <v>0</v>
      </c>
      <c r="K61">
        <f t="shared" si="78"/>
        <v>0</v>
      </c>
      <c r="L61">
        <f t="shared" si="78"/>
        <v>1</v>
      </c>
      <c r="M61">
        <f t="shared" si="78"/>
        <v>0</v>
      </c>
    </row>
    <row r="62" spans="1:16">
      <c r="B62" t="s">
        <v>458</v>
      </c>
      <c r="C62">
        <f t="shared" ref="C62:M62" si="79">IF(C49&gt;0,0,1)</f>
        <v>0</v>
      </c>
      <c r="D62">
        <f t="shared" si="79"/>
        <v>1</v>
      </c>
      <c r="E62">
        <f t="shared" si="79"/>
        <v>0</v>
      </c>
      <c r="F62">
        <f t="shared" si="79"/>
        <v>1</v>
      </c>
      <c r="G62">
        <f t="shared" si="79"/>
        <v>0</v>
      </c>
      <c r="H62">
        <f t="shared" si="79"/>
        <v>1</v>
      </c>
      <c r="I62">
        <f t="shared" si="79"/>
        <v>0</v>
      </c>
      <c r="J62">
        <f t="shared" si="79"/>
        <v>1</v>
      </c>
      <c r="K62">
        <f t="shared" si="79"/>
        <v>1</v>
      </c>
      <c r="L62">
        <f t="shared" si="79"/>
        <v>0</v>
      </c>
      <c r="M62">
        <f t="shared" si="79"/>
        <v>1</v>
      </c>
    </row>
    <row r="65" spans="3:14">
      <c r="C65">
        <f>RANK(C3,C$3:C$13,C$58)</f>
        <v>11</v>
      </c>
      <c r="D65">
        <f t="shared" ref="D65:M65" si="80">RANK(D3,D$3:D$13,D$58)</f>
        <v>11</v>
      </c>
      <c r="E65">
        <f t="shared" si="80"/>
        <v>11</v>
      </c>
      <c r="F65">
        <f t="shared" si="80"/>
        <v>11</v>
      </c>
      <c r="G65">
        <f t="shared" si="80"/>
        <v>11</v>
      </c>
      <c r="H65">
        <f t="shared" si="80"/>
        <v>11</v>
      </c>
      <c r="I65">
        <f t="shared" si="80"/>
        <v>11</v>
      </c>
      <c r="J65">
        <f t="shared" si="80"/>
        <v>11</v>
      </c>
      <c r="K65">
        <f t="shared" si="80"/>
        <v>11</v>
      </c>
      <c r="L65">
        <f t="shared" si="80"/>
        <v>11</v>
      </c>
      <c r="M65">
        <f t="shared" si="80"/>
        <v>11</v>
      </c>
      <c r="N65">
        <f>N19</f>
        <v>174995</v>
      </c>
    </row>
    <row r="66" spans="3:14">
      <c r="C66">
        <f t="shared" ref="C66:M66" si="81">RANK(C4,C$3:C$13,C$58)</f>
        <v>8</v>
      </c>
      <c r="D66">
        <f t="shared" si="81"/>
        <v>8</v>
      </c>
      <c r="E66">
        <f t="shared" si="81"/>
        <v>8</v>
      </c>
      <c r="F66">
        <f t="shared" si="81"/>
        <v>8</v>
      </c>
      <c r="G66">
        <f t="shared" si="81"/>
        <v>8</v>
      </c>
      <c r="H66">
        <f t="shared" si="81"/>
        <v>8</v>
      </c>
      <c r="I66">
        <f t="shared" si="81"/>
        <v>8</v>
      </c>
      <c r="J66">
        <f t="shared" si="81"/>
        <v>8</v>
      </c>
      <c r="K66">
        <f t="shared" si="81"/>
        <v>8</v>
      </c>
      <c r="L66">
        <f t="shared" si="81"/>
        <v>8</v>
      </c>
      <c r="M66">
        <f t="shared" si="81"/>
        <v>8</v>
      </c>
      <c r="N66">
        <f t="shared" ref="N66:N75" si="82">N20</f>
        <v>226198</v>
      </c>
    </row>
    <row r="67" spans="3:14">
      <c r="C67">
        <f t="shared" ref="C67:M67" si="83">RANK(C5,C$3:C$13,C$58)</f>
        <v>10</v>
      </c>
      <c r="D67">
        <f t="shared" si="83"/>
        <v>10</v>
      </c>
      <c r="E67">
        <f t="shared" si="83"/>
        <v>10</v>
      </c>
      <c r="F67">
        <f t="shared" si="83"/>
        <v>10</v>
      </c>
      <c r="G67">
        <f t="shared" si="83"/>
        <v>10</v>
      </c>
      <c r="H67">
        <f t="shared" si="83"/>
        <v>10</v>
      </c>
      <c r="I67">
        <f t="shared" si="83"/>
        <v>10</v>
      </c>
      <c r="J67">
        <f t="shared" si="83"/>
        <v>10</v>
      </c>
      <c r="K67">
        <f t="shared" si="83"/>
        <v>10</v>
      </c>
      <c r="L67">
        <f t="shared" si="83"/>
        <v>10</v>
      </c>
      <c r="M67">
        <f t="shared" si="83"/>
        <v>10</v>
      </c>
      <c r="N67">
        <f t="shared" si="82"/>
        <v>185571</v>
      </c>
    </row>
    <row r="68" spans="3:14">
      <c r="C68">
        <f t="shared" ref="C68:M68" si="84">RANK(C6,C$3:C$13,C$58)</f>
        <v>9</v>
      </c>
      <c r="D68">
        <f t="shared" si="84"/>
        <v>9</v>
      </c>
      <c r="E68">
        <f t="shared" si="84"/>
        <v>9</v>
      </c>
      <c r="F68">
        <f t="shared" si="84"/>
        <v>9</v>
      </c>
      <c r="G68">
        <f t="shared" si="84"/>
        <v>9</v>
      </c>
      <c r="H68">
        <f t="shared" si="84"/>
        <v>9</v>
      </c>
      <c r="I68">
        <f t="shared" si="84"/>
        <v>9</v>
      </c>
      <c r="J68">
        <f t="shared" si="84"/>
        <v>9</v>
      </c>
      <c r="K68">
        <f t="shared" si="84"/>
        <v>9</v>
      </c>
      <c r="L68">
        <f t="shared" si="84"/>
        <v>9</v>
      </c>
      <c r="M68">
        <f t="shared" si="84"/>
        <v>9</v>
      </c>
      <c r="N68">
        <f t="shared" si="82"/>
        <v>221944</v>
      </c>
    </row>
    <row r="69" spans="3:14">
      <c r="C69">
        <f t="shared" ref="C69:M69" si="85">RANK(C7,C$3:C$13,C$58)</f>
        <v>1</v>
      </c>
      <c r="D69">
        <f t="shared" si="85"/>
        <v>1</v>
      </c>
      <c r="E69">
        <f t="shared" si="85"/>
        <v>1</v>
      </c>
      <c r="F69">
        <f t="shared" si="85"/>
        <v>1</v>
      </c>
      <c r="G69">
        <f t="shared" si="85"/>
        <v>1</v>
      </c>
      <c r="H69">
        <f t="shared" si="85"/>
        <v>1</v>
      </c>
      <c r="I69">
        <f t="shared" si="85"/>
        <v>1</v>
      </c>
      <c r="J69">
        <f t="shared" si="85"/>
        <v>1</v>
      </c>
      <c r="K69">
        <f t="shared" si="85"/>
        <v>1</v>
      </c>
      <c r="L69">
        <f t="shared" si="85"/>
        <v>1</v>
      </c>
      <c r="M69">
        <f t="shared" si="85"/>
        <v>1</v>
      </c>
      <c r="N69">
        <f t="shared" si="82"/>
        <v>369845</v>
      </c>
    </row>
    <row r="70" spans="3:14">
      <c r="C70">
        <f t="shared" ref="C70:M70" si="86">RANK(C8,C$3:C$13,C$58)</f>
        <v>3</v>
      </c>
      <c r="D70">
        <f t="shared" si="86"/>
        <v>3</v>
      </c>
      <c r="E70">
        <f t="shared" si="86"/>
        <v>3</v>
      </c>
      <c r="F70">
        <f t="shared" si="86"/>
        <v>3</v>
      </c>
      <c r="G70">
        <f t="shared" si="86"/>
        <v>3</v>
      </c>
      <c r="H70">
        <f t="shared" si="86"/>
        <v>3</v>
      </c>
      <c r="I70">
        <f t="shared" si="86"/>
        <v>3</v>
      </c>
      <c r="J70">
        <f t="shared" si="86"/>
        <v>3</v>
      </c>
      <c r="K70">
        <f t="shared" si="86"/>
        <v>3</v>
      </c>
      <c r="L70">
        <f t="shared" si="86"/>
        <v>3</v>
      </c>
      <c r="M70">
        <f t="shared" si="86"/>
        <v>3</v>
      </c>
      <c r="N70">
        <f t="shared" si="82"/>
        <v>332932</v>
      </c>
    </row>
    <row r="71" spans="3:14">
      <c r="C71">
        <f t="shared" ref="C71:M71" si="87">RANK(C9,C$3:C$13,C$58)</f>
        <v>7</v>
      </c>
      <c r="D71">
        <f t="shared" si="87"/>
        <v>7</v>
      </c>
      <c r="E71">
        <f t="shared" si="87"/>
        <v>7</v>
      </c>
      <c r="F71">
        <f t="shared" si="87"/>
        <v>7</v>
      </c>
      <c r="G71">
        <f t="shared" si="87"/>
        <v>7</v>
      </c>
      <c r="H71">
        <f t="shared" si="87"/>
        <v>7</v>
      </c>
      <c r="I71">
        <f t="shared" si="87"/>
        <v>7</v>
      </c>
      <c r="J71">
        <f t="shared" si="87"/>
        <v>7</v>
      </c>
      <c r="K71">
        <f t="shared" si="87"/>
        <v>7</v>
      </c>
      <c r="L71">
        <f t="shared" si="87"/>
        <v>7</v>
      </c>
      <c r="M71">
        <f t="shared" si="87"/>
        <v>7</v>
      </c>
      <c r="N71">
        <f t="shared" si="82"/>
        <v>267857</v>
      </c>
    </row>
    <row r="72" spans="3:14">
      <c r="C72">
        <f t="shared" ref="C72:M72" si="88">RANK(C10,C$3:C$13,C$58)</f>
        <v>5</v>
      </c>
      <c r="D72">
        <f t="shared" si="88"/>
        <v>5</v>
      </c>
      <c r="E72">
        <f t="shared" si="88"/>
        <v>5</v>
      </c>
      <c r="F72">
        <f t="shared" si="88"/>
        <v>5</v>
      </c>
      <c r="G72">
        <f t="shared" si="88"/>
        <v>5</v>
      </c>
      <c r="H72">
        <f t="shared" si="88"/>
        <v>5</v>
      </c>
      <c r="I72">
        <f t="shared" si="88"/>
        <v>5</v>
      </c>
      <c r="J72">
        <f t="shared" si="88"/>
        <v>5</v>
      </c>
      <c r="K72">
        <f t="shared" si="88"/>
        <v>5</v>
      </c>
      <c r="L72">
        <f t="shared" si="88"/>
        <v>5</v>
      </c>
      <c r="M72">
        <f t="shared" si="88"/>
        <v>5</v>
      </c>
      <c r="N72">
        <f t="shared" si="82"/>
        <v>295358</v>
      </c>
    </row>
    <row r="73" spans="3:14">
      <c r="C73">
        <f t="shared" ref="C73:M73" si="89">RANK(C11,C$3:C$13,C$58)</f>
        <v>6</v>
      </c>
      <c r="D73">
        <f t="shared" si="89"/>
        <v>6</v>
      </c>
      <c r="E73">
        <f t="shared" si="89"/>
        <v>6</v>
      </c>
      <c r="F73">
        <f t="shared" si="89"/>
        <v>6</v>
      </c>
      <c r="G73">
        <f t="shared" si="89"/>
        <v>6</v>
      </c>
      <c r="H73">
        <f t="shared" si="89"/>
        <v>6</v>
      </c>
      <c r="I73">
        <f t="shared" si="89"/>
        <v>6</v>
      </c>
      <c r="J73">
        <f t="shared" si="89"/>
        <v>6</v>
      </c>
      <c r="K73">
        <f t="shared" si="89"/>
        <v>6</v>
      </c>
      <c r="L73">
        <f t="shared" si="89"/>
        <v>6</v>
      </c>
      <c r="M73">
        <f t="shared" si="89"/>
        <v>6</v>
      </c>
      <c r="N73">
        <f t="shared" si="82"/>
        <v>315328</v>
      </c>
    </row>
    <row r="74" spans="3:14">
      <c r="C74">
        <f t="shared" ref="C74:M74" si="90">RANK(C12,C$3:C$13,C$58)</f>
        <v>2</v>
      </c>
      <c r="D74">
        <f t="shared" si="90"/>
        <v>2</v>
      </c>
      <c r="E74">
        <f t="shared" si="90"/>
        <v>2</v>
      </c>
      <c r="F74">
        <f t="shared" si="90"/>
        <v>2</v>
      </c>
      <c r="G74">
        <f t="shared" si="90"/>
        <v>2</v>
      </c>
      <c r="H74">
        <f t="shared" si="90"/>
        <v>2</v>
      </c>
      <c r="I74">
        <f t="shared" si="90"/>
        <v>2</v>
      </c>
      <c r="J74">
        <f t="shared" si="90"/>
        <v>2</v>
      </c>
      <c r="K74">
        <f t="shared" si="90"/>
        <v>2</v>
      </c>
      <c r="L74">
        <f t="shared" si="90"/>
        <v>2</v>
      </c>
      <c r="M74">
        <f t="shared" si="90"/>
        <v>2</v>
      </c>
      <c r="N74">
        <f t="shared" si="82"/>
        <v>342809</v>
      </c>
    </row>
    <row r="75" spans="3:14">
      <c r="C75">
        <f t="shared" ref="C75:M75" si="91">RANK(C13,C$3:C$13,C$58)</f>
        <v>4</v>
      </c>
      <c r="D75">
        <f t="shared" si="91"/>
        <v>4</v>
      </c>
      <c r="E75">
        <f t="shared" si="91"/>
        <v>4</v>
      </c>
      <c r="F75">
        <f t="shared" si="91"/>
        <v>4</v>
      </c>
      <c r="G75">
        <f t="shared" si="91"/>
        <v>4</v>
      </c>
      <c r="H75">
        <f t="shared" si="91"/>
        <v>4</v>
      </c>
      <c r="I75">
        <f t="shared" si="91"/>
        <v>4</v>
      </c>
      <c r="J75">
        <f t="shared" si="91"/>
        <v>4</v>
      </c>
      <c r="K75">
        <f t="shared" si="91"/>
        <v>4</v>
      </c>
      <c r="L75">
        <f t="shared" si="91"/>
        <v>4</v>
      </c>
      <c r="M75">
        <f t="shared" si="91"/>
        <v>4</v>
      </c>
      <c r="N75">
        <f t="shared" si="82"/>
        <v>316239</v>
      </c>
    </row>
    <row r="78" spans="3:14">
      <c r="C78">
        <f>RANK(C3,C$3:C$13,C$59)</f>
        <v>1</v>
      </c>
      <c r="D78">
        <f t="shared" ref="D78:M78" si="92">RANK(D3,D$3:D$13,D$59)</f>
        <v>1</v>
      </c>
      <c r="E78">
        <f t="shared" si="92"/>
        <v>1</v>
      </c>
      <c r="F78">
        <f t="shared" si="92"/>
        <v>1</v>
      </c>
      <c r="G78">
        <f t="shared" si="92"/>
        <v>1</v>
      </c>
      <c r="H78">
        <f t="shared" si="92"/>
        <v>1</v>
      </c>
      <c r="I78">
        <f t="shared" si="92"/>
        <v>1</v>
      </c>
      <c r="J78">
        <f t="shared" si="92"/>
        <v>1</v>
      </c>
      <c r="K78">
        <f t="shared" si="92"/>
        <v>1</v>
      </c>
      <c r="L78">
        <f t="shared" si="92"/>
        <v>1</v>
      </c>
      <c r="M78">
        <f t="shared" si="92"/>
        <v>1</v>
      </c>
      <c r="N78">
        <f>AE19</f>
        <v>659527</v>
      </c>
    </row>
    <row r="79" spans="3:14">
      <c r="C79">
        <f t="shared" ref="C79:M79" si="93">RANK(C4,C$3:C$13,C$59)</f>
        <v>4</v>
      </c>
      <c r="D79">
        <f t="shared" si="93"/>
        <v>4</v>
      </c>
      <c r="E79">
        <f t="shared" si="93"/>
        <v>4</v>
      </c>
      <c r="F79">
        <f t="shared" si="93"/>
        <v>4</v>
      </c>
      <c r="G79">
        <f t="shared" si="93"/>
        <v>4</v>
      </c>
      <c r="H79">
        <f t="shared" si="93"/>
        <v>4</v>
      </c>
      <c r="I79">
        <f t="shared" si="93"/>
        <v>4</v>
      </c>
      <c r="J79">
        <f t="shared" si="93"/>
        <v>4</v>
      </c>
      <c r="K79">
        <f t="shared" si="93"/>
        <v>4</v>
      </c>
      <c r="L79">
        <f t="shared" si="93"/>
        <v>4</v>
      </c>
      <c r="M79">
        <f t="shared" si="93"/>
        <v>4</v>
      </c>
      <c r="N79">
        <f t="shared" ref="N79:N88" si="94">AE20</f>
        <v>632587</v>
      </c>
    </row>
    <row r="80" spans="3:14">
      <c r="C80">
        <f t="shared" ref="C80:M80" si="95">RANK(C5,C$3:C$13,C$59)</f>
        <v>2</v>
      </c>
      <c r="D80">
        <f t="shared" si="95"/>
        <v>2</v>
      </c>
      <c r="E80">
        <f t="shared" si="95"/>
        <v>2</v>
      </c>
      <c r="F80">
        <f t="shared" si="95"/>
        <v>2</v>
      </c>
      <c r="G80">
        <f t="shared" si="95"/>
        <v>2</v>
      </c>
      <c r="H80">
        <f t="shared" si="95"/>
        <v>2</v>
      </c>
      <c r="I80">
        <f t="shared" si="95"/>
        <v>2</v>
      </c>
      <c r="J80">
        <f t="shared" si="95"/>
        <v>2</v>
      </c>
      <c r="K80">
        <f t="shared" si="95"/>
        <v>2</v>
      </c>
      <c r="L80">
        <f t="shared" si="95"/>
        <v>2</v>
      </c>
      <c r="M80">
        <f t="shared" si="95"/>
        <v>2</v>
      </c>
      <c r="N80">
        <f t="shared" si="94"/>
        <v>661557</v>
      </c>
    </row>
    <row r="81" spans="3:14">
      <c r="C81">
        <f t="shared" ref="C81:M81" si="96">RANK(C6,C$3:C$13,C$59)</f>
        <v>3</v>
      </c>
      <c r="D81">
        <f t="shared" si="96"/>
        <v>3</v>
      </c>
      <c r="E81">
        <f t="shared" si="96"/>
        <v>3</v>
      </c>
      <c r="F81">
        <f t="shared" si="96"/>
        <v>3</v>
      </c>
      <c r="G81">
        <f t="shared" si="96"/>
        <v>3</v>
      </c>
      <c r="H81">
        <f t="shared" si="96"/>
        <v>3</v>
      </c>
      <c r="I81">
        <f t="shared" si="96"/>
        <v>3</v>
      </c>
      <c r="J81">
        <f t="shared" si="96"/>
        <v>3</v>
      </c>
      <c r="K81">
        <f t="shared" si="96"/>
        <v>3</v>
      </c>
      <c r="L81">
        <f t="shared" si="96"/>
        <v>3</v>
      </c>
      <c r="M81">
        <f t="shared" si="96"/>
        <v>3</v>
      </c>
      <c r="N81">
        <f t="shared" si="94"/>
        <v>642244</v>
      </c>
    </row>
    <row r="82" spans="3:14">
      <c r="C82">
        <f t="shared" ref="C82:M82" si="97">RANK(C7,C$3:C$13,C$59)</f>
        <v>11</v>
      </c>
      <c r="D82">
        <f t="shared" si="97"/>
        <v>11</v>
      </c>
      <c r="E82">
        <f t="shared" si="97"/>
        <v>11</v>
      </c>
      <c r="F82">
        <f t="shared" si="97"/>
        <v>11</v>
      </c>
      <c r="G82">
        <f t="shared" si="97"/>
        <v>11</v>
      </c>
      <c r="H82">
        <f t="shared" si="97"/>
        <v>11</v>
      </c>
      <c r="I82">
        <f t="shared" si="97"/>
        <v>11</v>
      </c>
      <c r="J82">
        <f t="shared" si="97"/>
        <v>11</v>
      </c>
      <c r="K82">
        <f t="shared" si="97"/>
        <v>11</v>
      </c>
      <c r="L82">
        <f t="shared" si="97"/>
        <v>11</v>
      </c>
      <c r="M82">
        <f t="shared" si="97"/>
        <v>11</v>
      </c>
      <c r="N82">
        <f t="shared" si="94"/>
        <v>578608</v>
      </c>
    </row>
    <row r="83" spans="3:14">
      <c r="C83">
        <f t="shared" ref="C83:M83" si="98">RANK(C8,C$3:C$13,C$59)</f>
        <v>9</v>
      </c>
      <c r="D83">
        <f t="shared" si="98"/>
        <v>9</v>
      </c>
      <c r="E83">
        <f t="shared" si="98"/>
        <v>9</v>
      </c>
      <c r="F83">
        <f t="shared" si="98"/>
        <v>9</v>
      </c>
      <c r="G83">
        <f t="shared" si="98"/>
        <v>9</v>
      </c>
      <c r="H83">
        <f t="shared" si="98"/>
        <v>9</v>
      </c>
      <c r="I83">
        <f t="shared" si="98"/>
        <v>9</v>
      </c>
      <c r="J83">
        <f t="shared" si="98"/>
        <v>9</v>
      </c>
      <c r="K83">
        <f t="shared" si="98"/>
        <v>9</v>
      </c>
      <c r="L83">
        <f t="shared" si="98"/>
        <v>9</v>
      </c>
      <c r="M83">
        <f t="shared" si="98"/>
        <v>9</v>
      </c>
      <c r="N83">
        <f t="shared" si="94"/>
        <v>618990</v>
      </c>
    </row>
    <row r="84" spans="3:14">
      <c r="C84">
        <f t="shared" ref="C84:M84" si="99">RANK(C9,C$3:C$13,C$59)</f>
        <v>5</v>
      </c>
      <c r="D84">
        <f t="shared" si="99"/>
        <v>5</v>
      </c>
      <c r="E84">
        <f t="shared" si="99"/>
        <v>5</v>
      </c>
      <c r="F84">
        <f t="shared" si="99"/>
        <v>5</v>
      </c>
      <c r="G84">
        <f t="shared" si="99"/>
        <v>5</v>
      </c>
      <c r="H84">
        <f t="shared" si="99"/>
        <v>5</v>
      </c>
      <c r="I84">
        <f t="shared" si="99"/>
        <v>5</v>
      </c>
      <c r="J84">
        <f t="shared" si="99"/>
        <v>5</v>
      </c>
      <c r="K84">
        <f t="shared" si="99"/>
        <v>5</v>
      </c>
      <c r="L84">
        <f t="shared" si="99"/>
        <v>5</v>
      </c>
      <c r="M84">
        <f t="shared" si="99"/>
        <v>5</v>
      </c>
      <c r="N84">
        <f t="shared" si="94"/>
        <v>660714</v>
      </c>
    </row>
    <row r="85" spans="3:14">
      <c r="C85">
        <f t="shared" ref="C85:M85" si="100">RANK(C10,C$3:C$13,C$59)</f>
        <v>7</v>
      </c>
      <c r="D85">
        <f t="shared" si="100"/>
        <v>7</v>
      </c>
      <c r="E85">
        <f t="shared" si="100"/>
        <v>7</v>
      </c>
      <c r="F85">
        <f t="shared" si="100"/>
        <v>7</v>
      </c>
      <c r="G85">
        <f t="shared" si="100"/>
        <v>7</v>
      </c>
      <c r="H85">
        <f t="shared" si="100"/>
        <v>7</v>
      </c>
      <c r="I85">
        <f t="shared" si="100"/>
        <v>7</v>
      </c>
      <c r="J85">
        <f t="shared" si="100"/>
        <v>7</v>
      </c>
      <c r="K85">
        <f t="shared" si="100"/>
        <v>7</v>
      </c>
      <c r="L85">
        <f t="shared" si="100"/>
        <v>7</v>
      </c>
      <c r="M85">
        <f t="shared" si="100"/>
        <v>7</v>
      </c>
      <c r="N85">
        <f t="shared" si="94"/>
        <v>622784</v>
      </c>
    </row>
    <row r="86" spans="3:14">
      <c r="C86">
        <f t="shared" ref="C86:M86" si="101">RANK(C11,C$3:C$13,C$59)</f>
        <v>6</v>
      </c>
      <c r="D86">
        <f t="shared" si="101"/>
        <v>6</v>
      </c>
      <c r="E86">
        <f t="shared" si="101"/>
        <v>6</v>
      </c>
      <c r="F86">
        <f t="shared" si="101"/>
        <v>6</v>
      </c>
      <c r="G86">
        <f t="shared" si="101"/>
        <v>6</v>
      </c>
      <c r="H86">
        <f t="shared" si="101"/>
        <v>6</v>
      </c>
      <c r="I86">
        <f t="shared" si="101"/>
        <v>6</v>
      </c>
      <c r="J86">
        <f t="shared" si="101"/>
        <v>6</v>
      </c>
      <c r="K86">
        <f t="shared" si="101"/>
        <v>6</v>
      </c>
      <c r="L86">
        <f t="shared" si="101"/>
        <v>6</v>
      </c>
      <c r="M86">
        <f t="shared" si="101"/>
        <v>6</v>
      </c>
      <c r="N86">
        <f t="shared" si="94"/>
        <v>608759</v>
      </c>
    </row>
    <row r="87" spans="3:14">
      <c r="C87">
        <f t="shared" ref="C87:M87" si="102">RANK(C12,C$3:C$13,C$59)</f>
        <v>10</v>
      </c>
      <c r="D87">
        <f t="shared" si="102"/>
        <v>10</v>
      </c>
      <c r="E87">
        <f t="shared" si="102"/>
        <v>10</v>
      </c>
      <c r="F87">
        <f t="shared" si="102"/>
        <v>10</v>
      </c>
      <c r="G87">
        <f t="shared" si="102"/>
        <v>10</v>
      </c>
      <c r="H87">
        <f t="shared" si="102"/>
        <v>10</v>
      </c>
      <c r="I87">
        <f t="shared" si="102"/>
        <v>10</v>
      </c>
      <c r="J87">
        <f t="shared" si="102"/>
        <v>10</v>
      </c>
      <c r="K87">
        <f t="shared" si="102"/>
        <v>10</v>
      </c>
      <c r="L87">
        <f t="shared" si="102"/>
        <v>10</v>
      </c>
      <c r="M87">
        <f t="shared" si="102"/>
        <v>10</v>
      </c>
      <c r="N87">
        <f t="shared" si="94"/>
        <v>588628</v>
      </c>
    </row>
    <row r="88" spans="3:14">
      <c r="C88">
        <f t="shared" ref="C88:M88" si="103">RANK(C13,C$3:C$13,C$59)</f>
        <v>8</v>
      </c>
      <c r="D88">
        <f t="shared" si="103"/>
        <v>8</v>
      </c>
      <c r="E88">
        <f t="shared" si="103"/>
        <v>8</v>
      </c>
      <c r="F88">
        <f t="shared" si="103"/>
        <v>8</v>
      </c>
      <c r="G88">
        <f t="shared" si="103"/>
        <v>8</v>
      </c>
      <c r="H88">
        <f t="shared" si="103"/>
        <v>8</v>
      </c>
      <c r="I88">
        <f t="shared" si="103"/>
        <v>8</v>
      </c>
      <c r="J88">
        <f t="shared" si="103"/>
        <v>8</v>
      </c>
      <c r="K88">
        <f t="shared" si="103"/>
        <v>8</v>
      </c>
      <c r="L88">
        <f t="shared" si="103"/>
        <v>8</v>
      </c>
      <c r="M88">
        <f t="shared" si="103"/>
        <v>8</v>
      </c>
      <c r="N88">
        <f t="shared" si="94"/>
        <v>602789</v>
      </c>
    </row>
    <row r="91" spans="3:14">
      <c r="C91">
        <f>RANK(C3,C$3:C$13,C$60)</f>
        <v>1</v>
      </c>
      <c r="D91">
        <f t="shared" ref="D91:M91" si="104">RANK(D3,D$3:D$13,D$60)</f>
        <v>1</v>
      </c>
      <c r="E91">
        <f t="shared" si="104"/>
        <v>1</v>
      </c>
      <c r="F91">
        <f t="shared" si="104"/>
        <v>1</v>
      </c>
      <c r="G91">
        <f t="shared" si="104"/>
        <v>1</v>
      </c>
      <c r="H91">
        <f t="shared" si="104"/>
        <v>1</v>
      </c>
      <c r="I91">
        <f t="shared" si="104"/>
        <v>1</v>
      </c>
      <c r="J91">
        <f t="shared" si="104"/>
        <v>1</v>
      </c>
      <c r="K91">
        <f t="shared" si="104"/>
        <v>1</v>
      </c>
      <c r="L91">
        <f t="shared" si="104"/>
        <v>1</v>
      </c>
      <c r="M91">
        <f t="shared" si="104"/>
        <v>1</v>
      </c>
      <c r="N91">
        <f>AR19</f>
        <v>159436</v>
      </c>
    </row>
    <row r="92" spans="3:14">
      <c r="C92">
        <f t="shared" ref="C92:M92" si="105">RANK(C4,C$3:C$13,C$60)</f>
        <v>4</v>
      </c>
      <c r="D92">
        <f t="shared" si="105"/>
        <v>4</v>
      </c>
      <c r="E92">
        <f t="shared" si="105"/>
        <v>4</v>
      </c>
      <c r="F92">
        <f t="shared" si="105"/>
        <v>4</v>
      </c>
      <c r="G92">
        <f t="shared" si="105"/>
        <v>4</v>
      </c>
      <c r="H92">
        <f t="shared" si="105"/>
        <v>4</v>
      </c>
      <c r="I92">
        <f t="shared" si="105"/>
        <v>4</v>
      </c>
      <c r="J92">
        <f t="shared" si="105"/>
        <v>4</v>
      </c>
      <c r="K92">
        <f t="shared" si="105"/>
        <v>4</v>
      </c>
      <c r="L92">
        <f t="shared" si="105"/>
        <v>4</v>
      </c>
      <c r="M92">
        <f t="shared" si="105"/>
        <v>4</v>
      </c>
      <c r="N92">
        <f t="shared" ref="N92:N101" si="106">AR20</f>
        <v>134504</v>
      </c>
    </row>
    <row r="93" spans="3:14">
      <c r="C93">
        <f t="shared" ref="C93:M93" si="107">RANK(C5,C$3:C$13,C$60)</f>
        <v>2</v>
      </c>
      <c r="D93">
        <f t="shared" si="107"/>
        <v>2</v>
      </c>
      <c r="E93">
        <f t="shared" si="107"/>
        <v>2</v>
      </c>
      <c r="F93">
        <f t="shared" si="107"/>
        <v>2</v>
      </c>
      <c r="G93">
        <f t="shared" si="107"/>
        <v>2</v>
      </c>
      <c r="H93">
        <f t="shared" si="107"/>
        <v>2</v>
      </c>
      <c r="I93">
        <f t="shared" si="107"/>
        <v>2</v>
      </c>
      <c r="J93">
        <f t="shared" si="107"/>
        <v>2</v>
      </c>
      <c r="K93">
        <f t="shared" si="107"/>
        <v>2</v>
      </c>
      <c r="L93">
        <f t="shared" si="107"/>
        <v>2</v>
      </c>
      <c r="M93">
        <f t="shared" si="107"/>
        <v>2</v>
      </c>
      <c r="N93">
        <f t="shared" si="106"/>
        <v>146535</v>
      </c>
    </row>
    <row r="94" spans="3:14">
      <c r="C94">
        <f t="shared" ref="C94:M94" si="108">RANK(C6,C$3:C$13,C$60)</f>
        <v>3</v>
      </c>
      <c r="D94">
        <f t="shared" si="108"/>
        <v>3</v>
      </c>
      <c r="E94">
        <f t="shared" si="108"/>
        <v>3</v>
      </c>
      <c r="F94">
        <f t="shared" si="108"/>
        <v>3</v>
      </c>
      <c r="G94">
        <f t="shared" si="108"/>
        <v>3</v>
      </c>
      <c r="H94">
        <f t="shared" si="108"/>
        <v>3</v>
      </c>
      <c r="I94">
        <f t="shared" si="108"/>
        <v>3</v>
      </c>
      <c r="J94">
        <f t="shared" si="108"/>
        <v>3</v>
      </c>
      <c r="K94">
        <f t="shared" si="108"/>
        <v>3</v>
      </c>
      <c r="L94">
        <f t="shared" si="108"/>
        <v>3</v>
      </c>
      <c r="M94">
        <f t="shared" si="108"/>
        <v>3</v>
      </c>
      <c r="N94">
        <f t="shared" si="106"/>
        <v>131165</v>
      </c>
    </row>
    <row r="95" spans="3:14">
      <c r="C95">
        <f t="shared" ref="C95:M95" si="109">RANK(C7,C$3:C$13,C$60)</f>
        <v>11</v>
      </c>
      <c r="D95">
        <f t="shared" si="109"/>
        <v>11</v>
      </c>
      <c r="E95">
        <f t="shared" si="109"/>
        <v>11</v>
      </c>
      <c r="F95">
        <f t="shared" si="109"/>
        <v>11</v>
      </c>
      <c r="G95">
        <f t="shared" si="109"/>
        <v>11</v>
      </c>
      <c r="H95">
        <f t="shared" si="109"/>
        <v>11</v>
      </c>
      <c r="I95">
        <f t="shared" si="109"/>
        <v>11</v>
      </c>
      <c r="J95">
        <f t="shared" si="109"/>
        <v>11</v>
      </c>
      <c r="K95">
        <f t="shared" si="109"/>
        <v>11</v>
      </c>
      <c r="L95">
        <f t="shared" si="109"/>
        <v>11</v>
      </c>
      <c r="M95">
        <f t="shared" si="109"/>
        <v>11</v>
      </c>
      <c r="N95">
        <f t="shared" si="106"/>
        <v>48969</v>
      </c>
    </row>
    <row r="96" spans="3:14">
      <c r="C96">
        <f t="shared" ref="C96:M96" si="110">RANK(C8,C$3:C$13,C$60)</f>
        <v>9</v>
      </c>
      <c r="D96">
        <f t="shared" si="110"/>
        <v>9</v>
      </c>
      <c r="E96">
        <f t="shared" si="110"/>
        <v>9</v>
      </c>
      <c r="F96">
        <f t="shared" si="110"/>
        <v>9</v>
      </c>
      <c r="G96">
        <f t="shared" si="110"/>
        <v>9</v>
      </c>
      <c r="H96">
        <f t="shared" si="110"/>
        <v>9</v>
      </c>
      <c r="I96">
        <f t="shared" si="110"/>
        <v>9</v>
      </c>
      <c r="J96">
        <f t="shared" si="110"/>
        <v>9</v>
      </c>
      <c r="K96">
        <f t="shared" si="110"/>
        <v>9</v>
      </c>
      <c r="L96">
        <f t="shared" si="110"/>
        <v>9</v>
      </c>
      <c r="M96">
        <f t="shared" si="110"/>
        <v>9</v>
      </c>
      <c r="N96">
        <f t="shared" si="106"/>
        <v>48076</v>
      </c>
    </row>
    <row r="97" spans="3:14">
      <c r="C97">
        <f t="shared" ref="C97:M97" si="111">RANK(C9,C$3:C$13,C$60)</f>
        <v>5</v>
      </c>
      <c r="D97">
        <f t="shared" si="111"/>
        <v>5</v>
      </c>
      <c r="E97">
        <f t="shared" si="111"/>
        <v>5</v>
      </c>
      <c r="F97">
        <f t="shared" si="111"/>
        <v>5</v>
      </c>
      <c r="G97">
        <f t="shared" si="111"/>
        <v>5</v>
      </c>
      <c r="H97">
        <f t="shared" si="111"/>
        <v>5</v>
      </c>
      <c r="I97">
        <f t="shared" si="111"/>
        <v>5</v>
      </c>
      <c r="J97">
        <f t="shared" si="111"/>
        <v>5</v>
      </c>
      <c r="K97">
        <f t="shared" si="111"/>
        <v>5</v>
      </c>
      <c r="L97">
        <f t="shared" si="111"/>
        <v>5</v>
      </c>
      <c r="M97">
        <f t="shared" si="111"/>
        <v>5</v>
      </c>
      <c r="N97">
        <f t="shared" si="106"/>
        <v>71428</v>
      </c>
    </row>
    <row r="98" spans="3:14">
      <c r="C98">
        <f t="shared" ref="C98:M98" si="112">RANK(C10,C$3:C$13,C$60)</f>
        <v>7</v>
      </c>
      <c r="D98">
        <f t="shared" si="112"/>
        <v>7</v>
      </c>
      <c r="E98">
        <f t="shared" si="112"/>
        <v>7</v>
      </c>
      <c r="F98">
        <f t="shared" si="112"/>
        <v>7</v>
      </c>
      <c r="G98">
        <f t="shared" si="112"/>
        <v>7</v>
      </c>
      <c r="H98">
        <f t="shared" si="112"/>
        <v>7</v>
      </c>
      <c r="I98">
        <f t="shared" si="112"/>
        <v>7</v>
      </c>
      <c r="J98">
        <f t="shared" si="112"/>
        <v>7</v>
      </c>
      <c r="K98">
        <f t="shared" si="112"/>
        <v>7</v>
      </c>
      <c r="L98">
        <f t="shared" si="112"/>
        <v>7</v>
      </c>
      <c r="M98">
        <f t="shared" si="112"/>
        <v>7</v>
      </c>
      <c r="N98">
        <f t="shared" si="106"/>
        <v>80168</v>
      </c>
    </row>
    <row r="99" spans="3:14">
      <c r="C99">
        <f t="shared" ref="C99:M99" si="113">RANK(C11,C$3:C$13,C$60)</f>
        <v>6</v>
      </c>
      <c r="D99">
        <f t="shared" si="113"/>
        <v>6</v>
      </c>
      <c r="E99">
        <f t="shared" si="113"/>
        <v>6</v>
      </c>
      <c r="F99">
        <f t="shared" si="113"/>
        <v>6</v>
      </c>
      <c r="G99">
        <f t="shared" si="113"/>
        <v>6</v>
      </c>
      <c r="H99">
        <f t="shared" si="113"/>
        <v>6</v>
      </c>
      <c r="I99">
        <f t="shared" si="113"/>
        <v>6</v>
      </c>
      <c r="J99">
        <f t="shared" si="113"/>
        <v>6</v>
      </c>
      <c r="K99">
        <f t="shared" si="113"/>
        <v>6</v>
      </c>
      <c r="L99">
        <f t="shared" si="113"/>
        <v>6</v>
      </c>
      <c r="M99">
        <f t="shared" si="113"/>
        <v>6</v>
      </c>
      <c r="N99">
        <f t="shared" si="106"/>
        <v>71532</v>
      </c>
    </row>
    <row r="100" spans="3:14">
      <c r="C100">
        <f t="shared" ref="C100:M100" si="114">RANK(C12,C$3:C$13,C$60)</f>
        <v>10</v>
      </c>
      <c r="D100">
        <f t="shared" si="114"/>
        <v>10</v>
      </c>
      <c r="E100">
        <f t="shared" si="114"/>
        <v>10</v>
      </c>
      <c r="F100">
        <f t="shared" si="114"/>
        <v>10</v>
      </c>
      <c r="G100">
        <f t="shared" si="114"/>
        <v>10</v>
      </c>
      <c r="H100">
        <f t="shared" si="114"/>
        <v>10</v>
      </c>
      <c r="I100">
        <f t="shared" si="114"/>
        <v>10</v>
      </c>
      <c r="J100">
        <f t="shared" si="114"/>
        <v>10</v>
      </c>
      <c r="K100">
        <f t="shared" si="114"/>
        <v>10</v>
      </c>
      <c r="L100">
        <f t="shared" si="114"/>
        <v>10</v>
      </c>
      <c r="M100">
        <f t="shared" si="114"/>
        <v>10</v>
      </c>
      <c r="N100">
        <f t="shared" si="106"/>
        <v>65217</v>
      </c>
    </row>
    <row r="101" spans="3:14">
      <c r="C101">
        <f t="shared" ref="C101:M101" si="115">RANK(C13,C$3:C$13,C$60)</f>
        <v>8</v>
      </c>
      <c r="D101">
        <f t="shared" si="115"/>
        <v>8</v>
      </c>
      <c r="E101">
        <f t="shared" si="115"/>
        <v>8</v>
      </c>
      <c r="F101">
        <f t="shared" si="115"/>
        <v>8</v>
      </c>
      <c r="G101">
        <f t="shared" si="115"/>
        <v>8</v>
      </c>
      <c r="H101">
        <f t="shared" si="115"/>
        <v>8</v>
      </c>
      <c r="I101">
        <f t="shared" si="115"/>
        <v>8</v>
      </c>
      <c r="J101">
        <f t="shared" si="115"/>
        <v>8</v>
      </c>
      <c r="K101">
        <f t="shared" si="115"/>
        <v>8</v>
      </c>
      <c r="L101">
        <f t="shared" si="115"/>
        <v>8</v>
      </c>
      <c r="M101">
        <f t="shared" si="115"/>
        <v>8</v>
      </c>
      <c r="N101">
        <f t="shared" si="106"/>
        <v>78272</v>
      </c>
    </row>
    <row r="104" spans="3:14">
      <c r="C104">
        <f>RANK(C3,C$3:C$13,C$61)</f>
        <v>1</v>
      </c>
      <c r="D104">
        <f t="shared" ref="D104:M104" si="116">RANK(D3,D$3:D$13,D$61)</f>
        <v>1</v>
      </c>
      <c r="E104">
        <f t="shared" si="116"/>
        <v>1</v>
      </c>
      <c r="F104">
        <f t="shared" si="116"/>
        <v>1</v>
      </c>
      <c r="G104">
        <f t="shared" si="116"/>
        <v>1</v>
      </c>
      <c r="H104">
        <f t="shared" si="116"/>
        <v>1</v>
      </c>
      <c r="I104">
        <f t="shared" si="116"/>
        <v>1</v>
      </c>
      <c r="J104">
        <f t="shared" si="116"/>
        <v>1</v>
      </c>
      <c r="K104">
        <f t="shared" si="116"/>
        <v>1</v>
      </c>
      <c r="L104">
        <f t="shared" si="116"/>
        <v>1</v>
      </c>
      <c r="M104">
        <f t="shared" si="116"/>
        <v>1</v>
      </c>
      <c r="N104">
        <f>BE19</f>
        <v>1005857</v>
      </c>
    </row>
    <row r="105" spans="3:14">
      <c r="C105">
        <f t="shared" ref="C105:M105" si="117">RANK(C4,C$3:C$13,C$61)</f>
        <v>4</v>
      </c>
      <c r="D105">
        <f t="shared" si="117"/>
        <v>4</v>
      </c>
      <c r="E105">
        <f t="shared" si="117"/>
        <v>4</v>
      </c>
      <c r="F105">
        <f t="shared" si="117"/>
        <v>4</v>
      </c>
      <c r="G105">
        <f t="shared" si="117"/>
        <v>4</v>
      </c>
      <c r="H105">
        <f t="shared" si="117"/>
        <v>4</v>
      </c>
      <c r="I105">
        <f t="shared" si="117"/>
        <v>4</v>
      </c>
      <c r="J105">
        <f t="shared" si="117"/>
        <v>4</v>
      </c>
      <c r="K105">
        <f t="shared" si="117"/>
        <v>4</v>
      </c>
      <c r="L105">
        <f t="shared" si="117"/>
        <v>4</v>
      </c>
      <c r="M105">
        <f t="shared" si="117"/>
        <v>4</v>
      </c>
      <c r="N105">
        <f t="shared" ref="N105:N116" si="118">BE20</f>
        <v>1006389</v>
      </c>
    </row>
    <row r="106" spans="3:14">
      <c r="C106">
        <f t="shared" ref="C106:M106" si="119">RANK(C5,C$3:C$13,C$61)</f>
        <v>2</v>
      </c>
      <c r="D106">
        <f t="shared" si="119"/>
        <v>2</v>
      </c>
      <c r="E106">
        <f t="shared" si="119"/>
        <v>2</v>
      </c>
      <c r="F106">
        <f t="shared" si="119"/>
        <v>2</v>
      </c>
      <c r="G106">
        <f t="shared" si="119"/>
        <v>2</v>
      </c>
      <c r="H106">
        <f t="shared" si="119"/>
        <v>2</v>
      </c>
      <c r="I106">
        <f t="shared" si="119"/>
        <v>2</v>
      </c>
      <c r="J106">
        <f t="shared" si="119"/>
        <v>2</v>
      </c>
      <c r="K106">
        <f t="shared" si="119"/>
        <v>2</v>
      </c>
      <c r="L106">
        <f t="shared" si="119"/>
        <v>2</v>
      </c>
      <c r="M106">
        <f t="shared" si="119"/>
        <v>2</v>
      </c>
      <c r="N106">
        <f t="shared" si="118"/>
        <v>1006131</v>
      </c>
    </row>
    <row r="107" spans="3:14">
      <c r="C107">
        <f t="shared" ref="C107:M107" si="120">RANK(C6,C$3:C$13,C$61)</f>
        <v>3</v>
      </c>
      <c r="D107">
        <f t="shared" si="120"/>
        <v>3</v>
      </c>
      <c r="E107">
        <f t="shared" si="120"/>
        <v>3</v>
      </c>
      <c r="F107">
        <f t="shared" si="120"/>
        <v>3</v>
      </c>
      <c r="G107">
        <f t="shared" si="120"/>
        <v>3</v>
      </c>
      <c r="H107">
        <f t="shared" si="120"/>
        <v>3</v>
      </c>
      <c r="I107">
        <f t="shared" si="120"/>
        <v>3</v>
      </c>
      <c r="J107">
        <f t="shared" si="120"/>
        <v>3</v>
      </c>
      <c r="K107">
        <f t="shared" si="120"/>
        <v>3</v>
      </c>
      <c r="L107">
        <f t="shared" si="120"/>
        <v>3</v>
      </c>
      <c r="M107">
        <f t="shared" si="120"/>
        <v>3</v>
      </c>
      <c r="N107">
        <f t="shared" si="118"/>
        <v>1004646</v>
      </c>
    </row>
    <row r="108" spans="3:14">
      <c r="C108">
        <f t="shared" ref="C108:M108" si="121">RANK(C7,C$3:C$13,C$61)</f>
        <v>11</v>
      </c>
      <c r="D108">
        <f t="shared" si="121"/>
        <v>11</v>
      </c>
      <c r="E108">
        <f t="shared" si="121"/>
        <v>11</v>
      </c>
      <c r="F108">
        <f t="shared" si="121"/>
        <v>11</v>
      </c>
      <c r="G108">
        <f t="shared" si="121"/>
        <v>11</v>
      </c>
      <c r="H108">
        <f t="shared" si="121"/>
        <v>11</v>
      </c>
      <c r="I108">
        <f t="shared" si="121"/>
        <v>11</v>
      </c>
      <c r="J108">
        <f t="shared" si="121"/>
        <v>11</v>
      </c>
      <c r="K108">
        <f t="shared" si="121"/>
        <v>11</v>
      </c>
      <c r="L108">
        <f t="shared" si="121"/>
        <v>11</v>
      </c>
      <c r="M108">
        <f t="shared" si="121"/>
        <v>11</v>
      </c>
      <c r="N108">
        <f t="shared" si="118"/>
        <v>1001288</v>
      </c>
    </row>
    <row r="109" spans="3:14">
      <c r="C109">
        <f t="shared" ref="C109:M109" si="122">RANK(C8,C$3:C$13,C$61)</f>
        <v>9</v>
      </c>
      <c r="D109">
        <f t="shared" si="122"/>
        <v>9</v>
      </c>
      <c r="E109">
        <f t="shared" si="122"/>
        <v>9</v>
      </c>
      <c r="F109">
        <f t="shared" si="122"/>
        <v>9</v>
      </c>
      <c r="G109">
        <f t="shared" si="122"/>
        <v>9</v>
      </c>
      <c r="H109">
        <f t="shared" si="122"/>
        <v>9</v>
      </c>
      <c r="I109">
        <f t="shared" si="122"/>
        <v>9</v>
      </c>
      <c r="J109">
        <f t="shared" si="122"/>
        <v>9</v>
      </c>
      <c r="K109">
        <f t="shared" si="122"/>
        <v>9</v>
      </c>
      <c r="L109">
        <f t="shared" si="122"/>
        <v>9</v>
      </c>
      <c r="M109">
        <f t="shared" si="122"/>
        <v>9</v>
      </c>
      <c r="N109">
        <f t="shared" si="118"/>
        <v>1000000</v>
      </c>
    </row>
    <row r="110" spans="3:14">
      <c r="C110">
        <f t="shared" ref="C110:M110" si="123">RANK(C9,C$3:C$13,C$61)</f>
        <v>5</v>
      </c>
      <c r="D110">
        <f t="shared" si="123"/>
        <v>5</v>
      </c>
      <c r="E110">
        <f t="shared" si="123"/>
        <v>5</v>
      </c>
      <c r="F110">
        <f t="shared" si="123"/>
        <v>5</v>
      </c>
      <c r="G110">
        <f t="shared" si="123"/>
        <v>5</v>
      </c>
      <c r="H110">
        <f t="shared" si="123"/>
        <v>5</v>
      </c>
      <c r="I110">
        <f t="shared" si="123"/>
        <v>5</v>
      </c>
      <c r="J110">
        <f t="shared" si="123"/>
        <v>5</v>
      </c>
      <c r="K110">
        <f t="shared" si="123"/>
        <v>5</v>
      </c>
      <c r="L110">
        <f t="shared" si="123"/>
        <v>5</v>
      </c>
      <c r="M110">
        <f t="shared" si="123"/>
        <v>5</v>
      </c>
      <c r="N110">
        <f t="shared" si="118"/>
        <v>1000000</v>
      </c>
    </row>
    <row r="111" spans="3:14">
      <c r="C111">
        <f t="shared" ref="C111:M111" si="124">RANK(C10,C$3:C$13,C$61)</f>
        <v>7</v>
      </c>
      <c r="D111">
        <f t="shared" si="124"/>
        <v>7</v>
      </c>
      <c r="E111">
        <f t="shared" si="124"/>
        <v>7</v>
      </c>
      <c r="F111">
        <f t="shared" si="124"/>
        <v>7</v>
      </c>
      <c r="G111">
        <f t="shared" si="124"/>
        <v>7</v>
      </c>
      <c r="H111">
        <f t="shared" si="124"/>
        <v>7</v>
      </c>
      <c r="I111">
        <f t="shared" si="124"/>
        <v>7</v>
      </c>
      <c r="J111">
        <f t="shared" si="124"/>
        <v>7</v>
      </c>
      <c r="K111">
        <f t="shared" si="124"/>
        <v>7</v>
      </c>
      <c r="L111">
        <f t="shared" si="124"/>
        <v>7</v>
      </c>
      <c r="M111">
        <f t="shared" si="124"/>
        <v>7</v>
      </c>
      <c r="N111">
        <f t="shared" si="118"/>
        <v>1001687</v>
      </c>
    </row>
    <row r="112" spans="3:14">
      <c r="C112">
        <f t="shared" ref="C112:M112" si="125">RANK(C11,C$3:C$13,C$61)</f>
        <v>6</v>
      </c>
      <c r="D112">
        <f t="shared" si="125"/>
        <v>6</v>
      </c>
      <c r="E112">
        <f t="shared" si="125"/>
        <v>6</v>
      </c>
      <c r="F112">
        <f t="shared" si="125"/>
        <v>6</v>
      </c>
      <c r="G112">
        <f t="shared" si="125"/>
        <v>6</v>
      </c>
      <c r="H112">
        <f t="shared" si="125"/>
        <v>6</v>
      </c>
      <c r="I112">
        <f t="shared" si="125"/>
        <v>6</v>
      </c>
      <c r="J112">
        <f t="shared" si="125"/>
        <v>6</v>
      </c>
      <c r="K112">
        <f t="shared" si="125"/>
        <v>6</v>
      </c>
      <c r="L112">
        <f t="shared" si="125"/>
        <v>6</v>
      </c>
      <c r="M112">
        <f t="shared" si="125"/>
        <v>6</v>
      </c>
      <c r="N112">
        <f t="shared" si="118"/>
        <v>1004379</v>
      </c>
    </row>
    <row r="113" spans="3:14">
      <c r="C113">
        <f t="shared" ref="C113:M113" si="126">RANK(C12,C$3:C$13,C$61)</f>
        <v>10</v>
      </c>
      <c r="D113">
        <f t="shared" si="126"/>
        <v>10</v>
      </c>
      <c r="E113">
        <f t="shared" si="126"/>
        <v>10</v>
      </c>
      <c r="F113">
        <f t="shared" si="126"/>
        <v>10</v>
      </c>
      <c r="G113">
        <f t="shared" si="126"/>
        <v>10</v>
      </c>
      <c r="H113">
        <f t="shared" si="126"/>
        <v>10</v>
      </c>
      <c r="I113">
        <f t="shared" si="126"/>
        <v>10</v>
      </c>
      <c r="J113">
        <f t="shared" si="126"/>
        <v>10</v>
      </c>
      <c r="K113">
        <f t="shared" si="126"/>
        <v>10</v>
      </c>
      <c r="L113">
        <f t="shared" si="126"/>
        <v>10</v>
      </c>
      <c r="M113">
        <f t="shared" si="126"/>
        <v>10</v>
      </c>
      <c r="N113">
        <f t="shared" si="118"/>
        <v>1001672</v>
      </c>
    </row>
    <row r="114" spans="3:14">
      <c r="C114">
        <f t="shared" ref="C114:M114" si="127">RANK(C13,C$3:C$13,C$61)</f>
        <v>8</v>
      </c>
      <c r="D114">
        <f t="shared" si="127"/>
        <v>8</v>
      </c>
      <c r="E114">
        <f t="shared" si="127"/>
        <v>8</v>
      </c>
      <c r="F114">
        <f t="shared" si="127"/>
        <v>8</v>
      </c>
      <c r="G114">
        <f t="shared" si="127"/>
        <v>8</v>
      </c>
      <c r="H114">
        <f t="shared" si="127"/>
        <v>8</v>
      </c>
      <c r="I114">
        <f t="shared" si="127"/>
        <v>8</v>
      </c>
      <c r="J114">
        <f t="shared" si="127"/>
        <v>8</v>
      </c>
      <c r="K114">
        <f t="shared" si="127"/>
        <v>8</v>
      </c>
      <c r="L114">
        <f t="shared" si="127"/>
        <v>8</v>
      </c>
      <c r="M114">
        <f t="shared" si="127"/>
        <v>8</v>
      </c>
      <c r="N114">
        <f t="shared" si="118"/>
        <v>1002699</v>
      </c>
    </row>
    <row r="117" spans="3:14">
      <c r="C117">
        <f>RANK(C3,C$3:C$13,C$62)</f>
        <v>11</v>
      </c>
      <c r="D117">
        <f t="shared" ref="D117:M117" si="128">RANK(D3,D$3:D$13,D$62)</f>
        <v>11</v>
      </c>
      <c r="E117">
        <f t="shared" si="128"/>
        <v>11</v>
      </c>
      <c r="F117">
        <f t="shared" si="128"/>
        <v>11</v>
      </c>
      <c r="G117">
        <f t="shared" si="128"/>
        <v>11</v>
      </c>
      <c r="H117">
        <f t="shared" si="128"/>
        <v>11</v>
      </c>
      <c r="I117">
        <f t="shared" si="128"/>
        <v>11</v>
      </c>
      <c r="J117">
        <f t="shared" si="128"/>
        <v>11</v>
      </c>
      <c r="K117">
        <f t="shared" si="128"/>
        <v>11</v>
      </c>
      <c r="L117">
        <f t="shared" si="128"/>
        <v>11</v>
      </c>
      <c r="M117">
        <f t="shared" si="128"/>
        <v>11</v>
      </c>
      <c r="N117">
        <f>BR19</f>
        <v>1000183</v>
      </c>
    </row>
    <row r="118" spans="3:14">
      <c r="C118">
        <f t="shared" ref="C118:M118" si="129">RANK(C4,C$3:C$13,C$62)</f>
        <v>8</v>
      </c>
      <c r="D118">
        <f t="shared" si="129"/>
        <v>8</v>
      </c>
      <c r="E118">
        <f t="shared" si="129"/>
        <v>8</v>
      </c>
      <c r="F118">
        <f t="shared" si="129"/>
        <v>8</v>
      </c>
      <c r="G118">
        <f t="shared" si="129"/>
        <v>8</v>
      </c>
      <c r="H118">
        <f t="shared" si="129"/>
        <v>8</v>
      </c>
      <c r="I118">
        <f t="shared" si="129"/>
        <v>8</v>
      </c>
      <c r="J118">
        <f t="shared" si="129"/>
        <v>8</v>
      </c>
      <c r="K118">
        <f t="shared" si="129"/>
        <v>8</v>
      </c>
      <c r="L118">
        <f t="shared" si="129"/>
        <v>8</v>
      </c>
      <c r="M118">
        <f t="shared" si="129"/>
        <v>8</v>
      </c>
      <c r="N118">
        <f t="shared" ref="N118:N127" si="130">BR20</f>
        <v>1000319</v>
      </c>
    </row>
    <row r="119" spans="3:14">
      <c r="C119">
        <f t="shared" ref="C119:M119" si="131">RANK(C5,C$3:C$13,C$62)</f>
        <v>10</v>
      </c>
      <c r="D119">
        <f t="shared" si="131"/>
        <v>10</v>
      </c>
      <c r="E119">
        <f t="shared" si="131"/>
        <v>10</v>
      </c>
      <c r="F119">
        <f t="shared" si="131"/>
        <v>10</v>
      </c>
      <c r="G119">
        <f t="shared" si="131"/>
        <v>10</v>
      </c>
      <c r="H119">
        <f t="shared" si="131"/>
        <v>10</v>
      </c>
      <c r="I119">
        <f t="shared" si="131"/>
        <v>10</v>
      </c>
      <c r="J119">
        <f t="shared" si="131"/>
        <v>10</v>
      </c>
      <c r="K119">
        <f t="shared" si="131"/>
        <v>10</v>
      </c>
      <c r="L119">
        <f t="shared" si="131"/>
        <v>10</v>
      </c>
      <c r="M119">
        <f t="shared" si="131"/>
        <v>10</v>
      </c>
      <c r="N119">
        <f t="shared" si="130"/>
        <v>1000204</v>
      </c>
    </row>
    <row r="120" spans="3:14">
      <c r="C120">
        <f t="shared" ref="C120:M120" si="132">RANK(C6,C$3:C$13,C$62)</f>
        <v>9</v>
      </c>
      <c r="D120">
        <f t="shared" si="132"/>
        <v>9</v>
      </c>
      <c r="E120">
        <f t="shared" si="132"/>
        <v>9</v>
      </c>
      <c r="F120">
        <f t="shared" si="132"/>
        <v>9</v>
      </c>
      <c r="G120">
        <f t="shared" si="132"/>
        <v>9</v>
      </c>
      <c r="H120">
        <f t="shared" si="132"/>
        <v>9</v>
      </c>
      <c r="I120">
        <f t="shared" si="132"/>
        <v>9</v>
      </c>
      <c r="J120">
        <f t="shared" si="132"/>
        <v>9</v>
      </c>
      <c r="K120">
        <f t="shared" si="132"/>
        <v>9</v>
      </c>
      <c r="L120">
        <f t="shared" si="132"/>
        <v>9</v>
      </c>
      <c r="M120">
        <f t="shared" si="132"/>
        <v>9</v>
      </c>
      <c r="N120">
        <f t="shared" si="130"/>
        <v>1000000</v>
      </c>
    </row>
    <row r="121" spans="3:14">
      <c r="C121">
        <f t="shared" ref="C121:M121" si="133">RANK(C7,C$3:C$13,C$62)</f>
        <v>1</v>
      </c>
      <c r="D121">
        <f t="shared" si="133"/>
        <v>1</v>
      </c>
      <c r="E121">
        <f t="shared" si="133"/>
        <v>1</v>
      </c>
      <c r="F121">
        <f t="shared" si="133"/>
        <v>1</v>
      </c>
      <c r="G121">
        <f t="shared" si="133"/>
        <v>1</v>
      </c>
      <c r="H121">
        <f t="shared" si="133"/>
        <v>1</v>
      </c>
      <c r="I121">
        <f t="shared" si="133"/>
        <v>1</v>
      </c>
      <c r="J121">
        <f t="shared" si="133"/>
        <v>1</v>
      </c>
      <c r="K121">
        <f t="shared" si="133"/>
        <v>1</v>
      </c>
      <c r="L121">
        <f t="shared" si="133"/>
        <v>1</v>
      </c>
      <c r="M121">
        <f t="shared" si="133"/>
        <v>1</v>
      </c>
      <c r="N121">
        <f t="shared" si="130"/>
        <v>1001288</v>
      </c>
    </row>
    <row r="122" spans="3:14">
      <c r="C122">
        <f t="shared" ref="C122:M122" si="134">RANK(C8,C$3:C$13,C$62)</f>
        <v>3</v>
      </c>
      <c r="D122">
        <f t="shared" si="134"/>
        <v>3</v>
      </c>
      <c r="E122">
        <f t="shared" si="134"/>
        <v>3</v>
      </c>
      <c r="F122">
        <f t="shared" si="134"/>
        <v>3</v>
      </c>
      <c r="G122">
        <f t="shared" si="134"/>
        <v>3</v>
      </c>
      <c r="H122">
        <f t="shared" si="134"/>
        <v>3</v>
      </c>
      <c r="I122">
        <f t="shared" si="134"/>
        <v>3</v>
      </c>
      <c r="J122">
        <f t="shared" si="134"/>
        <v>3</v>
      </c>
      <c r="K122">
        <f t="shared" si="134"/>
        <v>3</v>
      </c>
      <c r="L122">
        <f t="shared" si="134"/>
        <v>3</v>
      </c>
      <c r="M122">
        <f t="shared" si="134"/>
        <v>3</v>
      </c>
      <c r="N122">
        <f t="shared" si="130"/>
        <v>1000000</v>
      </c>
    </row>
    <row r="123" spans="3:14">
      <c r="C123">
        <f t="shared" ref="C123:M123" si="135">RANK(C9,C$3:C$13,C$62)</f>
        <v>7</v>
      </c>
      <c r="D123">
        <f t="shared" si="135"/>
        <v>7</v>
      </c>
      <c r="E123">
        <f t="shared" si="135"/>
        <v>7</v>
      </c>
      <c r="F123">
        <f t="shared" si="135"/>
        <v>7</v>
      </c>
      <c r="G123">
        <f t="shared" si="135"/>
        <v>7</v>
      </c>
      <c r="H123">
        <f t="shared" si="135"/>
        <v>7</v>
      </c>
      <c r="I123">
        <f t="shared" si="135"/>
        <v>7</v>
      </c>
      <c r="J123">
        <f t="shared" si="135"/>
        <v>7</v>
      </c>
      <c r="K123">
        <f t="shared" si="135"/>
        <v>7</v>
      </c>
      <c r="L123">
        <f t="shared" si="135"/>
        <v>7</v>
      </c>
      <c r="M123">
        <f t="shared" si="135"/>
        <v>7</v>
      </c>
      <c r="N123">
        <f t="shared" si="130"/>
        <v>1000000</v>
      </c>
    </row>
    <row r="124" spans="3:14">
      <c r="C124">
        <f t="shared" ref="C124:M124" si="136">RANK(C10,C$3:C$13,C$62)</f>
        <v>5</v>
      </c>
      <c r="D124">
        <f t="shared" si="136"/>
        <v>5</v>
      </c>
      <c r="E124">
        <f t="shared" si="136"/>
        <v>5</v>
      </c>
      <c r="F124">
        <f t="shared" si="136"/>
        <v>5</v>
      </c>
      <c r="G124">
        <f t="shared" si="136"/>
        <v>5</v>
      </c>
      <c r="H124">
        <f t="shared" si="136"/>
        <v>5</v>
      </c>
      <c r="I124">
        <f t="shared" si="136"/>
        <v>5</v>
      </c>
      <c r="J124">
        <f t="shared" si="136"/>
        <v>5</v>
      </c>
      <c r="K124">
        <f t="shared" si="136"/>
        <v>5</v>
      </c>
      <c r="L124">
        <f t="shared" si="136"/>
        <v>5</v>
      </c>
      <c r="M124">
        <f t="shared" si="136"/>
        <v>5</v>
      </c>
      <c r="N124">
        <f t="shared" si="130"/>
        <v>1000000</v>
      </c>
    </row>
    <row r="125" spans="3:14">
      <c r="C125">
        <f t="shared" ref="C125:M125" si="137">RANK(C11,C$3:C$13,C$62)</f>
        <v>6</v>
      </c>
      <c r="D125">
        <f t="shared" si="137"/>
        <v>6</v>
      </c>
      <c r="E125">
        <f t="shared" si="137"/>
        <v>6</v>
      </c>
      <c r="F125">
        <f t="shared" si="137"/>
        <v>6</v>
      </c>
      <c r="G125">
        <f t="shared" si="137"/>
        <v>6</v>
      </c>
      <c r="H125">
        <f t="shared" si="137"/>
        <v>6</v>
      </c>
      <c r="I125">
        <f t="shared" si="137"/>
        <v>6</v>
      </c>
      <c r="J125">
        <f t="shared" si="137"/>
        <v>6</v>
      </c>
      <c r="K125">
        <f t="shared" si="137"/>
        <v>6</v>
      </c>
      <c r="L125">
        <f t="shared" si="137"/>
        <v>6</v>
      </c>
      <c r="M125">
        <f t="shared" si="137"/>
        <v>6</v>
      </c>
      <c r="N125">
        <f t="shared" si="130"/>
        <v>1000000</v>
      </c>
    </row>
    <row r="126" spans="3:14">
      <c r="C126">
        <f t="shared" ref="C126:M126" si="138">RANK(C12,C$3:C$13,C$62)</f>
        <v>2</v>
      </c>
      <c r="D126">
        <f t="shared" si="138"/>
        <v>2</v>
      </c>
      <c r="E126">
        <f t="shared" si="138"/>
        <v>2</v>
      </c>
      <c r="F126">
        <f t="shared" si="138"/>
        <v>2</v>
      </c>
      <c r="G126">
        <f t="shared" si="138"/>
        <v>2</v>
      </c>
      <c r="H126">
        <f t="shared" si="138"/>
        <v>2</v>
      </c>
      <c r="I126">
        <f t="shared" si="138"/>
        <v>2</v>
      </c>
      <c r="J126">
        <f t="shared" si="138"/>
        <v>2</v>
      </c>
      <c r="K126">
        <f t="shared" si="138"/>
        <v>2</v>
      </c>
      <c r="L126">
        <f t="shared" si="138"/>
        <v>2</v>
      </c>
      <c r="M126">
        <f t="shared" si="138"/>
        <v>2</v>
      </c>
      <c r="N126">
        <f t="shared" si="130"/>
        <v>1001672</v>
      </c>
    </row>
    <row r="127" spans="3:14">
      <c r="C127">
        <f t="shared" ref="C127:M127" si="139">RANK(C13,C$3:C$13,C$62)</f>
        <v>4</v>
      </c>
      <c r="D127">
        <f t="shared" si="139"/>
        <v>4</v>
      </c>
      <c r="E127">
        <f t="shared" si="139"/>
        <v>4</v>
      </c>
      <c r="F127">
        <f t="shared" si="139"/>
        <v>4</v>
      </c>
      <c r="G127">
        <f t="shared" si="139"/>
        <v>4</v>
      </c>
      <c r="H127">
        <f t="shared" si="139"/>
        <v>4</v>
      </c>
      <c r="I127">
        <f t="shared" si="139"/>
        <v>4</v>
      </c>
      <c r="J127">
        <f t="shared" si="139"/>
        <v>4</v>
      </c>
      <c r="K127">
        <f t="shared" si="139"/>
        <v>4</v>
      </c>
      <c r="L127">
        <f t="shared" si="139"/>
        <v>4</v>
      </c>
      <c r="M127">
        <f t="shared" si="139"/>
        <v>4</v>
      </c>
      <c r="N127">
        <f t="shared" si="130"/>
        <v>1000000</v>
      </c>
    </row>
  </sheetData>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A57D9-7C63-4C45-8189-61E101C98CEF}">
  <dimension ref="A1:CF145"/>
  <sheetViews>
    <sheetView topLeftCell="A71" zoomScale="64" workbookViewId="0">
      <selection activeCell="A75" sqref="A75"/>
    </sheetView>
  </sheetViews>
  <sheetFormatPr defaultRowHeight="14.5"/>
  <cols>
    <col min="31" max="31" width="12.453125" bestFit="1" customWidth="1"/>
  </cols>
  <sheetData>
    <row r="1" spans="1:83" ht="18">
      <c r="A1" s="65"/>
      <c r="O1" t="s">
        <v>417</v>
      </c>
      <c r="P1" t="s">
        <v>402</v>
      </c>
      <c r="R1" s="65"/>
      <c r="AF1" t="s">
        <v>417</v>
      </c>
      <c r="AG1" t="s">
        <v>416</v>
      </c>
      <c r="AI1" s="65"/>
      <c r="AW1" t="s">
        <v>417</v>
      </c>
      <c r="AX1" t="s">
        <v>431</v>
      </c>
      <c r="AZ1" s="65"/>
      <c r="BN1" t="s">
        <v>445</v>
      </c>
      <c r="BQ1" s="65"/>
      <c r="CE1" t="s">
        <v>453</v>
      </c>
    </row>
    <row r="2" spans="1:83">
      <c r="A2" s="66"/>
      <c r="R2" s="66"/>
      <c r="AI2" s="66"/>
      <c r="AZ2" s="66"/>
      <c r="BQ2" s="66"/>
    </row>
    <row r="5" spans="1:83" ht="15">
      <c r="A5" s="67" t="s">
        <v>331</v>
      </c>
      <c r="B5" s="68">
        <v>3652585</v>
      </c>
      <c r="C5" s="67" t="s">
        <v>332</v>
      </c>
      <c r="D5" s="68">
        <v>11</v>
      </c>
      <c r="E5" s="67" t="s">
        <v>333</v>
      </c>
      <c r="F5" s="68">
        <v>11</v>
      </c>
      <c r="G5" s="67" t="s">
        <v>334</v>
      </c>
      <c r="H5" s="68">
        <v>11</v>
      </c>
      <c r="I5" s="67" t="s">
        <v>335</v>
      </c>
      <c r="J5" s="68">
        <v>0</v>
      </c>
      <c r="K5" s="67" t="s">
        <v>336</v>
      </c>
      <c r="L5" s="68" t="s">
        <v>337</v>
      </c>
      <c r="R5" s="67" t="s">
        <v>331</v>
      </c>
      <c r="S5" s="68">
        <v>7374792</v>
      </c>
      <c r="T5" s="67" t="s">
        <v>332</v>
      </c>
      <c r="U5" s="68">
        <v>11</v>
      </c>
      <c r="V5" s="67" t="s">
        <v>333</v>
      </c>
      <c r="W5" s="68">
        <v>11</v>
      </c>
      <c r="X5" s="67" t="s">
        <v>334</v>
      </c>
      <c r="Y5" s="68">
        <v>11</v>
      </c>
      <c r="Z5" s="67" t="s">
        <v>335</v>
      </c>
      <c r="AA5" s="68">
        <v>0</v>
      </c>
      <c r="AB5" s="67" t="s">
        <v>336</v>
      </c>
      <c r="AC5" s="68" t="s">
        <v>403</v>
      </c>
      <c r="AI5" s="67" t="s">
        <v>331</v>
      </c>
      <c r="AJ5" s="68">
        <v>3451653</v>
      </c>
      <c r="AK5" s="67" t="s">
        <v>332</v>
      </c>
      <c r="AL5" s="68">
        <v>11</v>
      </c>
      <c r="AM5" s="67" t="s">
        <v>333</v>
      </c>
      <c r="AN5" s="68">
        <v>11</v>
      </c>
      <c r="AO5" s="67" t="s">
        <v>334</v>
      </c>
      <c r="AP5" s="68">
        <v>11</v>
      </c>
      <c r="AQ5" s="67" t="s">
        <v>335</v>
      </c>
      <c r="AR5" s="68">
        <v>0</v>
      </c>
      <c r="AS5" s="67" t="s">
        <v>336</v>
      </c>
      <c r="AT5" s="68" t="s">
        <v>418</v>
      </c>
      <c r="AZ5" s="67" t="s">
        <v>331</v>
      </c>
      <c r="BA5" s="68">
        <v>5318313</v>
      </c>
      <c r="BB5" s="67" t="s">
        <v>332</v>
      </c>
      <c r="BC5" s="68">
        <v>11</v>
      </c>
      <c r="BD5" s="67" t="s">
        <v>333</v>
      </c>
      <c r="BE5" s="68">
        <v>11</v>
      </c>
      <c r="BF5" s="67" t="s">
        <v>334</v>
      </c>
      <c r="BG5" s="68">
        <v>11</v>
      </c>
      <c r="BH5" s="67" t="s">
        <v>335</v>
      </c>
      <c r="BI5" s="68">
        <v>0</v>
      </c>
      <c r="BJ5" s="67" t="s">
        <v>336</v>
      </c>
      <c r="BK5" s="68" t="s">
        <v>432</v>
      </c>
      <c r="BQ5" s="67" t="s">
        <v>331</v>
      </c>
      <c r="BR5" s="68">
        <v>5171130</v>
      </c>
      <c r="BS5" s="67" t="s">
        <v>332</v>
      </c>
      <c r="BT5" s="68">
        <v>11</v>
      </c>
      <c r="BU5" s="67" t="s">
        <v>333</v>
      </c>
      <c r="BV5" s="68">
        <v>11</v>
      </c>
      <c r="BW5" s="67" t="s">
        <v>334</v>
      </c>
      <c r="BX5" s="68">
        <v>11</v>
      </c>
      <c r="BY5" s="67" t="s">
        <v>335</v>
      </c>
      <c r="BZ5" s="68">
        <v>0</v>
      </c>
      <c r="CA5" s="67" t="s">
        <v>336</v>
      </c>
      <c r="CB5" s="68" t="s">
        <v>446</v>
      </c>
    </row>
    <row r="6" spans="1:83" ht="18.5" thickBot="1">
      <c r="A6" s="65"/>
      <c r="R6" s="65"/>
      <c r="AI6" s="65"/>
      <c r="AZ6" s="65"/>
      <c r="BQ6" s="65"/>
    </row>
    <row r="7" spans="1:83" ht="15" thickBot="1">
      <c r="A7" s="69" t="s">
        <v>338</v>
      </c>
      <c r="B7" s="69" t="s">
        <v>339</v>
      </c>
      <c r="C7" s="69" t="s">
        <v>340</v>
      </c>
      <c r="D7" s="69" t="s">
        <v>341</v>
      </c>
      <c r="E7" s="69" t="s">
        <v>342</v>
      </c>
      <c r="F7" s="69" t="s">
        <v>343</v>
      </c>
      <c r="G7" s="69" t="s">
        <v>344</v>
      </c>
      <c r="H7" s="69" t="s">
        <v>345</v>
      </c>
      <c r="I7" s="69" t="s">
        <v>346</v>
      </c>
      <c r="J7" s="69" t="s">
        <v>347</v>
      </c>
      <c r="K7" s="69" t="s">
        <v>348</v>
      </c>
      <c r="L7" s="69" t="s">
        <v>349</v>
      </c>
      <c r="M7" s="69" t="s">
        <v>350</v>
      </c>
      <c r="R7" s="69" t="s">
        <v>338</v>
      </c>
      <c r="S7" s="69" t="s">
        <v>339</v>
      </c>
      <c r="T7" s="69" t="s">
        <v>340</v>
      </c>
      <c r="U7" s="69" t="s">
        <v>341</v>
      </c>
      <c r="V7" s="69" t="s">
        <v>342</v>
      </c>
      <c r="W7" s="69" t="s">
        <v>343</v>
      </c>
      <c r="X7" s="69" t="s">
        <v>344</v>
      </c>
      <c r="Y7" s="69" t="s">
        <v>345</v>
      </c>
      <c r="Z7" s="69" t="s">
        <v>346</v>
      </c>
      <c r="AA7" s="69" t="s">
        <v>347</v>
      </c>
      <c r="AB7" s="69" t="s">
        <v>348</v>
      </c>
      <c r="AC7" s="69" t="s">
        <v>349</v>
      </c>
      <c r="AD7" s="69" t="s">
        <v>350</v>
      </c>
      <c r="AI7" s="69" t="s">
        <v>338</v>
      </c>
      <c r="AJ7" s="69" t="s">
        <v>339</v>
      </c>
      <c r="AK7" s="69" t="s">
        <v>340</v>
      </c>
      <c r="AL7" s="69" t="s">
        <v>341</v>
      </c>
      <c r="AM7" s="69" t="s">
        <v>342</v>
      </c>
      <c r="AN7" s="69" t="s">
        <v>343</v>
      </c>
      <c r="AO7" s="69" t="s">
        <v>344</v>
      </c>
      <c r="AP7" s="69" t="s">
        <v>345</v>
      </c>
      <c r="AQ7" s="69" t="s">
        <v>346</v>
      </c>
      <c r="AR7" s="69" t="s">
        <v>347</v>
      </c>
      <c r="AS7" s="69" t="s">
        <v>348</v>
      </c>
      <c r="AT7" s="69" t="s">
        <v>349</v>
      </c>
      <c r="AU7" s="69" t="s">
        <v>350</v>
      </c>
      <c r="AZ7" s="69" t="s">
        <v>338</v>
      </c>
      <c r="BA7" s="69" t="s">
        <v>339</v>
      </c>
      <c r="BB7" s="69" t="s">
        <v>340</v>
      </c>
      <c r="BC7" s="69" t="s">
        <v>341</v>
      </c>
      <c r="BD7" s="69" t="s">
        <v>342</v>
      </c>
      <c r="BE7" s="69" t="s">
        <v>343</v>
      </c>
      <c r="BF7" s="69" t="s">
        <v>344</v>
      </c>
      <c r="BG7" s="69" t="s">
        <v>345</v>
      </c>
      <c r="BH7" s="69" t="s">
        <v>346</v>
      </c>
      <c r="BI7" s="69" t="s">
        <v>347</v>
      </c>
      <c r="BJ7" s="69" t="s">
        <v>348</v>
      </c>
      <c r="BK7" s="69" t="s">
        <v>349</v>
      </c>
      <c r="BL7" s="69" t="s">
        <v>350</v>
      </c>
      <c r="BQ7" s="69" t="s">
        <v>338</v>
      </c>
      <c r="BR7" s="69" t="s">
        <v>339</v>
      </c>
      <c r="BS7" s="69" t="s">
        <v>340</v>
      </c>
      <c r="BT7" s="69" t="s">
        <v>341</v>
      </c>
      <c r="BU7" s="69" t="s">
        <v>342</v>
      </c>
      <c r="BV7" s="69" t="s">
        <v>343</v>
      </c>
      <c r="BW7" s="69" t="s">
        <v>344</v>
      </c>
      <c r="BX7" s="69" t="s">
        <v>345</v>
      </c>
      <c r="BY7" s="69" t="s">
        <v>346</v>
      </c>
      <c r="BZ7" s="69" t="s">
        <v>347</v>
      </c>
      <c r="CA7" s="69" t="s">
        <v>348</v>
      </c>
      <c r="CB7" s="69" t="s">
        <v>349</v>
      </c>
      <c r="CC7" s="69" t="s">
        <v>350</v>
      </c>
    </row>
    <row r="8" spans="1:83" ht="15" thickBot="1">
      <c r="A8" s="69" t="s">
        <v>351</v>
      </c>
      <c r="B8" s="70">
        <v>11</v>
      </c>
      <c r="C8" s="70">
        <v>11</v>
      </c>
      <c r="D8" s="70">
        <v>11</v>
      </c>
      <c r="E8" s="70">
        <v>1</v>
      </c>
      <c r="F8" s="70">
        <v>11</v>
      </c>
      <c r="G8" s="70">
        <v>1</v>
      </c>
      <c r="H8" s="70">
        <v>11</v>
      </c>
      <c r="I8" s="70">
        <v>11</v>
      </c>
      <c r="J8" s="70">
        <v>11</v>
      </c>
      <c r="K8" s="70">
        <v>11</v>
      </c>
      <c r="L8" s="70">
        <v>11</v>
      </c>
      <c r="M8" s="70">
        <v>174995</v>
      </c>
      <c r="R8" s="69" t="s">
        <v>351</v>
      </c>
      <c r="S8" s="70">
        <v>11</v>
      </c>
      <c r="T8" s="70">
        <v>11</v>
      </c>
      <c r="U8" s="70">
        <v>11</v>
      </c>
      <c r="V8" s="70">
        <v>1</v>
      </c>
      <c r="W8" s="70">
        <v>11</v>
      </c>
      <c r="X8" s="70">
        <v>1</v>
      </c>
      <c r="Y8" s="70">
        <v>11</v>
      </c>
      <c r="Z8" s="70">
        <v>11</v>
      </c>
      <c r="AA8" s="70">
        <v>11</v>
      </c>
      <c r="AB8" s="70">
        <v>11</v>
      </c>
      <c r="AC8" s="70">
        <v>11</v>
      </c>
      <c r="AD8" s="70">
        <v>659527</v>
      </c>
      <c r="AI8" s="69" t="s">
        <v>351</v>
      </c>
      <c r="AJ8" s="70">
        <v>11</v>
      </c>
      <c r="AK8" s="70">
        <v>11</v>
      </c>
      <c r="AL8" s="70">
        <v>11</v>
      </c>
      <c r="AM8" s="70">
        <v>1</v>
      </c>
      <c r="AN8" s="70">
        <v>11</v>
      </c>
      <c r="AO8" s="70">
        <v>1</v>
      </c>
      <c r="AP8" s="70">
        <v>11</v>
      </c>
      <c r="AQ8" s="70">
        <v>11</v>
      </c>
      <c r="AR8" s="70">
        <v>11</v>
      </c>
      <c r="AS8" s="70">
        <v>11</v>
      </c>
      <c r="AT8" s="70">
        <v>11</v>
      </c>
      <c r="AU8" s="70">
        <v>159436</v>
      </c>
      <c r="AZ8" s="69" t="s">
        <v>351</v>
      </c>
      <c r="BA8" s="70">
        <v>11</v>
      </c>
      <c r="BB8" s="70">
        <v>11</v>
      </c>
      <c r="BC8" s="70">
        <v>11</v>
      </c>
      <c r="BD8" s="70">
        <v>1</v>
      </c>
      <c r="BE8" s="70">
        <v>11</v>
      </c>
      <c r="BF8" s="70">
        <v>1</v>
      </c>
      <c r="BG8" s="70">
        <v>11</v>
      </c>
      <c r="BH8" s="70">
        <v>11</v>
      </c>
      <c r="BI8" s="70">
        <v>11</v>
      </c>
      <c r="BJ8" s="70">
        <v>11</v>
      </c>
      <c r="BK8" s="70">
        <v>11</v>
      </c>
      <c r="BL8" s="70">
        <v>1005857</v>
      </c>
      <c r="BQ8" s="69" t="s">
        <v>351</v>
      </c>
      <c r="BR8" s="70">
        <v>11</v>
      </c>
      <c r="BS8" s="70">
        <v>11</v>
      </c>
      <c r="BT8" s="70">
        <v>11</v>
      </c>
      <c r="BU8" s="70">
        <v>1</v>
      </c>
      <c r="BV8" s="70">
        <v>11</v>
      </c>
      <c r="BW8" s="70">
        <v>1</v>
      </c>
      <c r="BX8" s="70">
        <v>11</v>
      </c>
      <c r="BY8" s="70">
        <v>11</v>
      </c>
      <c r="BZ8" s="70">
        <v>11</v>
      </c>
      <c r="CA8" s="70">
        <v>11</v>
      </c>
      <c r="CB8" s="70">
        <v>11</v>
      </c>
      <c r="CC8" s="70">
        <v>1000183</v>
      </c>
    </row>
    <row r="9" spans="1:83" ht="15" thickBot="1">
      <c r="A9" s="69" t="s">
        <v>352</v>
      </c>
      <c r="B9" s="70">
        <v>8</v>
      </c>
      <c r="C9" s="70">
        <v>8</v>
      </c>
      <c r="D9" s="70">
        <v>8</v>
      </c>
      <c r="E9" s="70">
        <v>4</v>
      </c>
      <c r="F9" s="70">
        <v>8</v>
      </c>
      <c r="G9" s="70">
        <v>4</v>
      </c>
      <c r="H9" s="70">
        <v>8</v>
      </c>
      <c r="I9" s="70">
        <v>8</v>
      </c>
      <c r="J9" s="70">
        <v>8</v>
      </c>
      <c r="K9" s="70">
        <v>8</v>
      </c>
      <c r="L9" s="70">
        <v>8</v>
      </c>
      <c r="M9" s="70">
        <v>226198</v>
      </c>
      <c r="R9" s="69" t="s">
        <v>352</v>
      </c>
      <c r="S9" s="70">
        <v>8</v>
      </c>
      <c r="T9" s="70">
        <v>8</v>
      </c>
      <c r="U9" s="70">
        <v>8</v>
      </c>
      <c r="V9" s="70">
        <v>4</v>
      </c>
      <c r="W9" s="70">
        <v>8</v>
      </c>
      <c r="X9" s="70">
        <v>4</v>
      </c>
      <c r="Y9" s="70">
        <v>8</v>
      </c>
      <c r="Z9" s="70">
        <v>8</v>
      </c>
      <c r="AA9" s="70">
        <v>8</v>
      </c>
      <c r="AB9" s="70">
        <v>8</v>
      </c>
      <c r="AC9" s="70">
        <v>8</v>
      </c>
      <c r="AD9" s="70">
        <v>632587</v>
      </c>
      <c r="AI9" s="69" t="s">
        <v>352</v>
      </c>
      <c r="AJ9" s="70">
        <v>8</v>
      </c>
      <c r="AK9" s="70">
        <v>8</v>
      </c>
      <c r="AL9" s="70">
        <v>8</v>
      </c>
      <c r="AM9" s="70">
        <v>4</v>
      </c>
      <c r="AN9" s="70">
        <v>8</v>
      </c>
      <c r="AO9" s="70">
        <v>4</v>
      </c>
      <c r="AP9" s="70">
        <v>8</v>
      </c>
      <c r="AQ9" s="70">
        <v>8</v>
      </c>
      <c r="AR9" s="70">
        <v>8</v>
      </c>
      <c r="AS9" s="70">
        <v>8</v>
      </c>
      <c r="AT9" s="70">
        <v>8</v>
      </c>
      <c r="AU9" s="70">
        <v>134504</v>
      </c>
      <c r="AZ9" s="69" t="s">
        <v>352</v>
      </c>
      <c r="BA9" s="70">
        <v>8</v>
      </c>
      <c r="BB9" s="70">
        <v>8</v>
      </c>
      <c r="BC9" s="70">
        <v>8</v>
      </c>
      <c r="BD9" s="70">
        <v>4</v>
      </c>
      <c r="BE9" s="70">
        <v>8</v>
      </c>
      <c r="BF9" s="70">
        <v>4</v>
      </c>
      <c r="BG9" s="70">
        <v>8</v>
      </c>
      <c r="BH9" s="70">
        <v>8</v>
      </c>
      <c r="BI9" s="70">
        <v>8</v>
      </c>
      <c r="BJ9" s="70">
        <v>8</v>
      </c>
      <c r="BK9" s="70">
        <v>8</v>
      </c>
      <c r="BL9" s="70">
        <v>1006389</v>
      </c>
      <c r="BQ9" s="69" t="s">
        <v>352</v>
      </c>
      <c r="BR9" s="70">
        <v>8</v>
      </c>
      <c r="BS9" s="70">
        <v>8</v>
      </c>
      <c r="BT9" s="70">
        <v>8</v>
      </c>
      <c r="BU9" s="70">
        <v>4</v>
      </c>
      <c r="BV9" s="70">
        <v>8</v>
      </c>
      <c r="BW9" s="70">
        <v>4</v>
      </c>
      <c r="BX9" s="70">
        <v>8</v>
      </c>
      <c r="BY9" s="70">
        <v>8</v>
      </c>
      <c r="BZ9" s="70">
        <v>8</v>
      </c>
      <c r="CA9" s="70">
        <v>8</v>
      </c>
      <c r="CB9" s="70">
        <v>8</v>
      </c>
      <c r="CC9" s="70">
        <v>1000319</v>
      </c>
    </row>
    <row r="10" spans="1:83" ht="15" thickBot="1">
      <c r="A10" s="69" t="s">
        <v>353</v>
      </c>
      <c r="B10" s="70">
        <v>10</v>
      </c>
      <c r="C10" s="70">
        <v>10</v>
      </c>
      <c r="D10" s="70">
        <v>10</v>
      </c>
      <c r="E10" s="70">
        <v>2</v>
      </c>
      <c r="F10" s="70">
        <v>10</v>
      </c>
      <c r="G10" s="70">
        <v>2</v>
      </c>
      <c r="H10" s="70">
        <v>10</v>
      </c>
      <c r="I10" s="70">
        <v>10</v>
      </c>
      <c r="J10" s="70">
        <v>10</v>
      </c>
      <c r="K10" s="70">
        <v>10</v>
      </c>
      <c r="L10" s="70">
        <v>10</v>
      </c>
      <c r="M10" s="70">
        <v>185571</v>
      </c>
      <c r="R10" s="69" t="s">
        <v>353</v>
      </c>
      <c r="S10" s="70">
        <v>10</v>
      </c>
      <c r="T10" s="70">
        <v>10</v>
      </c>
      <c r="U10" s="70">
        <v>10</v>
      </c>
      <c r="V10" s="70">
        <v>2</v>
      </c>
      <c r="W10" s="70">
        <v>10</v>
      </c>
      <c r="X10" s="70">
        <v>2</v>
      </c>
      <c r="Y10" s="70">
        <v>10</v>
      </c>
      <c r="Z10" s="70">
        <v>10</v>
      </c>
      <c r="AA10" s="70">
        <v>10</v>
      </c>
      <c r="AB10" s="70">
        <v>10</v>
      </c>
      <c r="AC10" s="70">
        <v>10</v>
      </c>
      <c r="AD10" s="70">
        <v>661557</v>
      </c>
      <c r="AI10" s="69" t="s">
        <v>353</v>
      </c>
      <c r="AJ10" s="70">
        <v>10</v>
      </c>
      <c r="AK10" s="70">
        <v>10</v>
      </c>
      <c r="AL10" s="70">
        <v>10</v>
      </c>
      <c r="AM10" s="70">
        <v>2</v>
      </c>
      <c r="AN10" s="70">
        <v>10</v>
      </c>
      <c r="AO10" s="70">
        <v>2</v>
      </c>
      <c r="AP10" s="70">
        <v>10</v>
      </c>
      <c r="AQ10" s="70">
        <v>10</v>
      </c>
      <c r="AR10" s="70">
        <v>10</v>
      </c>
      <c r="AS10" s="70">
        <v>10</v>
      </c>
      <c r="AT10" s="70">
        <v>10</v>
      </c>
      <c r="AU10" s="70">
        <v>146535</v>
      </c>
      <c r="AZ10" s="69" t="s">
        <v>353</v>
      </c>
      <c r="BA10" s="70">
        <v>10</v>
      </c>
      <c r="BB10" s="70">
        <v>10</v>
      </c>
      <c r="BC10" s="70">
        <v>10</v>
      </c>
      <c r="BD10" s="70">
        <v>2</v>
      </c>
      <c r="BE10" s="70">
        <v>10</v>
      </c>
      <c r="BF10" s="70">
        <v>2</v>
      </c>
      <c r="BG10" s="70">
        <v>10</v>
      </c>
      <c r="BH10" s="70">
        <v>10</v>
      </c>
      <c r="BI10" s="70">
        <v>10</v>
      </c>
      <c r="BJ10" s="70">
        <v>10</v>
      </c>
      <c r="BK10" s="70">
        <v>10</v>
      </c>
      <c r="BL10" s="70">
        <v>1006131</v>
      </c>
      <c r="BQ10" s="69" t="s">
        <v>353</v>
      </c>
      <c r="BR10" s="70">
        <v>10</v>
      </c>
      <c r="BS10" s="70">
        <v>10</v>
      </c>
      <c r="BT10" s="70">
        <v>10</v>
      </c>
      <c r="BU10" s="70">
        <v>2</v>
      </c>
      <c r="BV10" s="70">
        <v>10</v>
      </c>
      <c r="BW10" s="70">
        <v>2</v>
      </c>
      <c r="BX10" s="70">
        <v>10</v>
      </c>
      <c r="BY10" s="70">
        <v>10</v>
      </c>
      <c r="BZ10" s="70">
        <v>10</v>
      </c>
      <c r="CA10" s="70">
        <v>10</v>
      </c>
      <c r="CB10" s="70">
        <v>10</v>
      </c>
      <c r="CC10" s="70">
        <v>1000204</v>
      </c>
    </row>
    <row r="11" spans="1:83" ht="15" thickBot="1">
      <c r="A11" s="69" t="s">
        <v>354</v>
      </c>
      <c r="B11" s="70">
        <v>9</v>
      </c>
      <c r="C11" s="70">
        <v>9</v>
      </c>
      <c r="D11" s="70">
        <v>9</v>
      </c>
      <c r="E11" s="70">
        <v>3</v>
      </c>
      <c r="F11" s="70">
        <v>9</v>
      </c>
      <c r="G11" s="70">
        <v>3</v>
      </c>
      <c r="H11" s="70">
        <v>9</v>
      </c>
      <c r="I11" s="70">
        <v>9</v>
      </c>
      <c r="J11" s="70">
        <v>9</v>
      </c>
      <c r="K11" s="70">
        <v>9</v>
      </c>
      <c r="L11" s="70">
        <v>9</v>
      </c>
      <c r="M11" s="70">
        <v>221944</v>
      </c>
      <c r="R11" s="69" t="s">
        <v>354</v>
      </c>
      <c r="S11" s="70">
        <v>9</v>
      </c>
      <c r="T11" s="70">
        <v>9</v>
      </c>
      <c r="U11" s="70">
        <v>9</v>
      </c>
      <c r="V11" s="70">
        <v>3</v>
      </c>
      <c r="W11" s="70">
        <v>9</v>
      </c>
      <c r="X11" s="70">
        <v>3</v>
      </c>
      <c r="Y11" s="70">
        <v>9</v>
      </c>
      <c r="Z11" s="70">
        <v>9</v>
      </c>
      <c r="AA11" s="70">
        <v>9</v>
      </c>
      <c r="AB11" s="70">
        <v>9</v>
      </c>
      <c r="AC11" s="70">
        <v>9</v>
      </c>
      <c r="AD11" s="70">
        <v>642244</v>
      </c>
      <c r="AI11" s="69" t="s">
        <v>354</v>
      </c>
      <c r="AJ11" s="70">
        <v>9</v>
      </c>
      <c r="AK11" s="70">
        <v>9</v>
      </c>
      <c r="AL11" s="70">
        <v>9</v>
      </c>
      <c r="AM11" s="70">
        <v>3</v>
      </c>
      <c r="AN11" s="70">
        <v>9</v>
      </c>
      <c r="AO11" s="70">
        <v>3</v>
      </c>
      <c r="AP11" s="70">
        <v>9</v>
      </c>
      <c r="AQ11" s="70">
        <v>9</v>
      </c>
      <c r="AR11" s="70">
        <v>9</v>
      </c>
      <c r="AS11" s="70">
        <v>9</v>
      </c>
      <c r="AT11" s="70">
        <v>9</v>
      </c>
      <c r="AU11" s="70">
        <v>131165</v>
      </c>
      <c r="AZ11" s="69" t="s">
        <v>354</v>
      </c>
      <c r="BA11" s="70">
        <v>9</v>
      </c>
      <c r="BB11" s="70">
        <v>9</v>
      </c>
      <c r="BC11" s="70">
        <v>9</v>
      </c>
      <c r="BD11" s="70">
        <v>3</v>
      </c>
      <c r="BE11" s="70">
        <v>9</v>
      </c>
      <c r="BF11" s="70">
        <v>3</v>
      </c>
      <c r="BG11" s="70">
        <v>9</v>
      </c>
      <c r="BH11" s="70">
        <v>9</v>
      </c>
      <c r="BI11" s="70">
        <v>9</v>
      </c>
      <c r="BJ11" s="70">
        <v>9</v>
      </c>
      <c r="BK11" s="70">
        <v>9</v>
      </c>
      <c r="BL11" s="70">
        <v>1004646</v>
      </c>
      <c r="BQ11" s="69" t="s">
        <v>354</v>
      </c>
      <c r="BR11" s="70">
        <v>9</v>
      </c>
      <c r="BS11" s="70">
        <v>9</v>
      </c>
      <c r="BT11" s="70">
        <v>9</v>
      </c>
      <c r="BU11" s="70">
        <v>3</v>
      </c>
      <c r="BV11" s="70">
        <v>9</v>
      </c>
      <c r="BW11" s="70">
        <v>3</v>
      </c>
      <c r="BX11" s="70">
        <v>9</v>
      </c>
      <c r="BY11" s="70">
        <v>9</v>
      </c>
      <c r="BZ11" s="70">
        <v>9</v>
      </c>
      <c r="CA11" s="70">
        <v>9</v>
      </c>
      <c r="CB11" s="70">
        <v>9</v>
      </c>
      <c r="CC11" s="70">
        <v>1000000</v>
      </c>
    </row>
    <row r="12" spans="1:83" ht="15" thickBot="1">
      <c r="A12" s="69" t="s">
        <v>355</v>
      </c>
      <c r="B12" s="70">
        <v>1</v>
      </c>
      <c r="C12" s="70">
        <v>1</v>
      </c>
      <c r="D12" s="70">
        <v>1</v>
      </c>
      <c r="E12" s="70">
        <v>11</v>
      </c>
      <c r="F12" s="70">
        <v>1</v>
      </c>
      <c r="G12" s="70">
        <v>11</v>
      </c>
      <c r="H12" s="70">
        <v>1</v>
      </c>
      <c r="I12" s="70">
        <v>1</v>
      </c>
      <c r="J12" s="70">
        <v>1</v>
      </c>
      <c r="K12" s="70">
        <v>1</v>
      </c>
      <c r="L12" s="70">
        <v>1</v>
      </c>
      <c r="M12" s="70">
        <v>369845</v>
      </c>
      <c r="R12" s="69" t="s">
        <v>355</v>
      </c>
      <c r="S12" s="70">
        <v>1</v>
      </c>
      <c r="T12" s="70">
        <v>1</v>
      </c>
      <c r="U12" s="70">
        <v>1</v>
      </c>
      <c r="V12" s="70">
        <v>11</v>
      </c>
      <c r="W12" s="70">
        <v>1</v>
      </c>
      <c r="X12" s="70">
        <v>11</v>
      </c>
      <c r="Y12" s="70">
        <v>1</v>
      </c>
      <c r="Z12" s="70">
        <v>1</v>
      </c>
      <c r="AA12" s="70">
        <v>1</v>
      </c>
      <c r="AB12" s="70">
        <v>1</v>
      </c>
      <c r="AC12" s="70">
        <v>1</v>
      </c>
      <c r="AD12" s="70">
        <v>578608</v>
      </c>
      <c r="AI12" s="69" t="s">
        <v>355</v>
      </c>
      <c r="AJ12" s="70">
        <v>1</v>
      </c>
      <c r="AK12" s="70">
        <v>1</v>
      </c>
      <c r="AL12" s="70">
        <v>1</v>
      </c>
      <c r="AM12" s="70">
        <v>11</v>
      </c>
      <c r="AN12" s="70">
        <v>1</v>
      </c>
      <c r="AO12" s="70">
        <v>11</v>
      </c>
      <c r="AP12" s="70">
        <v>1</v>
      </c>
      <c r="AQ12" s="70">
        <v>1</v>
      </c>
      <c r="AR12" s="70">
        <v>1</v>
      </c>
      <c r="AS12" s="70">
        <v>1</v>
      </c>
      <c r="AT12" s="70">
        <v>1</v>
      </c>
      <c r="AU12" s="70">
        <v>48969</v>
      </c>
      <c r="AZ12" s="69" t="s">
        <v>355</v>
      </c>
      <c r="BA12" s="70">
        <v>1</v>
      </c>
      <c r="BB12" s="70">
        <v>1</v>
      </c>
      <c r="BC12" s="70">
        <v>1</v>
      </c>
      <c r="BD12" s="70">
        <v>11</v>
      </c>
      <c r="BE12" s="70">
        <v>1</v>
      </c>
      <c r="BF12" s="70">
        <v>11</v>
      </c>
      <c r="BG12" s="70">
        <v>1</v>
      </c>
      <c r="BH12" s="70">
        <v>1</v>
      </c>
      <c r="BI12" s="70">
        <v>1</v>
      </c>
      <c r="BJ12" s="70">
        <v>1</v>
      </c>
      <c r="BK12" s="70">
        <v>1</v>
      </c>
      <c r="BL12" s="70">
        <v>1001288</v>
      </c>
      <c r="BQ12" s="69" t="s">
        <v>355</v>
      </c>
      <c r="BR12" s="70">
        <v>1</v>
      </c>
      <c r="BS12" s="70">
        <v>1</v>
      </c>
      <c r="BT12" s="70">
        <v>1</v>
      </c>
      <c r="BU12" s="70">
        <v>11</v>
      </c>
      <c r="BV12" s="70">
        <v>1</v>
      </c>
      <c r="BW12" s="70">
        <v>11</v>
      </c>
      <c r="BX12" s="70">
        <v>1</v>
      </c>
      <c r="BY12" s="70">
        <v>1</v>
      </c>
      <c r="BZ12" s="70">
        <v>1</v>
      </c>
      <c r="CA12" s="70">
        <v>1</v>
      </c>
      <c r="CB12" s="70">
        <v>1</v>
      </c>
      <c r="CC12" s="70">
        <v>1001288</v>
      </c>
    </row>
    <row r="13" spans="1:83" ht="15" thickBot="1">
      <c r="A13" s="69" t="s">
        <v>356</v>
      </c>
      <c r="B13" s="70">
        <v>3</v>
      </c>
      <c r="C13" s="70">
        <v>3</v>
      </c>
      <c r="D13" s="70">
        <v>3</v>
      </c>
      <c r="E13" s="70">
        <v>9</v>
      </c>
      <c r="F13" s="70">
        <v>3</v>
      </c>
      <c r="G13" s="70">
        <v>9</v>
      </c>
      <c r="H13" s="70">
        <v>3</v>
      </c>
      <c r="I13" s="70">
        <v>3</v>
      </c>
      <c r="J13" s="70">
        <v>3</v>
      </c>
      <c r="K13" s="70">
        <v>3</v>
      </c>
      <c r="L13" s="70">
        <v>3</v>
      </c>
      <c r="M13" s="70">
        <v>332932</v>
      </c>
      <c r="R13" s="69" t="s">
        <v>356</v>
      </c>
      <c r="S13" s="70">
        <v>3</v>
      </c>
      <c r="T13" s="70">
        <v>3</v>
      </c>
      <c r="U13" s="70">
        <v>3</v>
      </c>
      <c r="V13" s="70">
        <v>9</v>
      </c>
      <c r="W13" s="70">
        <v>3</v>
      </c>
      <c r="X13" s="70">
        <v>9</v>
      </c>
      <c r="Y13" s="70">
        <v>3</v>
      </c>
      <c r="Z13" s="70">
        <v>3</v>
      </c>
      <c r="AA13" s="70">
        <v>3</v>
      </c>
      <c r="AB13" s="70">
        <v>3</v>
      </c>
      <c r="AC13" s="70">
        <v>3</v>
      </c>
      <c r="AD13" s="70">
        <v>618990</v>
      </c>
      <c r="AI13" s="69" t="s">
        <v>356</v>
      </c>
      <c r="AJ13" s="70">
        <v>3</v>
      </c>
      <c r="AK13" s="70">
        <v>3</v>
      </c>
      <c r="AL13" s="70">
        <v>3</v>
      </c>
      <c r="AM13" s="70">
        <v>9</v>
      </c>
      <c r="AN13" s="70">
        <v>3</v>
      </c>
      <c r="AO13" s="70">
        <v>9</v>
      </c>
      <c r="AP13" s="70">
        <v>3</v>
      </c>
      <c r="AQ13" s="70">
        <v>3</v>
      </c>
      <c r="AR13" s="70">
        <v>3</v>
      </c>
      <c r="AS13" s="70">
        <v>3</v>
      </c>
      <c r="AT13" s="70">
        <v>3</v>
      </c>
      <c r="AU13" s="70">
        <v>48076</v>
      </c>
      <c r="AZ13" s="69" t="s">
        <v>356</v>
      </c>
      <c r="BA13" s="70">
        <v>3</v>
      </c>
      <c r="BB13" s="70">
        <v>3</v>
      </c>
      <c r="BC13" s="70">
        <v>3</v>
      </c>
      <c r="BD13" s="70">
        <v>9</v>
      </c>
      <c r="BE13" s="70">
        <v>3</v>
      </c>
      <c r="BF13" s="70">
        <v>9</v>
      </c>
      <c r="BG13" s="70">
        <v>3</v>
      </c>
      <c r="BH13" s="70">
        <v>3</v>
      </c>
      <c r="BI13" s="70">
        <v>3</v>
      </c>
      <c r="BJ13" s="70">
        <v>3</v>
      </c>
      <c r="BK13" s="70">
        <v>3</v>
      </c>
      <c r="BL13" s="70">
        <v>1000000</v>
      </c>
      <c r="BQ13" s="69" t="s">
        <v>356</v>
      </c>
      <c r="BR13" s="70">
        <v>3</v>
      </c>
      <c r="BS13" s="70">
        <v>3</v>
      </c>
      <c r="BT13" s="70">
        <v>3</v>
      </c>
      <c r="BU13" s="70">
        <v>9</v>
      </c>
      <c r="BV13" s="70">
        <v>3</v>
      </c>
      <c r="BW13" s="70">
        <v>9</v>
      </c>
      <c r="BX13" s="70">
        <v>3</v>
      </c>
      <c r="BY13" s="70">
        <v>3</v>
      </c>
      <c r="BZ13" s="70">
        <v>3</v>
      </c>
      <c r="CA13" s="70">
        <v>3</v>
      </c>
      <c r="CB13" s="70">
        <v>3</v>
      </c>
      <c r="CC13" s="70">
        <v>1000000</v>
      </c>
    </row>
    <row r="14" spans="1:83" ht="15" thickBot="1">
      <c r="A14" s="69" t="s">
        <v>357</v>
      </c>
      <c r="B14" s="70">
        <v>7</v>
      </c>
      <c r="C14" s="70">
        <v>7</v>
      </c>
      <c r="D14" s="70">
        <v>7</v>
      </c>
      <c r="E14" s="70">
        <v>5</v>
      </c>
      <c r="F14" s="70">
        <v>7</v>
      </c>
      <c r="G14" s="70">
        <v>5</v>
      </c>
      <c r="H14" s="70">
        <v>7</v>
      </c>
      <c r="I14" s="70">
        <v>7</v>
      </c>
      <c r="J14" s="70">
        <v>7</v>
      </c>
      <c r="K14" s="70">
        <v>7</v>
      </c>
      <c r="L14" s="70">
        <v>7</v>
      </c>
      <c r="M14" s="70">
        <v>267857</v>
      </c>
      <c r="R14" s="69" t="s">
        <v>357</v>
      </c>
      <c r="S14" s="70">
        <v>7</v>
      </c>
      <c r="T14" s="70">
        <v>7</v>
      </c>
      <c r="U14" s="70">
        <v>7</v>
      </c>
      <c r="V14" s="70">
        <v>5</v>
      </c>
      <c r="W14" s="70">
        <v>7</v>
      </c>
      <c r="X14" s="70">
        <v>5</v>
      </c>
      <c r="Y14" s="70">
        <v>7</v>
      </c>
      <c r="Z14" s="70">
        <v>7</v>
      </c>
      <c r="AA14" s="70">
        <v>7</v>
      </c>
      <c r="AB14" s="70">
        <v>7</v>
      </c>
      <c r="AC14" s="70">
        <v>7</v>
      </c>
      <c r="AD14" s="70">
        <v>660714</v>
      </c>
      <c r="AI14" s="69" t="s">
        <v>357</v>
      </c>
      <c r="AJ14" s="70">
        <v>7</v>
      </c>
      <c r="AK14" s="70">
        <v>7</v>
      </c>
      <c r="AL14" s="70">
        <v>7</v>
      </c>
      <c r="AM14" s="70">
        <v>5</v>
      </c>
      <c r="AN14" s="70">
        <v>7</v>
      </c>
      <c r="AO14" s="70">
        <v>5</v>
      </c>
      <c r="AP14" s="70">
        <v>7</v>
      </c>
      <c r="AQ14" s="70">
        <v>7</v>
      </c>
      <c r="AR14" s="70">
        <v>7</v>
      </c>
      <c r="AS14" s="70">
        <v>7</v>
      </c>
      <c r="AT14" s="70">
        <v>7</v>
      </c>
      <c r="AU14" s="70">
        <v>71428</v>
      </c>
      <c r="AZ14" s="69" t="s">
        <v>357</v>
      </c>
      <c r="BA14" s="70">
        <v>7</v>
      </c>
      <c r="BB14" s="70">
        <v>7</v>
      </c>
      <c r="BC14" s="70">
        <v>7</v>
      </c>
      <c r="BD14" s="70">
        <v>5</v>
      </c>
      <c r="BE14" s="70">
        <v>7</v>
      </c>
      <c r="BF14" s="70">
        <v>5</v>
      </c>
      <c r="BG14" s="70">
        <v>7</v>
      </c>
      <c r="BH14" s="70">
        <v>7</v>
      </c>
      <c r="BI14" s="70">
        <v>7</v>
      </c>
      <c r="BJ14" s="70">
        <v>7</v>
      </c>
      <c r="BK14" s="70">
        <v>7</v>
      </c>
      <c r="BL14" s="70">
        <v>1000000</v>
      </c>
      <c r="BQ14" s="69" t="s">
        <v>357</v>
      </c>
      <c r="BR14" s="70">
        <v>7</v>
      </c>
      <c r="BS14" s="70">
        <v>7</v>
      </c>
      <c r="BT14" s="70">
        <v>7</v>
      </c>
      <c r="BU14" s="70">
        <v>5</v>
      </c>
      <c r="BV14" s="70">
        <v>7</v>
      </c>
      <c r="BW14" s="70">
        <v>5</v>
      </c>
      <c r="BX14" s="70">
        <v>7</v>
      </c>
      <c r="BY14" s="70">
        <v>7</v>
      </c>
      <c r="BZ14" s="70">
        <v>7</v>
      </c>
      <c r="CA14" s="70">
        <v>7</v>
      </c>
      <c r="CB14" s="70">
        <v>7</v>
      </c>
      <c r="CC14" s="70">
        <v>1000000</v>
      </c>
    </row>
    <row r="15" spans="1:83" ht="15" thickBot="1">
      <c r="A15" s="69" t="s">
        <v>358</v>
      </c>
      <c r="B15" s="70">
        <v>5</v>
      </c>
      <c r="C15" s="70">
        <v>5</v>
      </c>
      <c r="D15" s="70">
        <v>5</v>
      </c>
      <c r="E15" s="70">
        <v>7</v>
      </c>
      <c r="F15" s="70">
        <v>5</v>
      </c>
      <c r="G15" s="70">
        <v>7</v>
      </c>
      <c r="H15" s="70">
        <v>5</v>
      </c>
      <c r="I15" s="70">
        <v>5</v>
      </c>
      <c r="J15" s="70">
        <v>5</v>
      </c>
      <c r="K15" s="70">
        <v>5</v>
      </c>
      <c r="L15" s="70">
        <v>5</v>
      </c>
      <c r="M15" s="70">
        <v>295358</v>
      </c>
      <c r="R15" s="69" t="s">
        <v>358</v>
      </c>
      <c r="S15" s="70">
        <v>5</v>
      </c>
      <c r="T15" s="70">
        <v>5</v>
      </c>
      <c r="U15" s="70">
        <v>5</v>
      </c>
      <c r="V15" s="70">
        <v>7</v>
      </c>
      <c r="W15" s="70">
        <v>5</v>
      </c>
      <c r="X15" s="70">
        <v>7</v>
      </c>
      <c r="Y15" s="70">
        <v>5</v>
      </c>
      <c r="Z15" s="70">
        <v>5</v>
      </c>
      <c r="AA15" s="70">
        <v>5</v>
      </c>
      <c r="AB15" s="70">
        <v>5</v>
      </c>
      <c r="AC15" s="70">
        <v>5</v>
      </c>
      <c r="AD15" s="70">
        <v>622784</v>
      </c>
      <c r="AI15" s="69" t="s">
        <v>358</v>
      </c>
      <c r="AJ15" s="70">
        <v>5</v>
      </c>
      <c r="AK15" s="70">
        <v>5</v>
      </c>
      <c r="AL15" s="70">
        <v>5</v>
      </c>
      <c r="AM15" s="70">
        <v>7</v>
      </c>
      <c r="AN15" s="70">
        <v>5</v>
      </c>
      <c r="AO15" s="70">
        <v>7</v>
      </c>
      <c r="AP15" s="70">
        <v>5</v>
      </c>
      <c r="AQ15" s="70">
        <v>5</v>
      </c>
      <c r="AR15" s="70">
        <v>5</v>
      </c>
      <c r="AS15" s="70">
        <v>5</v>
      </c>
      <c r="AT15" s="70">
        <v>5</v>
      </c>
      <c r="AU15" s="70">
        <v>80168</v>
      </c>
      <c r="AZ15" s="69" t="s">
        <v>358</v>
      </c>
      <c r="BA15" s="70">
        <v>5</v>
      </c>
      <c r="BB15" s="70">
        <v>5</v>
      </c>
      <c r="BC15" s="70">
        <v>5</v>
      </c>
      <c r="BD15" s="70">
        <v>7</v>
      </c>
      <c r="BE15" s="70">
        <v>5</v>
      </c>
      <c r="BF15" s="70">
        <v>7</v>
      </c>
      <c r="BG15" s="70">
        <v>5</v>
      </c>
      <c r="BH15" s="70">
        <v>5</v>
      </c>
      <c r="BI15" s="70">
        <v>5</v>
      </c>
      <c r="BJ15" s="70">
        <v>5</v>
      </c>
      <c r="BK15" s="70">
        <v>5</v>
      </c>
      <c r="BL15" s="70">
        <v>1001687</v>
      </c>
      <c r="BQ15" s="69" t="s">
        <v>358</v>
      </c>
      <c r="BR15" s="70">
        <v>5</v>
      </c>
      <c r="BS15" s="70">
        <v>5</v>
      </c>
      <c r="BT15" s="70">
        <v>5</v>
      </c>
      <c r="BU15" s="70">
        <v>7</v>
      </c>
      <c r="BV15" s="70">
        <v>5</v>
      </c>
      <c r="BW15" s="70">
        <v>7</v>
      </c>
      <c r="BX15" s="70">
        <v>5</v>
      </c>
      <c r="BY15" s="70">
        <v>5</v>
      </c>
      <c r="BZ15" s="70">
        <v>5</v>
      </c>
      <c r="CA15" s="70">
        <v>5</v>
      </c>
      <c r="CB15" s="70">
        <v>5</v>
      </c>
      <c r="CC15" s="70">
        <v>1000000</v>
      </c>
    </row>
    <row r="16" spans="1:83" ht="15" thickBot="1">
      <c r="A16" s="69" t="s">
        <v>359</v>
      </c>
      <c r="B16" s="70">
        <v>6</v>
      </c>
      <c r="C16" s="70">
        <v>6</v>
      </c>
      <c r="D16" s="70">
        <v>6</v>
      </c>
      <c r="E16" s="70">
        <v>6</v>
      </c>
      <c r="F16" s="70">
        <v>6</v>
      </c>
      <c r="G16" s="70">
        <v>6</v>
      </c>
      <c r="H16" s="70">
        <v>6</v>
      </c>
      <c r="I16" s="70">
        <v>6</v>
      </c>
      <c r="J16" s="70">
        <v>6</v>
      </c>
      <c r="K16" s="70">
        <v>6</v>
      </c>
      <c r="L16" s="70">
        <v>6</v>
      </c>
      <c r="M16" s="70">
        <v>315328</v>
      </c>
      <c r="R16" s="69" t="s">
        <v>359</v>
      </c>
      <c r="S16" s="70">
        <v>6</v>
      </c>
      <c r="T16" s="70">
        <v>6</v>
      </c>
      <c r="U16" s="70">
        <v>6</v>
      </c>
      <c r="V16" s="70">
        <v>6</v>
      </c>
      <c r="W16" s="70">
        <v>6</v>
      </c>
      <c r="X16" s="70">
        <v>6</v>
      </c>
      <c r="Y16" s="70">
        <v>6</v>
      </c>
      <c r="Z16" s="70">
        <v>6</v>
      </c>
      <c r="AA16" s="70">
        <v>6</v>
      </c>
      <c r="AB16" s="70">
        <v>6</v>
      </c>
      <c r="AC16" s="70">
        <v>6</v>
      </c>
      <c r="AD16" s="70">
        <v>608759</v>
      </c>
      <c r="AI16" s="69" t="s">
        <v>359</v>
      </c>
      <c r="AJ16" s="70">
        <v>6</v>
      </c>
      <c r="AK16" s="70">
        <v>6</v>
      </c>
      <c r="AL16" s="70">
        <v>6</v>
      </c>
      <c r="AM16" s="70">
        <v>6</v>
      </c>
      <c r="AN16" s="70">
        <v>6</v>
      </c>
      <c r="AO16" s="70">
        <v>6</v>
      </c>
      <c r="AP16" s="70">
        <v>6</v>
      </c>
      <c r="AQ16" s="70">
        <v>6</v>
      </c>
      <c r="AR16" s="70">
        <v>6</v>
      </c>
      <c r="AS16" s="70">
        <v>6</v>
      </c>
      <c r="AT16" s="70">
        <v>6</v>
      </c>
      <c r="AU16" s="70">
        <v>71532</v>
      </c>
      <c r="AZ16" s="69" t="s">
        <v>359</v>
      </c>
      <c r="BA16" s="70">
        <v>6</v>
      </c>
      <c r="BB16" s="70">
        <v>6</v>
      </c>
      <c r="BC16" s="70">
        <v>6</v>
      </c>
      <c r="BD16" s="70">
        <v>6</v>
      </c>
      <c r="BE16" s="70">
        <v>6</v>
      </c>
      <c r="BF16" s="70">
        <v>6</v>
      </c>
      <c r="BG16" s="70">
        <v>6</v>
      </c>
      <c r="BH16" s="70">
        <v>6</v>
      </c>
      <c r="BI16" s="70">
        <v>6</v>
      </c>
      <c r="BJ16" s="70">
        <v>6</v>
      </c>
      <c r="BK16" s="70">
        <v>6</v>
      </c>
      <c r="BL16" s="70">
        <v>1004379</v>
      </c>
      <c r="BQ16" s="69" t="s">
        <v>359</v>
      </c>
      <c r="BR16" s="70">
        <v>6</v>
      </c>
      <c r="BS16" s="70">
        <v>6</v>
      </c>
      <c r="BT16" s="70">
        <v>6</v>
      </c>
      <c r="BU16" s="70">
        <v>6</v>
      </c>
      <c r="BV16" s="70">
        <v>6</v>
      </c>
      <c r="BW16" s="70">
        <v>6</v>
      </c>
      <c r="BX16" s="70">
        <v>6</v>
      </c>
      <c r="BY16" s="70">
        <v>6</v>
      </c>
      <c r="BZ16" s="70">
        <v>6</v>
      </c>
      <c r="CA16" s="70">
        <v>6</v>
      </c>
      <c r="CB16" s="70">
        <v>6</v>
      </c>
      <c r="CC16" s="70">
        <v>1000000</v>
      </c>
    </row>
    <row r="17" spans="1:81" ht="15" thickBot="1">
      <c r="A17" s="69" t="s">
        <v>360</v>
      </c>
      <c r="B17" s="70">
        <v>2</v>
      </c>
      <c r="C17" s="70">
        <v>2</v>
      </c>
      <c r="D17" s="70">
        <v>2</v>
      </c>
      <c r="E17" s="70">
        <v>10</v>
      </c>
      <c r="F17" s="70">
        <v>2</v>
      </c>
      <c r="G17" s="70">
        <v>10</v>
      </c>
      <c r="H17" s="70">
        <v>2</v>
      </c>
      <c r="I17" s="70">
        <v>2</v>
      </c>
      <c r="J17" s="70">
        <v>2</v>
      </c>
      <c r="K17" s="70">
        <v>2</v>
      </c>
      <c r="L17" s="70">
        <v>2</v>
      </c>
      <c r="M17" s="70">
        <v>342809</v>
      </c>
      <c r="R17" s="69" t="s">
        <v>360</v>
      </c>
      <c r="S17" s="70">
        <v>2</v>
      </c>
      <c r="T17" s="70">
        <v>2</v>
      </c>
      <c r="U17" s="70">
        <v>2</v>
      </c>
      <c r="V17" s="70">
        <v>10</v>
      </c>
      <c r="W17" s="70">
        <v>2</v>
      </c>
      <c r="X17" s="70">
        <v>10</v>
      </c>
      <c r="Y17" s="70">
        <v>2</v>
      </c>
      <c r="Z17" s="70">
        <v>2</v>
      </c>
      <c r="AA17" s="70">
        <v>2</v>
      </c>
      <c r="AB17" s="70">
        <v>2</v>
      </c>
      <c r="AC17" s="70">
        <v>2</v>
      </c>
      <c r="AD17" s="70">
        <v>588628</v>
      </c>
      <c r="AI17" s="69" t="s">
        <v>360</v>
      </c>
      <c r="AJ17" s="70">
        <v>2</v>
      </c>
      <c r="AK17" s="70">
        <v>2</v>
      </c>
      <c r="AL17" s="70">
        <v>2</v>
      </c>
      <c r="AM17" s="70">
        <v>10</v>
      </c>
      <c r="AN17" s="70">
        <v>2</v>
      </c>
      <c r="AO17" s="70">
        <v>10</v>
      </c>
      <c r="AP17" s="70">
        <v>2</v>
      </c>
      <c r="AQ17" s="70">
        <v>2</v>
      </c>
      <c r="AR17" s="70">
        <v>2</v>
      </c>
      <c r="AS17" s="70">
        <v>2</v>
      </c>
      <c r="AT17" s="70">
        <v>2</v>
      </c>
      <c r="AU17" s="70">
        <v>65217</v>
      </c>
      <c r="AZ17" s="69" t="s">
        <v>360</v>
      </c>
      <c r="BA17" s="70">
        <v>2</v>
      </c>
      <c r="BB17" s="70">
        <v>2</v>
      </c>
      <c r="BC17" s="70">
        <v>2</v>
      </c>
      <c r="BD17" s="70">
        <v>10</v>
      </c>
      <c r="BE17" s="70">
        <v>2</v>
      </c>
      <c r="BF17" s="70">
        <v>10</v>
      </c>
      <c r="BG17" s="70">
        <v>2</v>
      </c>
      <c r="BH17" s="70">
        <v>2</v>
      </c>
      <c r="BI17" s="70">
        <v>2</v>
      </c>
      <c r="BJ17" s="70">
        <v>2</v>
      </c>
      <c r="BK17" s="70">
        <v>2</v>
      </c>
      <c r="BL17" s="70">
        <v>1001672</v>
      </c>
      <c r="BQ17" s="69" t="s">
        <v>360</v>
      </c>
      <c r="BR17" s="70">
        <v>2</v>
      </c>
      <c r="BS17" s="70">
        <v>2</v>
      </c>
      <c r="BT17" s="70">
        <v>2</v>
      </c>
      <c r="BU17" s="70">
        <v>10</v>
      </c>
      <c r="BV17" s="70">
        <v>2</v>
      </c>
      <c r="BW17" s="70">
        <v>10</v>
      </c>
      <c r="BX17" s="70">
        <v>2</v>
      </c>
      <c r="BY17" s="70">
        <v>2</v>
      </c>
      <c r="BZ17" s="70">
        <v>2</v>
      </c>
      <c r="CA17" s="70">
        <v>2</v>
      </c>
      <c r="CB17" s="70">
        <v>2</v>
      </c>
      <c r="CC17" s="70">
        <v>1001672</v>
      </c>
    </row>
    <row r="18" spans="1:81" ht="15" thickBot="1">
      <c r="A18" s="69" t="s">
        <v>361</v>
      </c>
      <c r="B18" s="70">
        <v>4</v>
      </c>
      <c r="C18" s="70">
        <v>4</v>
      </c>
      <c r="D18" s="70">
        <v>4</v>
      </c>
      <c r="E18" s="70">
        <v>8</v>
      </c>
      <c r="F18" s="70">
        <v>4</v>
      </c>
      <c r="G18" s="70">
        <v>8</v>
      </c>
      <c r="H18" s="70">
        <v>4</v>
      </c>
      <c r="I18" s="70">
        <v>4</v>
      </c>
      <c r="J18" s="70">
        <v>4</v>
      </c>
      <c r="K18" s="70">
        <v>4</v>
      </c>
      <c r="L18" s="70">
        <v>4</v>
      </c>
      <c r="M18" s="70">
        <v>316239</v>
      </c>
      <c r="R18" s="69" t="s">
        <v>361</v>
      </c>
      <c r="S18" s="70">
        <v>4</v>
      </c>
      <c r="T18" s="70">
        <v>4</v>
      </c>
      <c r="U18" s="70">
        <v>4</v>
      </c>
      <c r="V18" s="70">
        <v>8</v>
      </c>
      <c r="W18" s="70">
        <v>4</v>
      </c>
      <c r="X18" s="70">
        <v>8</v>
      </c>
      <c r="Y18" s="70">
        <v>4</v>
      </c>
      <c r="Z18" s="70">
        <v>4</v>
      </c>
      <c r="AA18" s="70">
        <v>4</v>
      </c>
      <c r="AB18" s="70">
        <v>4</v>
      </c>
      <c r="AC18" s="70">
        <v>4</v>
      </c>
      <c r="AD18" s="70">
        <v>602789</v>
      </c>
      <c r="AI18" s="69" t="s">
        <v>361</v>
      </c>
      <c r="AJ18" s="70">
        <v>4</v>
      </c>
      <c r="AK18" s="70">
        <v>4</v>
      </c>
      <c r="AL18" s="70">
        <v>4</v>
      </c>
      <c r="AM18" s="70">
        <v>8</v>
      </c>
      <c r="AN18" s="70">
        <v>4</v>
      </c>
      <c r="AO18" s="70">
        <v>8</v>
      </c>
      <c r="AP18" s="70">
        <v>4</v>
      </c>
      <c r="AQ18" s="70">
        <v>4</v>
      </c>
      <c r="AR18" s="70">
        <v>4</v>
      </c>
      <c r="AS18" s="70">
        <v>4</v>
      </c>
      <c r="AT18" s="70">
        <v>4</v>
      </c>
      <c r="AU18" s="70">
        <v>78272</v>
      </c>
      <c r="AZ18" s="69" t="s">
        <v>361</v>
      </c>
      <c r="BA18" s="70">
        <v>4</v>
      </c>
      <c r="BB18" s="70">
        <v>4</v>
      </c>
      <c r="BC18" s="70">
        <v>4</v>
      </c>
      <c r="BD18" s="70">
        <v>8</v>
      </c>
      <c r="BE18" s="70">
        <v>4</v>
      </c>
      <c r="BF18" s="70">
        <v>8</v>
      </c>
      <c r="BG18" s="70">
        <v>4</v>
      </c>
      <c r="BH18" s="70">
        <v>4</v>
      </c>
      <c r="BI18" s="70">
        <v>4</v>
      </c>
      <c r="BJ18" s="70">
        <v>4</v>
      </c>
      <c r="BK18" s="70">
        <v>4</v>
      </c>
      <c r="BL18" s="70">
        <v>1002699</v>
      </c>
      <c r="BQ18" s="69" t="s">
        <v>361</v>
      </c>
      <c r="BR18" s="70">
        <v>4</v>
      </c>
      <c r="BS18" s="70">
        <v>4</v>
      </c>
      <c r="BT18" s="70">
        <v>4</v>
      </c>
      <c r="BU18" s="70">
        <v>8</v>
      </c>
      <c r="BV18" s="70">
        <v>4</v>
      </c>
      <c r="BW18" s="70">
        <v>8</v>
      </c>
      <c r="BX18" s="70">
        <v>4</v>
      </c>
      <c r="BY18" s="70">
        <v>4</v>
      </c>
      <c r="BZ18" s="70">
        <v>4</v>
      </c>
      <c r="CA18" s="70">
        <v>4</v>
      </c>
      <c r="CB18" s="70">
        <v>4</v>
      </c>
      <c r="CC18" s="70">
        <v>1000000</v>
      </c>
    </row>
    <row r="19" spans="1:81" ht="18.5" thickBot="1">
      <c r="A19" s="65"/>
      <c r="R19" s="65"/>
      <c r="AI19" s="65"/>
      <c r="AZ19" s="65"/>
      <c r="BQ19" s="65"/>
    </row>
    <row r="20" spans="1:81" ht="15" thickBot="1">
      <c r="A20" s="69" t="s">
        <v>362</v>
      </c>
      <c r="B20" s="69" t="s">
        <v>339</v>
      </c>
      <c r="C20" s="69" t="s">
        <v>340</v>
      </c>
      <c r="D20" s="69" t="s">
        <v>341</v>
      </c>
      <c r="E20" s="69" t="s">
        <v>342</v>
      </c>
      <c r="F20" s="69" t="s">
        <v>343</v>
      </c>
      <c r="G20" s="69" t="s">
        <v>344</v>
      </c>
      <c r="H20" s="69" t="s">
        <v>345</v>
      </c>
      <c r="I20" s="69" t="s">
        <v>346</v>
      </c>
      <c r="J20" s="69" t="s">
        <v>347</v>
      </c>
      <c r="K20" s="69" t="s">
        <v>348</v>
      </c>
      <c r="L20" s="69" t="s">
        <v>349</v>
      </c>
      <c r="R20" s="69" t="s">
        <v>362</v>
      </c>
      <c r="S20" s="69" t="s">
        <v>339</v>
      </c>
      <c r="T20" s="69" t="s">
        <v>340</v>
      </c>
      <c r="U20" s="69" t="s">
        <v>341</v>
      </c>
      <c r="V20" s="69" t="s">
        <v>342</v>
      </c>
      <c r="W20" s="69" t="s">
        <v>343</v>
      </c>
      <c r="X20" s="69" t="s">
        <v>344</v>
      </c>
      <c r="Y20" s="69" t="s">
        <v>345</v>
      </c>
      <c r="Z20" s="69" t="s">
        <v>346</v>
      </c>
      <c r="AA20" s="69" t="s">
        <v>347</v>
      </c>
      <c r="AB20" s="69" t="s">
        <v>348</v>
      </c>
      <c r="AC20" s="69" t="s">
        <v>349</v>
      </c>
      <c r="AI20" s="69" t="s">
        <v>362</v>
      </c>
      <c r="AJ20" s="69" t="s">
        <v>339</v>
      </c>
      <c r="AK20" s="69" t="s">
        <v>340</v>
      </c>
      <c r="AL20" s="69" t="s">
        <v>341</v>
      </c>
      <c r="AM20" s="69" t="s">
        <v>342</v>
      </c>
      <c r="AN20" s="69" t="s">
        <v>343</v>
      </c>
      <c r="AO20" s="69" t="s">
        <v>344</v>
      </c>
      <c r="AP20" s="69" t="s">
        <v>345</v>
      </c>
      <c r="AQ20" s="69" t="s">
        <v>346</v>
      </c>
      <c r="AR20" s="69" t="s">
        <v>347</v>
      </c>
      <c r="AS20" s="69" t="s">
        <v>348</v>
      </c>
      <c r="AT20" s="69" t="s">
        <v>349</v>
      </c>
      <c r="AZ20" s="69" t="s">
        <v>362</v>
      </c>
      <c r="BA20" s="69" t="s">
        <v>339</v>
      </c>
      <c r="BB20" s="69" t="s">
        <v>340</v>
      </c>
      <c r="BC20" s="69" t="s">
        <v>341</v>
      </c>
      <c r="BD20" s="69" t="s">
        <v>342</v>
      </c>
      <c r="BE20" s="69" t="s">
        <v>343</v>
      </c>
      <c r="BF20" s="69" t="s">
        <v>344</v>
      </c>
      <c r="BG20" s="69" t="s">
        <v>345</v>
      </c>
      <c r="BH20" s="69" t="s">
        <v>346</v>
      </c>
      <c r="BI20" s="69" t="s">
        <v>347</v>
      </c>
      <c r="BJ20" s="69" t="s">
        <v>348</v>
      </c>
      <c r="BK20" s="69" t="s">
        <v>349</v>
      </c>
      <c r="BQ20" s="69" t="s">
        <v>362</v>
      </c>
      <c r="BR20" s="69" t="s">
        <v>339</v>
      </c>
      <c r="BS20" s="69" t="s">
        <v>340</v>
      </c>
      <c r="BT20" s="69" t="s">
        <v>341</v>
      </c>
      <c r="BU20" s="69" t="s">
        <v>342</v>
      </c>
      <c r="BV20" s="69" t="s">
        <v>343</v>
      </c>
      <c r="BW20" s="69" t="s">
        <v>344</v>
      </c>
      <c r="BX20" s="69" t="s">
        <v>345</v>
      </c>
      <c r="BY20" s="69" t="s">
        <v>346</v>
      </c>
      <c r="BZ20" s="69" t="s">
        <v>347</v>
      </c>
      <c r="CA20" s="69" t="s">
        <v>348</v>
      </c>
      <c r="CB20" s="69" t="s">
        <v>349</v>
      </c>
    </row>
    <row r="21" spans="1:81" ht="15" thickBot="1">
      <c r="A21" s="69" t="s">
        <v>363</v>
      </c>
      <c r="B21" s="70" t="s">
        <v>364</v>
      </c>
      <c r="C21" s="70" t="s">
        <v>365</v>
      </c>
      <c r="D21" s="70" t="s">
        <v>365</v>
      </c>
      <c r="E21" s="70" t="s">
        <v>366</v>
      </c>
      <c r="F21" s="70" t="s">
        <v>365</v>
      </c>
      <c r="G21" s="70" t="s">
        <v>365</v>
      </c>
      <c r="H21" s="70" t="s">
        <v>365</v>
      </c>
      <c r="I21" s="70" t="s">
        <v>365</v>
      </c>
      <c r="J21" s="70" t="s">
        <v>365</v>
      </c>
      <c r="K21" s="70" t="s">
        <v>365</v>
      </c>
      <c r="L21" s="70" t="s">
        <v>365</v>
      </c>
      <c r="R21" s="69" t="s">
        <v>363</v>
      </c>
      <c r="S21" s="70" t="s">
        <v>404</v>
      </c>
      <c r="T21" s="70" t="s">
        <v>365</v>
      </c>
      <c r="U21" s="70" t="s">
        <v>365</v>
      </c>
      <c r="V21" s="70" t="s">
        <v>405</v>
      </c>
      <c r="W21" s="70" t="s">
        <v>365</v>
      </c>
      <c r="X21" s="70" t="s">
        <v>365</v>
      </c>
      <c r="Y21" s="70" t="s">
        <v>365</v>
      </c>
      <c r="Z21" s="70" t="s">
        <v>365</v>
      </c>
      <c r="AA21" s="70" t="s">
        <v>365</v>
      </c>
      <c r="AB21" s="70" t="s">
        <v>365</v>
      </c>
      <c r="AC21" s="70" t="s">
        <v>365</v>
      </c>
      <c r="AI21" s="69" t="s">
        <v>363</v>
      </c>
      <c r="AJ21" s="70" t="s">
        <v>419</v>
      </c>
      <c r="AK21" s="70" t="s">
        <v>365</v>
      </c>
      <c r="AL21" s="70" t="s">
        <v>365</v>
      </c>
      <c r="AM21" s="70" t="s">
        <v>420</v>
      </c>
      <c r="AN21" s="70" t="s">
        <v>365</v>
      </c>
      <c r="AO21" s="70" t="s">
        <v>365</v>
      </c>
      <c r="AP21" s="70" t="s">
        <v>365</v>
      </c>
      <c r="AQ21" s="70" t="s">
        <v>365</v>
      </c>
      <c r="AR21" s="70" t="s">
        <v>365</v>
      </c>
      <c r="AS21" s="70" t="s">
        <v>365</v>
      </c>
      <c r="AT21" s="70" t="s">
        <v>365</v>
      </c>
      <c r="AZ21" s="69" t="s">
        <v>363</v>
      </c>
      <c r="BA21" s="70" t="s">
        <v>433</v>
      </c>
      <c r="BB21" s="70" t="s">
        <v>365</v>
      </c>
      <c r="BC21" s="70" t="s">
        <v>365</v>
      </c>
      <c r="BD21" s="70" t="s">
        <v>434</v>
      </c>
      <c r="BE21" s="70" t="s">
        <v>365</v>
      </c>
      <c r="BF21" s="70" t="s">
        <v>365</v>
      </c>
      <c r="BG21" s="70" t="s">
        <v>365</v>
      </c>
      <c r="BH21" s="70" t="s">
        <v>365</v>
      </c>
      <c r="BI21" s="70" t="s">
        <v>365</v>
      </c>
      <c r="BJ21" s="70" t="s">
        <v>365</v>
      </c>
      <c r="BK21" s="70" t="s">
        <v>365</v>
      </c>
      <c r="BQ21" s="69" t="s">
        <v>363</v>
      </c>
      <c r="BR21" s="70" t="s">
        <v>433</v>
      </c>
      <c r="BS21" s="70" t="s">
        <v>365</v>
      </c>
      <c r="BT21" s="70" t="s">
        <v>365</v>
      </c>
      <c r="BU21" s="70" t="s">
        <v>447</v>
      </c>
      <c r="BV21" s="70" t="s">
        <v>365</v>
      </c>
      <c r="BW21" s="70" t="s">
        <v>365</v>
      </c>
      <c r="BX21" s="70" t="s">
        <v>365</v>
      </c>
      <c r="BY21" s="70" t="s">
        <v>365</v>
      </c>
      <c r="BZ21" s="70" t="s">
        <v>365</v>
      </c>
      <c r="CA21" s="70" t="s">
        <v>365</v>
      </c>
      <c r="CB21" s="70" t="s">
        <v>365</v>
      </c>
    </row>
    <row r="22" spans="1:81" ht="15" thickBot="1">
      <c r="A22" s="69" t="s">
        <v>367</v>
      </c>
      <c r="B22" s="70" t="s">
        <v>368</v>
      </c>
      <c r="C22" s="70" t="s">
        <v>365</v>
      </c>
      <c r="D22" s="70" t="s">
        <v>365</v>
      </c>
      <c r="E22" s="70" t="s">
        <v>366</v>
      </c>
      <c r="F22" s="70" t="s">
        <v>365</v>
      </c>
      <c r="G22" s="70" t="s">
        <v>365</v>
      </c>
      <c r="H22" s="70" t="s">
        <v>365</v>
      </c>
      <c r="I22" s="70" t="s">
        <v>365</v>
      </c>
      <c r="J22" s="70" t="s">
        <v>365</v>
      </c>
      <c r="K22" s="70" t="s">
        <v>365</v>
      </c>
      <c r="L22" s="70" t="s">
        <v>365</v>
      </c>
      <c r="R22" s="69" t="s">
        <v>367</v>
      </c>
      <c r="S22" s="70" t="s">
        <v>404</v>
      </c>
      <c r="T22" s="70" t="s">
        <v>365</v>
      </c>
      <c r="U22" s="70" t="s">
        <v>365</v>
      </c>
      <c r="V22" s="70" t="s">
        <v>405</v>
      </c>
      <c r="W22" s="70" t="s">
        <v>365</v>
      </c>
      <c r="X22" s="70" t="s">
        <v>365</v>
      </c>
      <c r="Y22" s="70" t="s">
        <v>365</v>
      </c>
      <c r="Z22" s="70" t="s">
        <v>365</v>
      </c>
      <c r="AA22" s="70" t="s">
        <v>365</v>
      </c>
      <c r="AB22" s="70" t="s">
        <v>365</v>
      </c>
      <c r="AC22" s="70" t="s">
        <v>365</v>
      </c>
      <c r="AI22" s="69" t="s">
        <v>367</v>
      </c>
      <c r="AJ22" s="70" t="s">
        <v>419</v>
      </c>
      <c r="AK22" s="70" t="s">
        <v>365</v>
      </c>
      <c r="AL22" s="70" t="s">
        <v>365</v>
      </c>
      <c r="AM22" s="70" t="s">
        <v>421</v>
      </c>
      <c r="AN22" s="70" t="s">
        <v>365</v>
      </c>
      <c r="AO22" s="70" t="s">
        <v>365</v>
      </c>
      <c r="AP22" s="70" t="s">
        <v>365</v>
      </c>
      <c r="AQ22" s="70" t="s">
        <v>365</v>
      </c>
      <c r="AR22" s="70" t="s">
        <v>365</v>
      </c>
      <c r="AS22" s="70" t="s">
        <v>365</v>
      </c>
      <c r="AT22" s="70" t="s">
        <v>365</v>
      </c>
      <c r="AZ22" s="69" t="s">
        <v>367</v>
      </c>
      <c r="BA22" s="70" t="s">
        <v>433</v>
      </c>
      <c r="BB22" s="70" t="s">
        <v>365</v>
      </c>
      <c r="BC22" s="70" t="s">
        <v>365</v>
      </c>
      <c r="BD22" s="70" t="s">
        <v>434</v>
      </c>
      <c r="BE22" s="70" t="s">
        <v>365</v>
      </c>
      <c r="BF22" s="70" t="s">
        <v>365</v>
      </c>
      <c r="BG22" s="70" t="s">
        <v>365</v>
      </c>
      <c r="BH22" s="70" t="s">
        <v>365</v>
      </c>
      <c r="BI22" s="70" t="s">
        <v>365</v>
      </c>
      <c r="BJ22" s="70" t="s">
        <v>365</v>
      </c>
      <c r="BK22" s="70" t="s">
        <v>365</v>
      </c>
      <c r="BQ22" s="69" t="s">
        <v>367</v>
      </c>
      <c r="BR22" s="70" t="s">
        <v>433</v>
      </c>
      <c r="BS22" s="70" t="s">
        <v>365</v>
      </c>
      <c r="BT22" s="70" t="s">
        <v>365</v>
      </c>
      <c r="BU22" s="70" t="s">
        <v>447</v>
      </c>
      <c r="BV22" s="70" t="s">
        <v>365</v>
      </c>
      <c r="BW22" s="70" t="s">
        <v>365</v>
      </c>
      <c r="BX22" s="70" t="s">
        <v>365</v>
      </c>
      <c r="BY22" s="70" t="s">
        <v>365</v>
      </c>
      <c r="BZ22" s="70" t="s">
        <v>365</v>
      </c>
      <c r="CA22" s="70" t="s">
        <v>365</v>
      </c>
      <c r="CB22" s="70" t="s">
        <v>365</v>
      </c>
    </row>
    <row r="23" spans="1:81" ht="15" thickBot="1">
      <c r="A23" s="69" t="s">
        <v>369</v>
      </c>
      <c r="B23" s="70" t="s">
        <v>370</v>
      </c>
      <c r="C23" s="70" t="s">
        <v>365</v>
      </c>
      <c r="D23" s="70" t="s">
        <v>365</v>
      </c>
      <c r="E23" s="70" t="s">
        <v>366</v>
      </c>
      <c r="F23" s="70" t="s">
        <v>365</v>
      </c>
      <c r="G23" s="70" t="s">
        <v>365</v>
      </c>
      <c r="H23" s="70" t="s">
        <v>365</v>
      </c>
      <c r="I23" s="70" t="s">
        <v>365</v>
      </c>
      <c r="J23" s="70" t="s">
        <v>365</v>
      </c>
      <c r="K23" s="70" t="s">
        <v>365</v>
      </c>
      <c r="L23" s="70" t="s">
        <v>365</v>
      </c>
      <c r="R23" s="69" t="s">
        <v>369</v>
      </c>
      <c r="S23" s="70" t="s">
        <v>404</v>
      </c>
      <c r="T23" s="70" t="s">
        <v>365</v>
      </c>
      <c r="U23" s="70" t="s">
        <v>365</v>
      </c>
      <c r="V23" s="70" t="s">
        <v>406</v>
      </c>
      <c r="W23" s="70" t="s">
        <v>365</v>
      </c>
      <c r="X23" s="70" t="s">
        <v>365</v>
      </c>
      <c r="Y23" s="70" t="s">
        <v>365</v>
      </c>
      <c r="Z23" s="70" t="s">
        <v>365</v>
      </c>
      <c r="AA23" s="70" t="s">
        <v>365</v>
      </c>
      <c r="AB23" s="70" t="s">
        <v>365</v>
      </c>
      <c r="AC23" s="70" t="s">
        <v>365</v>
      </c>
      <c r="AI23" s="69" t="s">
        <v>369</v>
      </c>
      <c r="AJ23" s="70" t="s">
        <v>422</v>
      </c>
      <c r="AK23" s="70" t="s">
        <v>365</v>
      </c>
      <c r="AL23" s="70" t="s">
        <v>365</v>
      </c>
      <c r="AM23" s="70" t="s">
        <v>423</v>
      </c>
      <c r="AN23" s="70" t="s">
        <v>365</v>
      </c>
      <c r="AO23" s="70" t="s">
        <v>365</v>
      </c>
      <c r="AP23" s="70" t="s">
        <v>365</v>
      </c>
      <c r="AQ23" s="70" t="s">
        <v>365</v>
      </c>
      <c r="AR23" s="70" t="s">
        <v>365</v>
      </c>
      <c r="AS23" s="70" t="s">
        <v>365</v>
      </c>
      <c r="AT23" s="70" t="s">
        <v>365</v>
      </c>
      <c r="AZ23" s="69" t="s">
        <v>369</v>
      </c>
      <c r="BA23" s="70" t="s">
        <v>435</v>
      </c>
      <c r="BB23" s="70" t="s">
        <v>365</v>
      </c>
      <c r="BC23" s="70" t="s">
        <v>365</v>
      </c>
      <c r="BD23" s="70" t="s">
        <v>436</v>
      </c>
      <c r="BE23" s="70" t="s">
        <v>365</v>
      </c>
      <c r="BF23" s="70" t="s">
        <v>365</v>
      </c>
      <c r="BG23" s="70" t="s">
        <v>365</v>
      </c>
      <c r="BH23" s="70" t="s">
        <v>365</v>
      </c>
      <c r="BI23" s="70" t="s">
        <v>365</v>
      </c>
      <c r="BJ23" s="70" t="s">
        <v>365</v>
      </c>
      <c r="BK23" s="70" t="s">
        <v>365</v>
      </c>
      <c r="BQ23" s="69" t="s">
        <v>369</v>
      </c>
      <c r="BR23" s="70" t="s">
        <v>435</v>
      </c>
      <c r="BS23" s="70" t="s">
        <v>365</v>
      </c>
      <c r="BT23" s="70" t="s">
        <v>365</v>
      </c>
      <c r="BU23" s="70" t="s">
        <v>448</v>
      </c>
      <c r="BV23" s="70" t="s">
        <v>365</v>
      </c>
      <c r="BW23" s="70" t="s">
        <v>365</v>
      </c>
      <c r="BX23" s="70" t="s">
        <v>365</v>
      </c>
      <c r="BY23" s="70" t="s">
        <v>365</v>
      </c>
      <c r="BZ23" s="70" t="s">
        <v>365</v>
      </c>
      <c r="CA23" s="70" t="s">
        <v>365</v>
      </c>
      <c r="CB23" s="70" t="s">
        <v>365</v>
      </c>
    </row>
    <row r="24" spans="1:81" ht="15" thickBot="1">
      <c r="A24" s="69" t="s">
        <v>371</v>
      </c>
      <c r="B24" s="70" t="s">
        <v>372</v>
      </c>
      <c r="C24" s="70" t="s">
        <v>365</v>
      </c>
      <c r="D24" s="70" t="s">
        <v>365</v>
      </c>
      <c r="E24" s="70" t="s">
        <v>366</v>
      </c>
      <c r="F24" s="70" t="s">
        <v>365</v>
      </c>
      <c r="G24" s="70" t="s">
        <v>365</v>
      </c>
      <c r="H24" s="70" t="s">
        <v>365</v>
      </c>
      <c r="I24" s="70" t="s">
        <v>365</v>
      </c>
      <c r="J24" s="70" t="s">
        <v>365</v>
      </c>
      <c r="K24" s="70" t="s">
        <v>365</v>
      </c>
      <c r="L24" s="70" t="s">
        <v>365</v>
      </c>
      <c r="R24" s="69" t="s">
        <v>371</v>
      </c>
      <c r="S24" s="70" t="s">
        <v>407</v>
      </c>
      <c r="T24" s="70" t="s">
        <v>365</v>
      </c>
      <c r="U24" s="70" t="s">
        <v>365</v>
      </c>
      <c r="V24" s="70" t="s">
        <v>408</v>
      </c>
      <c r="W24" s="70" t="s">
        <v>365</v>
      </c>
      <c r="X24" s="70" t="s">
        <v>365</v>
      </c>
      <c r="Y24" s="70" t="s">
        <v>365</v>
      </c>
      <c r="Z24" s="70" t="s">
        <v>365</v>
      </c>
      <c r="AA24" s="70" t="s">
        <v>365</v>
      </c>
      <c r="AB24" s="70" t="s">
        <v>365</v>
      </c>
      <c r="AC24" s="70" t="s">
        <v>365</v>
      </c>
      <c r="AI24" s="69" t="s">
        <v>371</v>
      </c>
      <c r="AJ24" s="70" t="s">
        <v>422</v>
      </c>
      <c r="AK24" s="70" t="s">
        <v>365</v>
      </c>
      <c r="AL24" s="70" t="s">
        <v>365</v>
      </c>
      <c r="AM24" s="70" t="s">
        <v>423</v>
      </c>
      <c r="AN24" s="70" t="s">
        <v>365</v>
      </c>
      <c r="AO24" s="70" t="s">
        <v>365</v>
      </c>
      <c r="AP24" s="70" t="s">
        <v>365</v>
      </c>
      <c r="AQ24" s="70" t="s">
        <v>365</v>
      </c>
      <c r="AR24" s="70" t="s">
        <v>365</v>
      </c>
      <c r="AS24" s="70" t="s">
        <v>365</v>
      </c>
      <c r="AT24" s="70" t="s">
        <v>365</v>
      </c>
      <c r="AZ24" s="69" t="s">
        <v>371</v>
      </c>
      <c r="BA24" s="70" t="s">
        <v>435</v>
      </c>
      <c r="BB24" s="70" t="s">
        <v>365</v>
      </c>
      <c r="BC24" s="70" t="s">
        <v>365</v>
      </c>
      <c r="BD24" s="70" t="s">
        <v>436</v>
      </c>
      <c r="BE24" s="70" t="s">
        <v>365</v>
      </c>
      <c r="BF24" s="70" t="s">
        <v>365</v>
      </c>
      <c r="BG24" s="70" t="s">
        <v>365</v>
      </c>
      <c r="BH24" s="70" t="s">
        <v>365</v>
      </c>
      <c r="BI24" s="70" t="s">
        <v>365</v>
      </c>
      <c r="BJ24" s="70" t="s">
        <v>365</v>
      </c>
      <c r="BK24" s="70" t="s">
        <v>365</v>
      </c>
      <c r="BQ24" s="69" t="s">
        <v>371</v>
      </c>
      <c r="BR24" s="70" t="s">
        <v>435</v>
      </c>
      <c r="BS24" s="70" t="s">
        <v>365</v>
      </c>
      <c r="BT24" s="70" t="s">
        <v>365</v>
      </c>
      <c r="BU24" s="70" t="s">
        <v>448</v>
      </c>
      <c r="BV24" s="70" t="s">
        <v>365</v>
      </c>
      <c r="BW24" s="70" t="s">
        <v>365</v>
      </c>
      <c r="BX24" s="70" t="s">
        <v>365</v>
      </c>
      <c r="BY24" s="70" t="s">
        <v>365</v>
      </c>
      <c r="BZ24" s="70" t="s">
        <v>365</v>
      </c>
      <c r="CA24" s="70" t="s">
        <v>365</v>
      </c>
      <c r="CB24" s="70" t="s">
        <v>365</v>
      </c>
    </row>
    <row r="25" spans="1:81" ht="15" thickBot="1">
      <c r="A25" s="69" t="s">
        <v>373</v>
      </c>
      <c r="B25" s="70" t="s">
        <v>374</v>
      </c>
      <c r="C25" s="70" t="s">
        <v>365</v>
      </c>
      <c r="D25" s="70" t="s">
        <v>365</v>
      </c>
      <c r="E25" s="70" t="s">
        <v>366</v>
      </c>
      <c r="F25" s="70" t="s">
        <v>365</v>
      </c>
      <c r="G25" s="70" t="s">
        <v>365</v>
      </c>
      <c r="H25" s="70" t="s">
        <v>365</v>
      </c>
      <c r="I25" s="70" t="s">
        <v>365</v>
      </c>
      <c r="J25" s="70" t="s">
        <v>365</v>
      </c>
      <c r="K25" s="70" t="s">
        <v>365</v>
      </c>
      <c r="L25" s="70" t="s">
        <v>365</v>
      </c>
      <c r="R25" s="69" t="s">
        <v>373</v>
      </c>
      <c r="S25" s="70" t="s">
        <v>407</v>
      </c>
      <c r="T25" s="70" t="s">
        <v>365</v>
      </c>
      <c r="U25" s="70" t="s">
        <v>365</v>
      </c>
      <c r="V25" s="70" t="s">
        <v>408</v>
      </c>
      <c r="W25" s="70" t="s">
        <v>365</v>
      </c>
      <c r="X25" s="70" t="s">
        <v>365</v>
      </c>
      <c r="Y25" s="70" t="s">
        <v>365</v>
      </c>
      <c r="Z25" s="70" t="s">
        <v>365</v>
      </c>
      <c r="AA25" s="70" t="s">
        <v>365</v>
      </c>
      <c r="AB25" s="70" t="s">
        <v>365</v>
      </c>
      <c r="AC25" s="70" t="s">
        <v>365</v>
      </c>
      <c r="AI25" s="69" t="s">
        <v>373</v>
      </c>
      <c r="AJ25" s="70" t="s">
        <v>422</v>
      </c>
      <c r="AK25" s="70" t="s">
        <v>365</v>
      </c>
      <c r="AL25" s="70" t="s">
        <v>365</v>
      </c>
      <c r="AM25" s="70" t="s">
        <v>424</v>
      </c>
      <c r="AN25" s="70" t="s">
        <v>365</v>
      </c>
      <c r="AO25" s="70" t="s">
        <v>365</v>
      </c>
      <c r="AP25" s="70" t="s">
        <v>365</v>
      </c>
      <c r="AQ25" s="70" t="s">
        <v>365</v>
      </c>
      <c r="AR25" s="70" t="s">
        <v>365</v>
      </c>
      <c r="AS25" s="70" t="s">
        <v>365</v>
      </c>
      <c r="AT25" s="70" t="s">
        <v>365</v>
      </c>
      <c r="AZ25" s="69" t="s">
        <v>373</v>
      </c>
      <c r="BA25" s="70" t="s">
        <v>437</v>
      </c>
      <c r="BB25" s="70" t="s">
        <v>365</v>
      </c>
      <c r="BC25" s="70" t="s">
        <v>365</v>
      </c>
      <c r="BD25" s="70" t="s">
        <v>438</v>
      </c>
      <c r="BE25" s="70" t="s">
        <v>365</v>
      </c>
      <c r="BF25" s="70" t="s">
        <v>365</v>
      </c>
      <c r="BG25" s="70" t="s">
        <v>365</v>
      </c>
      <c r="BH25" s="70" t="s">
        <v>365</v>
      </c>
      <c r="BI25" s="70" t="s">
        <v>365</v>
      </c>
      <c r="BJ25" s="70" t="s">
        <v>365</v>
      </c>
      <c r="BK25" s="70" t="s">
        <v>365</v>
      </c>
      <c r="BQ25" s="69" t="s">
        <v>373</v>
      </c>
      <c r="BR25" s="70" t="s">
        <v>435</v>
      </c>
      <c r="BS25" s="70" t="s">
        <v>365</v>
      </c>
      <c r="BT25" s="70" t="s">
        <v>365</v>
      </c>
      <c r="BU25" s="70" t="s">
        <v>449</v>
      </c>
      <c r="BV25" s="70" t="s">
        <v>365</v>
      </c>
      <c r="BW25" s="70" t="s">
        <v>365</v>
      </c>
      <c r="BX25" s="70" t="s">
        <v>365</v>
      </c>
      <c r="BY25" s="70" t="s">
        <v>365</v>
      </c>
      <c r="BZ25" s="70" t="s">
        <v>365</v>
      </c>
      <c r="CA25" s="70" t="s">
        <v>365</v>
      </c>
      <c r="CB25" s="70" t="s">
        <v>365</v>
      </c>
    </row>
    <row r="26" spans="1:81" ht="15" thickBot="1">
      <c r="A26" s="69" t="s">
        <v>375</v>
      </c>
      <c r="B26" s="70" t="s">
        <v>374</v>
      </c>
      <c r="C26" s="70" t="s">
        <v>365</v>
      </c>
      <c r="D26" s="70" t="s">
        <v>365</v>
      </c>
      <c r="E26" s="70" t="s">
        <v>376</v>
      </c>
      <c r="F26" s="70" t="s">
        <v>365</v>
      </c>
      <c r="G26" s="70" t="s">
        <v>365</v>
      </c>
      <c r="H26" s="70" t="s">
        <v>365</v>
      </c>
      <c r="I26" s="70" t="s">
        <v>365</v>
      </c>
      <c r="J26" s="70" t="s">
        <v>365</v>
      </c>
      <c r="K26" s="70" t="s">
        <v>365</v>
      </c>
      <c r="L26" s="70" t="s">
        <v>365</v>
      </c>
      <c r="R26" s="69" t="s">
        <v>375</v>
      </c>
      <c r="S26" s="70" t="s">
        <v>409</v>
      </c>
      <c r="T26" s="70" t="s">
        <v>365</v>
      </c>
      <c r="U26" s="70" t="s">
        <v>365</v>
      </c>
      <c r="V26" s="70" t="s">
        <v>410</v>
      </c>
      <c r="W26" s="70" t="s">
        <v>365</v>
      </c>
      <c r="X26" s="70" t="s">
        <v>365</v>
      </c>
      <c r="Y26" s="70" t="s">
        <v>365</v>
      </c>
      <c r="Z26" s="70" t="s">
        <v>365</v>
      </c>
      <c r="AA26" s="70" t="s">
        <v>365</v>
      </c>
      <c r="AB26" s="70" t="s">
        <v>365</v>
      </c>
      <c r="AC26" s="70" t="s">
        <v>365</v>
      </c>
      <c r="AI26" s="69" t="s">
        <v>375</v>
      </c>
      <c r="AJ26" s="70" t="s">
        <v>425</v>
      </c>
      <c r="AK26" s="70" t="s">
        <v>365</v>
      </c>
      <c r="AL26" s="70" t="s">
        <v>365</v>
      </c>
      <c r="AM26" s="70" t="s">
        <v>426</v>
      </c>
      <c r="AN26" s="70" t="s">
        <v>365</v>
      </c>
      <c r="AO26" s="70" t="s">
        <v>365</v>
      </c>
      <c r="AP26" s="70" t="s">
        <v>365</v>
      </c>
      <c r="AQ26" s="70" t="s">
        <v>365</v>
      </c>
      <c r="AR26" s="70" t="s">
        <v>365</v>
      </c>
      <c r="AS26" s="70" t="s">
        <v>365</v>
      </c>
      <c r="AT26" s="70" t="s">
        <v>365</v>
      </c>
      <c r="AZ26" s="69" t="s">
        <v>375</v>
      </c>
      <c r="BA26" s="70" t="s">
        <v>437</v>
      </c>
      <c r="BB26" s="70" t="s">
        <v>365</v>
      </c>
      <c r="BC26" s="70" t="s">
        <v>365</v>
      </c>
      <c r="BD26" s="70" t="s">
        <v>439</v>
      </c>
      <c r="BE26" s="70" t="s">
        <v>365</v>
      </c>
      <c r="BF26" s="70" t="s">
        <v>365</v>
      </c>
      <c r="BG26" s="70" t="s">
        <v>365</v>
      </c>
      <c r="BH26" s="70" t="s">
        <v>365</v>
      </c>
      <c r="BI26" s="70" t="s">
        <v>365</v>
      </c>
      <c r="BJ26" s="70" t="s">
        <v>365</v>
      </c>
      <c r="BK26" s="70" t="s">
        <v>365</v>
      </c>
      <c r="BQ26" s="69" t="s">
        <v>375</v>
      </c>
      <c r="BR26" s="70" t="s">
        <v>435</v>
      </c>
      <c r="BS26" s="70" t="s">
        <v>365</v>
      </c>
      <c r="BT26" s="70" t="s">
        <v>365</v>
      </c>
      <c r="BU26" s="70" t="s">
        <v>443</v>
      </c>
      <c r="BV26" s="70" t="s">
        <v>365</v>
      </c>
      <c r="BW26" s="70" t="s">
        <v>365</v>
      </c>
      <c r="BX26" s="70" t="s">
        <v>365</v>
      </c>
      <c r="BY26" s="70" t="s">
        <v>365</v>
      </c>
      <c r="BZ26" s="70" t="s">
        <v>365</v>
      </c>
      <c r="CA26" s="70" t="s">
        <v>365</v>
      </c>
      <c r="CB26" s="70" t="s">
        <v>365</v>
      </c>
    </row>
    <row r="27" spans="1:81" ht="15" thickBot="1">
      <c r="A27" s="69" t="s">
        <v>377</v>
      </c>
      <c r="B27" s="70" t="s">
        <v>378</v>
      </c>
      <c r="C27" s="70" t="s">
        <v>365</v>
      </c>
      <c r="D27" s="70" t="s">
        <v>365</v>
      </c>
      <c r="E27" s="70" t="s">
        <v>365</v>
      </c>
      <c r="F27" s="70" t="s">
        <v>365</v>
      </c>
      <c r="G27" s="70" t="s">
        <v>365</v>
      </c>
      <c r="H27" s="70" t="s">
        <v>365</v>
      </c>
      <c r="I27" s="70" t="s">
        <v>365</v>
      </c>
      <c r="J27" s="70" t="s">
        <v>365</v>
      </c>
      <c r="K27" s="70" t="s">
        <v>365</v>
      </c>
      <c r="L27" s="70" t="s">
        <v>365</v>
      </c>
      <c r="R27" s="69" t="s">
        <v>377</v>
      </c>
      <c r="S27" s="70" t="s">
        <v>411</v>
      </c>
      <c r="T27" s="70" t="s">
        <v>365</v>
      </c>
      <c r="U27" s="70" t="s">
        <v>365</v>
      </c>
      <c r="V27" s="70" t="s">
        <v>410</v>
      </c>
      <c r="W27" s="70" t="s">
        <v>365</v>
      </c>
      <c r="X27" s="70" t="s">
        <v>365</v>
      </c>
      <c r="Y27" s="70" t="s">
        <v>365</v>
      </c>
      <c r="Z27" s="70" t="s">
        <v>365</v>
      </c>
      <c r="AA27" s="70" t="s">
        <v>365</v>
      </c>
      <c r="AB27" s="70" t="s">
        <v>365</v>
      </c>
      <c r="AC27" s="70" t="s">
        <v>365</v>
      </c>
      <c r="AI27" s="69" t="s">
        <v>377</v>
      </c>
      <c r="AJ27" s="70" t="s">
        <v>427</v>
      </c>
      <c r="AK27" s="70" t="s">
        <v>365</v>
      </c>
      <c r="AL27" s="70" t="s">
        <v>365</v>
      </c>
      <c r="AM27" s="70" t="s">
        <v>426</v>
      </c>
      <c r="AN27" s="70" t="s">
        <v>365</v>
      </c>
      <c r="AO27" s="70" t="s">
        <v>365</v>
      </c>
      <c r="AP27" s="70" t="s">
        <v>365</v>
      </c>
      <c r="AQ27" s="70" t="s">
        <v>365</v>
      </c>
      <c r="AR27" s="70" t="s">
        <v>365</v>
      </c>
      <c r="AS27" s="70" t="s">
        <v>365</v>
      </c>
      <c r="AT27" s="70" t="s">
        <v>365</v>
      </c>
      <c r="AZ27" s="69" t="s">
        <v>377</v>
      </c>
      <c r="BA27" s="70" t="s">
        <v>440</v>
      </c>
      <c r="BB27" s="70" t="s">
        <v>365</v>
      </c>
      <c r="BC27" s="70" t="s">
        <v>365</v>
      </c>
      <c r="BD27" s="70" t="s">
        <v>441</v>
      </c>
      <c r="BE27" s="70" t="s">
        <v>365</v>
      </c>
      <c r="BF27" s="70" t="s">
        <v>365</v>
      </c>
      <c r="BG27" s="70" t="s">
        <v>365</v>
      </c>
      <c r="BH27" s="70" t="s">
        <v>365</v>
      </c>
      <c r="BI27" s="70" t="s">
        <v>365</v>
      </c>
      <c r="BJ27" s="70" t="s">
        <v>365</v>
      </c>
      <c r="BK27" s="70" t="s">
        <v>365</v>
      </c>
      <c r="BQ27" s="69" t="s">
        <v>377</v>
      </c>
      <c r="BR27" s="70" t="s">
        <v>450</v>
      </c>
      <c r="BS27" s="70" t="s">
        <v>365</v>
      </c>
      <c r="BT27" s="70" t="s">
        <v>365</v>
      </c>
      <c r="BU27" s="70" t="s">
        <v>443</v>
      </c>
      <c r="BV27" s="70" t="s">
        <v>365</v>
      </c>
      <c r="BW27" s="70" t="s">
        <v>365</v>
      </c>
      <c r="BX27" s="70" t="s">
        <v>365</v>
      </c>
      <c r="BY27" s="70" t="s">
        <v>365</v>
      </c>
      <c r="BZ27" s="70" t="s">
        <v>365</v>
      </c>
      <c r="CA27" s="70" t="s">
        <v>365</v>
      </c>
      <c r="CB27" s="70" t="s">
        <v>365</v>
      </c>
    </row>
    <row r="28" spans="1:81" ht="15" thickBot="1">
      <c r="A28" s="69" t="s">
        <v>379</v>
      </c>
      <c r="B28" s="70" t="s">
        <v>380</v>
      </c>
      <c r="C28" s="70" t="s">
        <v>365</v>
      </c>
      <c r="D28" s="70" t="s">
        <v>365</v>
      </c>
      <c r="E28" s="70" t="s">
        <v>365</v>
      </c>
      <c r="F28" s="70" t="s">
        <v>365</v>
      </c>
      <c r="G28" s="70" t="s">
        <v>365</v>
      </c>
      <c r="H28" s="70" t="s">
        <v>365</v>
      </c>
      <c r="I28" s="70" t="s">
        <v>365</v>
      </c>
      <c r="J28" s="70" t="s">
        <v>365</v>
      </c>
      <c r="K28" s="70" t="s">
        <v>365</v>
      </c>
      <c r="L28" s="70" t="s">
        <v>365</v>
      </c>
      <c r="R28" s="69" t="s">
        <v>379</v>
      </c>
      <c r="S28" s="70" t="s">
        <v>412</v>
      </c>
      <c r="T28" s="70" t="s">
        <v>365</v>
      </c>
      <c r="U28" s="70" t="s">
        <v>365</v>
      </c>
      <c r="V28" s="70" t="s">
        <v>413</v>
      </c>
      <c r="W28" s="70" t="s">
        <v>365</v>
      </c>
      <c r="X28" s="70" t="s">
        <v>365</v>
      </c>
      <c r="Y28" s="70" t="s">
        <v>365</v>
      </c>
      <c r="Z28" s="70" t="s">
        <v>365</v>
      </c>
      <c r="AA28" s="70" t="s">
        <v>365</v>
      </c>
      <c r="AB28" s="70" t="s">
        <v>365</v>
      </c>
      <c r="AC28" s="70" t="s">
        <v>365</v>
      </c>
      <c r="AI28" s="69" t="s">
        <v>379</v>
      </c>
      <c r="AJ28" s="70" t="s">
        <v>427</v>
      </c>
      <c r="AK28" s="70" t="s">
        <v>365</v>
      </c>
      <c r="AL28" s="70" t="s">
        <v>365</v>
      </c>
      <c r="AM28" s="70" t="s">
        <v>428</v>
      </c>
      <c r="AN28" s="70" t="s">
        <v>365</v>
      </c>
      <c r="AO28" s="70" t="s">
        <v>365</v>
      </c>
      <c r="AP28" s="70" t="s">
        <v>365</v>
      </c>
      <c r="AQ28" s="70" t="s">
        <v>365</v>
      </c>
      <c r="AR28" s="70" t="s">
        <v>365</v>
      </c>
      <c r="AS28" s="70" t="s">
        <v>365</v>
      </c>
      <c r="AT28" s="70" t="s">
        <v>365</v>
      </c>
      <c r="AZ28" s="69" t="s">
        <v>379</v>
      </c>
      <c r="BA28" s="70" t="s">
        <v>440</v>
      </c>
      <c r="BB28" s="70" t="s">
        <v>365</v>
      </c>
      <c r="BC28" s="70" t="s">
        <v>365</v>
      </c>
      <c r="BD28" s="70" t="s">
        <v>441</v>
      </c>
      <c r="BE28" s="70" t="s">
        <v>365</v>
      </c>
      <c r="BF28" s="70" t="s">
        <v>365</v>
      </c>
      <c r="BG28" s="70" t="s">
        <v>365</v>
      </c>
      <c r="BH28" s="70" t="s">
        <v>365</v>
      </c>
      <c r="BI28" s="70" t="s">
        <v>365</v>
      </c>
      <c r="BJ28" s="70" t="s">
        <v>365</v>
      </c>
      <c r="BK28" s="70" t="s">
        <v>365</v>
      </c>
      <c r="BQ28" s="69" t="s">
        <v>379</v>
      </c>
      <c r="BR28" s="70" t="s">
        <v>450</v>
      </c>
      <c r="BS28" s="70" t="s">
        <v>365</v>
      </c>
      <c r="BT28" s="70" t="s">
        <v>365</v>
      </c>
      <c r="BU28" s="70" t="s">
        <v>443</v>
      </c>
      <c r="BV28" s="70" t="s">
        <v>365</v>
      </c>
      <c r="BW28" s="70" t="s">
        <v>365</v>
      </c>
      <c r="BX28" s="70" t="s">
        <v>365</v>
      </c>
      <c r="BY28" s="70" t="s">
        <v>365</v>
      </c>
      <c r="BZ28" s="70" t="s">
        <v>365</v>
      </c>
      <c r="CA28" s="70" t="s">
        <v>365</v>
      </c>
      <c r="CB28" s="70" t="s">
        <v>365</v>
      </c>
    </row>
    <row r="29" spans="1:81" ht="15" thickBot="1">
      <c r="A29" s="69" t="s">
        <v>381</v>
      </c>
      <c r="B29" s="70" t="s">
        <v>382</v>
      </c>
      <c r="C29" s="70" t="s">
        <v>365</v>
      </c>
      <c r="D29" s="70" t="s">
        <v>365</v>
      </c>
      <c r="E29" s="70" t="s">
        <v>365</v>
      </c>
      <c r="F29" s="70" t="s">
        <v>365</v>
      </c>
      <c r="G29" s="70" t="s">
        <v>365</v>
      </c>
      <c r="H29" s="70" t="s">
        <v>365</v>
      </c>
      <c r="I29" s="70" t="s">
        <v>365</v>
      </c>
      <c r="J29" s="70" t="s">
        <v>365</v>
      </c>
      <c r="K29" s="70" t="s">
        <v>365</v>
      </c>
      <c r="L29" s="70" t="s">
        <v>365</v>
      </c>
      <c r="R29" s="69" t="s">
        <v>381</v>
      </c>
      <c r="S29" s="70" t="s">
        <v>412</v>
      </c>
      <c r="T29" s="70" t="s">
        <v>365</v>
      </c>
      <c r="U29" s="70" t="s">
        <v>365</v>
      </c>
      <c r="V29" s="70" t="s">
        <v>413</v>
      </c>
      <c r="W29" s="70" t="s">
        <v>365</v>
      </c>
      <c r="X29" s="70" t="s">
        <v>365</v>
      </c>
      <c r="Y29" s="70" t="s">
        <v>365</v>
      </c>
      <c r="Z29" s="70" t="s">
        <v>365</v>
      </c>
      <c r="AA29" s="70" t="s">
        <v>365</v>
      </c>
      <c r="AB29" s="70" t="s">
        <v>365</v>
      </c>
      <c r="AC29" s="70" t="s">
        <v>365</v>
      </c>
      <c r="AI29" s="69" t="s">
        <v>381</v>
      </c>
      <c r="AJ29" s="70" t="s">
        <v>365</v>
      </c>
      <c r="AK29" s="70" t="s">
        <v>365</v>
      </c>
      <c r="AL29" s="70" t="s">
        <v>365</v>
      </c>
      <c r="AM29" s="70" t="s">
        <v>429</v>
      </c>
      <c r="AN29" s="70" t="s">
        <v>365</v>
      </c>
      <c r="AO29" s="70" t="s">
        <v>365</v>
      </c>
      <c r="AP29" s="70" t="s">
        <v>365</v>
      </c>
      <c r="AQ29" s="70" t="s">
        <v>365</v>
      </c>
      <c r="AR29" s="70" t="s">
        <v>365</v>
      </c>
      <c r="AS29" s="70" t="s">
        <v>365</v>
      </c>
      <c r="AT29" s="70" t="s">
        <v>365</v>
      </c>
      <c r="AZ29" s="69" t="s">
        <v>381</v>
      </c>
      <c r="BA29" s="70" t="s">
        <v>442</v>
      </c>
      <c r="BB29" s="70" t="s">
        <v>365</v>
      </c>
      <c r="BC29" s="70" t="s">
        <v>365</v>
      </c>
      <c r="BD29" s="70" t="s">
        <v>443</v>
      </c>
      <c r="BE29" s="70" t="s">
        <v>365</v>
      </c>
      <c r="BF29" s="70" t="s">
        <v>365</v>
      </c>
      <c r="BG29" s="70" t="s">
        <v>365</v>
      </c>
      <c r="BH29" s="70" t="s">
        <v>365</v>
      </c>
      <c r="BI29" s="70" t="s">
        <v>365</v>
      </c>
      <c r="BJ29" s="70" t="s">
        <v>365</v>
      </c>
      <c r="BK29" s="70" t="s">
        <v>365</v>
      </c>
      <c r="BQ29" s="69" t="s">
        <v>381</v>
      </c>
      <c r="BR29" s="70" t="s">
        <v>451</v>
      </c>
      <c r="BS29" s="70" t="s">
        <v>365</v>
      </c>
      <c r="BT29" s="70" t="s">
        <v>365</v>
      </c>
      <c r="BU29" s="70" t="s">
        <v>443</v>
      </c>
      <c r="BV29" s="70" t="s">
        <v>365</v>
      </c>
      <c r="BW29" s="70" t="s">
        <v>365</v>
      </c>
      <c r="BX29" s="70" t="s">
        <v>365</v>
      </c>
      <c r="BY29" s="70" t="s">
        <v>365</v>
      </c>
      <c r="BZ29" s="70" t="s">
        <v>365</v>
      </c>
      <c r="CA29" s="70" t="s">
        <v>365</v>
      </c>
      <c r="CB29" s="70" t="s">
        <v>365</v>
      </c>
    </row>
    <row r="30" spans="1:81" ht="15" thickBot="1">
      <c r="A30" s="69" t="s">
        <v>383</v>
      </c>
      <c r="B30" s="70" t="s">
        <v>384</v>
      </c>
      <c r="C30" s="70" t="s">
        <v>365</v>
      </c>
      <c r="D30" s="70" t="s">
        <v>365</v>
      </c>
      <c r="E30" s="70" t="s">
        <v>365</v>
      </c>
      <c r="F30" s="70" t="s">
        <v>365</v>
      </c>
      <c r="G30" s="70" t="s">
        <v>365</v>
      </c>
      <c r="H30" s="70" t="s">
        <v>365</v>
      </c>
      <c r="I30" s="70" t="s">
        <v>365</v>
      </c>
      <c r="J30" s="70" t="s">
        <v>365</v>
      </c>
      <c r="K30" s="70" t="s">
        <v>365</v>
      </c>
      <c r="L30" s="70" t="s">
        <v>365</v>
      </c>
      <c r="R30" s="69" t="s">
        <v>383</v>
      </c>
      <c r="S30" s="70" t="s">
        <v>412</v>
      </c>
      <c r="T30" s="70" t="s">
        <v>365</v>
      </c>
      <c r="U30" s="70" t="s">
        <v>365</v>
      </c>
      <c r="V30" s="70" t="s">
        <v>414</v>
      </c>
      <c r="W30" s="70" t="s">
        <v>365</v>
      </c>
      <c r="X30" s="70" t="s">
        <v>365</v>
      </c>
      <c r="Y30" s="70" t="s">
        <v>365</v>
      </c>
      <c r="Z30" s="70" t="s">
        <v>365</v>
      </c>
      <c r="AA30" s="70" t="s">
        <v>365</v>
      </c>
      <c r="AB30" s="70" t="s">
        <v>365</v>
      </c>
      <c r="AC30" s="70" t="s">
        <v>365</v>
      </c>
      <c r="AI30" s="69" t="s">
        <v>383</v>
      </c>
      <c r="AJ30" s="70" t="s">
        <v>365</v>
      </c>
      <c r="AK30" s="70" t="s">
        <v>365</v>
      </c>
      <c r="AL30" s="70" t="s">
        <v>365</v>
      </c>
      <c r="AM30" s="70" t="s">
        <v>429</v>
      </c>
      <c r="AN30" s="70" t="s">
        <v>365</v>
      </c>
      <c r="AO30" s="70" t="s">
        <v>365</v>
      </c>
      <c r="AP30" s="70" t="s">
        <v>365</v>
      </c>
      <c r="AQ30" s="70" t="s">
        <v>365</v>
      </c>
      <c r="AR30" s="70" t="s">
        <v>365</v>
      </c>
      <c r="AS30" s="70" t="s">
        <v>365</v>
      </c>
      <c r="AT30" s="70" t="s">
        <v>365</v>
      </c>
      <c r="AZ30" s="69" t="s">
        <v>383</v>
      </c>
      <c r="BA30" s="70" t="s">
        <v>442</v>
      </c>
      <c r="BB30" s="70" t="s">
        <v>365</v>
      </c>
      <c r="BC30" s="70" t="s">
        <v>365</v>
      </c>
      <c r="BD30" s="70" t="s">
        <v>443</v>
      </c>
      <c r="BE30" s="70" t="s">
        <v>365</v>
      </c>
      <c r="BF30" s="70" t="s">
        <v>365</v>
      </c>
      <c r="BG30" s="70" t="s">
        <v>365</v>
      </c>
      <c r="BH30" s="70" t="s">
        <v>365</v>
      </c>
      <c r="BI30" s="70" t="s">
        <v>365</v>
      </c>
      <c r="BJ30" s="70" t="s">
        <v>365</v>
      </c>
      <c r="BK30" s="70" t="s">
        <v>365</v>
      </c>
      <c r="BQ30" s="69" t="s">
        <v>383</v>
      </c>
      <c r="BR30" s="70" t="s">
        <v>451</v>
      </c>
      <c r="BS30" s="70" t="s">
        <v>365</v>
      </c>
      <c r="BT30" s="70" t="s">
        <v>365</v>
      </c>
      <c r="BU30" s="70" t="s">
        <v>443</v>
      </c>
      <c r="BV30" s="70" t="s">
        <v>365</v>
      </c>
      <c r="BW30" s="70" t="s">
        <v>365</v>
      </c>
      <c r="BX30" s="70" t="s">
        <v>365</v>
      </c>
      <c r="BY30" s="70" t="s">
        <v>365</v>
      </c>
      <c r="BZ30" s="70" t="s">
        <v>365</v>
      </c>
      <c r="CA30" s="70" t="s">
        <v>365</v>
      </c>
      <c r="CB30" s="70" t="s">
        <v>365</v>
      </c>
    </row>
    <row r="31" spans="1:81" ht="15" thickBot="1">
      <c r="A31" s="69" t="s">
        <v>385</v>
      </c>
      <c r="B31" s="70" t="s">
        <v>365</v>
      </c>
      <c r="C31" s="70" t="s">
        <v>365</v>
      </c>
      <c r="D31" s="70" t="s">
        <v>365</v>
      </c>
      <c r="E31" s="70" t="s">
        <v>365</v>
      </c>
      <c r="F31" s="70" t="s">
        <v>365</v>
      </c>
      <c r="G31" s="70" t="s">
        <v>365</v>
      </c>
      <c r="H31" s="70" t="s">
        <v>365</v>
      </c>
      <c r="I31" s="70" t="s">
        <v>365</v>
      </c>
      <c r="J31" s="70" t="s">
        <v>365</v>
      </c>
      <c r="K31" s="70" t="s">
        <v>365</v>
      </c>
      <c r="L31" s="70" t="s">
        <v>365</v>
      </c>
      <c r="R31" s="69" t="s">
        <v>385</v>
      </c>
      <c r="S31" s="70" t="s">
        <v>365</v>
      </c>
      <c r="T31" s="70" t="s">
        <v>365</v>
      </c>
      <c r="U31" s="70" t="s">
        <v>365</v>
      </c>
      <c r="V31" s="70" t="s">
        <v>365</v>
      </c>
      <c r="W31" s="70" t="s">
        <v>365</v>
      </c>
      <c r="X31" s="70" t="s">
        <v>365</v>
      </c>
      <c r="Y31" s="70" t="s">
        <v>365</v>
      </c>
      <c r="Z31" s="70" t="s">
        <v>365</v>
      </c>
      <c r="AA31" s="70" t="s">
        <v>365</v>
      </c>
      <c r="AB31" s="70" t="s">
        <v>365</v>
      </c>
      <c r="AC31" s="70" t="s">
        <v>365</v>
      </c>
      <c r="AI31" s="69" t="s">
        <v>385</v>
      </c>
      <c r="AJ31" s="70" t="s">
        <v>365</v>
      </c>
      <c r="AK31" s="70" t="s">
        <v>365</v>
      </c>
      <c r="AL31" s="70" t="s">
        <v>365</v>
      </c>
      <c r="AM31" s="70" t="s">
        <v>365</v>
      </c>
      <c r="AN31" s="70" t="s">
        <v>365</v>
      </c>
      <c r="AO31" s="70" t="s">
        <v>365</v>
      </c>
      <c r="AP31" s="70" t="s">
        <v>365</v>
      </c>
      <c r="AQ31" s="70" t="s">
        <v>365</v>
      </c>
      <c r="AR31" s="70" t="s">
        <v>365</v>
      </c>
      <c r="AS31" s="70" t="s">
        <v>365</v>
      </c>
      <c r="AT31" s="70" t="s">
        <v>365</v>
      </c>
      <c r="AZ31" s="69" t="s">
        <v>385</v>
      </c>
      <c r="BA31" s="70" t="s">
        <v>365</v>
      </c>
      <c r="BB31" s="70" t="s">
        <v>365</v>
      </c>
      <c r="BC31" s="70" t="s">
        <v>365</v>
      </c>
      <c r="BD31" s="70" t="s">
        <v>365</v>
      </c>
      <c r="BE31" s="70" t="s">
        <v>365</v>
      </c>
      <c r="BF31" s="70" t="s">
        <v>365</v>
      </c>
      <c r="BG31" s="70" t="s">
        <v>365</v>
      </c>
      <c r="BH31" s="70" t="s">
        <v>365</v>
      </c>
      <c r="BI31" s="70" t="s">
        <v>365</v>
      </c>
      <c r="BJ31" s="70" t="s">
        <v>365</v>
      </c>
      <c r="BK31" s="70" t="s">
        <v>365</v>
      </c>
      <c r="BQ31" s="69" t="s">
        <v>385</v>
      </c>
      <c r="BR31" s="70" t="s">
        <v>365</v>
      </c>
      <c r="BS31" s="70" t="s">
        <v>365</v>
      </c>
      <c r="BT31" s="70" t="s">
        <v>365</v>
      </c>
      <c r="BU31" s="70" t="s">
        <v>365</v>
      </c>
      <c r="BV31" s="70" t="s">
        <v>365</v>
      </c>
      <c r="BW31" s="70" t="s">
        <v>365</v>
      </c>
      <c r="BX31" s="70" t="s">
        <v>365</v>
      </c>
      <c r="BY31" s="70" t="s">
        <v>365</v>
      </c>
      <c r="BZ31" s="70" t="s">
        <v>365</v>
      </c>
      <c r="CA31" s="70" t="s">
        <v>365</v>
      </c>
      <c r="CB31" s="70" t="s">
        <v>365</v>
      </c>
    </row>
    <row r="32" spans="1:81" ht="18.5" thickBot="1">
      <c r="A32" s="65"/>
      <c r="R32" s="65"/>
      <c r="AI32" s="65"/>
      <c r="AZ32" s="65"/>
      <c r="BQ32" s="65"/>
    </row>
    <row r="33" spans="1:84" ht="15" thickBot="1">
      <c r="A33" s="69" t="s">
        <v>386</v>
      </c>
      <c r="B33" s="69" t="s">
        <v>339</v>
      </c>
      <c r="C33" s="69" t="s">
        <v>340</v>
      </c>
      <c r="D33" s="69" t="s">
        <v>341</v>
      </c>
      <c r="E33" s="69" t="s">
        <v>342</v>
      </c>
      <c r="F33" s="69" t="s">
        <v>343</v>
      </c>
      <c r="G33" s="69" t="s">
        <v>344</v>
      </c>
      <c r="H33" s="69" t="s">
        <v>345</v>
      </c>
      <c r="I33" s="69" t="s">
        <v>346</v>
      </c>
      <c r="J33" s="69" t="s">
        <v>347</v>
      </c>
      <c r="K33" s="69" t="s">
        <v>348</v>
      </c>
      <c r="L33" s="69" t="s">
        <v>349</v>
      </c>
      <c r="R33" s="69" t="s">
        <v>386</v>
      </c>
      <c r="S33" s="69" t="s">
        <v>339</v>
      </c>
      <c r="T33" s="69" t="s">
        <v>340</v>
      </c>
      <c r="U33" s="69" t="s">
        <v>341</v>
      </c>
      <c r="V33" s="69" t="s">
        <v>342</v>
      </c>
      <c r="W33" s="69" t="s">
        <v>343</v>
      </c>
      <c r="X33" s="69" t="s">
        <v>344</v>
      </c>
      <c r="Y33" s="69" t="s">
        <v>345</v>
      </c>
      <c r="Z33" s="69" t="s">
        <v>346</v>
      </c>
      <c r="AA33" s="69" t="s">
        <v>347</v>
      </c>
      <c r="AB33" s="69" t="s">
        <v>348</v>
      </c>
      <c r="AC33" s="69" t="s">
        <v>349</v>
      </c>
      <c r="AI33" s="69" t="s">
        <v>386</v>
      </c>
      <c r="AJ33" s="69" t="s">
        <v>339</v>
      </c>
      <c r="AK33" s="69" t="s">
        <v>340</v>
      </c>
      <c r="AL33" s="69" t="s">
        <v>341</v>
      </c>
      <c r="AM33" s="69" t="s">
        <v>342</v>
      </c>
      <c r="AN33" s="69" t="s">
        <v>343</v>
      </c>
      <c r="AO33" s="69" t="s">
        <v>344</v>
      </c>
      <c r="AP33" s="69" t="s">
        <v>345</v>
      </c>
      <c r="AQ33" s="69" t="s">
        <v>346</v>
      </c>
      <c r="AR33" s="69" t="s">
        <v>347</v>
      </c>
      <c r="AS33" s="69" t="s">
        <v>348</v>
      </c>
      <c r="AT33" s="69" t="s">
        <v>349</v>
      </c>
      <c r="AZ33" s="69" t="s">
        <v>386</v>
      </c>
      <c r="BA33" s="69" t="s">
        <v>339</v>
      </c>
      <c r="BB33" s="69" t="s">
        <v>340</v>
      </c>
      <c r="BC33" s="69" t="s">
        <v>341</v>
      </c>
      <c r="BD33" s="69" t="s">
        <v>342</v>
      </c>
      <c r="BE33" s="69" t="s">
        <v>343</v>
      </c>
      <c r="BF33" s="69" t="s">
        <v>344</v>
      </c>
      <c r="BG33" s="69" t="s">
        <v>345</v>
      </c>
      <c r="BH33" s="69" t="s">
        <v>346</v>
      </c>
      <c r="BI33" s="69" t="s">
        <v>347</v>
      </c>
      <c r="BJ33" s="69" t="s">
        <v>348</v>
      </c>
      <c r="BK33" s="69" t="s">
        <v>349</v>
      </c>
      <c r="BQ33" s="69" t="s">
        <v>386</v>
      </c>
      <c r="BR33" s="69" t="s">
        <v>339</v>
      </c>
      <c r="BS33" s="69" t="s">
        <v>340</v>
      </c>
      <c r="BT33" s="69" t="s">
        <v>341</v>
      </c>
      <c r="BU33" s="69" t="s">
        <v>342</v>
      </c>
      <c r="BV33" s="69" t="s">
        <v>343</v>
      </c>
      <c r="BW33" s="69" t="s">
        <v>344</v>
      </c>
      <c r="BX33" s="69" t="s">
        <v>345</v>
      </c>
      <c r="BY33" s="69" t="s">
        <v>346</v>
      </c>
      <c r="BZ33" s="69" t="s">
        <v>347</v>
      </c>
      <c r="CA33" s="69" t="s">
        <v>348</v>
      </c>
      <c r="CB33" s="69" t="s">
        <v>349</v>
      </c>
    </row>
    <row r="34" spans="1:84" ht="15" thickBot="1">
      <c r="A34" s="69" t="s">
        <v>363</v>
      </c>
      <c r="B34" s="70">
        <v>369845</v>
      </c>
      <c r="C34" s="70">
        <v>0</v>
      </c>
      <c r="D34" s="70">
        <v>0</v>
      </c>
      <c r="E34" s="70">
        <v>174995</v>
      </c>
      <c r="F34" s="70">
        <v>0</v>
      </c>
      <c r="G34" s="70">
        <v>0</v>
      </c>
      <c r="H34" s="70">
        <v>0</v>
      </c>
      <c r="I34" s="70">
        <v>0</v>
      </c>
      <c r="J34" s="70">
        <v>0</v>
      </c>
      <c r="K34" s="70">
        <v>0</v>
      </c>
      <c r="L34" s="70">
        <v>0</v>
      </c>
      <c r="R34" s="69" t="s">
        <v>363</v>
      </c>
      <c r="S34" s="70">
        <v>578608</v>
      </c>
      <c r="T34" s="70">
        <v>0</v>
      </c>
      <c r="U34" s="70">
        <v>0</v>
      </c>
      <c r="V34" s="70">
        <v>659527</v>
      </c>
      <c r="W34" s="70">
        <v>0</v>
      </c>
      <c r="X34" s="70">
        <v>0</v>
      </c>
      <c r="Y34" s="70">
        <v>0</v>
      </c>
      <c r="Z34" s="70">
        <v>0</v>
      </c>
      <c r="AA34" s="70">
        <v>0</v>
      </c>
      <c r="AB34" s="70">
        <v>0</v>
      </c>
      <c r="AC34" s="70">
        <v>0</v>
      </c>
      <c r="AI34" s="69" t="s">
        <v>363</v>
      </c>
      <c r="AJ34" s="70">
        <v>48969</v>
      </c>
      <c r="AK34" s="70">
        <v>0</v>
      </c>
      <c r="AL34" s="70">
        <v>0</v>
      </c>
      <c r="AM34" s="70">
        <v>159436</v>
      </c>
      <c r="AN34" s="70">
        <v>0</v>
      </c>
      <c r="AO34" s="70">
        <v>0</v>
      </c>
      <c r="AP34" s="70">
        <v>0</v>
      </c>
      <c r="AQ34" s="70">
        <v>0</v>
      </c>
      <c r="AR34" s="70">
        <v>0</v>
      </c>
      <c r="AS34" s="70">
        <v>0</v>
      </c>
      <c r="AT34" s="70">
        <v>0</v>
      </c>
      <c r="AZ34" s="69" t="s">
        <v>363</v>
      </c>
      <c r="BA34" s="78">
        <v>1001290</v>
      </c>
      <c r="BB34" s="70">
        <v>0</v>
      </c>
      <c r="BC34" s="70">
        <v>0</v>
      </c>
      <c r="BD34" s="76">
        <v>1005860</v>
      </c>
      <c r="BE34" s="70">
        <v>0</v>
      </c>
      <c r="BF34" s="70">
        <v>0</v>
      </c>
      <c r="BG34" s="70">
        <v>0</v>
      </c>
      <c r="BH34" s="70">
        <v>0</v>
      </c>
      <c r="BI34" s="70">
        <v>0</v>
      </c>
      <c r="BJ34" s="70">
        <v>0</v>
      </c>
      <c r="BK34" s="70">
        <v>0</v>
      </c>
      <c r="BQ34" s="69" t="s">
        <v>363</v>
      </c>
      <c r="BR34" s="77">
        <v>1001290</v>
      </c>
      <c r="BS34" s="70">
        <v>0</v>
      </c>
      <c r="BT34" s="70">
        <v>0</v>
      </c>
      <c r="BU34" s="78">
        <v>1000180</v>
      </c>
      <c r="BV34" s="70">
        <v>0</v>
      </c>
      <c r="BW34" s="70">
        <v>0</v>
      </c>
      <c r="BX34" s="70">
        <v>0</v>
      </c>
      <c r="BY34" s="70">
        <v>0</v>
      </c>
      <c r="BZ34" s="70">
        <v>0</v>
      </c>
      <c r="CA34" s="70">
        <v>0</v>
      </c>
      <c r="CB34" s="70">
        <v>0</v>
      </c>
    </row>
    <row r="35" spans="1:84" ht="15" thickBot="1">
      <c r="A35" s="69" t="s">
        <v>367</v>
      </c>
      <c r="B35" s="70">
        <v>342809</v>
      </c>
      <c r="C35" s="70">
        <v>0</v>
      </c>
      <c r="D35" s="70">
        <v>0</v>
      </c>
      <c r="E35" s="70">
        <v>174995</v>
      </c>
      <c r="F35" s="70">
        <v>0</v>
      </c>
      <c r="G35" s="70">
        <v>0</v>
      </c>
      <c r="H35" s="70">
        <v>0</v>
      </c>
      <c r="I35" s="70">
        <v>0</v>
      </c>
      <c r="J35" s="70">
        <v>0</v>
      </c>
      <c r="K35" s="70">
        <v>0</v>
      </c>
      <c r="L35" s="70">
        <v>0</v>
      </c>
      <c r="R35" s="69" t="s">
        <v>367</v>
      </c>
      <c r="S35" s="70">
        <v>578608</v>
      </c>
      <c r="T35" s="70">
        <v>0</v>
      </c>
      <c r="U35" s="70">
        <v>0</v>
      </c>
      <c r="V35" s="70">
        <v>659527</v>
      </c>
      <c r="W35" s="70">
        <v>0</v>
      </c>
      <c r="X35" s="70">
        <v>0</v>
      </c>
      <c r="Y35" s="70">
        <v>0</v>
      </c>
      <c r="Z35" s="70">
        <v>0</v>
      </c>
      <c r="AA35" s="70">
        <v>0</v>
      </c>
      <c r="AB35" s="70">
        <v>0</v>
      </c>
      <c r="AC35" s="70">
        <v>0</v>
      </c>
      <c r="AI35" s="69" t="s">
        <v>367</v>
      </c>
      <c r="AJ35" s="70">
        <v>48969</v>
      </c>
      <c r="AK35" s="70">
        <v>0</v>
      </c>
      <c r="AL35" s="70">
        <v>0</v>
      </c>
      <c r="AM35" s="70">
        <v>146535</v>
      </c>
      <c r="AN35" s="70">
        <v>0</v>
      </c>
      <c r="AO35" s="70">
        <v>0</v>
      </c>
      <c r="AP35" s="70">
        <v>0</v>
      </c>
      <c r="AQ35" s="70">
        <v>0</v>
      </c>
      <c r="AR35" s="70">
        <v>0</v>
      </c>
      <c r="AS35" s="70">
        <v>0</v>
      </c>
      <c r="AT35" s="70">
        <v>0</v>
      </c>
      <c r="AZ35" s="69" t="s">
        <v>367</v>
      </c>
      <c r="BA35" s="78">
        <v>1001290</v>
      </c>
      <c r="BB35" s="70">
        <v>0</v>
      </c>
      <c r="BC35" s="70">
        <v>0</v>
      </c>
      <c r="BD35" s="76">
        <v>1005860</v>
      </c>
      <c r="BE35" s="70">
        <v>0</v>
      </c>
      <c r="BF35" s="70">
        <v>0</v>
      </c>
      <c r="BG35" s="70">
        <v>0</v>
      </c>
      <c r="BH35" s="70">
        <v>0</v>
      </c>
      <c r="BI35" s="70">
        <v>0</v>
      </c>
      <c r="BJ35" s="70">
        <v>0</v>
      </c>
      <c r="BK35" s="70">
        <v>0</v>
      </c>
      <c r="BQ35" s="69" t="s">
        <v>367</v>
      </c>
      <c r="BR35" s="77">
        <v>1001290</v>
      </c>
      <c r="BS35" s="70">
        <v>0</v>
      </c>
      <c r="BT35" s="70">
        <v>0</v>
      </c>
      <c r="BU35" s="78">
        <v>1000180</v>
      </c>
      <c r="BV35" s="70">
        <v>0</v>
      </c>
      <c r="BW35" s="70">
        <v>0</v>
      </c>
      <c r="BX35" s="70">
        <v>0</v>
      </c>
      <c r="BY35" s="70">
        <v>0</v>
      </c>
      <c r="BZ35" s="70">
        <v>0</v>
      </c>
      <c r="CA35" s="70">
        <v>0</v>
      </c>
      <c r="CB35" s="70">
        <v>0</v>
      </c>
    </row>
    <row r="36" spans="1:84" ht="15" thickBot="1">
      <c r="A36" s="69" t="s">
        <v>369</v>
      </c>
      <c r="B36" s="70">
        <v>332932</v>
      </c>
      <c r="C36" s="70">
        <v>0</v>
      </c>
      <c r="D36" s="70">
        <v>0</v>
      </c>
      <c r="E36" s="70">
        <v>174995</v>
      </c>
      <c r="F36" s="70">
        <v>0</v>
      </c>
      <c r="G36" s="70">
        <v>0</v>
      </c>
      <c r="H36" s="70">
        <v>0</v>
      </c>
      <c r="I36" s="70">
        <v>0</v>
      </c>
      <c r="J36" s="70">
        <v>0</v>
      </c>
      <c r="K36" s="70">
        <v>0</v>
      </c>
      <c r="L36" s="70">
        <v>0</v>
      </c>
      <c r="R36" s="69" t="s">
        <v>369</v>
      </c>
      <c r="S36" s="70">
        <v>578608</v>
      </c>
      <c r="T36" s="70">
        <v>0</v>
      </c>
      <c r="U36" s="70">
        <v>0</v>
      </c>
      <c r="V36" s="70">
        <v>640214</v>
      </c>
      <c r="W36" s="70">
        <v>0</v>
      </c>
      <c r="X36" s="70">
        <v>0</v>
      </c>
      <c r="Y36" s="70">
        <v>0</v>
      </c>
      <c r="Z36" s="70">
        <v>0</v>
      </c>
      <c r="AA36" s="70">
        <v>0</v>
      </c>
      <c r="AB36" s="70">
        <v>0</v>
      </c>
      <c r="AC36" s="70">
        <v>0</v>
      </c>
      <c r="AI36" s="69" t="s">
        <v>369</v>
      </c>
      <c r="AJ36" s="70">
        <v>31828</v>
      </c>
      <c r="AK36" s="70">
        <v>0</v>
      </c>
      <c r="AL36" s="70">
        <v>0</v>
      </c>
      <c r="AM36" s="70">
        <v>131165</v>
      </c>
      <c r="AN36" s="70">
        <v>0</v>
      </c>
      <c r="AO36" s="70">
        <v>0</v>
      </c>
      <c r="AP36" s="70">
        <v>0</v>
      </c>
      <c r="AQ36" s="70">
        <v>0</v>
      </c>
      <c r="AR36" s="70">
        <v>0</v>
      </c>
      <c r="AS36" s="70">
        <v>0</v>
      </c>
      <c r="AT36" s="70">
        <v>0</v>
      </c>
      <c r="AZ36" s="69" t="s">
        <v>369</v>
      </c>
      <c r="BA36" s="70">
        <v>999616</v>
      </c>
      <c r="BB36" s="70">
        <v>0</v>
      </c>
      <c r="BC36" s="70">
        <v>0</v>
      </c>
      <c r="BD36" s="77">
        <v>1004370</v>
      </c>
      <c r="BE36" s="70">
        <v>0</v>
      </c>
      <c r="BF36" s="70">
        <v>0</v>
      </c>
      <c r="BG36" s="70">
        <v>0</v>
      </c>
      <c r="BH36" s="70">
        <v>0</v>
      </c>
      <c r="BI36" s="70">
        <v>0</v>
      </c>
      <c r="BJ36" s="70">
        <v>0</v>
      </c>
      <c r="BK36" s="70">
        <v>0</v>
      </c>
      <c r="BQ36" s="69" t="s">
        <v>369</v>
      </c>
      <c r="BR36" s="70">
        <v>999616</v>
      </c>
      <c r="BS36" s="70">
        <v>0</v>
      </c>
      <c r="BT36" s="70">
        <v>0</v>
      </c>
      <c r="BU36" s="70">
        <v>999979</v>
      </c>
      <c r="BV36" s="70">
        <v>0</v>
      </c>
      <c r="BW36" s="70">
        <v>0</v>
      </c>
      <c r="BX36" s="70">
        <v>0</v>
      </c>
      <c r="BY36" s="70">
        <v>0</v>
      </c>
      <c r="BZ36" s="70">
        <v>0</v>
      </c>
      <c r="CA36" s="70">
        <v>0</v>
      </c>
      <c r="CB36" s="70">
        <v>0</v>
      </c>
    </row>
    <row r="37" spans="1:84" ht="15" thickBot="1">
      <c r="A37" s="69" t="s">
        <v>371</v>
      </c>
      <c r="B37" s="70">
        <v>316239</v>
      </c>
      <c r="C37" s="70">
        <v>0</v>
      </c>
      <c r="D37" s="70">
        <v>0</v>
      </c>
      <c r="E37" s="70">
        <v>174995</v>
      </c>
      <c r="F37" s="70">
        <v>0</v>
      </c>
      <c r="G37" s="70">
        <v>0</v>
      </c>
      <c r="H37" s="70">
        <v>0</v>
      </c>
      <c r="I37" s="70">
        <v>0</v>
      </c>
      <c r="J37" s="70">
        <v>0</v>
      </c>
      <c r="K37" s="70">
        <v>0</v>
      </c>
      <c r="L37" s="70">
        <v>0</v>
      </c>
      <c r="R37" s="69" t="s">
        <v>371</v>
      </c>
      <c r="S37" s="70">
        <v>562407</v>
      </c>
      <c r="T37" s="70">
        <v>0</v>
      </c>
      <c r="U37" s="70">
        <v>0</v>
      </c>
      <c r="V37" s="70">
        <v>630557</v>
      </c>
      <c r="W37" s="70">
        <v>0</v>
      </c>
      <c r="X37" s="70">
        <v>0</v>
      </c>
      <c r="Y37" s="70">
        <v>0</v>
      </c>
      <c r="Z37" s="70">
        <v>0</v>
      </c>
      <c r="AA37" s="70">
        <v>0</v>
      </c>
      <c r="AB37" s="70">
        <v>0</v>
      </c>
      <c r="AC37" s="70">
        <v>0</v>
      </c>
      <c r="AI37" s="69" t="s">
        <v>371</v>
      </c>
      <c r="AJ37" s="70">
        <v>31828</v>
      </c>
      <c r="AK37" s="70">
        <v>0</v>
      </c>
      <c r="AL37" s="70">
        <v>0</v>
      </c>
      <c r="AM37" s="70">
        <v>131165</v>
      </c>
      <c r="AN37" s="70">
        <v>0</v>
      </c>
      <c r="AO37" s="70">
        <v>0</v>
      </c>
      <c r="AP37" s="70">
        <v>0</v>
      </c>
      <c r="AQ37" s="70">
        <v>0</v>
      </c>
      <c r="AR37" s="70">
        <v>0</v>
      </c>
      <c r="AS37" s="70">
        <v>0</v>
      </c>
      <c r="AT37" s="70">
        <v>0</v>
      </c>
      <c r="AZ37" s="69" t="s">
        <v>371</v>
      </c>
      <c r="BA37" s="70">
        <v>999616</v>
      </c>
      <c r="BB37" s="70">
        <v>0</v>
      </c>
      <c r="BC37" s="70">
        <v>0</v>
      </c>
      <c r="BD37" s="77">
        <v>1004370</v>
      </c>
      <c r="BE37" s="70">
        <v>0</v>
      </c>
      <c r="BF37" s="70">
        <v>0</v>
      </c>
      <c r="BG37" s="70">
        <v>0</v>
      </c>
      <c r="BH37" s="70">
        <v>0</v>
      </c>
      <c r="BI37" s="70">
        <v>0</v>
      </c>
      <c r="BJ37" s="70">
        <v>0</v>
      </c>
      <c r="BK37" s="70">
        <v>0</v>
      </c>
      <c r="BQ37" s="69" t="s">
        <v>371</v>
      </c>
      <c r="BR37" s="70">
        <v>999616</v>
      </c>
      <c r="BS37" s="70">
        <v>0</v>
      </c>
      <c r="BT37" s="70">
        <v>0</v>
      </c>
      <c r="BU37" s="70">
        <v>999979</v>
      </c>
      <c r="BV37" s="70">
        <v>0</v>
      </c>
      <c r="BW37" s="70">
        <v>0</v>
      </c>
      <c r="BX37" s="70">
        <v>0</v>
      </c>
      <c r="BY37" s="70">
        <v>0</v>
      </c>
      <c r="BZ37" s="70">
        <v>0</v>
      </c>
      <c r="CA37" s="70">
        <v>0</v>
      </c>
      <c r="CB37" s="70">
        <v>0</v>
      </c>
    </row>
    <row r="38" spans="1:84" ht="15" thickBot="1">
      <c r="A38" s="69" t="s">
        <v>373</v>
      </c>
      <c r="B38" s="70">
        <v>295358</v>
      </c>
      <c r="C38" s="70">
        <v>0</v>
      </c>
      <c r="D38" s="70">
        <v>0</v>
      </c>
      <c r="E38" s="70">
        <v>174995</v>
      </c>
      <c r="F38" s="70">
        <v>0</v>
      </c>
      <c r="G38" s="70">
        <v>0</v>
      </c>
      <c r="H38" s="70">
        <v>0</v>
      </c>
      <c r="I38" s="70">
        <v>0</v>
      </c>
      <c r="J38" s="70">
        <v>0</v>
      </c>
      <c r="K38" s="70">
        <v>0</v>
      </c>
      <c r="L38" s="70">
        <v>0</v>
      </c>
      <c r="R38" s="69" t="s">
        <v>373</v>
      </c>
      <c r="S38" s="70">
        <v>562407</v>
      </c>
      <c r="T38" s="70">
        <v>0</v>
      </c>
      <c r="U38" s="70">
        <v>0</v>
      </c>
      <c r="V38" s="70">
        <v>630557</v>
      </c>
      <c r="W38" s="70">
        <v>0</v>
      </c>
      <c r="X38" s="70">
        <v>0</v>
      </c>
      <c r="Y38" s="70">
        <v>0</v>
      </c>
      <c r="Z38" s="70">
        <v>0</v>
      </c>
      <c r="AA38" s="70">
        <v>0</v>
      </c>
      <c r="AB38" s="70">
        <v>0</v>
      </c>
      <c r="AC38" s="70">
        <v>0</v>
      </c>
      <c r="AI38" s="69" t="s">
        <v>373</v>
      </c>
      <c r="AJ38" s="70">
        <v>31828</v>
      </c>
      <c r="AK38" s="70">
        <v>0</v>
      </c>
      <c r="AL38" s="70">
        <v>0</v>
      </c>
      <c r="AM38" s="70">
        <v>68089</v>
      </c>
      <c r="AN38" s="70">
        <v>0</v>
      </c>
      <c r="AO38" s="70">
        <v>0</v>
      </c>
      <c r="AP38" s="70">
        <v>0</v>
      </c>
      <c r="AQ38" s="70">
        <v>0</v>
      </c>
      <c r="AR38" s="70">
        <v>0</v>
      </c>
      <c r="AS38" s="70">
        <v>0</v>
      </c>
      <c r="AT38" s="70">
        <v>0</v>
      </c>
      <c r="AZ38" s="69" t="s">
        <v>373</v>
      </c>
      <c r="BA38" s="70">
        <v>998604</v>
      </c>
      <c r="BB38" s="70">
        <v>0</v>
      </c>
      <c r="BC38" s="70">
        <v>0</v>
      </c>
      <c r="BD38" s="70">
        <v>997983</v>
      </c>
      <c r="BE38" s="70">
        <v>0</v>
      </c>
      <c r="BF38" s="70">
        <v>0</v>
      </c>
      <c r="BG38" s="70">
        <v>0</v>
      </c>
      <c r="BH38" s="70">
        <v>0</v>
      </c>
      <c r="BI38" s="70">
        <v>0</v>
      </c>
      <c r="BJ38" s="70">
        <v>0</v>
      </c>
      <c r="BK38" s="70">
        <v>0</v>
      </c>
      <c r="BQ38" s="69" t="s">
        <v>373</v>
      </c>
      <c r="BR38" s="70">
        <v>999616</v>
      </c>
      <c r="BS38" s="70">
        <v>0</v>
      </c>
      <c r="BT38" s="70">
        <v>0</v>
      </c>
      <c r="BU38" s="70">
        <v>999660</v>
      </c>
      <c r="BV38" s="70">
        <v>0</v>
      </c>
      <c r="BW38" s="70">
        <v>0</v>
      </c>
      <c r="BX38" s="70">
        <v>0</v>
      </c>
      <c r="BY38" s="70">
        <v>0</v>
      </c>
      <c r="BZ38" s="70">
        <v>0</v>
      </c>
      <c r="CA38" s="70">
        <v>0</v>
      </c>
      <c r="CB38" s="70">
        <v>0</v>
      </c>
    </row>
    <row r="39" spans="1:84" ht="15" thickBot="1">
      <c r="A39" s="69" t="s">
        <v>375</v>
      </c>
      <c r="B39" s="70">
        <v>295358</v>
      </c>
      <c r="C39" s="70">
        <v>0</v>
      </c>
      <c r="D39" s="70">
        <v>0</v>
      </c>
      <c r="E39" s="70">
        <v>19970</v>
      </c>
      <c r="F39" s="70">
        <v>0</v>
      </c>
      <c r="G39" s="70">
        <v>0</v>
      </c>
      <c r="H39" s="70">
        <v>0</v>
      </c>
      <c r="I39" s="70">
        <v>0</v>
      </c>
      <c r="J39" s="70">
        <v>0</v>
      </c>
      <c r="K39" s="70">
        <v>0</v>
      </c>
      <c r="L39" s="70">
        <v>0</v>
      </c>
      <c r="R39" s="69" t="s">
        <v>375</v>
      </c>
      <c r="S39" s="70">
        <v>548382</v>
      </c>
      <c r="T39" s="70">
        <v>0</v>
      </c>
      <c r="U39" s="70">
        <v>0</v>
      </c>
      <c r="V39" s="70">
        <v>60377</v>
      </c>
      <c r="W39" s="70">
        <v>0</v>
      </c>
      <c r="X39" s="70">
        <v>0</v>
      </c>
      <c r="Y39" s="70">
        <v>0</v>
      </c>
      <c r="Z39" s="70">
        <v>0</v>
      </c>
      <c r="AA39" s="70">
        <v>0</v>
      </c>
      <c r="AB39" s="70">
        <v>0</v>
      </c>
      <c r="AC39" s="70">
        <v>0</v>
      </c>
      <c r="AI39" s="69" t="s">
        <v>375</v>
      </c>
      <c r="AJ39" s="70">
        <v>23192</v>
      </c>
      <c r="AK39" s="70">
        <v>0</v>
      </c>
      <c r="AL39" s="70">
        <v>0</v>
      </c>
      <c r="AM39" s="70">
        <v>48340</v>
      </c>
      <c r="AN39" s="70">
        <v>0</v>
      </c>
      <c r="AO39" s="70">
        <v>0</v>
      </c>
      <c r="AP39" s="70">
        <v>0</v>
      </c>
      <c r="AQ39" s="70">
        <v>0</v>
      </c>
      <c r="AR39" s="70">
        <v>0</v>
      </c>
      <c r="AS39" s="70">
        <v>0</v>
      </c>
      <c r="AT39" s="70">
        <v>0</v>
      </c>
      <c r="AZ39" s="69" t="s">
        <v>375</v>
      </c>
      <c r="BA39" s="70">
        <v>998604</v>
      </c>
      <c r="BB39" s="70">
        <v>0</v>
      </c>
      <c r="BC39" s="70">
        <v>0</v>
      </c>
      <c r="BD39" s="70">
        <v>5775</v>
      </c>
      <c r="BE39" s="70">
        <v>0</v>
      </c>
      <c r="BF39" s="70">
        <v>0</v>
      </c>
      <c r="BG39" s="70">
        <v>0</v>
      </c>
      <c r="BH39" s="70">
        <v>0</v>
      </c>
      <c r="BI39" s="70">
        <v>0</v>
      </c>
      <c r="BJ39" s="70">
        <v>0</v>
      </c>
      <c r="BK39" s="70">
        <v>0</v>
      </c>
      <c r="BQ39" s="69" t="s">
        <v>375</v>
      </c>
      <c r="BR39" s="70">
        <v>999616</v>
      </c>
      <c r="BS39" s="70">
        <v>0</v>
      </c>
      <c r="BT39" s="70">
        <v>0</v>
      </c>
      <c r="BU39" s="70">
        <v>384</v>
      </c>
      <c r="BV39" s="70">
        <v>0</v>
      </c>
      <c r="BW39" s="70">
        <v>0</v>
      </c>
      <c r="BX39" s="70">
        <v>0</v>
      </c>
      <c r="BY39" s="70">
        <v>0</v>
      </c>
      <c r="BZ39" s="70">
        <v>0</v>
      </c>
      <c r="CA39" s="70">
        <v>0</v>
      </c>
      <c r="CB39" s="70">
        <v>0</v>
      </c>
    </row>
    <row r="40" spans="1:84" ht="15" thickBot="1">
      <c r="A40" s="69" t="s">
        <v>377</v>
      </c>
      <c r="B40" s="70">
        <v>92862</v>
      </c>
      <c r="C40" s="70">
        <v>0</v>
      </c>
      <c r="D40" s="70">
        <v>0</v>
      </c>
      <c r="E40" s="70">
        <v>0</v>
      </c>
      <c r="F40" s="70">
        <v>0</v>
      </c>
      <c r="G40" s="70">
        <v>0</v>
      </c>
      <c r="H40" s="70">
        <v>0</v>
      </c>
      <c r="I40" s="70">
        <v>0</v>
      </c>
      <c r="J40" s="70">
        <v>0</v>
      </c>
      <c r="K40" s="70">
        <v>0</v>
      </c>
      <c r="L40" s="70">
        <v>0</v>
      </c>
      <c r="R40" s="69" t="s">
        <v>377</v>
      </c>
      <c r="S40" s="70">
        <v>30157</v>
      </c>
      <c r="T40" s="70">
        <v>0</v>
      </c>
      <c r="U40" s="70">
        <v>0</v>
      </c>
      <c r="V40" s="70">
        <v>60377</v>
      </c>
      <c r="W40" s="70">
        <v>0</v>
      </c>
      <c r="X40" s="70">
        <v>0</v>
      </c>
      <c r="Y40" s="70">
        <v>0</v>
      </c>
      <c r="Z40" s="70">
        <v>0</v>
      </c>
      <c r="AA40" s="70">
        <v>0</v>
      </c>
      <c r="AB40" s="70">
        <v>0</v>
      </c>
      <c r="AC40" s="70">
        <v>0</v>
      </c>
      <c r="AI40" s="69" t="s">
        <v>377</v>
      </c>
      <c r="AJ40" s="70">
        <v>3339</v>
      </c>
      <c r="AK40" s="70">
        <v>0</v>
      </c>
      <c r="AL40" s="70">
        <v>0</v>
      </c>
      <c r="AM40" s="70">
        <v>48340</v>
      </c>
      <c r="AN40" s="70">
        <v>0</v>
      </c>
      <c r="AO40" s="70">
        <v>0</v>
      </c>
      <c r="AP40" s="70">
        <v>0</v>
      </c>
      <c r="AQ40" s="70">
        <v>0</v>
      </c>
      <c r="AR40" s="70">
        <v>0</v>
      </c>
      <c r="AS40" s="70">
        <v>0</v>
      </c>
      <c r="AT40" s="70">
        <v>0</v>
      </c>
      <c r="AZ40" s="69" t="s">
        <v>377</v>
      </c>
      <c r="BA40" s="70">
        <v>2017</v>
      </c>
      <c r="BB40" s="70">
        <v>0</v>
      </c>
      <c r="BC40" s="70">
        <v>0</v>
      </c>
      <c r="BD40" s="70">
        <v>3083</v>
      </c>
      <c r="BE40" s="70">
        <v>0</v>
      </c>
      <c r="BF40" s="70">
        <v>0</v>
      </c>
      <c r="BG40" s="70">
        <v>0</v>
      </c>
      <c r="BH40" s="70">
        <v>0</v>
      </c>
      <c r="BI40" s="70">
        <v>0</v>
      </c>
      <c r="BJ40" s="70">
        <v>0</v>
      </c>
      <c r="BK40" s="70">
        <v>0</v>
      </c>
      <c r="BQ40" s="69" t="s">
        <v>377</v>
      </c>
      <c r="BR40" s="70">
        <v>340</v>
      </c>
      <c r="BS40" s="70">
        <v>0</v>
      </c>
      <c r="BT40" s="70">
        <v>0</v>
      </c>
      <c r="BU40" s="70">
        <v>384</v>
      </c>
      <c r="BV40" s="70">
        <v>0</v>
      </c>
      <c r="BW40" s="70">
        <v>0</v>
      </c>
      <c r="BX40" s="70">
        <v>0</v>
      </c>
      <c r="BY40" s="70">
        <v>0</v>
      </c>
      <c r="BZ40" s="70">
        <v>0</v>
      </c>
      <c r="CA40" s="70">
        <v>0</v>
      </c>
      <c r="CB40" s="70">
        <v>0</v>
      </c>
    </row>
    <row r="41" spans="1:84" ht="15" thickBot="1">
      <c r="A41" s="69" t="s">
        <v>379</v>
      </c>
      <c r="B41" s="70">
        <v>51203</v>
      </c>
      <c r="C41" s="70">
        <v>0</v>
      </c>
      <c r="D41" s="70">
        <v>0</v>
      </c>
      <c r="E41" s="70">
        <v>0</v>
      </c>
      <c r="F41" s="70">
        <v>0</v>
      </c>
      <c r="G41" s="70">
        <v>0</v>
      </c>
      <c r="H41" s="70">
        <v>0</v>
      </c>
      <c r="I41" s="70">
        <v>0</v>
      </c>
      <c r="J41" s="70">
        <v>0</v>
      </c>
      <c r="K41" s="70">
        <v>0</v>
      </c>
      <c r="L41" s="70">
        <v>0</v>
      </c>
      <c r="R41" s="69" t="s">
        <v>379</v>
      </c>
      <c r="S41" s="70">
        <v>2030</v>
      </c>
      <c r="T41" s="70">
        <v>0</v>
      </c>
      <c r="U41" s="70">
        <v>0</v>
      </c>
      <c r="V41" s="70">
        <v>40382</v>
      </c>
      <c r="W41" s="70">
        <v>0</v>
      </c>
      <c r="X41" s="70">
        <v>0</v>
      </c>
      <c r="Y41" s="70">
        <v>0</v>
      </c>
      <c r="Z41" s="70">
        <v>0</v>
      </c>
      <c r="AA41" s="70">
        <v>0</v>
      </c>
      <c r="AB41" s="70">
        <v>0</v>
      </c>
      <c r="AC41" s="70">
        <v>0</v>
      </c>
      <c r="AI41" s="69" t="s">
        <v>379</v>
      </c>
      <c r="AJ41" s="70">
        <v>3339</v>
      </c>
      <c r="AK41" s="70">
        <v>0</v>
      </c>
      <c r="AL41" s="70">
        <v>0</v>
      </c>
      <c r="AM41" s="70">
        <v>46444</v>
      </c>
      <c r="AN41" s="70">
        <v>0</v>
      </c>
      <c r="AO41" s="70">
        <v>0</v>
      </c>
      <c r="AP41" s="70">
        <v>0</v>
      </c>
      <c r="AQ41" s="70">
        <v>0</v>
      </c>
      <c r="AR41" s="70">
        <v>0</v>
      </c>
      <c r="AS41" s="70">
        <v>0</v>
      </c>
      <c r="AT41" s="70">
        <v>0</v>
      </c>
      <c r="AZ41" s="69" t="s">
        <v>379</v>
      </c>
      <c r="BA41" s="70">
        <v>2017</v>
      </c>
      <c r="BB41" s="70">
        <v>0</v>
      </c>
      <c r="BC41" s="70">
        <v>0</v>
      </c>
      <c r="BD41" s="70">
        <v>3083</v>
      </c>
      <c r="BE41" s="70">
        <v>0</v>
      </c>
      <c r="BF41" s="70">
        <v>0</v>
      </c>
      <c r="BG41" s="70">
        <v>0</v>
      </c>
      <c r="BH41" s="70">
        <v>0</v>
      </c>
      <c r="BI41" s="70">
        <v>0</v>
      </c>
      <c r="BJ41" s="70">
        <v>0</v>
      </c>
      <c r="BK41" s="70">
        <v>0</v>
      </c>
      <c r="BQ41" s="69" t="s">
        <v>379</v>
      </c>
      <c r="BR41" s="70">
        <v>340</v>
      </c>
      <c r="BS41" s="70">
        <v>0</v>
      </c>
      <c r="BT41" s="70">
        <v>0</v>
      </c>
      <c r="BU41" s="70">
        <v>384</v>
      </c>
      <c r="BV41" s="70">
        <v>0</v>
      </c>
      <c r="BW41" s="70">
        <v>0</v>
      </c>
      <c r="BX41" s="70">
        <v>0</v>
      </c>
      <c r="BY41" s="70">
        <v>0</v>
      </c>
      <c r="BZ41" s="70">
        <v>0</v>
      </c>
      <c r="CA41" s="70">
        <v>0</v>
      </c>
      <c r="CB41" s="70">
        <v>0</v>
      </c>
    </row>
    <row r="42" spans="1:84" ht="15" thickBot="1">
      <c r="A42" s="69" t="s">
        <v>381</v>
      </c>
      <c r="B42" s="70">
        <v>46949</v>
      </c>
      <c r="C42" s="70">
        <v>0</v>
      </c>
      <c r="D42" s="70">
        <v>0</v>
      </c>
      <c r="E42" s="70">
        <v>0</v>
      </c>
      <c r="F42" s="70">
        <v>0</v>
      </c>
      <c r="G42" s="70">
        <v>0</v>
      </c>
      <c r="H42" s="70">
        <v>0</v>
      </c>
      <c r="I42" s="70">
        <v>0</v>
      </c>
      <c r="J42" s="70">
        <v>0</v>
      </c>
      <c r="K42" s="70">
        <v>0</v>
      </c>
      <c r="L42" s="70">
        <v>0</v>
      </c>
      <c r="R42" s="69" t="s">
        <v>381</v>
      </c>
      <c r="S42" s="70">
        <v>2030</v>
      </c>
      <c r="T42" s="70">
        <v>0</v>
      </c>
      <c r="U42" s="70">
        <v>0</v>
      </c>
      <c r="V42" s="70">
        <v>40382</v>
      </c>
      <c r="W42" s="70">
        <v>0</v>
      </c>
      <c r="X42" s="70">
        <v>0</v>
      </c>
      <c r="Y42" s="70">
        <v>0</v>
      </c>
      <c r="Z42" s="70">
        <v>0</v>
      </c>
      <c r="AA42" s="70">
        <v>0</v>
      </c>
      <c r="AB42" s="70">
        <v>0</v>
      </c>
      <c r="AC42" s="70">
        <v>0</v>
      </c>
      <c r="AI42" s="69" t="s">
        <v>381</v>
      </c>
      <c r="AJ42" s="70">
        <v>0</v>
      </c>
      <c r="AK42" s="70">
        <v>0</v>
      </c>
      <c r="AL42" s="70">
        <v>0</v>
      </c>
      <c r="AM42" s="70">
        <v>16248</v>
      </c>
      <c r="AN42" s="70">
        <v>0</v>
      </c>
      <c r="AO42" s="70">
        <v>0</v>
      </c>
      <c r="AP42" s="70">
        <v>0</v>
      </c>
      <c r="AQ42" s="70">
        <v>0</v>
      </c>
      <c r="AR42" s="70">
        <v>0</v>
      </c>
      <c r="AS42" s="70">
        <v>0</v>
      </c>
      <c r="AT42" s="70">
        <v>0</v>
      </c>
      <c r="AZ42" s="69" t="s">
        <v>381</v>
      </c>
      <c r="BA42" s="70">
        <v>274</v>
      </c>
      <c r="BB42" s="70">
        <v>0</v>
      </c>
      <c r="BC42" s="70">
        <v>0</v>
      </c>
      <c r="BD42" s="70">
        <v>384</v>
      </c>
      <c r="BE42" s="70">
        <v>0</v>
      </c>
      <c r="BF42" s="70">
        <v>0</v>
      </c>
      <c r="BG42" s="70">
        <v>0</v>
      </c>
      <c r="BH42" s="70">
        <v>0</v>
      </c>
      <c r="BI42" s="70">
        <v>0</v>
      </c>
      <c r="BJ42" s="70">
        <v>0</v>
      </c>
      <c r="BK42" s="70">
        <v>0</v>
      </c>
      <c r="BQ42" s="69" t="s">
        <v>381</v>
      </c>
      <c r="BR42" s="70">
        <v>21</v>
      </c>
      <c r="BS42" s="70">
        <v>0</v>
      </c>
      <c r="BT42" s="70">
        <v>0</v>
      </c>
      <c r="BU42" s="70">
        <v>384</v>
      </c>
      <c r="BV42" s="70">
        <v>0</v>
      </c>
      <c r="BW42" s="70">
        <v>0</v>
      </c>
      <c r="BX42" s="70">
        <v>0</v>
      </c>
      <c r="BY42" s="70">
        <v>0</v>
      </c>
      <c r="BZ42" s="70">
        <v>0</v>
      </c>
      <c r="CA42" s="70">
        <v>0</v>
      </c>
      <c r="CB42" s="70">
        <v>0</v>
      </c>
    </row>
    <row r="43" spans="1:84" ht="15" thickBot="1">
      <c r="A43" s="69" t="s">
        <v>383</v>
      </c>
      <c r="B43" s="70">
        <v>10576</v>
      </c>
      <c r="C43" s="70">
        <v>0</v>
      </c>
      <c r="D43" s="70">
        <v>0</v>
      </c>
      <c r="E43" s="70">
        <v>0</v>
      </c>
      <c r="F43" s="70">
        <v>0</v>
      </c>
      <c r="G43" s="70">
        <v>0</v>
      </c>
      <c r="H43" s="70">
        <v>0</v>
      </c>
      <c r="I43" s="70">
        <v>0</v>
      </c>
      <c r="J43" s="70">
        <v>0</v>
      </c>
      <c r="K43" s="70">
        <v>0</v>
      </c>
      <c r="L43" s="70">
        <v>0</v>
      </c>
      <c r="R43" s="69" t="s">
        <v>383</v>
      </c>
      <c r="S43" s="70">
        <v>2030</v>
      </c>
      <c r="T43" s="70">
        <v>0</v>
      </c>
      <c r="U43" s="70">
        <v>0</v>
      </c>
      <c r="V43" s="70">
        <v>10020</v>
      </c>
      <c r="W43" s="70">
        <v>0</v>
      </c>
      <c r="X43" s="70">
        <v>0</v>
      </c>
      <c r="Y43" s="70">
        <v>0</v>
      </c>
      <c r="Z43" s="70">
        <v>0</v>
      </c>
      <c r="AA43" s="70">
        <v>0</v>
      </c>
      <c r="AB43" s="70">
        <v>0</v>
      </c>
      <c r="AC43" s="70">
        <v>0</v>
      </c>
      <c r="AI43" s="69" t="s">
        <v>383</v>
      </c>
      <c r="AJ43" s="70">
        <v>0</v>
      </c>
      <c r="AK43" s="70">
        <v>0</v>
      </c>
      <c r="AL43" s="70">
        <v>0</v>
      </c>
      <c r="AM43" s="70">
        <v>16248</v>
      </c>
      <c r="AN43" s="70">
        <v>0</v>
      </c>
      <c r="AO43" s="70">
        <v>0</v>
      </c>
      <c r="AP43" s="70">
        <v>0</v>
      </c>
      <c r="AQ43" s="70">
        <v>0</v>
      </c>
      <c r="AR43" s="70">
        <v>0</v>
      </c>
      <c r="AS43" s="70">
        <v>0</v>
      </c>
      <c r="AT43" s="70">
        <v>0</v>
      </c>
      <c r="AZ43" s="69" t="s">
        <v>383</v>
      </c>
      <c r="BA43" s="70">
        <v>274</v>
      </c>
      <c r="BB43" s="70">
        <v>0</v>
      </c>
      <c r="BC43" s="70">
        <v>0</v>
      </c>
      <c r="BD43" s="70">
        <v>384</v>
      </c>
      <c r="BE43" s="70">
        <v>0</v>
      </c>
      <c r="BF43" s="70">
        <v>0</v>
      </c>
      <c r="BG43" s="70">
        <v>0</v>
      </c>
      <c r="BH43" s="70">
        <v>0</v>
      </c>
      <c r="BI43" s="70">
        <v>0</v>
      </c>
      <c r="BJ43" s="70">
        <v>0</v>
      </c>
      <c r="BK43" s="70">
        <v>0</v>
      </c>
      <c r="BQ43" s="69" t="s">
        <v>383</v>
      </c>
      <c r="BR43" s="70">
        <v>21</v>
      </c>
      <c r="BS43" s="70">
        <v>0</v>
      </c>
      <c r="BT43" s="70">
        <v>0</v>
      </c>
      <c r="BU43" s="70">
        <v>384</v>
      </c>
      <c r="BV43" s="70">
        <v>0</v>
      </c>
      <c r="BW43" s="70">
        <v>0</v>
      </c>
      <c r="BX43" s="70">
        <v>0</v>
      </c>
      <c r="BY43" s="70">
        <v>0</v>
      </c>
      <c r="BZ43" s="70">
        <v>0</v>
      </c>
      <c r="CA43" s="70">
        <v>0</v>
      </c>
      <c r="CB43" s="70">
        <v>0</v>
      </c>
    </row>
    <row r="44" spans="1:84" ht="15" thickBot="1">
      <c r="A44" s="69" t="s">
        <v>385</v>
      </c>
      <c r="B44" s="70">
        <v>0</v>
      </c>
      <c r="C44" s="70">
        <v>0</v>
      </c>
      <c r="D44" s="70">
        <v>0</v>
      </c>
      <c r="E44" s="70">
        <v>0</v>
      </c>
      <c r="F44" s="70">
        <v>0</v>
      </c>
      <c r="G44" s="70">
        <v>0</v>
      </c>
      <c r="H44" s="70">
        <v>0</v>
      </c>
      <c r="I44" s="70">
        <v>0</v>
      </c>
      <c r="J44" s="70">
        <v>0</v>
      </c>
      <c r="K44" s="70">
        <v>0</v>
      </c>
      <c r="L44" s="70">
        <v>0</v>
      </c>
      <c r="R44" s="69" t="s">
        <v>385</v>
      </c>
      <c r="S44" s="70">
        <v>0</v>
      </c>
      <c r="T44" s="70">
        <v>0</v>
      </c>
      <c r="U44" s="70">
        <v>0</v>
      </c>
      <c r="V44" s="70">
        <v>0</v>
      </c>
      <c r="W44" s="70">
        <v>0</v>
      </c>
      <c r="X44" s="70">
        <v>0</v>
      </c>
      <c r="Y44" s="70">
        <v>0</v>
      </c>
      <c r="Z44" s="70">
        <v>0</v>
      </c>
      <c r="AA44" s="70">
        <v>0</v>
      </c>
      <c r="AB44" s="70">
        <v>0</v>
      </c>
      <c r="AC44" s="70">
        <v>0</v>
      </c>
      <c r="AI44" s="69" t="s">
        <v>385</v>
      </c>
      <c r="AJ44" s="70">
        <v>0</v>
      </c>
      <c r="AK44" s="70">
        <v>0</v>
      </c>
      <c r="AL44" s="70">
        <v>0</v>
      </c>
      <c r="AM44" s="70">
        <v>0</v>
      </c>
      <c r="AN44" s="70">
        <v>0</v>
      </c>
      <c r="AO44" s="70">
        <v>0</v>
      </c>
      <c r="AP44" s="70">
        <v>0</v>
      </c>
      <c r="AQ44" s="70">
        <v>0</v>
      </c>
      <c r="AR44" s="70">
        <v>0</v>
      </c>
      <c r="AS44" s="70">
        <v>0</v>
      </c>
      <c r="AT44" s="70">
        <v>0</v>
      </c>
      <c r="AZ44" s="69" t="s">
        <v>385</v>
      </c>
      <c r="BA44" s="70">
        <v>0</v>
      </c>
      <c r="BB44" s="70">
        <v>0</v>
      </c>
      <c r="BC44" s="70">
        <v>0</v>
      </c>
      <c r="BD44" s="70">
        <v>0</v>
      </c>
      <c r="BE44" s="70">
        <v>0</v>
      </c>
      <c r="BF44" s="70">
        <v>0</v>
      </c>
      <c r="BG44" s="70">
        <v>0</v>
      </c>
      <c r="BH44" s="70">
        <v>0</v>
      </c>
      <c r="BI44" s="70">
        <v>0</v>
      </c>
      <c r="BJ44" s="70">
        <v>0</v>
      </c>
      <c r="BK44" s="70">
        <v>0</v>
      </c>
      <c r="BQ44" s="69" t="s">
        <v>385</v>
      </c>
      <c r="BR44" s="70">
        <v>0</v>
      </c>
      <c r="BS44" s="70">
        <v>0</v>
      </c>
      <c r="BT44" s="70">
        <v>0</v>
      </c>
      <c r="BU44" s="70">
        <v>0</v>
      </c>
      <c r="BV44" s="70">
        <v>0</v>
      </c>
      <c r="BW44" s="70">
        <v>0</v>
      </c>
      <c r="BX44" s="70">
        <v>0</v>
      </c>
      <c r="BY44" s="70">
        <v>0</v>
      </c>
      <c r="BZ44" s="70">
        <v>0</v>
      </c>
      <c r="CA44" s="70">
        <v>0</v>
      </c>
      <c r="CB44" s="70">
        <v>0</v>
      </c>
    </row>
    <row r="45" spans="1:84" ht="18.5" thickBot="1">
      <c r="A45" s="65"/>
      <c r="R45" s="65"/>
      <c r="AI45" s="65"/>
      <c r="AZ45" s="65"/>
      <c r="BN45">
        <v>0</v>
      </c>
      <c r="BQ45" s="65"/>
      <c r="CE45">
        <v>0</v>
      </c>
    </row>
    <row r="46" spans="1:84" ht="15" thickBot="1">
      <c r="A46" s="69" t="s">
        <v>387</v>
      </c>
      <c r="B46" s="69" t="s">
        <v>339</v>
      </c>
      <c r="C46" s="69" t="s">
        <v>340</v>
      </c>
      <c r="D46" s="69" t="s">
        <v>341</v>
      </c>
      <c r="E46" s="69" t="s">
        <v>342</v>
      </c>
      <c r="F46" s="69" t="s">
        <v>343</v>
      </c>
      <c r="G46" s="69" t="s">
        <v>344</v>
      </c>
      <c r="H46" s="69" t="s">
        <v>345</v>
      </c>
      <c r="I46" s="69" t="s">
        <v>346</v>
      </c>
      <c r="J46" s="69" t="s">
        <v>347</v>
      </c>
      <c r="K46" s="69" t="s">
        <v>348</v>
      </c>
      <c r="L46" s="69" t="s">
        <v>349</v>
      </c>
      <c r="M46" s="69" t="s">
        <v>388</v>
      </c>
      <c r="N46" s="69" t="s">
        <v>389</v>
      </c>
      <c r="O46" s="69" t="s">
        <v>390</v>
      </c>
      <c r="P46" s="69" t="s">
        <v>391</v>
      </c>
      <c r="R46" s="69" t="s">
        <v>387</v>
      </c>
      <c r="S46" s="69" t="s">
        <v>339</v>
      </c>
      <c r="T46" s="69" t="s">
        <v>340</v>
      </c>
      <c r="U46" s="69" t="s">
        <v>341</v>
      </c>
      <c r="V46" s="69" t="s">
        <v>342</v>
      </c>
      <c r="W46" s="69" t="s">
        <v>343</v>
      </c>
      <c r="X46" s="69" t="s">
        <v>344</v>
      </c>
      <c r="Y46" s="69" t="s">
        <v>345</v>
      </c>
      <c r="Z46" s="69" t="s">
        <v>346</v>
      </c>
      <c r="AA46" s="69" t="s">
        <v>347</v>
      </c>
      <c r="AB46" s="69" t="s">
        <v>348</v>
      </c>
      <c r="AC46" s="69" t="s">
        <v>349</v>
      </c>
      <c r="AD46" s="69" t="s">
        <v>388</v>
      </c>
      <c r="AE46" s="69" t="s">
        <v>389</v>
      </c>
      <c r="AF46" s="69" t="s">
        <v>390</v>
      </c>
      <c r="AG46" s="69" t="s">
        <v>391</v>
      </c>
      <c r="AI46" s="69" t="s">
        <v>387</v>
      </c>
      <c r="AJ46" s="69" t="s">
        <v>339</v>
      </c>
      <c r="AK46" s="69" t="s">
        <v>340</v>
      </c>
      <c r="AL46" s="69" t="s">
        <v>341</v>
      </c>
      <c r="AM46" s="69" t="s">
        <v>342</v>
      </c>
      <c r="AN46" s="69" t="s">
        <v>343</v>
      </c>
      <c r="AO46" s="69" t="s">
        <v>344</v>
      </c>
      <c r="AP46" s="69" t="s">
        <v>345</v>
      </c>
      <c r="AQ46" s="69" t="s">
        <v>346</v>
      </c>
      <c r="AR46" s="69" t="s">
        <v>347</v>
      </c>
      <c r="AS46" s="69" t="s">
        <v>348</v>
      </c>
      <c r="AT46" s="69" t="s">
        <v>349</v>
      </c>
      <c r="AU46" s="69" t="s">
        <v>388</v>
      </c>
      <c r="AV46" s="69" t="s">
        <v>389</v>
      </c>
      <c r="AW46" s="69" t="s">
        <v>390</v>
      </c>
      <c r="AX46" s="69" t="s">
        <v>391</v>
      </c>
      <c r="AZ46" s="69" t="s">
        <v>387</v>
      </c>
      <c r="BA46" s="69" t="s">
        <v>339</v>
      </c>
      <c r="BB46" s="69" t="s">
        <v>340</v>
      </c>
      <c r="BC46" s="69" t="s">
        <v>341</v>
      </c>
      <c r="BD46" s="69" t="s">
        <v>342</v>
      </c>
      <c r="BE46" s="69" t="s">
        <v>343</v>
      </c>
      <c r="BF46" s="69" t="s">
        <v>344</v>
      </c>
      <c r="BG46" s="69" t="s">
        <v>345</v>
      </c>
      <c r="BH46" s="69" t="s">
        <v>346</v>
      </c>
      <c r="BI46" s="69" t="s">
        <v>347</v>
      </c>
      <c r="BJ46" s="69" t="s">
        <v>348</v>
      </c>
      <c r="BK46" s="69" t="s">
        <v>349</v>
      </c>
      <c r="BL46" s="69" t="s">
        <v>388</v>
      </c>
      <c r="BM46" s="69" t="s">
        <v>389</v>
      </c>
      <c r="BN46" s="69" t="s">
        <v>390</v>
      </c>
      <c r="BO46" s="69" t="s">
        <v>391</v>
      </c>
      <c r="BP46" s="75"/>
      <c r="BQ46" s="69" t="s">
        <v>387</v>
      </c>
      <c r="BR46" s="69" t="s">
        <v>339</v>
      </c>
      <c r="BS46" s="69" t="s">
        <v>340</v>
      </c>
      <c r="BT46" s="69" t="s">
        <v>341</v>
      </c>
      <c r="BU46" s="69" t="s">
        <v>342</v>
      </c>
      <c r="BV46" s="69" t="s">
        <v>343</v>
      </c>
      <c r="BW46" s="69" t="s">
        <v>344</v>
      </c>
      <c r="BX46" s="69" t="s">
        <v>345</v>
      </c>
      <c r="BY46" s="69" t="s">
        <v>346</v>
      </c>
      <c r="BZ46" s="69" t="s">
        <v>347</v>
      </c>
      <c r="CA46" s="69" t="s">
        <v>348</v>
      </c>
      <c r="CB46" s="69" t="s">
        <v>349</v>
      </c>
      <c r="CC46" s="69" t="s">
        <v>388</v>
      </c>
      <c r="CD46" s="69" t="s">
        <v>389</v>
      </c>
      <c r="CE46" s="69" t="s">
        <v>390</v>
      </c>
      <c r="CF46" s="69" t="s">
        <v>391</v>
      </c>
    </row>
    <row r="47" spans="1:84" ht="15" thickBot="1">
      <c r="A47" s="69" t="s">
        <v>351</v>
      </c>
      <c r="B47" s="70">
        <v>0</v>
      </c>
      <c r="C47" s="70">
        <v>0</v>
      </c>
      <c r="D47" s="70">
        <v>0</v>
      </c>
      <c r="E47" s="70">
        <v>174995</v>
      </c>
      <c r="F47" s="70">
        <v>0</v>
      </c>
      <c r="G47" s="70">
        <v>0</v>
      </c>
      <c r="H47" s="70">
        <v>0</v>
      </c>
      <c r="I47" s="70">
        <v>0</v>
      </c>
      <c r="J47" s="70">
        <v>0</v>
      </c>
      <c r="K47" s="70">
        <v>0</v>
      </c>
      <c r="L47" s="70">
        <v>0</v>
      </c>
      <c r="M47" s="70">
        <v>174995</v>
      </c>
      <c r="N47" s="70">
        <v>174995</v>
      </c>
      <c r="O47" s="70">
        <v>0</v>
      </c>
      <c r="P47" s="70">
        <v>0</v>
      </c>
      <c r="R47" s="69" t="s">
        <v>351</v>
      </c>
      <c r="S47" s="70">
        <v>0</v>
      </c>
      <c r="T47" s="70">
        <v>0</v>
      </c>
      <c r="U47" s="70">
        <v>0</v>
      </c>
      <c r="V47" s="70">
        <v>659527</v>
      </c>
      <c r="W47" s="70">
        <v>0</v>
      </c>
      <c r="X47" s="70">
        <v>0</v>
      </c>
      <c r="Y47" s="70">
        <v>0</v>
      </c>
      <c r="Z47" s="70">
        <v>0</v>
      </c>
      <c r="AA47" s="70">
        <v>0</v>
      </c>
      <c r="AB47" s="70">
        <v>0</v>
      </c>
      <c r="AC47" s="70">
        <v>0</v>
      </c>
      <c r="AD47" s="70">
        <v>659527</v>
      </c>
      <c r="AE47" s="70">
        <v>659527</v>
      </c>
      <c r="AF47" s="70">
        <v>0</v>
      </c>
      <c r="AG47" s="70">
        <v>0</v>
      </c>
      <c r="AI47" s="69" t="s">
        <v>351</v>
      </c>
      <c r="AJ47" s="70">
        <v>0</v>
      </c>
      <c r="AK47" s="70">
        <v>0</v>
      </c>
      <c r="AL47" s="70">
        <v>0</v>
      </c>
      <c r="AM47" s="70">
        <v>159436</v>
      </c>
      <c r="AN47" s="70">
        <v>0</v>
      </c>
      <c r="AO47" s="70">
        <v>0</v>
      </c>
      <c r="AP47" s="70">
        <v>0</v>
      </c>
      <c r="AQ47" s="70">
        <v>0</v>
      </c>
      <c r="AR47" s="70">
        <v>0</v>
      </c>
      <c r="AS47" s="70">
        <v>0</v>
      </c>
      <c r="AT47" s="70">
        <v>0</v>
      </c>
      <c r="AU47" s="70">
        <v>159436</v>
      </c>
      <c r="AV47" s="70">
        <v>159436</v>
      </c>
      <c r="AW47" s="70">
        <v>0</v>
      </c>
      <c r="AX47" s="70">
        <v>0</v>
      </c>
      <c r="AZ47" s="69" t="s">
        <v>351</v>
      </c>
      <c r="BA47" s="70">
        <v>0</v>
      </c>
      <c r="BB47" s="70">
        <v>0</v>
      </c>
      <c r="BC47" s="70">
        <v>0</v>
      </c>
      <c r="BD47" s="76">
        <v>1005860</v>
      </c>
      <c r="BE47" s="70">
        <v>0</v>
      </c>
      <c r="BF47" s="70">
        <v>0</v>
      </c>
      <c r="BG47" s="70">
        <v>0</v>
      </c>
      <c r="BH47" s="70">
        <v>0</v>
      </c>
      <c r="BI47" s="70">
        <v>0</v>
      </c>
      <c r="BJ47" s="70">
        <v>0</v>
      </c>
      <c r="BK47" s="70">
        <v>0</v>
      </c>
      <c r="BL47" s="70">
        <v>1005860</v>
      </c>
      <c r="BM47" s="70">
        <v>1005857</v>
      </c>
      <c r="BN47" s="76">
        <v>-3</v>
      </c>
      <c r="BO47" s="70">
        <v>0</v>
      </c>
      <c r="BP47" s="75"/>
      <c r="BQ47" s="69" t="s">
        <v>351</v>
      </c>
      <c r="BR47" s="70">
        <v>0</v>
      </c>
      <c r="BS47" s="70">
        <v>0</v>
      </c>
      <c r="BT47" s="70">
        <v>0</v>
      </c>
      <c r="BU47" s="78">
        <v>1000180</v>
      </c>
      <c r="BV47" s="70">
        <v>0</v>
      </c>
      <c r="BW47" s="70">
        <v>0</v>
      </c>
      <c r="BX47" s="70">
        <v>0</v>
      </c>
      <c r="BY47" s="70">
        <v>0</v>
      </c>
      <c r="BZ47" s="70">
        <v>0</v>
      </c>
      <c r="CA47" s="70">
        <v>0</v>
      </c>
      <c r="CB47" s="70">
        <v>0</v>
      </c>
      <c r="CC47" s="70">
        <v>1000180</v>
      </c>
      <c r="CD47" s="70">
        <v>1000183</v>
      </c>
      <c r="CE47" s="78">
        <v>3</v>
      </c>
      <c r="CF47" s="70">
        <v>0</v>
      </c>
    </row>
    <row r="48" spans="1:84" ht="15" thickBot="1">
      <c r="A48" s="69" t="s">
        <v>352</v>
      </c>
      <c r="B48" s="70">
        <v>51203</v>
      </c>
      <c r="C48" s="70">
        <v>0</v>
      </c>
      <c r="D48" s="70">
        <v>0</v>
      </c>
      <c r="E48" s="70">
        <v>174995</v>
      </c>
      <c r="F48" s="70">
        <v>0</v>
      </c>
      <c r="G48" s="70">
        <v>0</v>
      </c>
      <c r="H48" s="70">
        <v>0</v>
      </c>
      <c r="I48" s="70">
        <v>0</v>
      </c>
      <c r="J48" s="70">
        <v>0</v>
      </c>
      <c r="K48" s="70">
        <v>0</v>
      </c>
      <c r="L48" s="70">
        <v>0</v>
      </c>
      <c r="M48" s="70">
        <v>226198</v>
      </c>
      <c r="N48" s="70">
        <v>226198</v>
      </c>
      <c r="O48" s="70">
        <v>0</v>
      </c>
      <c r="P48" s="70">
        <v>0</v>
      </c>
      <c r="R48" s="69" t="s">
        <v>352</v>
      </c>
      <c r="S48" s="70">
        <v>2030</v>
      </c>
      <c r="T48" s="70">
        <v>0</v>
      </c>
      <c r="U48" s="70">
        <v>0</v>
      </c>
      <c r="V48" s="70">
        <v>630557</v>
      </c>
      <c r="W48" s="70">
        <v>0</v>
      </c>
      <c r="X48" s="70">
        <v>0</v>
      </c>
      <c r="Y48" s="70">
        <v>0</v>
      </c>
      <c r="Z48" s="70">
        <v>0</v>
      </c>
      <c r="AA48" s="70">
        <v>0</v>
      </c>
      <c r="AB48" s="70">
        <v>0</v>
      </c>
      <c r="AC48" s="70">
        <v>0</v>
      </c>
      <c r="AD48" s="70">
        <v>632587</v>
      </c>
      <c r="AE48" s="70">
        <v>632587</v>
      </c>
      <c r="AF48" s="70">
        <v>0</v>
      </c>
      <c r="AG48" s="70">
        <v>0</v>
      </c>
      <c r="AI48" s="69" t="s">
        <v>352</v>
      </c>
      <c r="AJ48" s="70">
        <v>3339</v>
      </c>
      <c r="AK48" s="70">
        <v>0</v>
      </c>
      <c r="AL48" s="70">
        <v>0</v>
      </c>
      <c r="AM48" s="70">
        <v>131165</v>
      </c>
      <c r="AN48" s="70">
        <v>0</v>
      </c>
      <c r="AO48" s="70">
        <v>0</v>
      </c>
      <c r="AP48" s="70">
        <v>0</v>
      </c>
      <c r="AQ48" s="70">
        <v>0</v>
      </c>
      <c r="AR48" s="70">
        <v>0</v>
      </c>
      <c r="AS48" s="70">
        <v>0</v>
      </c>
      <c r="AT48" s="70">
        <v>0</v>
      </c>
      <c r="AU48" s="70">
        <v>134504</v>
      </c>
      <c r="AV48" s="70">
        <v>134504</v>
      </c>
      <c r="AW48" s="70">
        <v>0</v>
      </c>
      <c r="AX48" s="70">
        <v>0</v>
      </c>
      <c r="AZ48" s="69" t="s">
        <v>352</v>
      </c>
      <c r="BA48" s="70">
        <v>2017</v>
      </c>
      <c r="BB48" s="70">
        <v>0</v>
      </c>
      <c r="BC48" s="70">
        <v>0</v>
      </c>
      <c r="BD48" s="77">
        <v>1004370</v>
      </c>
      <c r="BE48" s="70">
        <v>0</v>
      </c>
      <c r="BF48" s="70">
        <v>0</v>
      </c>
      <c r="BG48" s="70">
        <v>0</v>
      </c>
      <c r="BH48" s="70">
        <v>0</v>
      </c>
      <c r="BI48" s="70">
        <v>0</v>
      </c>
      <c r="BJ48" s="70">
        <v>0</v>
      </c>
      <c r="BK48" s="70">
        <v>0</v>
      </c>
      <c r="BL48" s="70">
        <v>1006387</v>
      </c>
      <c r="BM48" s="70">
        <v>1006389</v>
      </c>
      <c r="BN48" s="77">
        <v>2</v>
      </c>
      <c r="BO48" s="70">
        <v>0</v>
      </c>
      <c r="BP48" s="75"/>
      <c r="BQ48" s="69" t="s">
        <v>352</v>
      </c>
      <c r="BR48" s="70">
        <v>340</v>
      </c>
      <c r="BS48" s="70">
        <v>0</v>
      </c>
      <c r="BT48" s="70">
        <v>0</v>
      </c>
      <c r="BU48" s="70">
        <v>999979</v>
      </c>
      <c r="BV48" s="70">
        <v>0</v>
      </c>
      <c r="BW48" s="70">
        <v>0</v>
      </c>
      <c r="BX48" s="70">
        <v>0</v>
      </c>
      <c r="BY48" s="70">
        <v>0</v>
      </c>
      <c r="BZ48" s="70">
        <v>0</v>
      </c>
      <c r="CA48" s="70">
        <v>0</v>
      </c>
      <c r="CB48" s="70">
        <v>0</v>
      </c>
      <c r="CC48" s="70">
        <v>1000319</v>
      </c>
      <c r="CD48" s="70">
        <v>1000319</v>
      </c>
      <c r="CE48" s="70">
        <v>0</v>
      </c>
      <c r="CF48" s="70">
        <v>0</v>
      </c>
    </row>
    <row r="49" spans="1:84" ht="15" thickBot="1">
      <c r="A49" s="69" t="s">
        <v>353</v>
      </c>
      <c r="B49" s="70">
        <v>10576</v>
      </c>
      <c r="C49" s="70">
        <v>0</v>
      </c>
      <c r="D49" s="70">
        <v>0</v>
      </c>
      <c r="E49" s="70">
        <v>174995</v>
      </c>
      <c r="F49" s="70">
        <v>0</v>
      </c>
      <c r="G49" s="70">
        <v>0</v>
      </c>
      <c r="H49" s="70">
        <v>0</v>
      </c>
      <c r="I49" s="70">
        <v>0</v>
      </c>
      <c r="J49" s="70">
        <v>0</v>
      </c>
      <c r="K49" s="70">
        <v>0</v>
      </c>
      <c r="L49" s="70">
        <v>0</v>
      </c>
      <c r="M49" s="70">
        <v>185571</v>
      </c>
      <c r="N49" s="70">
        <v>185571</v>
      </c>
      <c r="O49" s="70">
        <v>0</v>
      </c>
      <c r="P49" s="70">
        <v>0</v>
      </c>
      <c r="R49" s="69" t="s">
        <v>353</v>
      </c>
      <c r="S49" s="70">
        <v>2030</v>
      </c>
      <c r="T49" s="70">
        <v>0</v>
      </c>
      <c r="U49" s="70">
        <v>0</v>
      </c>
      <c r="V49" s="70">
        <v>659527</v>
      </c>
      <c r="W49" s="70">
        <v>0</v>
      </c>
      <c r="X49" s="70">
        <v>0</v>
      </c>
      <c r="Y49" s="70">
        <v>0</v>
      </c>
      <c r="Z49" s="70">
        <v>0</v>
      </c>
      <c r="AA49" s="70">
        <v>0</v>
      </c>
      <c r="AB49" s="70">
        <v>0</v>
      </c>
      <c r="AC49" s="70">
        <v>0</v>
      </c>
      <c r="AD49" s="70">
        <v>661557</v>
      </c>
      <c r="AE49" s="70">
        <v>661557</v>
      </c>
      <c r="AF49" s="70">
        <v>0</v>
      </c>
      <c r="AG49" s="70">
        <v>0</v>
      </c>
      <c r="AI49" s="69" t="s">
        <v>353</v>
      </c>
      <c r="AJ49" s="70">
        <v>0</v>
      </c>
      <c r="AK49" s="70">
        <v>0</v>
      </c>
      <c r="AL49" s="70">
        <v>0</v>
      </c>
      <c r="AM49" s="70">
        <v>146535</v>
      </c>
      <c r="AN49" s="70">
        <v>0</v>
      </c>
      <c r="AO49" s="70">
        <v>0</v>
      </c>
      <c r="AP49" s="70">
        <v>0</v>
      </c>
      <c r="AQ49" s="70">
        <v>0</v>
      </c>
      <c r="AR49" s="70">
        <v>0</v>
      </c>
      <c r="AS49" s="70">
        <v>0</v>
      </c>
      <c r="AT49" s="70">
        <v>0</v>
      </c>
      <c r="AU49" s="70">
        <v>146535</v>
      </c>
      <c r="AV49" s="70">
        <v>146535</v>
      </c>
      <c r="AW49" s="70">
        <v>0</v>
      </c>
      <c r="AX49" s="70">
        <v>0</v>
      </c>
      <c r="AZ49" s="69" t="s">
        <v>353</v>
      </c>
      <c r="BA49" s="70">
        <v>274</v>
      </c>
      <c r="BB49" s="70">
        <v>0</v>
      </c>
      <c r="BC49" s="70">
        <v>0</v>
      </c>
      <c r="BD49" s="76">
        <v>1005860</v>
      </c>
      <c r="BE49" s="70">
        <v>0</v>
      </c>
      <c r="BF49" s="70">
        <v>0</v>
      </c>
      <c r="BG49" s="70">
        <v>0</v>
      </c>
      <c r="BH49" s="70">
        <v>0</v>
      </c>
      <c r="BI49" s="70">
        <v>0</v>
      </c>
      <c r="BJ49" s="70">
        <v>0</v>
      </c>
      <c r="BK49" s="70">
        <v>0</v>
      </c>
      <c r="BL49" s="70">
        <v>1006134</v>
      </c>
      <c r="BM49" s="70">
        <v>1006131</v>
      </c>
      <c r="BN49" s="76">
        <v>-3</v>
      </c>
      <c r="BO49" s="70">
        <v>0</v>
      </c>
      <c r="BP49" s="75"/>
      <c r="BQ49" s="69" t="s">
        <v>353</v>
      </c>
      <c r="BR49" s="70">
        <v>21</v>
      </c>
      <c r="BS49" s="70">
        <v>0</v>
      </c>
      <c r="BT49" s="70">
        <v>0</v>
      </c>
      <c r="BU49" s="78">
        <v>1000180</v>
      </c>
      <c r="BV49" s="70">
        <v>0</v>
      </c>
      <c r="BW49" s="70">
        <v>0</v>
      </c>
      <c r="BX49" s="70">
        <v>0</v>
      </c>
      <c r="BY49" s="70">
        <v>0</v>
      </c>
      <c r="BZ49" s="70">
        <v>0</v>
      </c>
      <c r="CA49" s="70">
        <v>0</v>
      </c>
      <c r="CB49" s="70">
        <v>0</v>
      </c>
      <c r="CC49" s="70">
        <v>1000201</v>
      </c>
      <c r="CD49" s="70">
        <v>1000204</v>
      </c>
      <c r="CE49" s="78">
        <v>3</v>
      </c>
      <c r="CF49" s="70">
        <v>0</v>
      </c>
    </row>
    <row r="50" spans="1:84" ht="15" thickBot="1">
      <c r="A50" s="69" t="s">
        <v>354</v>
      </c>
      <c r="B50" s="70">
        <v>46949</v>
      </c>
      <c r="C50" s="70">
        <v>0</v>
      </c>
      <c r="D50" s="70">
        <v>0</v>
      </c>
      <c r="E50" s="70">
        <v>174995</v>
      </c>
      <c r="F50" s="70">
        <v>0</v>
      </c>
      <c r="G50" s="70">
        <v>0</v>
      </c>
      <c r="H50" s="70">
        <v>0</v>
      </c>
      <c r="I50" s="70">
        <v>0</v>
      </c>
      <c r="J50" s="70">
        <v>0</v>
      </c>
      <c r="K50" s="70">
        <v>0</v>
      </c>
      <c r="L50" s="70">
        <v>0</v>
      </c>
      <c r="M50" s="70">
        <v>221944</v>
      </c>
      <c r="N50" s="70">
        <v>221944</v>
      </c>
      <c r="O50" s="70">
        <v>0</v>
      </c>
      <c r="P50" s="70">
        <v>0</v>
      </c>
      <c r="R50" s="69" t="s">
        <v>354</v>
      </c>
      <c r="S50" s="70">
        <v>2030</v>
      </c>
      <c r="T50" s="70">
        <v>0</v>
      </c>
      <c r="U50" s="70">
        <v>0</v>
      </c>
      <c r="V50" s="70">
        <v>640214</v>
      </c>
      <c r="W50" s="70">
        <v>0</v>
      </c>
      <c r="X50" s="70">
        <v>0</v>
      </c>
      <c r="Y50" s="70">
        <v>0</v>
      </c>
      <c r="Z50" s="70">
        <v>0</v>
      </c>
      <c r="AA50" s="70">
        <v>0</v>
      </c>
      <c r="AB50" s="70">
        <v>0</v>
      </c>
      <c r="AC50" s="70">
        <v>0</v>
      </c>
      <c r="AD50" s="70">
        <v>642244</v>
      </c>
      <c r="AE50" s="70">
        <v>642244</v>
      </c>
      <c r="AF50" s="70">
        <v>0</v>
      </c>
      <c r="AG50" s="70">
        <v>0</v>
      </c>
      <c r="AI50" s="69" t="s">
        <v>354</v>
      </c>
      <c r="AJ50" s="70">
        <v>0</v>
      </c>
      <c r="AK50" s="70">
        <v>0</v>
      </c>
      <c r="AL50" s="70">
        <v>0</v>
      </c>
      <c r="AM50" s="70">
        <v>131165</v>
      </c>
      <c r="AN50" s="70">
        <v>0</v>
      </c>
      <c r="AO50" s="70">
        <v>0</v>
      </c>
      <c r="AP50" s="70">
        <v>0</v>
      </c>
      <c r="AQ50" s="70">
        <v>0</v>
      </c>
      <c r="AR50" s="70">
        <v>0</v>
      </c>
      <c r="AS50" s="70">
        <v>0</v>
      </c>
      <c r="AT50" s="70">
        <v>0</v>
      </c>
      <c r="AU50" s="70">
        <v>131165</v>
      </c>
      <c r="AV50" s="70">
        <v>131165</v>
      </c>
      <c r="AW50" s="70">
        <v>0</v>
      </c>
      <c r="AX50" s="70">
        <v>0</v>
      </c>
      <c r="AZ50" s="69" t="s">
        <v>354</v>
      </c>
      <c r="BA50" s="70">
        <v>274</v>
      </c>
      <c r="BB50" s="70">
        <v>0</v>
      </c>
      <c r="BC50" s="70">
        <v>0</v>
      </c>
      <c r="BD50" s="77">
        <v>1004370</v>
      </c>
      <c r="BE50" s="70">
        <v>0</v>
      </c>
      <c r="BF50" s="70">
        <v>0</v>
      </c>
      <c r="BG50" s="70">
        <v>0</v>
      </c>
      <c r="BH50" s="70">
        <v>0</v>
      </c>
      <c r="BI50" s="70">
        <v>0</v>
      </c>
      <c r="BJ50" s="70">
        <v>0</v>
      </c>
      <c r="BK50" s="70">
        <v>0</v>
      </c>
      <c r="BL50" s="70">
        <v>1004644</v>
      </c>
      <c r="BM50" s="70">
        <v>1004646</v>
      </c>
      <c r="BN50" s="77">
        <v>2</v>
      </c>
      <c r="BO50" s="70">
        <v>0</v>
      </c>
      <c r="BP50" s="75"/>
      <c r="BQ50" s="69" t="s">
        <v>354</v>
      </c>
      <c r="BR50" s="70">
        <v>21</v>
      </c>
      <c r="BS50" s="70">
        <v>0</v>
      </c>
      <c r="BT50" s="70">
        <v>0</v>
      </c>
      <c r="BU50" s="70">
        <v>999979</v>
      </c>
      <c r="BV50" s="70">
        <v>0</v>
      </c>
      <c r="BW50" s="70">
        <v>0</v>
      </c>
      <c r="BX50" s="70">
        <v>0</v>
      </c>
      <c r="BY50" s="70">
        <v>0</v>
      </c>
      <c r="BZ50" s="70">
        <v>0</v>
      </c>
      <c r="CA50" s="70">
        <v>0</v>
      </c>
      <c r="CB50" s="70">
        <v>0</v>
      </c>
      <c r="CC50" s="70">
        <v>1000000</v>
      </c>
      <c r="CD50" s="70">
        <v>1000000</v>
      </c>
      <c r="CE50" s="70">
        <v>0</v>
      </c>
      <c r="CF50" s="70">
        <v>0</v>
      </c>
    </row>
    <row r="51" spans="1:84" ht="15" thickBot="1">
      <c r="A51" s="69" t="s">
        <v>355</v>
      </c>
      <c r="B51" s="70">
        <v>369845</v>
      </c>
      <c r="C51" s="70">
        <v>0</v>
      </c>
      <c r="D51" s="70">
        <v>0</v>
      </c>
      <c r="E51" s="70">
        <v>0</v>
      </c>
      <c r="F51" s="70">
        <v>0</v>
      </c>
      <c r="G51" s="70">
        <v>0</v>
      </c>
      <c r="H51" s="70">
        <v>0</v>
      </c>
      <c r="I51" s="70">
        <v>0</v>
      </c>
      <c r="J51" s="70">
        <v>0</v>
      </c>
      <c r="K51" s="70">
        <v>0</v>
      </c>
      <c r="L51" s="70">
        <v>0</v>
      </c>
      <c r="M51" s="70">
        <v>369845</v>
      </c>
      <c r="N51" s="70">
        <v>369845</v>
      </c>
      <c r="O51" s="70">
        <v>0</v>
      </c>
      <c r="P51" s="70">
        <v>0</v>
      </c>
      <c r="R51" s="69" t="s">
        <v>355</v>
      </c>
      <c r="S51" s="70">
        <v>578608</v>
      </c>
      <c r="T51" s="70">
        <v>0</v>
      </c>
      <c r="U51" s="70">
        <v>0</v>
      </c>
      <c r="V51" s="70">
        <v>0</v>
      </c>
      <c r="W51" s="70">
        <v>0</v>
      </c>
      <c r="X51" s="70">
        <v>0</v>
      </c>
      <c r="Y51" s="70">
        <v>0</v>
      </c>
      <c r="Z51" s="70">
        <v>0</v>
      </c>
      <c r="AA51" s="70">
        <v>0</v>
      </c>
      <c r="AB51" s="70">
        <v>0</v>
      </c>
      <c r="AC51" s="70">
        <v>0</v>
      </c>
      <c r="AD51" s="70">
        <v>578608</v>
      </c>
      <c r="AE51" s="70">
        <v>578608</v>
      </c>
      <c r="AF51" s="70">
        <v>0</v>
      </c>
      <c r="AG51" s="70">
        <v>0</v>
      </c>
      <c r="AI51" s="69" t="s">
        <v>355</v>
      </c>
      <c r="AJ51" s="70">
        <v>48969</v>
      </c>
      <c r="AK51" s="70">
        <v>0</v>
      </c>
      <c r="AL51" s="70">
        <v>0</v>
      </c>
      <c r="AM51" s="70">
        <v>0</v>
      </c>
      <c r="AN51" s="70">
        <v>0</v>
      </c>
      <c r="AO51" s="70">
        <v>0</v>
      </c>
      <c r="AP51" s="70">
        <v>0</v>
      </c>
      <c r="AQ51" s="70">
        <v>0</v>
      </c>
      <c r="AR51" s="70">
        <v>0</v>
      </c>
      <c r="AS51" s="70">
        <v>0</v>
      </c>
      <c r="AT51" s="70">
        <v>0</v>
      </c>
      <c r="AU51" s="70">
        <v>48969</v>
      </c>
      <c r="AV51" s="70">
        <v>48969</v>
      </c>
      <c r="AW51" s="70">
        <v>0</v>
      </c>
      <c r="AX51" s="70">
        <v>0</v>
      </c>
      <c r="AZ51" s="69" t="s">
        <v>355</v>
      </c>
      <c r="BA51" s="78">
        <v>1001290</v>
      </c>
      <c r="BB51" s="70">
        <v>0</v>
      </c>
      <c r="BC51" s="70">
        <v>0</v>
      </c>
      <c r="BD51" s="70">
        <v>0</v>
      </c>
      <c r="BE51" s="70">
        <v>0</v>
      </c>
      <c r="BF51" s="70">
        <v>0</v>
      </c>
      <c r="BG51" s="70">
        <v>0</v>
      </c>
      <c r="BH51" s="70">
        <v>0</v>
      </c>
      <c r="BI51" s="70">
        <v>0</v>
      </c>
      <c r="BJ51" s="70">
        <v>0</v>
      </c>
      <c r="BK51" s="70">
        <v>0</v>
      </c>
      <c r="BL51" s="70">
        <v>1001290</v>
      </c>
      <c r="BM51" s="70">
        <v>1001288</v>
      </c>
      <c r="BN51" s="78">
        <v>-2</v>
      </c>
      <c r="BO51" s="70">
        <v>0</v>
      </c>
      <c r="BP51" s="75"/>
      <c r="BQ51" s="69" t="s">
        <v>355</v>
      </c>
      <c r="BR51" s="77">
        <v>1001290</v>
      </c>
      <c r="BS51" s="70">
        <v>0</v>
      </c>
      <c r="BT51" s="70">
        <v>0</v>
      </c>
      <c r="BU51" s="70">
        <v>0</v>
      </c>
      <c r="BV51" s="70">
        <v>0</v>
      </c>
      <c r="BW51" s="70">
        <v>0</v>
      </c>
      <c r="BX51" s="70">
        <v>0</v>
      </c>
      <c r="BY51" s="70">
        <v>0</v>
      </c>
      <c r="BZ51" s="70">
        <v>0</v>
      </c>
      <c r="CA51" s="70">
        <v>0</v>
      </c>
      <c r="CB51" s="70">
        <v>0</v>
      </c>
      <c r="CC51" s="70">
        <v>1001290</v>
      </c>
      <c r="CD51" s="70">
        <v>1001288</v>
      </c>
      <c r="CE51" s="77">
        <v>-2</v>
      </c>
      <c r="CF51" s="70">
        <v>0</v>
      </c>
    </row>
    <row r="52" spans="1:84" ht="15" thickBot="1">
      <c r="A52" s="69" t="s">
        <v>356</v>
      </c>
      <c r="B52" s="70">
        <v>332932</v>
      </c>
      <c r="C52" s="70">
        <v>0</v>
      </c>
      <c r="D52" s="70">
        <v>0</v>
      </c>
      <c r="E52" s="70">
        <v>0</v>
      </c>
      <c r="F52" s="70">
        <v>0</v>
      </c>
      <c r="G52" s="70">
        <v>0</v>
      </c>
      <c r="H52" s="70">
        <v>0</v>
      </c>
      <c r="I52" s="70">
        <v>0</v>
      </c>
      <c r="J52" s="70">
        <v>0</v>
      </c>
      <c r="K52" s="70">
        <v>0</v>
      </c>
      <c r="L52" s="70">
        <v>0</v>
      </c>
      <c r="M52" s="70">
        <v>332932</v>
      </c>
      <c r="N52" s="70">
        <v>332932</v>
      </c>
      <c r="O52" s="70">
        <v>0</v>
      </c>
      <c r="P52" s="70">
        <v>0</v>
      </c>
      <c r="R52" s="69" t="s">
        <v>356</v>
      </c>
      <c r="S52" s="70">
        <v>578608</v>
      </c>
      <c r="T52" s="70">
        <v>0</v>
      </c>
      <c r="U52" s="70">
        <v>0</v>
      </c>
      <c r="V52" s="70">
        <v>40382</v>
      </c>
      <c r="W52" s="70">
        <v>0</v>
      </c>
      <c r="X52" s="70">
        <v>0</v>
      </c>
      <c r="Y52" s="70">
        <v>0</v>
      </c>
      <c r="Z52" s="70">
        <v>0</v>
      </c>
      <c r="AA52" s="70">
        <v>0</v>
      </c>
      <c r="AB52" s="70">
        <v>0</v>
      </c>
      <c r="AC52" s="70">
        <v>0</v>
      </c>
      <c r="AD52" s="70">
        <v>618990</v>
      </c>
      <c r="AE52" s="70">
        <v>618990</v>
      </c>
      <c r="AF52" s="70">
        <v>0</v>
      </c>
      <c r="AG52" s="70">
        <v>0</v>
      </c>
      <c r="AI52" s="69" t="s">
        <v>356</v>
      </c>
      <c r="AJ52" s="70">
        <v>31828</v>
      </c>
      <c r="AK52" s="70">
        <v>0</v>
      </c>
      <c r="AL52" s="70">
        <v>0</v>
      </c>
      <c r="AM52" s="70">
        <v>16248</v>
      </c>
      <c r="AN52" s="70">
        <v>0</v>
      </c>
      <c r="AO52" s="70">
        <v>0</v>
      </c>
      <c r="AP52" s="70">
        <v>0</v>
      </c>
      <c r="AQ52" s="70">
        <v>0</v>
      </c>
      <c r="AR52" s="70">
        <v>0</v>
      </c>
      <c r="AS52" s="70">
        <v>0</v>
      </c>
      <c r="AT52" s="70">
        <v>0</v>
      </c>
      <c r="AU52" s="70">
        <v>48076</v>
      </c>
      <c r="AV52" s="70">
        <v>48076</v>
      </c>
      <c r="AW52" s="70">
        <v>0</v>
      </c>
      <c r="AX52" s="70">
        <v>0</v>
      </c>
      <c r="AZ52" s="69" t="s">
        <v>356</v>
      </c>
      <c r="BA52" s="70">
        <v>999616</v>
      </c>
      <c r="BB52" s="70">
        <v>0</v>
      </c>
      <c r="BC52" s="70">
        <v>0</v>
      </c>
      <c r="BD52" s="70">
        <v>384</v>
      </c>
      <c r="BE52" s="70">
        <v>0</v>
      </c>
      <c r="BF52" s="70">
        <v>0</v>
      </c>
      <c r="BG52" s="70">
        <v>0</v>
      </c>
      <c r="BH52" s="70">
        <v>0</v>
      </c>
      <c r="BI52" s="70">
        <v>0</v>
      </c>
      <c r="BJ52" s="70">
        <v>0</v>
      </c>
      <c r="BK52" s="70">
        <v>0</v>
      </c>
      <c r="BL52" s="70">
        <v>1000000</v>
      </c>
      <c r="BM52" s="70">
        <v>1000000</v>
      </c>
      <c r="BN52" s="70">
        <v>0</v>
      </c>
      <c r="BO52" s="70">
        <v>0</v>
      </c>
      <c r="BP52" s="75"/>
      <c r="BQ52" s="69" t="s">
        <v>356</v>
      </c>
      <c r="BR52" s="70">
        <v>999616</v>
      </c>
      <c r="BS52" s="70">
        <v>0</v>
      </c>
      <c r="BT52" s="70">
        <v>0</v>
      </c>
      <c r="BU52" s="70">
        <v>384</v>
      </c>
      <c r="BV52" s="70">
        <v>0</v>
      </c>
      <c r="BW52" s="70">
        <v>0</v>
      </c>
      <c r="BX52" s="70">
        <v>0</v>
      </c>
      <c r="BY52" s="70">
        <v>0</v>
      </c>
      <c r="BZ52" s="70">
        <v>0</v>
      </c>
      <c r="CA52" s="70">
        <v>0</v>
      </c>
      <c r="CB52" s="70">
        <v>0</v>
      </c>
      <c r="CC52" s="70">
        <v>1000000</v>
      </c>
      <c r="CD52" s="70">
        <v>1000000</v>
      </c>
      <c r="CE52" s="70">
        <v>0</v>
      </c>
      <c r="CF52" s="70">
        <v>0</v>
      </c>
    </row>
    <row r="53" spans="1:84" ht="15" thickBot="1">
      <c r="A53" s="69" t="s">
        <v>357</v>
      </c>
      <c r="B53" s="70">
        <v>92862</v>
      </c>
      <c r="C53" s="70">
        <v>0</v>
      </c>
      <c r="D53" s="70">
        <v>0</v>
      </c>
      <c r="E53" s="70">
        <v>174995</v>
      </c>
      <c r="F53" s="70">
        <v>0</v>
      </c>
      <c r="G53" s="70">
        <v>0</v>
      </c>
      <c r="H53" s="70">
        <v>0</v>
      </c>
      <c r="I53" s="70">
        <v>0</v>
      </c>
      <c r="J53" s="70">
        <v>0</v>
      </c>
      <c r="K53" s="70">
        <v>0</v>
      </c>
      <c r="L53" s="70">
        <v>0</v>
      </c>
      <c r="M53" s="70">
        <v>267857</v>
      </c>
      <c r="N53" s="70">
        <v>267857</v>
      </c>
      <c r="O53" s="70">
        <v>0</v>
      </c>
      <c r="P53" s="70">
        <v>0</v>
      </c>
      <c r="R53" s="69" t="s">
        <v>357</v>
      </c>
      <c r="S53" s="70">
        <v>30157</v>
      </c>
      <c r="T53" s="70">
        <v>0</v>
      </c>
      <c r="U53" s="70">
        <v>0</v>
      </c>
      <c r="V53" s="70">
        <v>630557</v>
      </c>
      <c r="W53" s="70">
        <v>0</v>
      </c>
      <c r="X53" s="70">
        <v>0</v>
      </c>
      <c r="Y53" s="70">
        <v>0</v>
      </c>
      <c r="Z53" s="70">
        <v>0</v>
      </c>
      <c r="AA53" s="70">
        <v>0</v>
      </c>
      <c r="AB53" s="70">
        <v>0</v>
      </c>
      <c r="AC53" s="70">
        <v>0</v>
      </c>
      <c r="AD53" s="70">
        <v>660714</v>
      </c>
      <c r="AE53" s="70">
        <v>660714</v>
      </c>
      <c r="AF53" s="70">
        <v>0</v>
      </c>
      <c r="AG53" s="70">
        <v>0</v>
      </c>
      <c r="AI53" s="69" t="s">
        <v>357</v>
      </c>
      <c r="AJ53" s="70">
        <v>3339</v>
      </c>
      <c r="AK53" s="70">
        <v>0</v>
      </c>
      <c r="AL53" s="70">
        <v>0</v>
      </c>
      <c r="AM53" s="70">
        <v>68089</v>
      </c>
      <c r="AN53" s="70">
        <v>0</v>
      </c>
      <c r="AO53" s="70">
        <v>0</v>
      </c>
      <c r="AP53" s="70">
        <v>0</v>
      </c>
      <c r="AQ53" s="70">
        <v>0</v>
      </c>
      <c r="AR53" s="70">
        <v>0</v>
      </c>
      <c r="AS53" s="70">
        <v>0</v>
      </c>
      <c r="AT53" s="70">
        <v>0</v>
      </c>
      <c r="AU53" s="70">
        <v>71428</v>
      </c>
      <c r="AV53" s="70">
        <v>71428</v>
      </c>
      <c r="AW53" s="70">
        <v>0</v>
      </c>
      <c r="AX53" s="70">
        <v>0</v>
      </c>
      <c r="AZ53" s="69" t="s">
        <v>357</v>
      </c>
      <c r="BA53" s="70">
        <v>2017</v>
      </c>
      <c r="BB53" s="70">
        <v>0</v>
      </c>
      <c r="BC53" s="70">
        <v>0</v>
      </c>
      <c r="BD53" s="70">
        <v>997983</v>
      </c>
      <c r="BE53" s="70">
        <v>0</v>
      </c>
      <c r="BF53" s="70">
        <v>0</v>
      </c>
      <c r="BG53" s="70">
        <v>0</v>
      </c>
      <c r="BH53" s="70">
        <v>0</v>
      </c>
      <c r="BI53" s="70">
        <v>0</v>
      </c>
      <c r="BJ53" s="70">
        <v>0</v>
      </c>
      <c r="BK53" s="70">
        <v>0</v>
      </c>
      <c r="BL53" s="70">
        <v>1000000</v>
      </c>
      <c r="BM53" s="70">
        <v>1000000</v>
      </c>
      <c r="BN53" s="70">
        <v>0</v>
      </c>
      <c r="BO53" s="70">
        <v>0</v>
      </c>
      <c r="BP53" s="75"/>
      <c r="BQ53" s="69" t="s">
        <v>357</v>
      </c>
      <c r="BR53" s="70">
        <v>340</v>
      </c>
      <c r="BS53" s="70">
        <v>0</v>
      </c>
      <c r="BT53" s="70">
        <v>0</v>
      </c>
      <c r="BU53" s="70">
        <v>999660</v>
      </c>
      <c r="BV53" s="70">
        <v>0</v>
      </c>
      <c r="BW53" s="70">
        <v>0</v>
      </c>
      <c r="BX53" s="70">
        <v>0</v>
      </c>
      <c r="BY53" s="70">
        <v>0</v>
      </c>
      <c r="BZ53" s="70">
        <v>0</v>
      </c>
      <c r="CA53" s="70">
        <v>0</v>
      </c>
      <c r="CB53" s="70">
        <v>0</v>
      </c>
      <c r="CC53" s="70">
        <v>1000000</v>
      </c>
      <c r="CD53" s="70">
        <v>1000000</v>
      </c>
      <c r="CE53" s="70">
        <v>0</v>
      </c>
      <c r="CF53" s="70">
        <v>0</v>
      </c>
    </row>
    <row r="54" spans="1:84" ht="15" thickBot="1">
      <c r="A54" s="69" t="s">
        <v>358</v>
      </c>
      <c r="B54" s="70">
        <v>295358</v>
      </c>
      <c r="C54" s="70">
        <v>0</v>
      </c>
      <c r="D54" s="70">
        <v>0</v>
      </c>
      <c r="E54" s="70">
        <v>0</v>
      </c>
      <c r="F54" s="70">
        <v>0</v>
      </c>
      <c r="G54" s="70">
        <v>0</v>
      </c>
      <c r="H54" s="70">
        <v>0</v>
      </c>
      <c r="I54" s="70">
        <v>0</v>
      </c>
      <c r="J54" s="70">
        <v>0</v>
      </c>
      <c r="K54" s="70">
        <v>0</v>
      </c>
      <c r="L54" s="70">
        <v>0</v>
      </c>
      <c r="M54" s="70">
        <v>295358</v>
      </c>
      <c r="N54" s="70">
        <v>295358</v>
      </c>
      <c r="O54" s="70">
        <v>0</v>
      </c>
      <c r="P54" s="70">
        <v>0</v>
      </c>
      <c r="R54" s="69" t="s">
        <v>358</v>
      </c>
      <c r="S54" s="70">
        <v>562407</v>
      </c>
      <c r="T54" s="70">
        <v>0</v>
      </c>
      <c r="U54" s="70">
        <v>0</v>
      </c>
      <c r="V54" s="70">
        <v>60377</v>
      </c>
      <c r="W54" s="70">
        <v>0</v>
      </c>
      <c r="X54" s="70">
        <v>0</v>
      </c>
      <c r="Y54" s="70">
        <v>0</v>
      </c>
      <c r="Z54" s="70">
        <v>0</v>
      </c>
      <c r="AA54" s="70">
        <v>0</v>
      </c>
      <c r="AB54" s="70">
        <v>0</v>
      </c>
      <c r="AC54" s="70">
        <v>0</v>
      </c>
      <c r="AD54" s="70">
        <v>622784</v>
      </c>
      <c r="AE54" s="70">
        <v>622784</v>
      </c>
      <c r="AF54" s="70">
        <v>0</v>
      </c>
      <c r="AG54" s="70">
        <v>0</v>
      </c>
      <c r="AI54" s="69" t="s">
        <v>358</v>
      </c>
      <c r="AJ54" s="70">
        <v>31828</v>
      </c>
      <c r="AK54" s="70">
        <v>0</v>
      </c>
      <c r="AL54" s="70">
        <v>0</v>
      </c>
      <c r="AM54" s="70">
        <v>48340</v>
      </c>
      <c r="AN54" s="70">
        <v>0</v>
      </c>
      <c r="AO54" s="70">
        <v>0</v>
      </c>
      <c r="AP54" s="70">
        <v>0</v>
      </c>
      <c r="AQ54" s="70">
        <v>0</v>
      </c>
      <c r="AR54" s="70">
        <v>0</v>
      </c>
      <c r="AS54" s="70">
        <v>0</v>
      </c>
      <c r="AT54" s="70">
        <v>0</v>
      </c>
      <c r="AU54" s="70">
        <v>80168</v>
      </c>
      <c r="AV54" s="70">
        <v>80168</v>
      </c>
      <c r="AW54" s="70">
        <v>0</v>
      </c>
      <c r="AX54" s="70">
        <v>0</v>
      </c>
      <c r="AZ54" s="69" t="s">
        <v>358</v>
      </c>
      <c r="BA54" s="70">
        <v>998604</v>
      </c>
      <c r="BB54" s="70">
        <v>0</v>
      </c>
      <c r="BC54" s="70">
        <v>0</v>
      </c>
      <c r="BD54" s="70">
        <v>3083</v>
      </c>
      <c r="BE54" s="70">
        <v>0</v>
      </c>
      <c r="BF54" s="70">
        <v>0</v>
      </c>
      <c r="BG54" s="70">
        <v>0</v>
      </c>
      <c r="BH54" s="70">
        <v>0</v>
      </c>
      <c r="BI54" s="70">
        <v>0</v>
      </c>
      <c r="BJ54" s="70">
        <v>0</v>
      </c>
      <c r="BK54" s="70">
        <v>0</v>
      </c>
      <c r="BL54" s="70">
        <v>1001687</v>
      </c>
      <c r="BM54" s="70">
        <v>1001687</v>
      </c>
      <c r="BN54" s="70">
        <v>0</v>
      </c>
      <c r="BO54" s="70">
        <v>0</v>
      </c>
      <c r="BP54" s="75"/>
      <c r="BQ54" s="69" t="s">
        <v>358</v>
      </c>
      <c r="BR54" s="70">
        <v>999616</v>
      </c>
      <c r="BS54" s="70">
        <v>0</v>
      </c>
      <c r="BT54" s="70">
        <v>0</v>
      </c>
      <c r="BU54" s="70">
        <v>384</v>
      </c>
      <c r="BV54" s="70">
        <v>0</v>
      </c>
      <c r="BW54" s="70">
        <v>0</v>
      </c>
      <c r="BX54" s="70">
        <v>0</v>
      </c>
      <c r="BY54" s="70">
        <v>0</v>
      </c>
      <c r="BZ54" s="70">
        <v>0</v>
      </c>
      <c r="CA54" s="70">
        <v>0</v>
      </c>
      <c r="CB54" s="70">
        <v>0</v>
      </c>
      <c r="CC54" s="70">
        <v>1000000</v>
      </c>
      <c r="CD54" s="70">
        <v>1000000</v>
      </c>
      <c r="CE54" s="70">
        <v>0</v>
      </c>
      <c r="CF54" s="70">
        <v>0</v>
      </c>
    </row>
    <row r="55" spans="1:84" ht="15" thickBot="1">
      <c r="A55" s="69" t="s">
        <v>359</v>
      </c>
      <c r="B55" s="70">
        <v>295358</v>
      </c>
      <c r="C55" s="70">
        <v>0</v>
      </c>
      <c r="D55" s="70">
        <v>0</v>
      </c>
      <c r="E55" s="70">
        <v>19970</v>
      </c>
      <c r="F55" s="70">
        <v>0</v>
      </c>
      <c r="G55" s="70">
        <v>0</v>
      </c>
      <c r="H55" s="70">
        <v>0</v>
      </c>
      <c r="I55" s="70">
        <v>0</v>
      </c>
      <c r="J55" s="70">
        <v>0</v>
      </c>
      <c r="K55" s="70">
        <v>0</v>
      </c>
      <c r="L55" s="70">
        <v>0</v>
      </c>
      <c r="M55" s="70">
        <v>315328</v>
      </c>
      <c r="N55" s="70">
        <v>315328</v>
      </c>
      <c r="O55" s="70">
        <v>0</v>
      </c>
      <c r="P55" s="70">
        <v>0</v>
      </c>
      <c r="R55" s="69" t="s">
        <v>359</v>
      </c>
      <c r="S55" s="70">
        <v>548382</v>
      </c>
      <c r="T55" s="70">
        <v>0</v>
      </c>
      <c r="U55" s="70">
        <v>0</v>
      </c>
      <c r="V55" s="70">
        <v>60377</v>
      </c>
      <c r="W55" s="70">
        <v>0</v>
      </c>
      <c r="X55" s="70">
        <v>0</v>
      </c>
      <c r="Y55" s="70">
        <v>0</v>
      </c>
      <c r="Z55" s="70">
        <v>0</v>
      </c>
      <c r="AA55" s="70">
        <v>0</v>
      </c>
      <c r="AB55" s="70">
        <v>0</v>
      </c>
      <c r="AC55" s="70">
        <v>0</v>
      </c>
      <c r="AD55" s="70">
        <v>608759</v>
      </c>
      <c r="AE55" s="70">
        <v>608759</v>
      </c>
      <c r="AF55" s="70">
        <v>0</v>
      </c>
      <c r="AG55" s="70">
        <v>0</v>
      </c>
      <c r="AI55" s="69" t="s">
        <v>359</v>
      </c>
      <c r="AJ55" s="70">
        <v>23192</v>
      </c>
      <c r="AK55" s="70">
        <v>0</v>
      </c>
      <c r="AL55" s="70">
        <v>0</v>
      </c>
      <c r="AM55" s="70">
        <v>48340</v>
      </c>
      <c r="AN55" s="70">
        <v>0</v>
      </c>
      <c r="AO55" s="70">
        <v>0</v>
      </c>
      <c r="AP55" s="70">
        <v>0</v>
      </c>
      <c r="AQ55" s="70">
        <v>0</v>
      </c>
      <c r="AR55" s="70">
        <v>0</v>
      </c>
      <c r="AS55" s="70">
        <v>0</v>
      </c>
      <c r="AT55" s="70">
        <v>0</v>
      </c>
      <c r="AU55" s="70">
        <v>71532</v>
      </c>
      <c r="AV55" s="70">
        <v>71532</v>
      </c>
      <c r="AW55" s="70">
        <v>0</v>
      </c>
      <c r="AX55" s="70">
        <v>0</v>
      </c>
      <c r="AZ55" s="69" t="s">
        <v>359</v>
      </c>
      <c r="BA55" s="70">
        <v>998604</v>
      </c>
      <c r="BB55" s="70">
        <v>0</v>
      </c>
      <c r="BC55" s="70">
        <v>0</v>
      </c>
      <c r="BD55" s="70">
        <v>5775</v>
      </c>
      <c r="BE55" s="70">
        <v>0</v>
      </c>
      <c r="BF55" s="70">
        <v>0</v>
      </c>
      <c r="BG55" s="70">
        <v>0</v>
      </c>
      <c r="BH55" s="70">
        <v>0</v>
      </c>
      <c r="BI55" s="70">
        <v>0</v>
      </c>
      <c r="BJ55" s="70">
        <v>0</v>
      </c>
      <c r="BK55" s="70">
        <v>0</v>
      </c>
      <c r="BL55" s="70">
        <v>1004379</v>
      </c>
      <c r="BM55" s="70">
        <v>1004379</v>
      </c>
      <c r="BN55" s="70">
        <v>0</v>
      </c>
      <c r="BO55" s="70">
        <v>0</v>
      </c>
      <c r="BP55" s="75"/>
      <c r="BQ55" s="69" t="s">
        <v>359</v>
      </c>
      <c r="BR55" s="70">
        <v>999616</v>
      </c>
      <c r="BS55" s="70">
        <v>0</v>
      </c>
      <c r="BT55" s="70">
        <v>0</v>
      </c>
      <c r="BU55" s="70">
        <v>384</v>
      </c>
      <c r="BV55" s="70">
        <v>0</v>
      </c>
      <c r="BW55" s="70">
        <v>0</v>
      </c>
      <c r="BX55" s="70">
        <v>0</v>
      </c>
      <c r="BY55" s="70">
        <v>0</v>
      </c>
      <c r="BZ55" s="70">
        <v>0</v>
      </c>
      <c r="CA55" s="70">
        <v>0</v>
      </c>
      <c r="CB55" s="70">
        <v>0</v>
      </c>
      <c r="CC55" s="70">
        <v>1000000</v>
      </c>
      <c r="CD55" s="70">
        <v>1000000</v>
      </c>
      <c r="CE55" s="70">
        <v>0</v>
      </c>
      <c r="CF55" s="70">
        <v>0</v>
      </c>
    </row>
    <row r="56" spans="1:84" ht="15" thickBot="1">
      <c r="A56" s="69" t="s">
        <v>360</v>
      </c>
      <c r="B56" s="70">
        <v>342809</v>
      </c>
      <c r="C56" s="70">
        <v>0</v>
      </c>
      <c r="D56" s="70">
        <v>0</v>
      </c>
      <c r="E56" s="70">
        <v>0</v>
      </c>
      <c r="F56" s="70">
        <v>0</v>
      </c>
      <c r="G56" s="70">
        <v>0</v>
      </c>
      <c r="H56" s="70">
        <v>0</v>
      </c>
      <c r="I56" s="70">
        <v>0</v>
      </c>
      <c r="J56" s="70">
        <v>0</v>
      </c>
      <c r="K56" s="70">
        <v>0</v>
      </c>
      <c r="L56" s="70">
        <v>0</v>
      </c>
      <c r="M56" s="70">
        <v>342809</v>
      </c>
      <c r="N56" s="70">
        <v>342809</v>
      </c>
      <c r="O56" s="70">
        <v>0</v>
      </c>
      <c r="P56" s="70">
        <v>0</v>
      </c>
      <c r="R56" s="69" t="s">
        <v>360</v>
      </c>
      <c r="S56" s="70">
        <v>578608</v>
      </c>
      <c r="T56" s="70">
        <v>0</v>
      </c>
      <c r="U56" s="70">
        <v>0</v>
      </c>
      <c r="V56" s="70">
        <v>10020</v>
      </c>
      <c r="W56" s="70">
        <v>0</v>
      </c>
      <c r="X56" s="70">
        <v>0</v>
      </c>
      <c r="Y56" s="70">
        <v>0</v>
      </c>
      <c r="Z56" s="70">
        <v>0</v>
      </c>
      <c r="AA56" s="70">
        <v>0</v>
      </c>
      <c r="AB56" s="70">
        <v>0</v>
      </c>
      <c r="AC56" s="70">
        <v>0</v>
      </c>
      <c r="AD56" s="70">
        <v>588628</v>
      </c>
      <c r="AE56" s="70">
        <v>588628</v>
      </c>
      <c r="AF56" s="70">
        <v>0</v>
      </c>
      <c r="AG56" s="70">
        <v>0</v>
      </c>
      <c r="AI56" s="69" t="s">
        <v>360</v>
      </c>
      <c r="AJ56" s="70">
        <v>48969</v>
      </c>
      <c r="AK56" s="70">
        <v>0</v>
      </c>
      <c r="AL56" s="70">
        <v>0</v>
      </c>
      <c r="AM56" s="70">
        <v>16248</v>
      </c>
      <c r="AN56" s="70">
        <v>0</v>
      </c>
      <c r="AO56" s="70">
        <v>0</v>
      </c>
      <c r="AP56" s="70">
        <v>0</v>
      </c>
      <c r="AQ56" s="70">
        <v>0</v>
      </c>
      <c r="AR56" s="70">
        <v>0</v>
      </c>
      <c r="AS56" s="70">
        <v>0</v>
      </c>
      <c r="AT56" s="70">
        <v>0</v>
      </c>
      <c r="AU56" s="70">
        <v>65217</v>
      </c>
      <c r="AV56" s="70">
        <v>65217</v>
      </c>
      <c r="AW56" s="70">
        <v>0</v>
      </c>
      <c r="AX56" s="70">
        <v>0</v>
      </c>
      <c r="AZ56" s="69" t="s">
        <v>360</v>
      </c>
      <c r="BA56" s="78">
        <v>1001290</v>
      </c>
      <c r="BB56" s="70">
        <v>0</v>
      </c>
      <c r="BC56" s="70">
        <v>0</v>
      </c>
      <c r="BD56" s="70">
        <v>384</v>
      </c>
      <c r="BE56" s="70">
        <v>0</v>
      </c>
      <c r="BF56" s="70">
        <v>0</v>
      </c>
      <c r="BG56" s="70">
        <v>0</v>
      </c>
      <c r="BH56" s="70">
        <v>0</v>
      </c>
      <c r="BI56" s="70">
        <v>0</v>
      </c>
      <c r="BJ56" s="70">
        <v>0</v>
      </c>
      <c r="BK56" s="70">
        <v>0</v>
      </c>
      <c r="BL56" s="70">
        <v>1001674</v>
      </c>
      <c r="BM56" s="70">
        <v>1001672</v>
      </c>
      <c r="BN56" s="78">
        <v>-2</v>
      </c>
      <c r="BO56" s="70">
        <v>0</v>
      </c>
      <c r="BP56" s="75"/>
      <c r="BQ56" s="69" t="s">
        <v>360</v>
      </c>
      <c r="BR56" s="77">
        <v>1001290</v>
      </c>
      <c r="BS56" s="70">
        <v>0</v>
      </c>
      <c r="BT56" s="70">
        <v>0</v>
      </c>
      <c r="BU56" s="70">
        <v>384</v>
      </c>
      <c r="BV56" s="70">
        <v>0</v>
      </c>
      <c r="BW56" s="70">
        <v>0</v>
      </c>
      <c r="BX56" s="70">
        <v>0</v>
      </c>
      <c r="BY56" s="70">
        <v>0</v>
      </c>
      <c r="BZ56" s="70">
        <v>0</v>
      </c>
      <c r="CA56" s="70">
        <v>0</v>
      </c>
      <c r="CB56" s="70">
        <v>0</v>
      </c>
      <c r="CC56" s="70">
        <v>1001674</v>
      </c>
      <c r="CD56" s="70">
        <v>1001672</v>
      </c>
      <c r="CE56" s="77">
        <v>-2</v>
      </c>
      <c r="CF56" s="70">
        <v>0</v>
      </c>
    </row>
    <row r="57" spans="1:84" ht="15" thickBot="1">
      <c r="A57" s="69" t="s">
        <v>361</v>
      </c>
      <c r="B57" s="70">
        <v>316239</v>
      </c>
      <c r="C57" s="70">
        <v>0</v>
      </c>
      <c r="D57" s="70">
        <v>0</v>
      </c>
      <c r="E57" s="70">
        <v>0</v>
      </c>
      <c r="F57" s="70">
        <v>0</v>
      </c>
      <c r="G57" s="70">
        <v>0</v>
      </c>
      <c r="H57" s="70">
        <v>0</v>
      </c>
      <c r="I57" s="70">
        <v>0</v>
      </c>
      <c r="J57" s="70">
        <v>0</v>
      </c>
      <c r="K57" s="70">
        <v>0</v>
      </c>
      <c r="L57" s="70">
        <v>0</v>
      </c>
      <c r="M57" s="70">
        <v>316239</v>
      </c>
      <c r="N57" s="70">
        <v>316239</v>
      </c>
      <c r="O57" s="70">
        <v>0</v>
      </c>
      <c r="P57" s="70">
        <v>0</v>
      </c>
      <c r="R57" s="69" t="s">
        <v>361</v>
      </c>
      <c r="S57" s="70">
        <v>562407</v>
      </c>
      <c r="T57" s="70">
        <v>0</v>
      </c>
      <c r="U57" s="70">
        <v>0</v>
      </c>
      <c r="V57" s="70">
        <v>40382</v>
      </c>
      <c r="W57" s="70">
        <v>0</v>
      </c>
      <c r="X57" s="70">
        <v>0</v>
      </c>
      <c r="Y57" s="70">
        <v>0</v>
      </c>
      <c r="Z57" s="70">
        <v>0</v>
      </c>
      <c r="AA57" s="70">
        <v>0</v>
      </c>
      <c r="AB57" s="70">
        <v>0</v>
      </c>
      <c r="AC57" s="70">
        <v>0</v>
      </c>
      <c r="AD57" s="70">
        <v>602789</v>
      </c>
      <c r="AE57" s="70">
        <v>602789</v>
      </c>
      <c r="AF57" s="70">
        <v>0</v>
      </c>
      <c r="AG57" s="70">
        <v>0</v>
      </c>
      <c r="AI57" s="69" t="s">
        <v>361</v>
      </c>
      <c r="AJ57" s="70">
        <v>31828</v>
      </c>
      <c r="AK57" s="70">
        <v>0</v>
      </c>
      <c r="AL57" s="70">
        <v>0</v>
      </c>
      <c r="AM57" s="70">
        <v>46444</v>
      </c>
      <c r="AN57" s="70">
        <v>0</v>
      </c>
      <c r="AO57" s="70">
        <v>0</v>
      </c>
      <c r="AP57" s="70">
        <v>0</v>
      </c>
      <c r="AQ57" s="70">
        <v>0</v>
      </c>
      <c r="AR57" s="70">
        <v>0</v>
      </c>
      <c r="AS57" s="70">
        <v>0</v>
      </c>
      <c r="AT57" s="70">
        <v>0</v>
      </c>
      <c r="AU57" s="70">
        <v>78272</v>
      </c>
      <c r="AV57" s="70">
        <v>78272</v>
      </c>
      <c r="AW57" s="70">
        <v>0</v>
      </c>
      <c r="AX57" s="70">
        <v>0</v>
      </c>
      <c r="AZ57" s="69" t="s">
        <v>361</v>
      </c>
      <c r="BA57" s="70">
        <v>999616</v>
      </c>
      <c r="BB57" s="70">
        <v>0</v>
      </c>
      <c r="BC57" s="70">
        <v>0</v>
      </c>
      <c r="BD57" s="70">
        <v>3083</v>
      </c>
      <c r="BE57" s="70">
        <v>0</v>
      </c>
      <c r="BF57" s="70">
        <v>0</v>
      </c>
      <c r="BG57" s="70">
        <v>0</v>
      </c>
      <c r="BH57" s="70">
        <v>0</v>
      </c>
      <c r="BI57" s="70">
        <v>0</v>
      </c>
      <c r="BJ57" s="70">
        <v>0</v>
      </c>
      <c r="BK57" s="70">
        <v>0</v>
      </c>
      <c r="BL57" s="70">
        <v>1002699</v>
      </c>
      <c r="BM57" s="70">
        <v>1002699</v>
      </c>
      <c r="BN57" s="70">
        <v>0</v>
      </c>
      <c r="BO57" s="70">
        <v>0</v>
      </c>
      <c r="BP57" s="75"/>
      <c r="BQ57" s="69" t="s">
        <v>361</v>
      </c>
      <c r="BR57" s="70">
        <v>999616</v>
      </c>
      <c r="BS57" s="70">
        <v>0</v>
      </c>
      <c r="BT57" s="70">
        <v>0</v>
      </c>
      <c r="BU57" s="70">
        <v>384</v>
      </c>
      <c r="BV57" s="70">
        <v>0</v>
      </c>
      <c r="BW57" s="70">
        <v>0</v>
      </c>
      <c r="BX57" s="70">
        <v>0</v>
      </c>
      <c r="BY57" s="70">
        <v>0</v>
      </c>
      <c r="BZ57" s="70">
        <v>0</v>
      </c>
      <c r="CA57" s="70">
        <v>0</v>
      </c>
      <c r="CB57" s="70">
        <v>0</v>
      </c>
      <c r="CC57" s="70">
        <v>1000000</v>
      </c>
      <c r="CD57" s="70">
        <v>1000000</v>
      </c>
      <c r="CE57" s="70">
        <v>0</v>
      </c>
      <c r="CF57" s="70">
        <v>0</v>
      </c>
    </row>
    <row r="58" spans="1:84" ht="15" thickBot="1"/>
    <row r="59" spans="1:84" ht="15" thickBot="1">
      <c r="A59" s="71" t="s">
        <v>392</v>
      </c>
      <c r="B59" s="72">
        <v>544840</v>
      </c>
      <c r="R59" s="71" t="s">
        <v>392</v>
      </c>
      <c r="S59" s="72">
        <v>1238135</v>
      </c>
      <c r="AI59" s="71" t="s">
        <v>392</v>
      </c>
      <c r="AJ59" s="72">
        <v>208405</v>
      </c>
      <c r="AZ59" s="71" t="s">
        <v>392</v>
      </c>
      <c r="BA59" s="72">
        <v>2007150</v>
      </c>
      <c r="BQ59" s="71" t="s">
        <v>392</v>
      </c>
      <c r="BR59" s="72">
        <v>2001470</v>
      </c>
    </row>
    <row r="60" spans="1:84" ht="44" thickBot="1">
      <c r="A60" s="71" t="s">
        <v>393</v>
      </c>
      <c r="B60" s="72">
        <v>0</v>
      </c>
      <c r="R60" s="71" t="s">
        <v>393</v>
      </c>
      <c r="S60" s="72">
        <v>0</v>
      </c>
      <c r="AI60" s="71" t="s">
        <v>393</v>
      </c>
      <c r="AJ60" s="72">
        <v>0</v>
      </c>
      <c r="AZ60" s="71" t="s">
        <v>393</v>
      </c>
      <c r="BA60" s="72">
        <v>0</v>
      </c>
      <c r="BN60" s="12" t="str">
        <f>BN47&amp;";"&amp;BN48&amp;";"&amp;BN49&amp;";"&amp;BN50&amp;";"&amp;BN51&amp;";"&amp;BN52&amp;";"&amp;BN53&amp;";"&amp;BN54&amp;";"&amp;BN55&amp;";"&amp;BN56&amp;";"&amp;BN57</f>
        <v>-3;2;-3;2;-2;0;0;0;0;-2;0</v>
      </c>
      <c r="BQ60" s="71" t="s">
        <v>393</v>
      </c>
      <c r="BR60" s="72">
        <v>0</v>
      </c>
      <c r="CE60" s="12" t="str">
        <f>CE47&amp;";"&amp;CE48&amp;";"&amp;CE49&amp;";"&amp;CE50&amp;";"&amp;CE51&amp;";"&amp;CE52&amp;";"&amp;CE53&amp;";"&amp;CE54&amp;";"&amp;CE55&amp;";"&amp;CE56&amp;";"&amp;CE57</f>
        <v>3;0;3;0;-2;0;0;0;0;-2;0</v>
      </c>
    </row>
    <row r="61" spans="1:84" ht="15" thickBot="1">
      <c r="A61" s="71" t="s">
        <v>394</v>
      </c>
      <c r="B61" s="72">
        <v>3049076</v>
      </c>
      <c r="R61" s="71" t="s">
        <v>394</v>
      </c>
      <c r="S61" s="72">
        <v>6877187</v>
      </c>
      <c r="AI61" s="71" t="s">
        <v>394</v>
      </c>
      <c r="AJ61" s="72">
        <v>1035302</v>
      </c>
      <c r="AZ61" s="71" t="s">
        <v>394</v>
      </c>
      <c r="BA61" s="72">
        <v>11034754</v>
      </c>
      <c r="BQ61" s="71" t="s">
        <v>394</v>
      </c>
      <c r="BR61" s="72">
        <v>11003664</v>
      </c>
    </row>
    <row r="62" spans="1:84" ht="15" thickBot="1">
      <c r="A62" s="71" t="s">
        <v>395</v>
      </c>
      <c r="B62" s="72">
        <v>3049076</v>
      </c>
      <c r="R62" s="71" t="s">
        <v>395</v>
      </c>
      <c r="S62" s="72">
        <v>6877187</v>
      </c>
      <c r="AI62" s="71" t="s">
        <v>395</v>
      </c>
      <c r="AJ62" s="72">
        <v>1035302</v>
      </c>
      <c r="AZ62" s="71" t="s">
        <v>395</v>
      </c>
      <c r="BA62" s="72">
        <v>11034748</v>
      </c>
      <c r="BQ62" s="71" t="s">
        <v>395</v>
      </c>
      <c r="BR62" s="72">
        <v>11003666</v>
      </c>
    </row>
    <row r="63" spans="1:84" ht="15" thickBot="1">
      <c r="A63" s="71" t="s">
        <v>396</v>
      </c>
      <c r="B63" s="72">
        <v>0</v>
      </c>
      <c r="R63" s="71" t="s">
        <v>396</v>
      </c>
      <c r="S63" s="72">
        <v>0</v>
      </c>
      <c r="AI63" s="71" t="s">
        <v>396</v>
      </c>
      <c r="AJ63" s="72">
        <v>0</v>
      </c>
      <c r="AZ63" s="71" t="s">
        <v>396</v>
      </c>
      <c r="BA63" s="72">
        <v>6</v>
      </c>
      <c r="BQ63" s="71" t="s">
        <v>396</v>
      </c>
      <c r="BR63" s="72">
        <v>-2</v>
      </c>
    </row>
    <row r="64" spans="1:84" ht="15" thickBot="1">
      <c r="A64" s="71" t="s">
        <v>397</v>
      </c>
      <c r="B64" s="72"/>
      <c r="R64" s="71" t="s">
        <v>397</v>
      </c>
      <c r="S64" s="72"/>
      <c r="AI64" s="71" t="s">
        <v>397</v>
      </c>
      <c r="AJ64" s="72"/>
      <c r="AZ64" s="71" t="s">
        <v>397</v>
      </c>
      <c r="BA64" s="72"/>
      <c r="BQ64" s="71" t="s">
        <v>397</v>
      </c>
      <c r="BR64" s="72"/>
    </row>
    <row r="65" spans="1:80" ht="15" thickBot="1">
      <c r="A65" s="71" t="s">
        <v>398</v>
      </c>
      <c r="B65" s="72"/>
      <c r="R65" s="71" t="s">
        <v>398</v>
      </c>
      <c r="S65" s="72"/>
      <c r="AI65" s="71" t="s">
        <v>398</v>
      </c>
      <c r="AJ65" s="72"/>
      <c r="AZ65" s="71" t="s">
        <v>398</v>
      </c>
      <c r="BA65" s="72"/>
      <c r="BQ65" s="71" t="s">
        <v>398</v>
      </c>
      <c r="BR65" s="72"/>
    </row>
    <row r="66" spans="1:80" ht="15" thickBot="1">
      <c r="A66" s="71" t="s">
        <v>399</v>
      </c>
      <c r="B66" s="72">
        <v>0</v>
      </c>
      <c r="R66" s="71" t="s">
        <v>399</v>
      </c>
      <c r="S66" s="72">
        <v>0</v>
      </c>
      <c r="AI66" s="71" t="s">
        <v>399</v>
      </c>
      <c r="AJ66" s="72">
        <v>0</v>
      </c>
      <c r="AZ66" s="71" t="s">
        <v>399</v>
      </c>
      <c r="BA66" s="72">
        <v>0</v>
      </c>
      <c r="BQ66" s="71" t="s">
        <v>399</v>
      </c>
      <c r="BR66" s="72">
        <v>0</v>
      </c>
    </row>
    <row r="68" spans="1:80">
      <c r="A68" s="74" t="s">
        <v>400</v>
      </c>
      <c r="R68" s="74" t="s">
        <v>400</v>
      </c>
      <c r="AI68" s="74" t="s">
        <v>400</v>
      </c>
      <c r="AZ68" s="74" t="s">
        <v>400</v>
      </c>
      <c r="BQ68" s="74" t="s">
        <v>400</v>
      </c>
    </row>
    <row r="70" spans="1:80">
      <c r="A70" s="73" t="s">
        <v>473</v>
      </c>
      <c r="R70" s="73" t="s">
        <v>473</v>
      </c>
      <c r="AI70" s="73" t="s">
        <v>473</v>
      </c>
      <c r="AZ70" s="73" t="s">
        <v>473</v>
      </c>
      <c r="BQ70" s="73" t="s">
        <v>473</v>
      </c>
    </row>
    <row r="71" spans="1:80">
      <c r="A71" s="73" t="s">
        <v>474</v>
      </c>
      <c r="R71" s="73" t="s">
        <v>475</v>
      </c>
      <c r="AI71" s="73" t="s">
        <v>476</v>
      </c>
      <c r="AZ71" s="73" t="s">
        <v>477</v>
      </c>
      <c r="BQ71" s="73" t="s">
        <v>478</v>
      </c>
    </row>
    <row r="75" spans="1:80" ht="18">
      <c r="A75" s="65"/>
      <c r="R75" s="65"/>
      <c r="AI75" s="65"/>
      <c r="AZ75" s="65"/>
      <c r="BQ75" s="65"/>
    </row>
    <row r="76" spans="1:80">
      <c r="A76" s="66"/>
      <c r="R76" s="66"/>
      <c r="AI76" s="66"/>
      <c r="AZ76" s="66"/>
      <c r="BQ76" s="66"/>
    </row>
    <row r="79" spans="1:80" ht="15">
      <c r="A79" s="67" t="s">
        <v>331</v>
      </c>
      <c r="B79" s="68">
        <v>3369595</v>
      </c>
      <c r="C79" s="67" t="s">
        <v>332</v>
      </c>
      <c r="D79" s="68">
        <v>11</v>
      </c>
      <c r="E79" s="67" t="s">
        <v>333</v>
      </c>
      <c r="F79" s="68">
        <v>11</v>
      </c>
      <c r="G79" s="67" t="s">
        <v>334</v>
      </c>
      <c r="H79" s="68">
        <v>11</v>
      </c>
      <c r="I79" s="67" t="s">
        <v>335</v>
      </c>
      <c r="J79" s="68">
        <v>0</v>
      </c>
      <c r="K79" s="67" t="s">
        <v>336</v>
      </c>
      <c r="L79" s="68" t="s">
        <v>459</v>
      </c>
      <c r="R79" s="67" t="s">
        <v>331</v>
      </c>
      <c r="S79" s="68">
        <v>5040087</v>
      </c>
      <c r="T79" s="67" t="s">
        <v>332</v>
      </c>
      <c r="U79" s="68">
        <v>11</v>
      </c>
      <c r="V79" s="67" t="s">
        <v>333</v>
      </c>
      <c r="W79" s="68">
        <v>11</v>
      </c>
      <c r="X79" s="67" t="s">
        <v>334</v>
      </c>
      <c r="Y79" s="68">
        <v>11</v>
      </c>
      <c r="Z79" s="67" t="s">
        <v>335</v>
      </c>
      <c r="AA79" s="68">
        <v>0</v>
      </c>
      <c r="AB79" s="67" t="s">
        <v>336</v>
      </c>
      <c r="AC79" s="68" t="s">
        <v>471</v>
      </c>
      <c r="AI79" s="67" t="s">
        <v>331</v>
      </c>
      <c r="AJ79" s="68">
        <v>7049374</v>
      </c>
      <c r="AK79" s="67" t="s">
        <v>332</v>
      </c>
      <c r="AL79" s="68">
        <v>11</v>
      </c>
      <c r="AM79" s="67" t="s">
        <v>333</v>
      </c>
      <c r="AN79" s="68">
        <v>11</v>
      </c>
      <c r="AO79" s="67" t="s">
        <v>334</v>
      </c>
      <c r="AP79" s="68">
        <v>11</v>
      </c>
      <c r="AQ79" s="67" t="s">
        <v>335</v>
      </c>
      <c r="AR79" s="68">
        <v>0</v>
      </c>
      <c r="AS79" s="67" t="s">
        <v>336</v>
      </c>
      <c r="AT79" s="68" t="s">
        <v>472</v>
      </c>
      <c r="AZ79" s="67" t="s">
        <v>331</v>
      </c>
      <c r="BA79" s="68">
        <v>2498438</v>
      </c>
      <c r="BB79" s="67" t="s">
        <v>332</v>
      </c>
      <c r="BC79" s="68">
        <v>11</v>
      </c>
      <c r="BD79" s="67" t="s">
        <v>333</v>
      </c>
      <c r="BE79" s="68">
        <v>11</v>
      </c>
      <c r="BF79" s="67" t="s">
        <v>334</v>
      </c>
      <c r="BG79" s="68">
        <v>11</v>
      </c>
      <c r="BH79" s="67" t="s">
        <v>335</v>
      </c>
      <c r="BI79" s="68">
        <v>0</v>
      </c>
      <c r="BJ79" s="67" t="s">
        <v>336</v>
      </c>
      <c r="BK79" s="68" t="s">
        <v>504</v>
      </c>
      <c r="BQ79" s="67" t="s">
        <v>331</v>
      </c>
      <c r="BR79" s="68">
        <v>5191986</v>
      </c>
      <c r="BS79" s="67" t="s">
        <v>332</v>
      </c>
      <c r="BT79" s="68">
        <v>11</v>
      </c>
      <c r="BU79" s="67" t="s">
        <v>333</v>
      </c>
      <c r="BV79" s="68">
        <v>11</v>
      </c>
      <c r="BW79" s="67" t="s">
        <v>334</v>
      </c>
      <c r="BX79" s="68">
        <v>11</v>
      </c>
      <c r="BY79" s="67" t="s">
        <v>335</v>
      </c>
      <c r="BZ79" s="68">
        <v>0</v>
      </c>
      <c r="CA79" s="67" t="s">
        <v>336</v>
      </c>
      <c r="CB79" s="68" t="s">
        <v>511</v>
      </c>
    </row>
    <row r="80" spans="1:80" ht="18.5" thickBot="1">
      <c r="A80" s="65"/>
      <c r="R80" s="65"/>
      <c r="AI80" s="65"/>
      <c r="AZ80" s="65"/>
      <c r="BQ80" s="65"/>
    </row>
    <row r="81" spans="1:81" ht="15" thickBot="1">
      <c r="A81" s="69" t="s">
        <v>338</v>
      </c>
      <c r="B81" s="69" t="s">
        <v>339</v>
      </c>
      <c r="C81" s="69" t="s">
        <v>340</v>
      </c>
      <c r="D81" s="69" t="s">
        <v>341</v>
      </c>
      <c r="E81" s="69" t="s">
        <v>342</v>
      </c>
      <c r="F81" s="69" t="s">
        <v>343</v>
      </c>
      <c r="G81" s="69" t="s">
        <v>344</v>
      </c>
      <c r="H81" s="69" t="s">
        <v>345</v>
      </c>
      <c r="I81" s="69" t="s">
        <v>346</v>
      </c>
      <c r="J81" s="69" t="s">
        <v>347</v>
      </c>
      <c r="K81" s="69" t="s">
        <v>348</v>
      </c>
      <c r="L81" s="69" t="s">
        <v>349</v>
      </c>
      <c r="M81" s="69" t="s">
        <v>350</v>
      </c>
      <c r="R81" s="69" t="s">
        <v>338</v>
      </c>
      <c r="S81" s="69" t="s">
        <v>339</v>
      </c>
      <c r="T81" s="69" t="s">
        <v>340</v>
      </c>
      <c r="U81" s="69" t="s">
        <v>341</v>
      </c>
      <c r="V81" s="69" t="s">
        <v>342</v>
      </c>
      <c r="W81" s="69" t="s">
        <v>343</v>
      </c>
      <c r="X81" s="69" t="s">
        <v>344</v>
      </c>
      <c r="Y81" s="69" t="s">
        <v>345</v>
      </c>
      <c r="Z81" s="69" t="s">
        <v>346</v>
      </c>
      <c r="AA81" s="69" t="s">
        <v>347</v>
      </c>
      <c r="AB81" s="69" t="s">
        <v>348</v>
      </c>
      <c r="AC81" s="69" t="s">
        <v>349</v>
      </c>
      <c r="AD81" s="69" t="s">
        <v>350</v>
      </c>
      <c r="AI81" s="69" t="s">
        <v>338</v>
      </c>
      <c r="AJ81" s="69" t="s">
        <v>339</v>
      </c>
      <c r="AK81" s="69" t="s">
        <v>340</v>
      </c>
      <c r="AL81" s="69" t="s">
        <v>341</v>
      </c>
      <c r="AM81" s="69" t="s">
        <v>342</v>
      </c>
      <c r="AN81" s="69" t="s">
        <v>343</v>
      </c>
      <c r="AO81" s="69" t="s">
        <v>344</v>
      </c>
      <c r="AP81" s="69" t="s">
        <v>345</v>
      </c>
      <c r="AQ81" s="69" t="s">
        <v>346</v>
      </c>
      <c r="AR81" s="69" t="s">
        <v>347</v>
      </c>
      <c r="AS81" s="69" t="s">
        <v>348</v>
      </c>
      <c r="AT81" s="69" t="s">
        <v>349</v>
      </c>
      <c r="AU81" s="69" t="s">
        <v>350</v>
      </c>
      <c r="AZ81" s="69" t="s">
        <v>338</v>
      </c>
      <c r="BA81" s="69" t="s">
        <v>339</v>
      </c>
      <c r="BB81" s="69" t="s">
        <v>340</v>
      </c>
      <c r="BC81" s="69" t="s">
        <v>341</v>
      </c>
      <c r="BD81" s="69" t="s">
        <v>342</v>
      </c>
      <c r="BE81" s="69" t="s">
        <v>343</v>
      </c>
      <c r="BF81" s="69" t="s">
        <v>344</v>
      </c>
      <c r="BG81" s="69" t="s">
        <v>345</v>
      </c>
      <c r="BH81" s="69" t="s">
        <v>346</v>
      </c>
      <c r="BI81" s="69" t="s">
        <v>347</v>
      </c>
      <c r="BJ81" s="69" t="s">
        <v>348</v>
      </c>
      <c r="BK81" s="69" t="s">
        <v>349</v>
      </c>
      <c r="BL81" s="69" t="s">
        <v>350</v>
      </c>
      <c r="BQ81" s="69" t="s">
        <v>338</v>
      </c>
      <c r="BR81" s="69" t="s">
        <v>339</v>
      </c>
      <c r="BS81" s="69" t="s">
        <v>340</v>
      </c>
      <c r="BT81" s="69" t="s">
        <v>341</v>
      </c>
      <c r="BU81" s="69" t="s">
        <v>342</v>
      </c>
      <c r="BV81" s="69" t="s">
        <v>343</v>
      </c>
      <c r="BW81" s="69" t="s">
        <v>344</v>
      </c>
      <c r="BX81" s="69" t="s">
        <v>345</v>
      </c>
      <c r="BY81" s="69" t="s">
        <v>346</v>
      </c>
      <c r="BZ81" s="69" t="s">
        <v>347</v>
      </c>
      <c r="CA81" s="69" t="s">
        <v>348</v>
      </c>
      <c r="CB81" s="69" t="s">
        <v>349</v>
      </c>
      <c r="CC81" s="69" t="s">
        <v>350</v>
      </c>
    </row>
    <row r="82" spans="1:81" ht="15" thickBot="1">
      <c r="A82" s="69" t="s">
        <v>351</v>
      </c>
      <c r="B82" s="70">
        <v>11</v>
      </c>
      <c r="C82" s="70">
        <v>11</v>
      </c>
      <c r="D82" s="70">
        <v>11</v>
      </c>
      <c r="E82" s="70">
        <v>11</v>
      </c>
      <c r="F82" s="70">
        <v>11</v>
      </c>
      <c r="G82" s="70">
        <v>11</v>
      </c>
      <c r="H82" s="70">
        <v>11</v>
      </c>
      <c r="I82" s="70">
        <v>11</v>
      </c>
      <c r="J82" s="70">
        <v>11</v>
      </c>
      <c r="K82" s="70">
        <v>11</v>
      </c>
      <c r="L82" s="70">
        <v>11</v>
      </c>
      <c r="M82" s="70">
        <v>174995</v>
      </c>
      <c r="R82" s="69" t="s">
        <v>351</v>
      </c>
      <c r="S82" s="70">
        <v>1</v>
      </c>
      <c r="T82" s="70">
        <v>1</v>
      </c>
      <c r="U82" s="70">
        <v>1</v>
      </c>
      <c r="V82" s="70">
        <v>1</v>
      </c>
      <c r="W82" s="70">
        <v>1</v>
      </c>
      <c r="X82" s="70">
        <v>1</v>
      </c>
      <c r="Y82" s="70">
        <v>1</v>
      </c>
      <c r="Z82" s="70">
        <v>1</v>
      </c>
      <c r="AA82" s="70">
        <v>1</v>
      </c>
      <c r="AB82" s="70">
        <v>1</v>
      </c>
      <c r="AC82" s="70">
        <v>1</v>
      </c>
      <c r="AD82" s="70">
        <v>659527</v>
      </c>
      <c r="AI82" s="69" t="s">
        <v>351</v>
      </c>
      <c r="AJ82" s="70">
        <v>1</v>
      </c>
      <c r="AK82" s="70">
        <v>1</v>
      </c>
      <c r="AL82" s="70">
        <v>1</v>
      </c>
      <c r="AM82" s="70">
        <v>1</v>
      </c>
      <c r="AN82" s="70">
        <v>1</v>
      </c>
      <c r="AO82" s="70">
        <v>1</v>
      </c>
      <c r="AP82" s="70">
        <v>1</v>
      </c>
      <c r="AQ82" s="70">
        <v>1</v>
      </c>
      <c r="AR82" s="70">
        <v>1</v>
      </c>
      <c r="AS82" s="70">
        <v>1</v>
      </c>
      <c r="AT82" s="70">
        <v>1</v>
      </c>
      <c r="AU82" s="70">
        <v>159436</v>
      </c>
      <c r="AZ82" s="69" t="s">
        <v>351</v>
      </c>
      <c r="BA82" s="70">
        <v>1</v>
      </c>
      <c r="BB82" s="70">
        <v>1</v>
      </c>
      <c r="BC82" s="70">
        <v>1</v>
      </c>
      <c r="BD82" s="70">
        <v>1</v>
      </c>
      <c r="BE82" s="70">
        <v>1</v>
      </c>
      <c r="BF82" s="70">
        <v>1</v>
      </c>
      <c r="BG82" s="70">
        <v>1</v>
      </c>
      <c r="BH82" s="70">
        <v>1</v>
      </c>
      <c r="BI82" s="70">
        <v>1</v>
      </c>
      <c r="BJ82" s="70">
        <v>1</v>
      </c>
      <c r="BK82" s="70">
        <v>1</v>
      </c>
      <c r="BL82" s="70">
        <v>1005857</v>
      </c>
      <c r="BQ82" s="69" t="s">
        <v>351</v>
      </c>
      <c r="BR82" s="70">
        <v>11</v>
      </c>
      <c r="BS82" s="70">
        <v>11</v>
      </c>
      <c r="BT82" s="70">
        <v>11</v>
      </c>
      <c r="BU82" s="70">
        <v>11</v>
      </c>
      <c r="BV82" s="70">
        <v>11</v>
      </c>
      <c r="BW82" s="70">
        <v>11</v>
      </c>
      <c r="BX82" s="70">
        <v>11</v>
      </c>
      <c r="BY82" s="70">
        <v>11</v>
      </c>
      <c r="BZ82" s="70">
        <v>11</v>
      </c>
      <c r="CA82" s="70">
        <v>11</v>
      </c>
      <c r="CB82" s="70">
        <v>11</v>
      </c>
      <c r="CC82" s="70">
        <v>1000183</v>
      </c>
    </row>
    <row r="83" spans="1:81" ht="15" thickBot="1">
      <c r="A83" s="69" t="s">
        <v>352</v>
      </c>
      <c r="B83" s="70">
        <v>8</v>
      </c>
      <c r="C83" s="70">
        <v>8</v>
      </c>
      <c r="D83" s="70">
        <v>8</v>
      </c>
      <c r="E83" s="70">
        <v>8</v>
      </c>
      <c r="F83" s="70">
        <v>8</v>
      </c>
      <c r="G83" s="70">
        <v>8</v>
      </c>
      <c r="H83" s="70">
        <v>8</v>
      </c>
      <c r="I83" s="70">
        <v>8</v>
      </c>
      <c r="J83" s="70">
        <v>8</v>
      </c>
      <c r="K83" s="70">
        <v>8</v>
      </c>
      <c r="L83" s="70">
        <v>8</v>
      </c>
      <c r="M83" s="70">
        <v>226198</v>
      </c>
      <c r="R83" s="69" t="s">
        <v>352</v>
      </c>
      <c r="S83" s="70">
        <v>4</v>
      </c>
      <c r="T83" s="70">
        <v>4</v>
      </c>
      <c r="U83" s="70">
        <v>4</v>
      </c>
      <c r="V83" s="70">
        <v>4</v>
      </c>
      <c r="W83" s="70">
        <v>4</v>
      </c>
      <c r="X83" s="70">
        <v>4</v>
      </c>
      <c r="Y83" s="70">
        <v>4</v>
      </c>
      <c r="Z83" s="70">
        <v>4</v>
      </c>
      <c r="AA83" s="70">
        <v>4</v>
      </c>
      <c r="AB83" s="70">
        <v>4</v>
      </c>
      <c r="AC83" s="70">
        <v>4</v>
      </c>
      <c r="AD83" s="70">
        <v>632587</v>
      </c>
      <c r="AI83" s="69" t="s">
        <v>352</v>
      </c>
      <c r="AJ83" s="70">
        <v>4</v>
      </c>
      <c r="AK83" s="70">
        <v>4</v>
      </c>
      <c r="AL83" s="70">
        <v>4</v>
      </c>
      <c r="AM83" s="70">
        <v>4</v>
      </c>
      <c r="AN83" s="70">
        <v>4</v>
      </c>
      <c r="AO83" s="70">
        <v>4</v>
      </c>
      <c r="AP83" s="70">
        <v>4</v>
      </c>
      <c r="AQ83" s="70">
        <v>4</v>
      </c>
      <c r="AR83" s="70">
        <v>4</v>
      </c>
      <c r="AS83" s="70">
        <v>4</v>
      </c>
      <c r="AT83" s="70">
        <v>4</v>
      </c>
      <c r="AU83" s="70">
        <v>134504</v>
      </c>
      <c r="AZ83" s="69" t="s">
        <v>352</v>
      </c>
      <c r="BA83" s="70">
        <v>4</v>
      </c>
      <c r="BB83" s="70">
        <v>4</v>
      </c>
      <c r="BC83" s="70">
        <v>4</v>
      </c>
      <c r="BD83" s="70">
        <v>4</v>
      </c>
      <c r="BE83" s="70">
        <v>4</v>
      </c>
      <c r="BF83" s="70">
        <v>4</v>
      </c>
      <c r="BG83" s="70">
        <v>4</v>
      </c>
      <c r="BH83" s="70">
        <v>4</v>
      </c>
      <c r="BI83" s="70">
        <v>4</v>
      </c>
      <c r="BJ83" s="70">
        <v>4</v>
      </c>
      <c r="BK83" s="70">
        <v>4</v>
      </c>
      <c r="BL83" s="70">
        <v>1006389</v>
      </c>
      <c r="BQ83" s="69" t="s">
        <v>352</v>
      </c>
      <c r="BR83" s="70">
        <v>8</v>
      </c>
      <c r="BS83" s="70">
        <v>8</v>
      </c>
      <c r="BT83" s="70">
        <v>8</v>
      </c>
      <c r="BU83" s="70">
        <v>8</v>
      </c>
      <c r="BV83" s="70">
        <v>8</v>
      </c>
      <c r="BW83" s="70">
        <v>8</v>
      </c>
      <c r="BX83" s="70">
        <v>8</v>
      </c>
      <c r="BY83" s="70">
        <v>8</v>
      </c>
      <c r="BZ83" s="70">
        <v>8</v>
      </c>
      <c r="CA83" s="70">
        <v>8</v>
      </c>
      <c r="CB83" s="70">
        <v>8</v>
      </c>
      <c r="CC83" s="70">
        <v>1000319</v>
      </c>
    </row>
    <row r="84" spans="1:81" ht="15" thickBot="1">
      <c r="A84" s="69" t="s">
        <v>353</v>
      </c>
      <c r="B84" s="70">
        <v>10</v>
      </c>
      <c r="C84" s="70">
        <v>10</v>
      </c>
      <c r="D84" s="70">
        <v>10</v>
      </c>
      <c r="E84" s="70">
        <v>10</v>
      </c>
      <c r="F84" s="70">
        <v>10</v>
      </c>
      <c r="G84" s="70">
        <v>10</v>
      </c>
      <c r="H84" s="70">
        <v>10</v>
      </c>
      <c r="I84" s="70">
        <v>10</v>
      </c>
      <c r="J84" s="70">
        <v>10</v>
      </c>
      <c r="K84" s="70">
        <v>10</v>
      </c>
      <c r="L84" s="70">
        <v>10</v>
      </c>
      <c r="M84" s="70">
        <v>185571</v>
      </c>
      <c r="R84" s="69" t="s">
        <v>353</v>
      </c>
      <c r="S84" s="70">
        <v>2</v>
      </c>
      <c r="T84" s="70">
        <v>2</v>
      </c>
      <c r="U84" s="70">
        <v>2</v>
      </c>
      <c r="V84" s="70">
        <v>2</v>
      </c>
      <c r="W84" s="70">
        <v>2</v>
      </c>
      <c r="X84" s="70">
        <v>2</v>
      </c>
      <c r="Y84" s="70">
        <v>2</v>
      </c>
      <c r="Z84" s="70">
        <v>2</v>
      </c>
      <c r="AA84" s="70">
        <v>2</v>
      </c>
      <c r="AB84" s="70">
        <v>2</v>
      </c>
      <c r="AC84" s="70">
        <v>2</v>
      </c>
      <c r="AD84" s="70">
        <v>661557</v>
      </c>
      <c r="AI84" s="69" t="s">
        <v>353</v>
      </c>
      <c r="AJ84" s="70">
        <v>2</v>
      </c>
      <c r="AK84" s="70">
        <v>2</v>
      </c>
      <c r="AL84" s="70">
        <v>2</v>
      </c>
      <c r="AM84" s="70">
        <v>2</v>
      </c>
      <c r="AN84" s="70">
        <v>2</v>
      </c>
      <c r="AO84" s="70">
        <v>2</v>
      </c>
      <c r="AP84" s="70">
        <v>2</v>
      </c>
      <c r="AQ84" s="70">
        <v>2</v>
      </c>
      <c r="AR84" s="70">
        <v>2</v>
      </c>
      <c r="AS84" s="70">
        <v>2</v>
      </c>
      <c r="AT84" s="70">
        <v>2</v>
      </c>
      <c r="AU84" s="70">
        <v>146535</v>
      </c>
      <c r="AZ84" s="69" t="s">
        <v>353</v>
      </c>
      <c r="BA84" s="70">
        <v>2</v>
      </c>
      <c r="BB84" s="70">
        <v>2</v>
      </c>
      <c r="BC84" s="70">
        <v>2</v>
      </c>
      <c r="BD84" s="70">
        <v>2</v>
      </c>
      <c r="BE84" s="70">
        <v>2</v>
      </c>
      <c r="BF84" s="70">
        <v>2</v>
      </c>
      <c r="BG84" s="70">
        <v>2</v>
      </c>
      <c r="BH84" s="70">
        <v>2</v>
      </c>
      <c r="BI84" s="70">
        <v>2</v>
      </c>
      <c r="BJ84" s="70">
        <v>2</v>
      </c>
      <c r="BK84" s="70">
        <v>2</v>
      </c>
      <c r="BL84" s="70">
        <v>1006131</v>
      </c>
      <c r="BQ84" s="69" t="s">
        <v>353</v>
      </c>
      <c r="BR84" s="70">
        <v>10</v>
      </c>
      <c r="BS84" s="70">
        <v>10</v>
      </c>
      <c r="BT84" s="70">
        <v>10</v>
      </c>
      <c r="BU84" s="70">
        <v>10</v>
      </c>
      <c r="BV84" s="70">
        <v>10</v>
      </c>
      <c r="BW84" s="70">
        <v>10</v>
      </c>
      <c r="BX84" s="70">
        <v>10</v>
      </c>
      <c r="BY84" s="70">
        <v>10</v>
      </c>
      <c r="BZ84" s="70">
        <v>10</v>
      </c>
      <c r="CA84" s="70">
        <v>10</v>
      </c>
      <c r="CB84" s="70">
        <v>10</v>
      </c>
      <c r="CC84" s="70">
        <v>1000204</v>
      </c>
    </row>
    <row r="85" spans="1:81" ht="15" thickBot="1">
      <c r="A85" s="69" t="s">
        <v>354</v>
      </c>
      <c r="B85" s="70">
        <v>9</v>
      </c>
      <c r="C85" s="70">
        <v>9</v>
      </c>
      <c r="D85" s="70">
        <v>9</v>
      </c>
      <c r="E85" s="70">
        <v>9</v>
      </c>
      <c r="F85" s="70">
        <v>9</v>
      </c>
      <c r="G85" s="70">
        <v>9</v>
      </c>
      <c r="H85" s="70">
        <v>9</v>
      </c>
      <c r="I85" s="70">
        <v>9</v>
      </c>
      <c r="J85" s="70">
        <v>9</v>
      </c>
      <c r="K85" s="70">
        <v>9</v>
      </c>
      <c r="L85" s="70">
        <v>9</v>
      </c>
      <c r="M85" s="70">
        <v>221944</v>
      </c>
      <c r="R85" s="69" t="s">
        <v>354</v>
      </c>
      <c r="S85" s="70">
        <v>3</v>
      </c>
      <c r="T85" s="70">
        <v>3</v>
      </c>
      <c r="U85" s="70">
        <v>3</v>
      </c>
      <c r="V85" s="70">
        <v>3</v>
      </c>
      <c r="W85" s="70">
        <v>3</v>
      </c>
      <c r="X85" s="70">
        <v>3</v>
      </c>
      <c r="Y85" s="70">
        <v>3</v>
      </c>
      <c r="Z85" s="70">
        <v>3</v>
      </c>
      <c r="AA85" s="70">
        <v>3</v>
      </c>
      <c r="AB85" s="70">
        <v>3</v>
      </c>
      <c r="AC85" s="70">
        <v>3</v>
      </c>
      <c r="AD85" s="70">
        <v>642244</v>
      </c>
      <c r="AI85" s="69" t="s">
        <v>354</v>
      </c>
      <c r="AJ85" s="70">
        <v>3</v>
      </c>
      <c r="AK85" s="70">
        <v>3</v>
      </c>
      <c r="AL85" s="70">
        <v>3</v>
      </c>
      <c r="AM85" s="70">
        <v>3</v>
      </c>
      <c r="AN85" s="70">
        <v>3</v>
      </c>
      <c r="AO85" s="70">
        <v>3</v>
      </c>
      <c r="AP85" s="70">
        <v>3</v>
      </c>
      <c r="AQ85" s="70">
        <v>3</v>
      </c>
      <c r="AR85" s="70">
        <v>3</v>
      </c>
      <c r="AS85" s="70">
        <v>3</v>
      </c>
      <c r="AT85" s="70">
        <v>3</v>
      </c>
      <c r="AU85" s="70">
        <v>131165</v>
      </c>
      <c r="AZ85" s="69" t="s">
        <v>354</v>
      </c>
      <c r="BA85" s="70">
        <v>3</v>
      </c>
      <c r="BB85" s="70">
        <v>3</v>
      </c>
      <c r="BC85" s="70">
        <v>3</v>
      </c>
      <c r="BD85" s="70">
        <v>3</v>
      </c>
      <c r="BE85" s="70">
        <v>3</v>
      </c>
      <c r="BF85" s="70">
        <v>3</v>
      </c>
      <c r="BG85" s="70">
        <v>3</v>
      </c>
      <c r="BH85" s="70">
        <v>3</v>
      </c>
      <c r="BI85" s="70">
        <v>3</v>
      </c>
      <c r="BJ85" s="70">
        <v>3</v>
      </c>
      <c r="BK85" s="70">
        <v>3</v>
      </c>
      <c r="BL85" s="70">
        <v>1004646</v>
      </c>
      <c r="BQ85" s="69" t="s">
        <v>354</v>
      </c>
      <c r="BR85" s="70">
        <v>9</v>
      </c>
      <c r="BS85" s="70">
        <v>9</v>
      </c>
      <c r="BT85" s="70">
        <v>9</v>
      </c>
      <c r="BU85" s="70">
        <v>9</v>
      </c>
      <c r="BV85" s="70">
        <v>9</v>
      </c>
      <c r="BW85" s="70">
        <v>9</v>
      </c>
      <c r="BX85" s="70">
        <v>9</v>
      </c>
      <c r="BY85" s="70">
        <v>9</v>
      </c>
      <c r="BZ85" s="70">
        <v>9</v>
      </c>
      <c r="CA85" s="70">
        <v>9</v>
      </c>
      <c r="CB85" s="70">
        <v>9</v>
      </c>
      <c r="CC85" s="70">
        <v>1000000</v>
      </c>
    </row>
    <row r="86" spans="1:81" ht="15" thickBot="1">
      <c r="A86" s="69" t="s">
        <v>355</v>
      </c>
      <c r="B86" s="70">
        <v>1</v>
      </c>
      <c r="C86" s="70">
        <v>1</v>
      </c>
      <c r="D86" s="70">
        <v>1</v>
      </c>
      <c r="E86" s="70">
        <v>1</v>
      </c>
      <c r="F86" s="70">
        <v>1</v>
      </c>
      <c r="G86" s="70">
        <v>1</v>
      </c>
      <c r="H86" s="70">
        <v>1</v>
      </c>
      <c r="I86" s="70">
        <v>1</v>
      </c>
      <c r="J86" s="70">
        <v>1</v>
      </c>
      <c r="K86" s="70">
        <v>1</v>
      </c>
      <c r="L86" s="70">
        <v>1</v>
      </c>
      <c r="M86" s="70">
        <v>369845</v>
      </c>
      <c r="R86" s="69" t="s">
        <v>355</v>
      </c>
      <c r="S86" s="70">
        <v>11</v>
      </c>
      <c r="T86" s="70">
        <v>11</v>
      </c>
      <c r="U86" s="70">
        <v>11</v>
      </c>
      <c r="V86" s="70">
        <v>11</v>
      </c>
      <c r="W86" s="70">
        <v>11</v>
      </c>
      <c r="X86" s="70">
        <v>11</v>
      </c>
      <c r="Y86" s="70">
        <v>11</v>
      </c>
      <c r="Z86" s="70">
        <v>11</v>
      </c>
      <c r="AA86" s="70">
        <v>11</v>
      </c>
      <c r="AB86" s="70">
        <v>11</v>
      </c>
      <c r="AC86" s="70">
        <v>11</v>
      </c>
      <c r="AD86" s="70">
        <v>578608</v>
      </c>
      <c r="AI86" s="69" t="s">
        <v>355</v>
      </c>
      <c r="AJ86" s="70">
        <v>11</v>
      </c>
      <c r="AK86" s="70">
        <v>11</v>
      </c>
      <c r="AL86" s="70">
        <v>11</v>
      </c>
      <c r="AM86" s="70">
        <v>11</v>
      </c>
      <c r="AN86" s="70">
        <v>11</v>
      </c>
      <c r="AO86" s="70">
        <v>11</v>
      </c>
      <c r="AP86" s="70">
        <v>11</v>
      </c>
      <c r="AQ86" s="70">
        <v>11</v>
      </c>
      <c r="AR86" s="70">
        <v>11</v>
      </c>
      <c r="AS86" s="70">
        <v>11</v>
      </c>
      <c r="AT86" s="70">
        <v>11</v>
      </c>
      <c r="AU86" s="70">
        <v>48969</v>
      </c>
      <c r="AZ86" s="69" t="s">
        <v>355</v>
      </c>
      <c r="BA86" s="70">
        <v>11</v>
      </c>
      <c r="BB86" s="70">
        <v>11</v>
      </c>
      <c r="BC86" s="70">
        <v>11</v>
      </c>
      <c r="BD86" s="70">
        <v>11</v>
      </c>
      <c r="BE86" s="70">
        <v>11</v>
      </c>
      <c r="BF86" s="70">
        <v>11</v>
      </c>
      <c r="BG86" s="70">
        <v>11</v>
      </c>
      <c r="BH86" s="70">
        <v>11</v>
      </c>
      <c r="BI86" s="70">
        <v>11</v>
      </c>
      <c r="BJ86" s="70">
        <v>11</v>
      </c>
      <c r="BK86" s="70">
        <v>11</v>
      </c>
      <c r="BL86" s="70">
        <v>1001288</v>
      </c>
      <c r="BQ86" s="69" t="s">
        <v>355</v>
      </c>
      <c r="BR86" s="70">
        <v>1</v>
      </c>
      <c r="BS86" s="70">
        <v>1</v>
      </c>
      <c r="BT86" s="70">
        <v>1</v>
      </c>
      <c r="BU86" s="70">
        <v>1</v>
      </c>
      <c r="BV86" s="70">
        <v>1</v>
      </c>
      <c r="BW86" s="70">
        <v>1</v>
      </c>
      <c r="BX86" s="70">
        <v>1</v>
      </c>
      <c r="BY86" s="70">
        <v>1</v>
      </c>
      <c r="BZ86" s="70">
        <v>1</v>
      </c>
      <c r="CA86" s="70">
        <v>1</v>
      </c>
      <c r="CB86" s="70">
        <v>1</v>
      </c>
      <c r="CC86" s="70">
        <v>1001288</v>
      </c>
    </row>
    <row r="87" spans="1:81" ht="15" thickBot="1">
      <c r="A87" s="69" t="s">
        <v>356</v>
      </c>
      <c r="B87" s="70">
        <v>3</v>
      </c>
      <c r="C87" s="70">
        <v>3</v>
      </c>
      <c r="D87" s="70">
        <v>3</v>
      </c>
      <c r="E87" s="70">
        <v>3</v>
      </c>
      <c r="F87" s="70">
        <v>3</v>
      </c>
      <c r="G87" s="70">
        <v>3</v>
      </c>
      <c r="H87" s="70">
        <v>3</v>
      </c>
      <c r="I87" s="70">
        <v>3</v>
      </c>
      <c r="J87" s="70">
        <v>3</v>
      </c>
      <c r="K87" s="70">
        <v>3</v>
      </c>
      <c r="L87" s="70">
        <v>3</v>
      </c>
      <c r="M87" s="70">
        <v>332932</v>
      </c>
      <c r="R87" s="69" t="s">
        <v>356</v>
      </c>
      <c r="S87" s="70">
        <v>9</v>
      </c>
      <c r="T87" s="70">
        <v>9</v>
      </c>
      <c r="U87" s="70">
        <v>9</v>
      </c>
      <c r="V87" s="70">
        <v>9</v>
      </c>
      <c r="W87" s="70">
        <v>9</v>
      </c>
      <c r="X87" s="70">
        <v>9</v>
      </c>
      <c r="Y87" s="70">
        <v>9</v>
      </c>
      <c r="Z87" s="70">
        <v>9</v>
      </c>
      <c r="AA87" s="70">
        <v>9</v>
      </c>
      <c r="AB87" s="70">
        <v>9</v>
      </c>
      <c r="AC87" s="70">
        <v>9</v>
      </c>
      <c r="AD87" s="70">
        <v>618990</v>
      </c>
      <c r="AI87" s="69" t="s">
        <v>356</v>
      </c>
      <c r="AJ87" s="70">
        <v>9</v>
      </c>
      <c r="AK87" s="70">
        <v>9</v>
      </c>
      <c r="AL87" s="70">
        <v>9</v>
      </c>
      <c r="AM87" s="70">
        <v>9</v>
      </c>
      <c r="AN87" s="70">
        <v>9</v>
      </c>
      <c r="AO87" s="70">
        <v>9</v>
      </c>
      <c r="AP87" s="70">
        <v>9</v>
      </c>
      <c r="AQ87" s="70">
        <v>9</v>
      </c>
      <c r="AR87" s="70">
        <v>9</v>
      </c>
      <c r="AS87" s="70">
        <v>9</v>
      </c>
      <c r="AT87" s="70">
        <v>9</v>
      </c>
      <c r="AU87" s="70">
        <v>48076</v>
      </c>
      <c r="AZ87" s="69" t="s">
        <v>356</v>
      </c>
      <c r="BA87" s="70">
        <v>9</v>
      </c>
      <c r="BB87" s="70">
        <v>9</v>
      </c>
      <c r="BC87" s="70">
        <v>9</v>
      </c>
      <c r="BD87" s="70">
        <v>9</v>
      </c>
      <c r="BE87" s="70">
        <v>9</v>
      </c>
      <c r="BF87" s="70">
        <v>9</v>
      </c>
      <c r="BG87" s="70">
        <v>9</v>
      </c>
      <c r="BH87" s="70">
        <v>9</v>
      </c>
      <c r="BI87" s="70">
        <v>9</v>
      </c>
      <c r="BJ87" s="70">
        <v>9</v>
      </c>
      <c r="BK87" s="70">
        <v>9</v>
      </c>
      <c r="BL87" s="70">
        <v>1000000</v>
      </c>
      <c r="BQ87" s="69" t="s">
        <v>356</v>
      </c>
      <c r="BR87" s="70">
        <v>3</v>
      </c>
      <c r="BS87" s="70">
        <v>3</v>
      </c>
      <c r="BT87" s="70">
        <v>3</v>
      </c>
      <c r="BU87" s="70">
        <v>3</v>
      </c>
      <c r="BV87" s="70">
        <v>3</v>
      </c>
      <c r="BW87" s="70">
        <v>3</v>
      </c>
      <c r="BX87" s="70">
        <v>3</v>
      </c>
      <c r="BY87" s="70">
        <v>3</v>
      </c>
      <c r="BZ87" s="70">
        <v>3</v>
      </c>
      <c r="CA87" s="70">
        <v>3</v>
      </c>
      <c r="CB87" s="70">
        <v>3</v>
      </c>
      <c r="CC87" s="70">
        <v>1000000</v>
      </c>
    </row>
    <row r="88" spans="1:81" ht="15" thickBot="1">
      <c r="A88" s="69" t="s">
        <v>357</v>
      </c>
      <c r="B88" s="70">
        <v>7</v>
      </c>
      <c r="C88" s="70">
        <v>7</v>
      </c>
      <c r="D88" s="70">
        <v>7</v>
      </c>
      <c r="E88" s="70">
        <v>7</v>
      </c>
      <c r="F88" s="70">
        <v>7</v>
      </c>
      <c r="G88" s="70">
        <v>7</v>
      </c>
      <c r="H88" s="70">
        <v>7</v>
      </c>
      <c r="I88" s="70">
        <v>7</v>
      </c>
      <c r="J88" s="70">
        <v>7</v>
      </c>
      <c r="K88" s="70">
        <v>7</v>
      </c>
      <c r="L88" s="70">
        <v>7</v>
      </c>
      <c r="M88" s="70">
        <v>267857</v>
      </c>
      <c r="R88" s="69" t="s">
        <v>357</v>
      </c>
      <c r="S88" s="70">
        <v>5</v>
      </c>
      <c r="T88" s="70">
        <v>5</v>
      </c>
      <c r="U88" s="70">
        <v>5</v>
      </c>
      <c r="V88" s="70">
        <v>5</v>
      </c>
      <c r="W88" s="70">
        <v>5</v>
      </c>
      <c r="X88" s="70">
        <v>5</v>
      </c>
      <c r="Y88" s="70">
        <v>5</v>
      </c>
      <c r="Z88" s="70">
        <v>5</v>
      </c>
      <c r="AA88" s="70">
        <v>5</v>
      </c>
      <c r="AB88" s="70">
        <v>5</v>
      </c>
      <c r="AC88" s="70">
        <v>5</v>
      </c>
      <c r="AD88" s="70">
        <v>660714</v>
      </c>
      <c r="AI88" s="69" t="s">
        <v>357</v>
      </c>
      <c r="AJ88" s="70">
        <v>5</v>
      </c>
      <c r="AK88" s="70">
        <v>5</v>
      </c>
      <c r="AL88" s="70">
        <v>5</v>
      </c>
      <c r="AM88" s="70">
        <v>5</v>
      </c>
      <c r="AN88" s="70">
        <v>5</v>
      </c>
      <c r="AO88" s="70">
        <v>5</v>
      </c>
      <c r="AP88" s="70">
        <v>5</v>
      </c>
      <c r="AQ88" s="70">
        <v>5</v>
      </c>
      <c r="AR88" s="70">
        <v>5</v>
      </c>
      <c r="AS88" s="70">
        <v>5</v>
      </c>
      <c r="AT88" s="70">
        <v>5</v>
      </c>
      <c r="AU88" s="70">
        <v>71428</v>
      </c>
      <c r="AZ88" s="69" t="s">
        <v>357</v>
      </c>
      <c r="BA88" s="70">
        <v>5</v>
      </c>
      <c r="BB88" s="70">
        <v>5</v>
      </c>
      <c r="BC88" s="70">
        <v>5</v>
      </c>
      <c r="BD88" s="70">
        <v>5</v>
      </c>
      <c r="BE88" s="70">
        <v>5</v>
      </c>
      <c r="BF88" s="70">
        <v>5</v>
      </c>
      <c r="BG88" s="70">
        <v>5</v>
      </c>
      <c r="BH88" s="70">
        <v>5</v>
      </c>
      <c r="BI88" s="70">
        <v>5</v>
      </c>
      <c r="BJ88" s="70">
        <v>5</v>
      </c>
      <c r="BK88" s="70">
        <v>5</v>
      </c>
      <c r="BL88" s="70">
        <v>1000000</v>
      </c>
      <c r="BQ88" s="69" t="s">
        <v>357</v>
      </c>
      <c r="BR88" s="70">
        <v>7</v>
      </c>
      <c r="BS88" s="70">
        <v>7</v>
      </c>
      <c r="BT88" s="70">
        <v>7</v>
      </c>
      <c r="BU88" s="70">
        <v>7</v>
      </c>
      <c r="BV88" s="70">
        <v>7</v>
      </c>
      <c r="BW88" s="70">
        <v>7</v>
      </c>
      <c r="BX88" s="70">
        <v>7</v>
      </c>
      <c r="BY88" s="70">
        <v>7</v>
      </c>
      <c r="BZ88" s="70">
        <v>7</v>
      </c>
      <c r="CA88" s="70">
        <v>7</v>
      </c>
      <c r="CB88" s="70">
        <v>7</v>
      </c>
      <c r="CC88" s="70">
        <v>1000000</v>
      </c>
    </row>
    <row r="89" spans="1:81" ht="15" thickBot="1">
      <c r="A89" s="69" t="s">
        <v>358</v>
      </c>
      <c r="B89" s="70">
        <v>5</v>
      </c>
      <c r="C89" s="70">
        <v>5</v>
      </c>
      <c r="D89" s="70">
        <v>5</v>
      </c>
      <c r="E89" s="70">
        <v>5</v>
      </c>
      <c r="F89" s="70">
        <v>5</v>
      </c>
      <c r="G89" s="70">
        <v>5</v>
      </c>
      <c r="H89" s="70">
        <v>5</v>
      </c>
      <c r="I89" s="70">
        <v>5</v>
      </c>
      <c r="J89" s="70">
        <v>5</v>
      </c>
      <c r="K89" s="70">
        <v>5</v>
      </c>
      <c r="L89" s="70">
        <v>5</v>
      </c>
      <c r="M89" s="70">
        <v>295358</v>
      </c>
      <c r="R89" s="69" t="s">
        <v>358</v>
      </c>
      <c r="S89" s="70">
        <v>7</v>
      </c>
      <c r="T89" s="70">
        <v>7</v>
      </c>
      <c r="U89" s="70">
        <v>7</v>
      </c>
      <c r="V89" s="70">
        <v>7</v>
      </c>
      <c r="W89" s="70">
        <v>7</v>
      </c>
      <c r="X89" s="70">
        <v>7</v>
      </c>
      <c r="Y89" s="70">
        <v>7</v>
      </c>
      <c r="Z89" s="70">
        <v>7</v>
      </c>
      <c r="AA89" s="70">
        <v>7</v>
      </c>
      <c r="AB89" s="70">
        <v>7</v>
      </c>
      <c r="AC89" s="70">
        <v>7</v>
      </c>
      <c r="AD89" s="70">
        <v>622784</v>
      </c>
      <c r="AI89" s="69" t="s">
        <v>358</v>
      </c>
      <c r="AJ89" s="70">
        <v>7</v>
      </c>
      <c r="AK89" s="70">
        <v>7</v>
      </c>
      <c r="AL89" s="70">
        <v>7</v>
      </c>
      <c r="AM89" s="70">
        <v>7</v>
      </c>
      <c r="AN89" s="70">
        <v>7</v>
      </c>
      <c r="AO89" s="70">
        <v>7</v>
      </c>
      <c r="AP89" s="70">
        <v>7</v>
      </c>
      <c r="AQ89" s="70">
        <v>7</v>
      </c>
      <c r="AR89" s="70">
        <v>7</v>
      </c>
      <c r="AS89" s="70">
        <v>7</v>
      </c>
      <c r="AT89" s="70">
        <v>7</v>
      </c>
      <c r="AU89" s="70">
        <v>80168</v>
      </c>
      <c r="AZ89" s="69" t="s">
        <v>358</v>
      </c>
      <c r="BA89" s="70">
        <v>7</v>
      </c>
      <c r="BB89" s="70">
        <v>7</v>
      </c>
      <c r="BC89" s="70">
        <v>7</v>
      </c>
      <c r="BD89" s="70">
        <v>7</v>
      </c>
      <c r="BE89" s="70">
        <v>7</v>
      </c>
      <c r="BF89" s="70">
        <v>7</v>
      </c>
      <c r="BG89" s="70">
        <v>7</v>
      </c>
      <c r="BH89" s="70">
        <v>7</v>
      </c>
      <c r="BI89" s="70">
        <v>7</v>
      </c>
      <c r="BJ89" s="70">
        <v>7</v>
      </c>
      <c r="BK89" s="70">
        <v>7</v>
      </c>
      <c r="BL89" s="70">
        <v>1001687</v>
      </c>
      <c r="BQ89" s="69" t="s">
        <v>358</v>
      </c>
      <c r="BR89" s="70">
        <v>5</v>
      </c>
      <c r="BS89" s="70">
        <v>5</v>
      </c>
      <c r="BT89" s="70">
        <v>5</v>
      </c>
      <c r="BU89" s="70">
        <v>5</v>
      </c>
      <c r="BV89" s="70">
        <v>5</v>
      </c>
      <c r="BW89" s="70">
        <v>5</v>
      </c>
      <c r="BX89" s="70">
        <v>5</v>
      </c>
      <c r="BY89" s="70">
        <v>5</v>
      </c>
      <c r="BZ89" s="70">
        <v>5</v>
      </c>
      <c r="CA89" s="70">
        <v>5</v>
      </c>
      <c r="CB89" s="70">
        <v>5</v>
      </c>
      <c r="CC89" s="70">
        <v>1000000</v>
      </c>
    </row>
    <row r="90" spans="1:81" ht="15" thickBot="1">
      <c r="A90" s="69" t="s">
        <v>359</v>
      </c>
      <c r="B90" s="70">
        <v>6</v>
      </c>
      <c r="C90" s="70">
        <v>6</v>
      </c>
      <c r="D90" s="70">
        <v>6</v>
      </c>
      <c r="E90" s="70">
        <v>6</v>
      </c>
      <c r="F90" s="70">
        <v>6</v>
      </c>
      <c r="G90" s="70">
        <v>6</v>
      </c>
      <c r="H90" s="70">
        <v>6</v>
      </c>
      <c r="I90" s="70">
        <v>6</v>
      </c>
      <c r="J90" s="70">
        <v>6</v>
      </c>
      <c r="K90" s="70">
        <v>6</v>
      </c>
      <c r="L90" s="70">
        <v>6</v>
      </c>
      <c r="M90" s="70">
        <v>315328</v>
      </c>
      <c r="R90" s="69" t="s">
        <v>359</v>
      </c>
      <c r="S90" s="70">
        <v>6</v>
      </c>
      <c r="T90" s="70">
        <v>6</v>
      </c>
      <c r="U90" s="70">
        <v>6</v>
      </c>
      <c r="V90" s="70">
        <v>6</v>
      </c>
      <c r="W90" s="70">
        <v>6</v>
      </c>
      <c r="X90" s="70">
        <v>6</v>
      </c>
      <c r="Y90" s="70">
        <v>6</v>
      </c>
      <c r="Z90" s="70">
        <v>6</v>
      </c>
      <c r="AA90" s="70">
        <v>6</v>
      </c>
      <c r="AB90" s="70">
        <v>6</v>
      </c>
      <c r="AC90" s="70">
        <v>6</v>
      </c>
      <c r="AD90" s="70">
        <v>608759</v>
      </c>
      <c r="AI90" s="69" t="s">
        <v>359</v>
      </c>
      <c r="AJ90" s="70">
        <v>6</v>
      </c>
      <c r="AK90" s="70">
        <v>6</v>
      </c>
      <c r="AL90" s="70">
        <v>6</v>
      </c>
      <c r="AM90" s="70">
        <v>6</v>
      </c>
      <c r="AN90" s="70">
        <v>6</v>
      </c>
      <c r="AO90" s="70">
        <v>6</v>
      </c>
      <c r="AP90" s="70">
        <v>6</v>
      </c>
      <c r="AQ90" s="70">
        <v>6</v>
      </c>
      <c r="AR90" s="70">
        <v>6</v>
      </c>
      <c r="AS90" s="70">
        <v>6</v>
      </c>
      <c r="AT90" s="70">
        <v>6</v>
      </c>
      <c r="AU90" s="70">
        <v>71532</v>
      </c>
      <c r="AZ90" s="69" t="s">
        <v>359</v>
      </c>
      <c r="BA90" s="70">
        <v>6</v>
      </c>
      <c r="BB90" s="70">
        <v>6</v>
      </c>
      <c r="BC90" s="70">
        <v>6</v>
      </c>
      <c r="BD90" s="70">
        <v>6</v>
      </c>
      <c r="BE90" s="70">
        <v>6</v>
      </c>
      <c r="BF90" s="70">
        <v>6</v>
      </c>
      <c r="BG90" s="70">
        <v>6</v>
      </c>
      <c r="BH90" s="70">
        <v>6</v>
      </c>
      <c r="BI90" s="70">
        <v>6</v>
      </c>
      <c r="BJ90" s="70">
        <v>6</v>
      </c>
      <c r="BK90" s="70">
        <v>6</v>
      </c>
      <c r="BL90" s="70">
        <v>1004379</v>
      </c>
      <c r="BQ90" s="69" t="s">
        <v>359</v>
      </c>
      <c r="BR90" s="70">
        <v>6</v>
      </c>
      <c r="BS90" s="70">
        <v>6</v>
      </c>
      <c r="BT90" s="70">
        <v>6</v>
      </c>
      <c r="BU90" s="70">
        <v>6</v>
      </c>
      <c r="BV90" s="70">
        <v>6</v>
      </c>
      <c r="BW90" s="70">
        <v>6</v>
      </c>
      <c r="BX90" s="70">
        <v>6</v>
      </c>
      <c r="BY90" s="70">
        <v>6</v>
      </c>
      <c r="BZ90" s="70">
        <v>6</v>
      </c>
      <c r="CA90" s="70">
        <v>6</v>
      </c>
      <c r="CB90" s="70">
        <v>6</v>
      </c>
      <c r="CC90" s="70">
        <v>1000000</v>
      </c>
    </row>
    <row r="91" spans="1:81" ht="15" thickBot="1">
      <c r="A91" s="69" t="s">
        <v>360</v>
      </c>
      <c r="B91" s="70">
        <v>2</v>
      </c>
      <c r="C91" s="70">
        <v>2</v>
      </c>
      <c r="D91" s="70">
        <v>2</v>
      </c>
      <c r="E91" s="70">
        <v>2</v>
      </c>
      <c r="F91" s="70">
        <v>2</v>
      </c>
      <c r="G91" s="70">
        <v>2</v>
      </c>
      <c r="H91" s="70">
        <v>2</v>
      </c>
      <c r="I91" s="70">
        <v>2</v>
      </c>
      <c r="J91" s="70">
        <v>2</v>
      </c>
      <c r="K91" s="70">
        <v>2</v>
      </c>
      <c r="L91" s="70">
        <v>2</v>
      </c>
      <c r="M91" s="70">
        <v>342809</v>
      </c>
      <c r="R91" s="69" t="s">
        <v>360</v>
      </c>
      <c r="S91" s="70">
        <v>10</v>
      </c>
      <c r="T91" s="70">
        <v>10</v>
      </c>
      <c r="U91" s="70">
        <v>10</v>
      </c>
      <c r="V91" s="70">
        <v>10</v>
      </c>
      <c r="W91" s="70">
        <v>10</v>
      </c>
      <c r="X91" s="70">
        <v>10</v>
      </c>
      <c r="Y91" s="70">
        <v>10</v>
      </c>
      <c r="Z91" s="70">
        <v>10</v>
      </c>
      <c r="AA91" s="70">
        <v>10</v>
      </c>
      <c r="AB91" s="70">
        <v>10</v>
      </c>
      <c r="AC91" s="70">
        <v>10</v>
      </c>
      <c r="AD91" s="70">
        <v>588628</v>
      </c>
      <c r="AI91" s="69" t="s">
        <v>360</v>
      </c>
      <c r="AJ91" s="70">
        <v>10</v>
      </c>
      <c r="AK91" s="70">
        <v>10</v>
      </c>
      <c r="AL91" s="70">
        <v>10</v>
      </c>
      <c r="AM91" s="70">
        <v>10</v>
      </c>
      <c r="AN91" s="70">
        <v>10</v>
      </c>
      <c r="AO91" s="70">
        <v>10</v>
      </c>
      <c r="AP91" s="70">
        <v>10</v>
      </c>
      <c r="AQ91" s="70">
        <v>10</v>
      </c>
      <c r="AR91" s="70">
        <v>10</v>
      </c>
      <c r="AS91" s="70">
        <v>10</v>
      </c>
      <c r="AT91" s="70">
        <v>10</v>
      </c>
      <c r="AU91" s="70">
        <v>65217</v>
      </c>
      <c r="AZ91" s="69" t="s">
        <v>360</v>
      </c>
      <c r="BA91" s="70">
        <v>10</v>
      </c>
      <c r="BB91" s="70">
        <v>10</v>
      </c>
      <c r="BC91" s="70">
        <v>10</v>
      </c>
      <c r="BD91" s="70">
        <v>10</v>
      </c>
      <c r="BE91" s="70">
        <v>10</v>
      </c>
      <c r="BF91" s="70">
        <v>10</v>
      </c>
      <c r="BG91" s="70">
        <v>10</v>
      </c>
      <c r="BH91" s="70">
        <v>10</v>
      </c>
      <c r="BI91" s="70">
        <v>10</v>
      </c>
      <c r="BJ91" s="70">
        <v>10</v>
      </c>
      <c r="BK91" s="70">
        <v>10</v>
      </c>
      <c r="BL91" s="70">
        <v>1001672</v>
      </c>
      <c r="BQ91" s="69" t="s">
        <v>360</v>
      </c>
      <c r="BR91" s="70">
        <v>2</v>
      </c>
      <c r="BS91" s="70">
        <v>2</v>
      </c>
      <c r="BT91" s="70">
        <v>2</v>
      </c>
      <c r="BU91" s="70">
        <v>2</v>
      </c>
      <c r="BV91" s="70">
        <v>2</v>
      </c>
      <c r="BW91" s="70">
        <v>2</v>
      </c>
      <c r="BX91" s="70">
        <v>2</v>
      </c>
      <c r="BY91" s="70">
        <v>2</v>
      </c>
      <c r="BZ91" s="70">
        <v>2</v>
      </c>
      <c r="CA91" s="70">
        <v>2</v>
      </c>
      <c r="CB91" s="70">
        <v>2</v>
      </c>
      <c r="CC91" s="70">
        <v>1001672</v>
      </c>
    </row>
    <row r="92" spans="1:81" ht="15" thickBot="1">
      <c r="A92" s="69" t="s">
        <v>361</v>
      </c>
      <c r="B92" s="70">
        <v>4</v>
      </c>
      <c r="C92" s="70">
        <v>4</v>
      </c>
      <c r="D92" s="70">
        <v>4</v>
      </c>
      <c r="E92" s="70">
        <v>4</v>
      </c>
      <c r="F92" s="70">
        <v>4</v>
      </c>
      <c r="G92" s="70">
        <v>4</v>
      </c>
      <c r="H92" s="70">
        <v>4</v>
      </c>
      <c r="I92" s="70">
        <v>4</v>
      </c>
      <c r="J92" s="70">
        <v>4</v>
      </c>
      <c r="K92" s="70">
        <v>4</v>
      </c>
      <c r="L92" s="70">
        <v>4</v>
      </c>
      <c r="M92" s="70">
        <v>316239</v>
      </c>
      <c r="R92" s="69" t="s">
        <v>361</v>
      </c>
      <c r="S92" s="70">
        <v>8</v>
      </c>
      <c r="T92" s="70">
        <v>8</v>
      </c>
      <c r="U92" s="70">
        <v>8</v>
      </c>
      <c r="V92" s="70">
        <v>8</v>
      </c>
      <c r="W92" s="70">
        <v>8</v>
      </c>
      <c r="X92" s="70">
        <v>8</v>
      </c>
      <c r="Y92" s="70">
        <v>8</v>
      </c>
      <c r="Z92" s="70">
        <v>8</v>
      </c>
      <c r="AA92" s="70">
        <v>8</v>
      </c>
      <c r="AB92" s="70">
        <v>8</v>
      </c>
      <c r="AC92" s="70">
        <v>8</v>
      </c>
      <c r="AD92" s="70">
        <v>602789</v>
      </c>
      <c r="AI92" s="69" t="s">
        <v>361</v>
      </c>
      <c r="AJ92" s="70">
        <v>8</v>
      </c>
      <c r="AK92" s="70">
        <v>8</v>
      </c>
      <c r="AL92" s="70">
        <v>8</v>
      </c>
      <c r="AM92" s="70">
        <v>8</v>
      </c>
      <c r="AN92" s="70">
        <v>8</v>
      </c>
      <c r="AO92" s="70">
        <v>8</v>
      </c>
      <c r="AP92" s="70">
        <v>8</v>
      </c>
      <c r="AQ92" s="70">
        <v>8</v>
      </c>
      <c r="AR92" s="70">
        <v>8</v>
      </c>
      <c r="AS92" s="70">
        <v>8</v>
      </c>
      <c r="AT92" s="70">
        <v>8</v>
      </c>
      <c r="AU92" s="70">
        <v>78272</v>
      </c>
      <c r="AZ92" s="69" t="s">
        <v>361</v>
      </c>
      <c r="BA92" s="70">
        <v>8</v>
      </c>
      <c r="BB92" s="70">
        <v>8</v>
      </c>
      <c r="BC92" s="70">
        <v>8</v>
      </c>
      <c r="BD92" s="70">
        <v>8</v>
      </c>
      <c r="BE92" s="70">
        <v>8</v>
      </c>
      <c r="BF92" s="70">
        <v>8</v>
      </c>
      <c r="BG92" s="70">
        <v>8</v>
      </c>
      <c r="BH92" s="70">
        <v>8</v>
      </c>
      <c r="BI92" s="70">
        <v>8</v>
      </c>
      <c r="BJ92" s="70">
        <v>8</v>
      </c>
      <c r="BK92" s="70">
        <v>8</v>
      </c>
      <c r="BL92" s="70">
        <v>1002699</v>
      </c>
      <c r="BQ92" s="69" t="s">
        <v>361</v>
      </c>
      <c r="BR92" s="70">
        <v>4</v>
      </c>
      <c r="BS92" s="70">
        <v>4</v>
      </c>
      <c r="BT92" s="70">
        <v>4</v>
      </c>
      <c r="BU92" s="70">
        <v>4</v>
      </c>
      <c r="BV92" s="70">
        <v>4</v>
      </c>
      <c r="BW92" s="70">
        <v>4</v>
      </c>
      <c r="BX92" s="70">
        <v>4</v>
      </c>
      <c r="BY92" s="70">
        <v>4</v>
      </c>
      <c r="BZ92" s="70">
        <v>4</v>
      </c>
      <c r="CA92" s="70">
        <v>4</v>
      </c>
      <c r="CB92" s="70">
        <v>4</v>
      </c>
      <c r="CC92" s="70">
        <v>1000000</v>
      </c>
    </row>
    <row r="93" spans="1:81" ht="18.5" thickBot="1">
      <c r="A93" s="65"/>
      <c r="R93" s="65"/>
      <c r="AI93" s="65"/>
      <c r="AZ93" s="65"/>
      <c r="BQ93" s="65"/>
    </row>
    <row r="94" spans="1:81" ht="15" thickBot="1">
      <c r="A94" s="69" t="s">
        <v>362</v>
      </c>
      <c r="B94" s="69" t="s">
        <v>339</v>
      </c>
      <c r="C94" s="69" t="s">
        <v>340</v>
      </c>
      <c r="D94" s="69" t="s">
        <v>341</v>
      </c>
      <c r="E94" s="69" t="s">
        <v>342</v>
      </c>
      <c r="F94" s="69" t="s">
        <v>343</v>
      </c>
      <c r="G94" s="69" t="s">
        <v>344</v>
      </c>
      <c r="H94" s="69" t="s">
        <v>345</v>
      </c>
      <c r="I94" s="69" t="s">
        <v>346</v>
      </c>
      <c r="J94" s="69" t="s">
        <v>347</v>
      </c>
      <c r="K94" s="69" t="s">
        <v>348</v>
      </c>
      <c r="L94" s="69" t="s">
        <v>349</v>
      </c>
      <c r="R94" s="69" t="s">
        <v>362</v>
      </c>
      <c r="S94" s="69" t="s">
        <v>339</v>
      </c>
      <c r="T94" s="69" t="s">
        <v>340</v>
      </c>
      <c r="U94" s="69" t="s">
        <v>341</v>
      </c>
      <c r="V94" s="69" t="s">
        <v>342</v>
      </c>
      <c r="W94" s="69" t="s">
        <v>343</v>
      </c>
      <c r="X94" s="69" t="s">
        <v>344</v>
      </c>
      <c r="Y94" s="69" t="s">
        <v>345</v>
      </c>
      <c r="Z94" s="69" t="s">
        <v>346</v>
      </c>
      <c r="AA94" s="69" t="s">
        <v>347</v>
      </c>
      <c r="AB94" s="69" t="s">
        <v>348</v>
      </c>
      <c r="AC94" s="69" t="s">
        <v>349</v>
      </c>
      <c r="AI94" s="69" t="s">
        <v>362</v>
      </c>
      <c r="AJ94" s="69" t="s">
        <v>339</v>
      </c>
      <c r="AK94" s="69" t="s">
        <v>340</v>
      </c>
      <c r="AL94" s="69" t="s">
        <v>341</v>
      </c>
      <c r="AM94" s="69" t="s">
        <v>342</v>
      </c>
      <c r="AN94" s="69" t="s">
        <v>343</v>
      </c>
      <c r="AO94" s="69" t="s">
        <v>344</v>
      </c>
      <c r="AP94" s="69" t="s">
        <v>345</v>
      </c>
      <c r="AQ94" s="69" t="s">
        <v>346</v>
      </c>
      <c r="AR94" s="69" t="s">
        <v>347</v>
      </c>
      <c r="AS94" s="69" t="s">
        <v>348</v>
      </c>
      <c r="AT94" s="69" t="s">
        <v>349</v>
      </c>
      <c r="AZ94" s="69" t="s">
        <v>362</v>
      </c>
      <c r="BA94" s="69" t="s">
        <v>339</v>
      </c>
      <c r="BB94" s="69" t="s">
        <v>340</v>
      </c>
      <c r="BC94" s="69" t="s">
        <v>341</v>
      </c>
      <c r="BD94" s="69" t="s">
        <v>342</v>
      </c>
      <c r="BE94" s="69" t="s">
        <v>343</v>
      </c>
      <c r="BF94" s="69" t="s">
        <v>344</v>
      </c>
      <c r="BG94" s="69" t="s">
        <v>345</v>
      </c>
      <c r="BH94" s="69" t="s">
        <v>346</v>
      </c>
      <c r="BI94" s="69" t="s">
        <v>347</v>
      </c>
      <c r="BJ94" s="69" t="s">
        <v>348</v>
      </c>
      <c r="BK94" s="69" t="s">
        <v>349</v>
      </c>
      <c r="BQ94" s="69" t="s">
        <v>362</v>
      </c>
      <c r="BR94" s="69" t="s">
        <v>339</v>
      </c>
      <c r="BS94" s="69" t="s">
        <v>340</v>
      </c>
      <c r="BT94" s="69" t="s">
        <v>341</v>
      </c>
      <c r="BU94" s="69" t="s">
        <v>342</v>
      </c>
      <c r="BV94" s="69" t="s">
        <v>343</v>
      </c>
      <c r="BW94" s="69" t="s">
        <v>344</v>
      </c>
      <c r="BX94" s="69" t="s">
        <v>345</v>
      </c>
      <c r="BY94" s="69" t="s">
        <v>346</v>
      </c>
      <c r="BZ94" s="69" t="s">
        <v>347</v>
      </c>
      <c r="CA94" s="69" t="s">
        <v>348</v>
      </c>
      <c r="CB94" s="69" t="s">
        <v>349</v>
      </c>
    </row>
    <row r="95" spans="1:81" ht="20" thickBot="1">
      <c r="A95" s="69" t="s">
        <v>363</v>
      </c>
      <c r="B95" s="70" t="s">
        <v>460</v>
      </c>
      <c r="C95" s="70" t="s">
        <v>461</v>
      </c>
      <c r="D95" s="70" t="s">
        <v>461</v>
      </c>
      <c r="E95" s="70" t="s">
        <v>461</v>
      </c>
      <c r="F95" s="70" t="s">
        <v>461</v>
      </c>
      <c r="G95" s="70" t="s">
        <v>461</v>
      </c>
      <c r="H95" s="70" t="s">
        <v>461</v>
      </c>
      <c r="I95" s="70" t="s">
        <v>461</v>
      </c>
      <c r="J95" s="70" t="s">
        <v>461</v>
      </c>
      <c r="K95" s="70" t="s">
        <v>461</v>
      </c>
      <c r="L95" s="70" t="s">
        <v>461</v>
      </c>
      <c r="R95" s="69" t="s">
        <v>363</v>
      </c>
      <c r="S95" s="70" t="s">
        <v>479</v>
      </c>
      <c r="T95" s="70" t="s">
        <v>461</v>
      </c>
      <c r="U95" s="70" t="s">
        <v>461</v>
      </c>
      <c r="V95" s="70" t="s">
        <v>461</v>
      </c>
      <c r="W95" s="70" t="s">
        <v>461</v>
      </c>
      <c r="X95" s="70" t="s">
        <v>461</v>
      </c>
      <c r="Y95" s="70" t="s">
        <v>461</v>
      </c>
      <c r="Z95" s="70" t="s">
        <v>461</v>
      </c>
      <c r="AA95" s="70" t="s">
        <v>461</v>
      </c>
      <c r="AB95" s="70" t="s">
        <v>461</v>
      </c>
      <c r="AC95" s="70" t="s">
        <v>461</v>
      </c>
      <c r="AI95" s="69" t="s">
        <v>363</v>
      </c>
      <c r="AJ95" s="70" t="s">
        <v>480</v>
      </c>
      <c r="AK95" s="70" t="s">
        <v>461</v>
      </c>
      <c r="AL95" s="70" t="s">
        <v>461</v>
      </c>
      <c r="AM95" s="70" t="s">
        <v>461</v>
      </c>
      <c r="AN95" s="70" t="s">
        <v>461</v>
      </c>
      <c r="AO95" s="70" t="s">
        <v>461</v>
      </c>
      <c r="AP95" s="70" t="s">
        <v>461</v>
      </c>
      <c r="AQ95" s="70" t="s">
        <v>461</v>
      </c>
      <c r="AR95" s="70" t="s">
        <v>461</v>
      </c>
      <c r="AS95" s="70" t="s">
        <v>461</v>
      </c>
      <c r="AT95" s="70" t="s">
        <v>461</v>
      </c>
      <c r="AZ95" s="69" t="s">
        <v>363</v>
      </c>
      <c r="BA95" s="70" t="s">
        <v>505</v>
      </c>
      <c r="BB95" s="70" t="s">
        <v>461</v>
      </c>
      <c r="BC95" s="70" t="s">
        <v>461</v>
      </c>
      <c r="BD95" s="70" t="s">
        <v>461</v>
      </c>
      <c r="BE95" s="70" t="s">
        <v>461</v>
      </c>
      <c r="BF95" s="70" t="s">
        <v>461</v>
      </c>
      <c r="BG95" s="70" t="s">
        <v>461</v>
      </c>
      <c r="BH95" s="70" t="s">
        <v>461</v>
      </c>
      <c r="BI95" s="70" t="s">
        <v>461</v>
      </c>
      <c r="BJ95" s="70" t="s">
        <v>461</v>
      </c>
      <c r="BK95" s="70" t="s">
        <v>461</v>
      </c>
      <c r="BQ95" s="69" t="s">
        <v>363</v>
      </c>
      <c r="BR95" s="70" t="s">
        <v>512</v>
      </c>
      <c r="BS95" s="70" t="s">
        <v>461</v>
      </c>
      <c r="BT95" s="70" t="s">
        <v>461</v>
      </c>
      <c r="BU95" s="70" t="s">
        <v>461</v>
      </c>
      <c r="BV95" s="70" t="s">
        <v>461</v>
      </c>
      <c r="BW95" s="70" t="s">
        <v>461</v>
      </c>
      <c r="BX95" s="70" t="s">
        <v>461</v>
      </c>
      <c r="BY95" s="70" t="s">
        <v>461</v>
      </c>
      <c r="BZ95" s="70" t="s">
        <v>461</v>
      </c>
      <c r="CA95" s="70" t="s">
        <v>461</v>
      </c>
      <c r="CB95" s="70" t="s">
        <v>461</v>
      </c>
    </row>
    <row r="96" spans="1:81" ht="20" thickBot="1">
      <c r="A96" s="69" t="s">
        <v>367</v>
      </c>
      <c r="B96" s="70" t="s">
        <v>462</v>
      </c>
      <c r="C96" s="70" t="s">
        <v>461</v>
      </c>
      <c r="D96" s="70" t="s">
        <v>461</v>
      </c>
      <c r="E96" s="70" t="s">
        <v>461</v>
      </c>
      <c r="F96" s="70" t="s">
        <v>461</v>
      </c>
      <c r="G96" s="70" t="s">
        <v>461</v>
      </c>
      <c r="H96" s="70" t="s">
        <v>461</v>
      </c>
      <c r="I96" s="70" t="s">
        <v>461</v>
      </c>
      <c r="J96" s="70" t="s">
        <v>461</v>
      </c>
      <c r="K96" s="70" t="s">
        <v>461</v>
      </c>
      <c r="L96" s="70" t="s">
        <v>461</v>
      </c>
      <c r="R96" s="69" t="s">
        <v>367</v>
      </c>
      <c r="S96" s="70" t="s">
        <v>479</v>
      </c>
      <c r="T96" s="70" t="s">
        <v>461</v>
      </c>
      <c r="U96" s="70" t="s">
        <v>461</v>
      </c>
      <c r="V96" s="70" t="s">
        <v>461</v>
      </c>
      <c r="W96" s="70" t="s">
        <v>461</v>
      </c>
      <c r="X96" s="70" t="s">
        <v>461</v>
      </c>
      <c r="Y96" s="70" t="s">
        <v>461</v>
      </c>
      <c r="Z96" s="70" t="s">
        <v>461</v>
      </c>
      <c r="AA96" s="70" t="s">
        <v>461</v>
      </c>
      <c r="AB96" s="70" t="s">
        <v>461</v>
      </c>
      <c r="AC96" s="70" t="s">
        <v>461</v>
      </c>
      <c r="AI96" s="69" t="s">
        <v>367</v>
      </c>
      <c r="AJ96" s="70" t="s">
        <v>481</v>
      </c>
      <c r="AK96" s="70" t="s">
        <v>461</v>
      </c>
      <c r="AL96" s="70" t="s">
        <v>461</v>
      </c>
      <c r="AM96" s="70" t="s">
        <v>461</v>
      </c>
      <c r="AN96" s="70" t="s">
        <v>461</v>
      </c>
      <c r="AO96" s="70" t="s">
        <v>461</v>
      </c>
      <c r="AP96" s="70" t="s">
        <v>461</v>
      </c>
      <c r="AQ96" s="70" t="s">
        <v>461</v>
      </c>
      <c r="AR96" s="70" t="s">
        <v>461</v>
      </c>
      <c r="AS96" s="70" t="s">
        <v>461</v>
      </c>
      <c r="AT96" s="70" t="s">
        <v>461</v>
      </c>
      <c r="AZ96" s="69" t="s">
        <v>367</v>
      </c>
      <c r="BA96" s="70" t="s">
        <v>505</v>
      </c>
      <c r="BB96" s="70" t="s">
        <v>461</v>
      </c>
      <c r="BC96" s="70" t="s">
        <v>461</v>
      </c>
      <c r="BD96" s="70" t="s">
        <v>461</v>
      </c>
      <c r="BE96" s="70" t="s">
        <v>461</v>
      </c>
      <c r="BF96" s="70" t="s">
        <v>461</v>
      </c>
      <c r="BG96" s="70" t="s">
        <v>461</v>
      </c>
      <c r="BH96" s="70" t="s">
        <v>461</v>
      </c>
      <c r="BI96" s="70" t="s">
        <v>461</v>
      </c>
      <c r="BJ96" s="70" t="s">
        <v>461</v>
      </c>
      <c r="BK96" s="70" t="s">
        <v>461</v>
      </c>
      <c r="BQ96" s="69" t="s">
        <v>367</v>
      </c>
      <c r="BR96" s="70" t="s">
        <v>512</v>
      </c>
      <c r="BS96" s="70" t="s">
        <v>461</v>
      </c>
      <c r="BT96" s="70" t="s">
        <v>461</v>
      </c>
      <c r="BU96" s="70" t="s">
        <v>461</v>
      </c>
      <c r="BV96" s="70" t="s">
        <v>461</v>
      </c>
      <c r="BW96" s="70" t="s">
        <v>461</v>
      </c>
      <c r="BX96" s="70" t="s">
        <v>461</v>
      </c>
      <c r="BY96" s="70" t="s">
        <v>461</v>
      </c>
      <c r="BZ96" s="70" t="s">
        <v>461</v>
      </c>
      <c r="CA96" s="70" t="s">
        <v>461</v>
      </c>
      <c r="CB96" s="70" t="s">
        <v>461</v>
      </c>
    </row>
    <row r="97" spans="1:80" ht="20" thickBot="1">
      <c r="A97" s="69" t="s">
        <v>369</v>
      </c>
      <c r="B97" s="70" t="s">
        <v>463</v>
      </c>
      <c r="C97" s="70" t="s">
        <v>461</v>
      </c>
      <c r="D97" s="70" t="s">
        <v>461</v>
      </c>
      <c r="E97" s="70" t="s">
        <v>461</v>
      </c>
      <c r="F97" s="70" t="s">
        <v>461</v>
      </c>
      <c r="G97" s="70" t="s">
        <v>461</v>
      </c>
      <c r="H97" s="70" t="s">
        <v>461</v>
      </c>
      <c r="I97" s="70" t="s">
        <v>461</v>
      </c>
      <c r="J97" s="70" t="s">
        <v>461</v>
      </c>
      <c r="K97" s="70" t="s">
        <v>461</v>
      </c>
      <c r="L97" s="70" t="s">
        <v>461</v>
      </c>
      <c r="R97" s="69" t="s">
        <v>369</v>
      </c>
      <c r="S97" s="70" t="s">
        <v>482</v>
      </c>
      <c r="T97" s="70" t="s">
        <v>461</v>
      </c>
      <c r="U97" s="70" t="s">
        <v>461</v>
      </c>
      <c r="V97" s="70" t="s">
        <v>461</v>
      </c>
      <c r="W97" s="70" t="s">
        <v>461</v>
      </c>
      <c r="X97" s="70" t="s">
        <v>461</v>
      </c>
      <c r="Y97" s="70" t="s">
        <v>461</v>
      </c>
      <c r="Z97" s="70" t="s">
        <v>461</v>
      </c>
      <c r="AA97" s="70" t="s">
        <v>461</v>
      </c>
      <c r="AB97" s="70" t="s">
        <v>461</v>
      </c>
      <c r="AC97" s="70" t="s">
        <v>461</v>
      </c>
      <c r="AI97" s="69" t="s">
        <v>369</v>
      </c>
      <c r="AJ97" s="70" t="s">
        <v>483</v>
      </c>
      <c r="AK97" s="70" t="s">
        <v>461</v>
      </c>
      <c r="AL97" s="70" t="s">
        <v>461</v>
      </c>
      <c r="AM97" s="70" t="s">
        <v>461</v>
      </c>
      <c r="AN97" s="70" t="s">
        <v>461</v>
      </c>
      <c r="AO97" s="70" t="s">
        <v>461</v>
      </c>
      <c r="AP97" s="70" t="s">
        <v>461</v>
      </c>
      <c r="AQ97" s="70" t="s">
        <v>461</v>
      </c>
      <c r="AR97" s="70" t="s">
        <v>461</v>
      </c>
      <c r="AS97" s="70" t="s">
        <v>461</v>
      </c>
      <c r="AT97" s="70" t="s">
        <v>461</v>
      </c>
      <c r="AZ97" s="69" t="s">
        <v>369</v>
      </c>
      <c r="BA97" s="70" t="s">
        <v>506</v>
      </c>
      <c r="BB97" s="70" t="s">
        <v>461</v>
      </c>
      <c r="BC97" s="70" t="s">
        <v>461</v>
      </c>
      <c r="BD97" s="70" t="s">
        <v>461</v>
      </c>
      <c r="BE97" s="70" t="s">
        <v>461</v>
      </c>
      <c r="BF97" s="70" t="s">
        <v>461</v>
      </c>
      <c r="BG97" s="70" t="s">
        <v>461</v>
      </c>
      <c r="BH97" s="70" t="s">
        <v>461</v>
      </c>
      <c r="BI97" s="70" t="s">
        <v>461</v>
      </c>
      <c r="BJ97" s="70" t="s">
        <v>461</v>
      </c>
      <c r="BK97" s="70" t="s">
        <v>461</v>
      </c>
      <c r="BQ97" s="69" t="s">
        <v>369</v>
      </c>
      <c r="BR97" s="70" t="s">
        <v>513</v>
      </c>
      <c r="BS97" s="70" t="s">
        <v>461</v>
      </c>
      <c r="BT97" s="70" t="s">
        <v>461</v>
      </c>
      <c r="BU97" s="70" t="s">
        <v>461</v>
      </c>
      <c r="BV97" s="70" t="s">
        <v>461</v>
      </c>
      <c r="BW97" s="70" t="s">
        <v>461</v>
      </c>
      <c r="BX97" s="70" t="s">
        <v>461</v>
      </c>
      <c r="BY97" s="70" t="s">
        <v>461</v>
      </c>
      <c r="BZ97" s="70" t="s">
        <v>461</v>
      </c>
      <c r="CA97" s="70" t="s">
        <v>461</v>
      </c>
      <c r="CB97" s="70" t="s">
        <v>461</v>
      </c>
    </row>
    <row r="98" spans="1:80" ht="20" thickBot="1">
      <c r="A98" s="69" t="s">
        <v>371</v>
      </c>
      <c r="B98" s="70" t="s">
        <v>464</v>
      </c>
      <c r="C98" s="70" t="s">
        <v>461</v>
      </c>
      <c r="D98" s="70" t="s">
        <v>461</v>
      </c>
      <c r="E98" s="70" t="s">
        <v>461</v>
      </c>
      <c r="F98" s="70" t="s">
        <v>461</v>
      </c>
      <c r="G98" s="70" t="s">
        <v>461</v>
      </c>
      <c r="H98" s="70" t="s">
        <v>461</v>
      </c>
      <c r="I98" s="70" t="s">
        <v>461</v>
      </c>
      <c r="J98" s="70" t="s">
        <v>461</v>
      </c>
      <c r="K98" s="70" t="s">
        <v>461</v>
      </c>
      <c r="L98" s="70" t="s">
        <v>461</v>
      </c>
      <c r="R98" s="69" t="s">
        <v>371</v>
      </c>
      <c r="S98" s="70" t="s">
        <v>484</v>
      </c>
      <c r="T98" s="70" t="s">
        <v>461</v>
      </c>
      <c r="U98" s="70" t="s">
        <v>461</v>
      </c>
      <c r="V98" s="70" t="s">
        <v>461</v>
      </c>
      <c r="W98" s="70" t="s">
        <v>461</v>
      </c>
      <c r="X98" s="70" t="s">
        <v>461</v>
      </c>
      <c r="Y98" s="70" t="s">
        <v>461</v>
      </c>
      <c r="Z98" s="70" t="s">
        <v>461</v>
      </c>
      <c r="AA98" s="70" t="s">
        <v>461</v>
      </c>
      <c r="AB98" s="70" t="s">
        <v>461</v>
      </c>
      <c r="AC98" s="70" t="s">
        <v>461</v>
      </c>
      <c r="AI98" s="69" t="s">
        <v>371</v>
      </c>
      <c r="AJ98" s="70" t="s">
        <v>483</v>
      </c>
      <c r="AK98" s="70" t="s">
        <v>461</v>
      </c>
      <c r="AL98" s="70" t="s">
        <v>461</v>
      </c>
      <c r="AM98" s="70" t="s">
        <v>461</v>
      </c>
      <c r="AN98" s="70" t="s">
        <v>461</v>
      </c>
      <c r="AO98" s="70" t="s">
        <v>461</v>
      </c>
      <c r="AP98" s="70" t="s">
        <v>461</v>
      </c>
      <c r="AQ98" s="70" t="s">
        <v>461</v>
      </c>
      <c r="AR98" s="70" t="s">
        <v>461</v>
      </c>
      <c r="AS98" s="70" t="s">
        <v>461</v>
      </c>
      <c r="AT98" s="70" t="s">
        <v>461</v>
      </c>
      <c r="AZ98" s="69" t="s">
        <v>371</v>
      </c>
      <c r="BA98" s="70" t="s">
        <v>506</v>
      </c>
      <c r="BB98" s="70" t="s">
        <v>461</v>
      </c>
      <c r="BC98" s="70" t="s">
        <v>461</v>
      </c>
      <c r="BD98" s="70" t="s">
        <v>461</v>
      </c>
      <c r="BE98" s="70" t="s">
        <v>461</v>
      </c>
      <c r="BF98" s="70" t="s">
        <v>461</v>
      </c>
      <c r="BG98" s="70" t="s">
        <v>461</v>
      </c>
      <c r="BH98" s="70" t="s">
        <v>461</v>
      </c>
      <c r="BI98" s="70" t="s">
        <v>461</v>
      </c>
      <c r="BJ98" s="70" t="s">
        <v>461</v>
      </c>
      <c r="BK98" s="70" t="s">
        <v>461</v>
      </c>
      <c r="BQ98" s="69" t="s">
        <v>371</v>
      </c>
      <c r="BR98" s="70" t="s">
        <v>513</v>
      </c>
      <c r="BS98" s="70" t="s">
        <v>461</v>
      </c>
      <c r="BT98" s="70" t="s">
        <v>461</v>
      </c>
      <c r="BU98" s="70" t="s">
        <v>461</v>
      </c>
      <c r="BV98" s="70" t="s">
        <v>461</v>
      </c>
      <c r="BW98" s="70" t="s">
        <v>461</v>
      </c>
      <c r="BX98" s="70" t="s">
        <v>461</v>
      </c>
      <c r="BY98" s="70" t="s">
        <v>461</v>
      </c>
      <c r="BZ98" s="70" t="s">
        <v>461</v>
      </c>
      <c r="CA98" s="70" t="s">
        <v>461</v>
      </c>
      <c r="CB98" s="70" t="s">
        <v>461</v>
      </c>
    </row>
    <row r="99" spans="1:80" ht="20" thickBot="1">
      <c r="A99" s="69" t="s">
        <v>373</v>
      </c>
      <c r="B99" s="70" t="s">
        <v>465</v>
      </c>
      <c r="C99" s="70" t="s">
        <v>461</v>
      </c>
      <c r="D99" s="70" t="s">
        <v>461</v>
      </c>
      <c r="E99" s="70" t="s">
        <v>461</v>
      </c>
      <c r="F99" s="70" t="s">
        <v>461</v>
      </c>
      <c r="G99" s="70" t="s">
        <v>461</v>
      </c>
      <c r="H99" s="70" t="s">
        <v>461</v>
      </c>
      <c r="I99" s="70" t="s">
        <v>461</v>
      </c>
      <c r="J99" s="70" t="s">
        <v>461</v>
      </c>
      <c r="K99" s="70" t="s">
        <v>461</v>
      </c>
      <c r="L99" s="70" t="s">
        <v>461</v>
      </c>
      <c r="R99" s="69" t="s">
        <v>373</v>
      </c>
      <c r="S99" s="70" t="s">
        <v>484</v>
      </c>
      <c r="T99" s="70" t="s">
        <v>461</v>
      </c>
      <c r="U99" s="70" t="s">
        <v>461</v>
      </c>
      <c r="V99" s="70" t="s">
        <v>461</v>
      </c>
      <c r="W99" s="70" t="s">
        <v>461</v>
      </c>
      <c r="X99" s="70" t="s">
        <v>461</v>
      </c>
      <c r="Y99" s="70" t="s">
        <v>461</v>
      </c>
      <c r="Z99" s="70" t="s">
        <v>461</v>
      </c>
      <c r="AA99" s="70" t="s">
        <v>461</v>
      </c>
      <c r="AB99" s="70" t="s">
        <v>461</v>
      </c>
      <c r="AC99" s="70" t="s">
        <v>461</v>
      </c>
      <c r="AI99" s="69" t="s">
        <v>373</v>
      </c>
      <c r="AJ99" s="70" t="s">
        <v>485</v>
      </c>
      <c r="AK99" s="70" t="s">
        <v>461</v>
      </c>
      <c r="AL99" s="70" t="s">
        <v>461</v>
      </c>
      <c r="AM99" s="70" t="s">
        <v>461</v>
      </c>
      <c r="AN99" s="70" t="s">
        <v>461</v>
      </c>
      <c r="AO99" s="70" t="s">
        <v>461</v>
      </c>
      <c r="AP99" s="70" t="s">
        <v>461</v>
      </c>
      <c r="AQ99" s="70" t="s">
        <v>461</v>
      </c>
      <c r="AR99" s="70" t="s">
        <v>461</v>
      </c>
      <c r="AS99" s="70" t="s">
        <v>461</v>
      </c>
      <c r="AT99" s="70" t="s">
        <v>461</v>
      </c>
      <c r="AZ99" s="69" t="s">
        <v>373</v>
      </c>
      <c r="BA99" s="70" t="s">
        <v>507</v>
      </c>
      <c r="BB99" s="70" t="s">
        <v>461</v>
      </c>
      <c r="BC99" s="70" t="s">
        <v>461</v>
      </c>
      <c r="BD99" s="70" t="s">
        <v>461</v>
      </c>
      <c r="BE99" s="70" t="s">
        <v>461</v>
      </c>
      <c r="BF99" s="70" t="s">
        <v>461</v>
      </c>
      <c r="BG99" s="70" t="s">
        <v>461</v>
      </c>
      <c r="BH99" s="70" t="s">
        <v>461</v>
      </c>
      <c r="BI99" s="70" t="s">
        <v>461</v>
      </c>
      <c r="BJ99" s="70" t="s">
        <v>461</v>
      </c>
      <c r="BK99" s="70" t="s">
        <v>461</v>
      </c>
      <c r="BQ99" s="69" t="s">
        <v>373</v>
      </c>
      <c r="BR99" s="70" t="s">
        <v>513</v>
      </c>
      <c r="BS99" s="70" t="s">
        <v>461</v>
      </c>
      <c r="BT99" s="70" t="s">
        <v>461</v>
      </c>
      <c r="BU99" s="70" t="s">
        <v>461</v>
      </c>
      <c r="BV99" s="70" t="s">
        <v>461</v>
      </c>
      <c r="BW99" s="70" t="s">
        <v>461</v>
      </c>
      <c r="BX99" s="70" t="s">
        <v>461</v>
      </c>
      <c r="BY99" s="70" t="s">
        <v>461</v>
      </c>
      <c r="BZ99" s="70" t="s">
        <v>461</v>
      </c>
      <c r="CA99" s="70" t="s">
        <v>461</v>
      </c>
      <c r="CB99" s="70" t="s">
        <v>461</v>
      </c>
    </row>
    <row r="100" spans="1:80" ht="20" thickBot="1">
      <c r="A100" s="69" t="s">
        <v>375</v>
      </c>
      <c r="B100" s="70" t="s">
        <v>465</v>
      </c>
      <c r="C100" s="70" t="s">
        <v>461</v>
      </c>
      <c r="D100" s="70" t="s">
        <v>461</v>
      </c>
      <c r="E100" s="70" t="s">
        <v>461</v>
      </c>
      <c r="F100" s="70" t="s">
        <v>461</v>
      </c>
      <c r="G100" s="70" t="s">
        <v>461</v>
      </c>
      <c r="H100" s="70" t="s">
        <v>461</v>
      </c>
      <c r="I100" s="70" t="s">
        <v>461</v>
      </c>
      <c r="J100" s="70" t="s">
        <v>461</v>
      </c>
      <c r="K100" s="70" t="s">
        <v>461</v>
      </c>
      <c r="L100" s="70" t="s">
        <v>461</v>
      </c>
      <c r="R100" s="69" t="s">
        <v>375</v>
      </c>
      <c r="S100" s="70" t="s">
        <v>486</v>
      </c>
      <c r="T100" s="70" t="s">
        <v>461</v>
      </c>
      <c r="U100" s="70" t="s">
        <v>461</v>
      </c>
      <c r="V100" s="70" t="s">
        <v>461</v>
      </c>
      <c r="W100" s="70" t="s">
        <v>461</v>
      </c>
      <c r="X100" s="70" t="s">
        <v>461</v>
      </c>
      <c r="Y100" s="70" t="s">
        <v>461</v>
      </c>
      <c r="Z100" s="70" t="s">
        <v>461</v>
      </c>
      <c r="AA100" s="70" t="s">
        <v>461</v>
      </c>
      <c r="AB100" s="70" t="s">
        <v>461</v>
      </c>
      <c r="AC100" s="70" t="s">
        <v>461</v>
      </c>
      <c r="AI100" s="69" t="s">
        <v>375</v>
      </c>
      <c r="AJ100" s="70" t="s">
        <v>485</v>
      </c>
      <c r="AK100" s="70" t="s">
        <v>461</v>
      </c>
      <c r="AL100" s="70" t="s">
        <v>461</v>
      </c>
      <c r="AM100" s="70" t="s">
        <v>461</v>
      </c>
      <c r="AN100" s="70" t="s">
        <v>461</v>
      </c>
      <c r="AO100" s="70" t="s">
        <v>461</v>
      </c>
      <c r="AP100" s="70" t="s">
        <v>461</v>
      </c>
      <c r="AQ100" s="70" t="s">
        <v>461</v>
      </c>
      <c r="AR100" s="70" t="s">
        <v>461</v>
      </c>
      <c r="AS100" s="70" t="s">
        <v>461</v>
      </c>
      <c r="AT100" s="70" t="s">
        <v>461</v>
      </c>
      <c r="AZ100" s="69" t="s">
        <v>375</v>
      </c>
      <c r="BA100" s="70" t="s">
        <v>507</v>
      </c>
      <c r="BB100" s="70" t="s">
        <v>461</v>
      </c>
      <c r="BC100" s="70" t="s">
        <v>461</v>
      </c>
      <c r="BD100" s="70" t="s">
        <v>461</v>
      </c>
      <c r="BE100" s="70" t="s">
        <v>461</v>
      </c>
      <c r="BF100" s="70" t="s">
        <v>461</v>
      </c>
      <c r="BG100" s="70" t="s">
        <v>461</v>
      </c>
      <c r="BH100" s="70" t="s">
        <v>461</v>
      </c>
      <c r="BI100" s="70" t="s">
        <v>461</v>
      </c>
      <c r="BJ100" s="70" t="s">
        <v>461</v>
      </c>
      <c r="BK100" s="70" t="s">
        <v>461</v>
      </c>
      <c r="BQ100" s="69" t="s">
        <v>375</v>
      </c>
      <c r="BR100" s="70" t="s">
        <v>513</v>
      </c>
      <c r="BS100" s="70" t="s">
        <v>461</v>
      </c>
      <c r="BT100" s="70" t="s">
        <v>461</v>
      </c>
      <c r="BU100" s="70" t="s">
        <v>461</v>
      </c>
      <c r="BV100" s="70" t="s">
        <v>461</v>
      </c>
      <c r="BW100" s="70" t="s">
        <v>461</v>
      </c>
      <c r="BX100" s="70" t="s">
        <v>461</v>
      </c>
      <c r="BY100" s="70" t="s">
        <v>461</v>
      </c>
      <c r="BZ100" s="70" t="s">
        <v>461</v>
      </c>
      <c r="CA100" s="70" t="s">
        <v>461</v>
      </c>
      <c r="CB100" s="70" t="s">
        <v>461</v>
      </c>
    </row>
    <row r="101" spans="1:80" ht="20" thickBot="1">
      <c r="A101" s="69" t="s">
        <v>377</v>
      </c>
      <c r="B101" s="70" t="s">
        <v>466</v>
      </c>
      <c r="C101" s="70" t="s">
        <v>461</v>
      </c>
      <c r="D101" s="70" t="s">
        <v>461</v>
      </c>
      <c r="E101" s="70" t="s">
        <v>461</v>
      </c>
      <c r="F101" s="70" t="s">
        <v>461</v>
      </c>
      <c r="G101" s="70" t="s">
        <v>461</v>
      </c>
      <c r="H101" s="70" t="s">
        <v>461</v>
      </c>
      <c r="I101" s="70" t="s">
        <v>461</v>
      </c>
      <c r="J101" s="70" t="s">
        <v>461</v>
      </c>
      <c r="K101" s="70" t="s">
        <v>461</v>
      </c>
      <c r="L101" s="70" t="s">
        <v>461</v>
      </c>
      <c r="R101" s="69" t="s">
        <v>377</v>
      </c>
      <c r="S101" s="70" t="s">
        <v>486</v>
      </c>
      <c r="T101" s="70" t="s">
        <v>461</v>
      </c>
      <c r="U101" s="70" t="s">
        <v>461</v>
      </c>
      <c r="V101" s="70" t="s">
        <v>461</v>
      </c>
      <c r="W101" s="70" t="s">
        <v>461</v>
      </c>
      <c r="X101" s="70" t="s">
        <v>461</v>
      </c>
      <c r="Y101" s="70" t="s">
        <v>461</v>
      </c>
      <c r="Z101" s="70" t="s">
        <v>461</v>
      </c>
      <c r="AA101" s="70" t="s">
        <v>461</v>
      </c>
      <c r="AB101" s="70" t="s">
        <v>461</v>
      </c>
      <c r="AC101" s="70" t="s">
        <v>461</v>
      </c>
      <c r="AI101" s="69" t="s">
        <v>377</v>
      </c>
      <c r="AJ101" s="70" t="s">
        <v>485</v>
      </c>
      <c r="AK101" s="70" t="s">
        <v>461</v>
      </c>
      <c r="AL101" s="70" t="s">
        <v>461</v>
      </c>
      <c r="AM101" s="70" t="s">
        <v>461</v>
      </c>
      <c r="AN101" s="70" t="s">
        <v>461</v>
      </c>
      <c r="AO101" s="70" t="s">
        <v>461</v>
      </c>
      <c r="AP101" s="70" t="s">
        <v>461</v>
      </c>
      <c r="AQ101" s="70" t="s">
        <v>461</v>
      </c>
      <c r="AR101" s="70" t="s">
        <v>461</v>
      </c>
      <c r="AS101" s="70" t="s">
        <v>461</v>
      </c>
      <c r="AT101" s="70" t="s">
        <v>461</v>
      </c>
      <c r="AZ101" s="69" t="s">
        <v>377</v>
      </c>
      <c r="BA101" s="70" t="s">
        <v>508</v>
      </c>
      <c r="BB101" s="70" t="s">
        <v>461</v>
      </c>
      <c r="BC101" s="70" t="s">
        <v>461</v>
      </c>
      <c r="BD101" s="70" t="s">
        <v>461</v>
      </c>
      <c r="BE101" s="70" t="s">
        <v>461</v>
      </c>
      <c r="BF101" s="70" t="s">
        <v>461</v>
      </c>
      <c r="BG101" s="70" t="s">
        <v>461</v>
      </c>
      <c r="BH101" s="70" t="s">
        <v>461</v>
      </c>
      <c r="BI101" s="70" t="s">
        <v>461</v>
      </c>
      <c r="BJ101" s="70" t="s">
        <v>461</v>
      </c>
      <c r="BK101" s="70" t="s">
        <v>461</v>
      </c>
      <c r="BQ101" s="69" t="s">
        <v>377</v>
      </c>
      <c r="BR101" s="70" t="s">
        <v>513</v>
      </c>
      <c r="BS101" s="70" t="s">
        <v>461</v>
      </c>
      <c r="BT101" s="70" t="s">
        <v>461</v>
      </c>
      <c r="BU101" s="70" t="s">
        <v>461</v>
      </c>
      <c r="BV101" s="70" t="s">
        <v>461</v>
      </c>
      <c r="BW101" s="70" t="s">
        <v>461</v>
      </c>
      <c r="BX101" s="70" t="s">
        <v>461</v>
      </c>
      <c r="BY101" s="70" t="s">
        <v>461</v>
      </c>
      <c r="BZ101" s="70" t="s">
        <v>461</v>
      </c>
      <c r="CA101" s="70" t="s">
        <v>461</v>
      </c>
      <c r="CB101" s="70" t="s">
        <v>461</v>
      </c>
    </row>
    <row r="102" spans="1:80" ht="20" thickBot="1">
      <c r="A102" s="69" t="s">
        <v>379</v>
      </c>
      <c r="B102" s="70" t="s">
        <v>467</v>
      </c>
      <c r="C102" s="70" t="s">
        <v>461</v>
      </c>
      <c r="D102" s="70" t="s">
        <v>461</v>
      </c>
      <c r="E102" s="70" t="s">
        <v>461</v>
      </c>
      <c r="F102" s="70" t="s">
        <v>461</v>
      </c>
      <c r="G102" s="70" t="s">
        <v>461</v>
      </c>
      <c r="H102" s="70" t="s">
        <v>461</v>
      </c>
      <c r="I102" s="70" t="s">
        <v>461</v>
      </c>
      <c r="J102" s="70" t="s">
        <v>461</v>
      </c>
      <c r="K102" s="70" t="s">
        <v>461</v>
      </c>
      <c r="L102" s="70" t="s">
        <v>461</v>
      </c>
      <c r="R102" s="69" t="s">
        <v>379</v>
      </c>
      <c r="S102" s="70" t="s">
        <v>487</v>
      </c>
      <c r="T102" s="70" t="s">
        <v>461</v>
      </c>
      <c r="U102" s="70" t="s">
        <v>461</v>
      </c>
      <c r="V102" s="70" t="s">
        <v>461</v>
      </c>
      <c r="W102" s="70" t="s">
        <v>461</v>
      </c>
      <c r="X102" s="70" t="s">
        <v>461</v>
      </c>
      <c r="Y102" s="70" t="s">
        <v>461</v>
      </c>
      <c r="Z102" s="70" t="s">
        <v>461</v>
      </c>
      <c r="AA102" s="70" t="s">
        <v>461</v>
      </c>
      <c r="AB102" s="70" t="s">
        <v>461</v>
      </c>
      <c r="AC102" s="70" t="s">
        <v>461</v>
      </c>
      <c r="AI102" s="69" t="s">
        <v>379</v>
      </c>
      <c r="AJ102" s="70" t="s">
        <v>488</v>
      </c>
      <c r="AK102" s="70" t="s">
        <v>461</v>
      </c>
      <c r="AL102" s="70" t="s">
        <v>461</v>
      </c>
      <c r="AM102" s="70" t="s">
        <v>461</v>
      </c>
      <c r="AN102" s="70" t="s">
        <v>461</v>
      </c>
      <c r="AO102" s="70" t="s">
        <v>461</v>
      </c>
      <c r="AP102" s="70" t="s">
        <v>461</v>
      </c>
      <c r="AQ102" s="70" t="s">
        <v>461</v>
      </c>
      <c r="AR102" s="70" t="s">
        <v>461</v>
      </c>
      <c r="AS102" s="70" t="s">
        <v>461</v>
      </c>
      <c r="AT102" s="70" t="s">
        <v>461</v>
      </c>
      <c r="AZ102" s="69" t="s">
        <v>379</v>
      </c>
      <c r="BA102" s="70" t="s">
        <v>508</v>
      </c>
      <c r="BB102" s="70" t="s">
        <v>461</v>
      </c>
      <c r="BC102" s="70" t="s">
        <v>461</v>
      </c>
      <c r="BD102" s="70" t="s">
        <v>461</v>
      </c>
      <c r="BE102" s="70" t="s">
        <v>461</v>
      </c>
      <c r="BF102" s="70" t="s">
        <v>461</v>
      </c>
      <c r="BG102" s="70" t="s">
        <v>461</v>
      </c>
      <c r="BH102" s="70" t="s">
        <v>461</v>
      </c>
      <c r="BI102" s="70" t="s">
        <v>461</v>
      </c>
      <c r="BJ102" s="70" t="s">
        <v>461</v>
      </c>
      <c r="BK102" s="70" t="s">
        <v>461</v>
      </c>
      <c r="BQ102" s="69" t="s">
        <v>379</v>
      </c>
      <c r="BR102" s="70" t="s">
        <v>513</v>
      </c>
      <c r="BS102" s="70" t="s">
        <v>461</v>
      </c>
      <c r="BT102" s="70" t="s">
        <v>461</v>
      </c>
      <c r="BU102" s="70" t="s">
        <v>461</v>
      </c>
      <c r="BV102" s="70" t="s">
        <v>461</v>
      </c>
      <c r="BW102" s="70" t="s">
        <v>461</v>
      </c>
      <c r="BX102" s="70" t="s">
        <v>461</v>
      </c>
      <c r="BY102" s="70" t="s">
        <v>461</v>
      </c>
      <c r="BZ102" s="70" t="s">
        <v>461</v>
      </c>
      <c r="CA102" s="70" t="s">
        <v>461</v>
      </c>
      <c r="CB102" s="70" t="s">
        <v>461</v>
      </c>
    </row>
    <row r="103" spans="1:80" ht="20" thickBot="1">
      <c r="A103" s="69" t="s">
        <v>381</v>
      </c>
      <c r="B103" s="70" t="s">
        <v>468</v>
      </c>
      <c r="C103" s="70" t="s">
        <v>461</v>
      </c>
      <c r="D103" s="70" t="s">
        <v>461</v>
      </c>
      <c r="E103" s="70" t="s">
        <v>461</v>
      </c>
      <c r="F103" s="70" t="s">
        <v>461</v>
      </c>
      <c r="G103" s="70" t="s">
        <v>461</v>
      </c>
      <c r="H103" s="70" t="s">
        <v>461</v>
      </c>
      <c r="I103" s="70" t="s">
        <v>461</v>
      </c>
      <c r="J103" s="70" t="s">
        <v>461</v>
      </c>
      <c r="K103" s="70" t="s">
        <v>461</v>
      </c>
      <c r="L103" s="70" t="s">
        <v>461</v>
      </c>
      <c r="R103" s="69" t="s">
        <v>381</v>
      </c>
      <c r="S103" s="70" t="s">
        <v>487</v>
      </c>
      <c r="T103" s="70" t="s">
        <v>461</v>
      </c>
      <c r="U103" s="70" t="s">
        <v>461</v>
      </c>
      <c r="V103" s="70" t="s">
        <v>461</v>
      </c>
      <c r="W103" s="70" t="s">
        <v>461</v>
      </c>
      <c r="X103" s="70" t="s">
        <v>461</v>
      </c>
      <c r="Y103" s="70" t="s">
        <v>461</v>
      </c>
      <c r="Z103" s="70" t="s">
        <v>461</v>
      </c>
      <c r="AA103" s="70" t="s">
        <v>461</v>
      </c>
      <c r="AB103" s="70" t="s">
        <v>461</v>
      </c>
      <c r="AC103" s="70" t="s">
        <v>461</v>
      </c>
      <c r="AI103" s="69" t="s">
        <v>381</v>
      </c>
      <c r="AJ103" s="70" t="s">
        <v>489</v>
      </c>
      <c r="AK103" s="70" t="s">
        <v>461</v>
      </c>
      <c r="AL103" s="70" t="s">
        <v>461</v>
      </c>
      <c r="AM103" s="70" t="s">
        <v>461</v>
      </c>
      <c r="AN103" s="70" t="s">
        <v>461</v>
      </c>
      <c r="AO103" s="70" t="s">
        <v>461</v>
      </c>
      <c r="AP103" s="70" t="s">
        <v>461</v>
      </c>
      <c r="AQ103" s="70" t="s">
        <v>461</v>
      </c>
      <c r="AR103" s="70" t="s">
        <v>461</v>
      </c>
      <c r="AS103" s="70" t="s">
        <v>461</v>
      </c>
      <c r="AT103" s="70" t="s">
        <v>461</v>
      </c>
      <c r="AZ103" s="69" t="s">
        <v>381</v>
      </c>
      <c r="BA103" s="70" t="s">
        <v>509</v>
      </c>
      <c r="BB103" s="70" t="s">
        <v>461</v>
      </c>
      <c r="BC103" s="70" t="s">
        <v>461</v>
      </c>
      <c r="BD103" s="70" t="s">
        <v>461</v>
      </c>
      <c r="BE103" s="70" t="s">
        <v>461</v>
      </c>
      <c r="BF103" s="70" t="s">
        <v>461</v>
      </c>
      <c r="BG103" s="70" t="s">
        <v>461</v>
      </c>
      <c r="BH103" s="70" t="s">
        <v>461</v>
      </c>
      <c r="BI103" s="70" t="s">
        <v>461</v>
      </c>
      <c r="BJ103" s="70" t="s">
        <v>461</v>
      </c>
      <c r="BK103" s="70" t="s">
        <v>461</v>
      </c>
      <c r="BQ103" s="69" t="s">
        <v>381</v>
      </c>
      <c r="BR103" s="70" t="s">
        <v>514</v>
      </c>
      <c r="BS103" s="70" t="s">
        <v>461</v>
      </c>
      <c r="BT103" s="70" t="s">
        <v>461</v>
      </c>
      <c r="BU103" s="70" t="s">
        <v>461</v>
      </c>
      <c r="BV103" s="70" t="s">
        <v>461</v>
      </c>
      <c r="BW103" s="70" t="s">
        <v>461</v>
      </c>
      <c r="BX103" s="70" t="s">
        <v>461</v>
      </c>
      <c r="BY103" s="70" t="s">
        <v>461</v>
      </c>
      <c r="BZ103" s="70" t="s">
        <v>461</v>
      </c>
      <c r="CA103" s="70" t="s">
        <v>461</v>
      </c>
      <c r="CB103" s="70" t="s">
        <v>461</v>
      </c>
    </row>
    <row r="104" spans="1:80" ht="20" thickBot="1">
      <c r="A104" s="69" t="s">
        <v>383</v>
      </c>
      <c r="B104" s="70" t="s">
        <v>469</v>
      </c>
      <c r="C104" s="70" t="s">
        <v>461</v>
      </c>
      <c r="D104" s="70" t="s">
        <v>461</v>
      </c>
      <c r="E104" s="70" t="s">
        <v>461</v>
      </c>
      <c r="F104" s="70" t="s">
        <v>461</v>
      </c>
      <c r="G104" s="70" t="s">
        <v>461</v>
      </c>
      <c r="H104" s="70" t="s">
        <v>461</v>
      </c>
      <c r="I104" s="70" t="s">
        <v>461</v>
      </c>
      <c r="J104" s="70" t="s">
        <v>461</v>
      </c>
      <c r="K104" s="70" t="s">
        <v>461</v>
      </c>
      <c r="L104" s="70" t="s">
        <v>461</v>
      </c>
      <c r="R104" s="69" t="s">
        <v>383</v>
      </c>
      <c r="S104" s="70" t="s">
        <v>490</v>
      </c>
      <c r="T104" s="70" t="s">
        <v>461</v>
      </c>
      <c r="U104" s="70" t="s">
        <v>461</v>
      </c>
      <c r="V104" s="70" t="s">
        <v>461</v>
      </c>
      <c r="W104" s="70" t="s">
        <v>461</v>
      </c>
      <c r="X104" s="70" t="s">
        <v>461</v>
      </c>
      <c r="Y104" s="70" t="s">
        <v>461</v>
      </c>
      <c r="Z104" s="70" t="s">
        <v>461</v>
      </c>
      <c r="AA104" s="70" t="s">
        <v>461</v>
      </c>
      <c r="AB104" s="70" t="s">
        <v>461</v>
      </c>
      <c r="AC104" s="70" t="s">
        <v>461</v>
      </c>
      <c r="AI104" s="69" t="s">
        <v>383</v>
      </c>
      <c r="AJ104" s="70" t="s">
        <v>489</v>
      </c>
      <c r="AK104" s="70" t="s">
        <v>461</v>
      </c>
      <c r="AL104" s="70" t="s">
        <v>461</v>
      </c>
      <c r="AM104" s="70" t="s">
        <v>461</v>
      </c>
      <c r="AN104" s="70" t="s">
        <v>461</v>
      </c>
      <c r="AO104" s="70" t="s">
        <v>461</v>
      </c>
      <c r="AP104" s="70" t="s">
        <v>461</v>
      </c>
      <c r="AQ104" s="70" t="s">
        <v>461</v>
      </c>
      <c r="AR104" s="70" t="s">
        <v>461</v>
      </c>
      <c r="AS104" s="70" t="s">
        <v>461</v>
      </c>
      <c r="AT104" s="70" t="s">
        <v>461</v>
      </c>
      <c r="AZ104" s="69" t="s">
        <v>383</v>
      </c>
      <c r="BA104" s="70" t="s">
        <v>509</v>
      </c>
      <c r="BB104" s="70" t="s">
        <v>461</v>
      </c>
      <c r="BC104" s="70" t="s">
        <v>461</v>
      </c>
      <c r="BD104" s="70" t="s">
        <v>461</v>
      </c>
      <c r="BE104" s="70" t="s">
        <v>461</v>
      </c>
      <c r="BF104" s="70" t="s">
        <v>461</v>
      </c>
      <c r="BG104" s="70" t="s">
        <v>461</v>
      </c>
      <c r="BH104" s="70" t="s">
        <v>461</v>
      </c>
      <c r="BI104" s="70" t="s">
        <v>461</v>
      </c>
      <c r="BJ104" s="70" t="s">
        <v>461</v>
      </c>
      <c r="BK104" s="70" t="s">
        <v>461</v>
      </c>
      <c r="BQ104" s="69" t="s">
        <v>383</v>
      </c>
      <c r="BR104" s="70" t="s">
        <v>514</v>
      </c>
      <c r="BS104" s="70" t="s">
        <v>461</v>
      </c>
      <c r="BT104" s="70" t="s">
        <v>461</v>
      </c>
      <c r="BU104" s="70" t="s">
        <v>461</v>
      </c>
      <c r="BV104" s="70" t="s">
        <v>461</v>
      </c>
      <c r="BW104" s="70" t="s">
        <v>461</v>
      </c>
      <c r="BX104" s="70" t="s">
        <v>461</v>
      </c>
      <c r="BY104" s="70" t="s">
        <v>461</v>
      </c>
      <c r="BZ104" s="70" t="s">
        <v>461</v>
      </c>
      <c r="CA104" s="70" t="s">
        <v>461</v>
      </c>
      <c r="CB104" s="70" t="s">
        <v>461</v>
      </c>
    </row>
    <row r="105" spans="1:80" ht="20" thickBot="1">
      <c r="A105" s="69" t="s">
        <v>385</v>
      </c>
      <c r="B105" s="70" t="s">
        <v>470</v>
      </c>
      <c r="C105" s="70" t="s">
        <v>461</v>
      </c>
      <c r="D105" s="70" t="s">
        <v>461</v>
      </c>
      <c r="E105" s="70" t="s">
        <v>461</v>
      </c>
      <c r="F105" s="70" t="s">
        <v>461</v>
      </c>
      <c r="G105" s="70" t="s">
        <v>461</v>
      </c>
      <c r="H105" s="70" t="s">
        <v>461</v>
      </c>
      <c r="I105" s="70" t="s">
        <v>461</v>
      </c>
      <c r="J105" s="70" t="s">
        <v>461</v>
      </c>
      <c r="K105" s="70" t="s">
        <v>461</v>
      </c>
      <c r="L105" s="70" t="s">
        <v>461</v>
      </c>
      <c r="R105" s="69" t="s">
        <v>385</v>
      </c>
      <c r="S105" s="70" t="s">
        <v>491</v>
      </c>
      <c r="T105" s="70" t="s">
        <v>461</v>
      </c>
      <c r="U105" s="70" t="s">
        <v>461</v>
      </c>
      <c r="V105" s="70" t="s">
        <v>461</v>
      </c>
      <c r="W105" s="70" t="s">
        <v>461</v>
      </c>
      <c r="X105" s="70" t="s">
        <v>461</v>
      </c>
      <c r="Y105" s="70" t="s">
        <v>461</v>
      </c>
      <c r="Z105" s="70" t="s">
        <v>461</v>
      </c>
      <c r="AA105" s="70" t="s">
        <v>461</v>
      </c>
      <c r="AB105" s="70" t="s">
        <v>461</v>
      </c>
      <c r="AC105" s="70" t="s">
        <v>461</v>
      </c>
      <c r="AI105" s="69" t="s">
        <v>385</v>
      </c>
      <c r="AJ105" s="70" t="s">
        <v>492</v>
      </c>
      <c r="AK105" s="70" t="s">
        <v>461</v>
      </c>
      <c r="AL105" s="70" t="s">
        <v>461</v>
      </c>
      <c r="AM105" s="70" t="s">
        <v>461</v>
      </c>
      <c r="AN105" s="70" t="s">
        <v>461</v>
      </c>
      <c r="AO105" s="70" t="s">
        <v>461</v>
      </c>
      <c r="AP105" s="70" t="s">
        <v>461</v>
      </c>
      <c r="AQ105" s="70" t="s">
        <v>461</v>
      </c>
      <c r="AR105" s="70" t="s">
        <v>461</v>
      </c>
      <c r="AS105" s="70" t="s">
        <v>461</v>
      </c>
      <c r="AT105" s="70" t="s">
        <v>461</v>
      </c>
      <c r="AZ105" s="69" t="s">
        <v>385</v>
      </c>
      <c r="BA105" s="70" t="s">
        <v>510</v>
      </c>
      <c r="BB105" s="70" t="s">
        <v>461</v>
      </c>
      <c r="BC105" s="70" t="s">
        <v>461</v>
      </c>
      <c r="BD105" s="70" t="s">
        <v>461</v>
      </c>
      <c r="BE105" s="70" t="s">
        <v>461</v>
      </c>
      <c r="BF105" s="70" t="s">
        <v>461</v>
      </c>
      <c r="BG105" s="70" t="s">
        <v>461</v>
      </c>
      <c r="BH105" s="70" t="s">
        <v>461</v>
      </c>
      <c r="BI105" s="70" t="s">
        <v>461</v>
      </c>
      <c r="BJ105" s="70" t="s">
        <v>461</v>
      </c>
      <c r="BK105" s="70" t="s">
        <v>461</v>
      </c>
      <c r="BQ105" s="69" t="s">
        <v>385</v>
      </c>
      <c r="BR105" s="70" t="s">
        <v>515</v>
      </c>
      <c r="BS105" s="70" t="s">
        <v>461</v>
      </c>
      <c r="BT105" s="70" t="s">
        <v>461</v>
      </c>
      <c r="BU105" s="70" t="s">
        <v>461</v>
      </c>
      <c r="BV105" s="70" t="s">
        <v>461</v>
      </c>
      <c r="BW105" s="70" t="s">
        <v>461</v>
      </c>
      <c r="BX105" s="70" t="s">
        <v>461</v>
      </c>
      <c r="BY105" s="70" t="s">
        <v>461</v>
      </c>
      <c r="BZ105" s="70" t="s">
        <v>461</v>
      </c>
      <c r="CA105" s="70" t="s">
        <v>461</v>
      </c>
      <c r="CB105" s="70" t="s">
        <v>461</v>
      </c>
    </row>
    <row r="106" spans="1:80" ht="18.5" thickBot="1">
      <c r="A106" s="65"/>
      <c r="R106" s="65"/>
      <c r="AI106" s="65"/>
      <c r="AZ106" s="65"/>
      <c r="BQ106" s="65"/>
    </row>
    <row r="107" spans="1:80" ht="15" thickBot="1">
      <c r="A107" s="69" t="s">
        <v>386</v>
      </c>
      <c r="B107" s="69" t="s">
        <v>339</v>
      </c>
      <c r="C107" s="69" t="s">
        <v>340</v>
      </c>
      <c r="D107" s="69" t="s">
        <v>341</v>
      </c>
      <c r="E107" s="69" t="s">
        <v>342</v>
      </c>
      <c r="F107" s="69" t="s">
        <v>343</v>
      </c>
      <c r="G107" s="69" t="s">
        <v>344</v>
      </c>
      <c r="H107" s="69" t="s">
        <v>345</v>
      </c>
      <c r="I107" s="69" t="s">
        <v>346</v>
      </c>
      <c r="J107" s="69" t="s">
        <v>347</v>
      </c>
      <c r="K107" s="69" t="s">
        <v>348</v>
      </c>
      <c r="L107" s="69" t="s">
        <v>349</v>
      </c>
      <c r="R107" s="69" t="s">
        <v>386</v>
      </c>
      <c r="S107" s="69" t="s">
        <v>339</v>
      </c>
      <c r="T107" s="69" t="s">
        <v>340</v>
      </c>
      <c r="U107" s="69" t="s">
        <v>341</v>
      </c>
      <c r="V107" s="69" t="s">
        <v>342</v>
      </c>
      <c r="W107" s="69" t="s">
        <v>343</v>
      </c>
      <c r="X107" s="69" t="s">
        <v>344</v>
      </c>
      <c r="Y107" s="69" t="s">
        <v>345</v>
      </c>
      <c r="Z107" s="69" t="s">
        <v>346</v>
      </c>
      <c r="AA107" s="69" t="s">
        <v>347</v>
      </c>
      <c r="AB107" s="69" t="s">
        <v>348</v>
      </c>
      <c r="AC107" s="69" t="s">
        <v>349</v>
      </c>
      <c r="AI107" s="69" t="s">
        <v>386</v>
      </c>
      <c r="AJ107" s="69" t="s">
        <v>339</v>
      </c>
      <c r="AK107" s="69" t="s">
        <v>340</v>
      </c>
      <c r="AL107" s="69" t="s">
        <v>341</v>
      </c>
      <c r="AM107" s="69" t="s">
        <v>342</v>
      </c>
      <c r="AN107" s="69" t="s">
        <v>343</v>
      </c>
      <c r="AO107" s="69" t="s">
        <v>344</v>
      </c>
      <c r="AP107" s="69" t="s">
        <v>345</v>
      </c>
      <c r="AQ107" s="69" t="s">
        <v>346</v>
      </c>
      <c r="AR107" s="69" t="s">
        <v>347</v>
      </c>
      <c r="AS107" s="69" t="s">
        <v>348</v>
      </c>
      <c r="AT107" s="69" t="s">
        <v>349</v>
      </c>
      <c r="AZ107" s="69" t="s">
        <v>386</v>
      </c>
      <c r="BA107" s="69" t="s">
        <v>339</v>
      </c>
      <c r="BB107" s="69" t="s">
        <v>340</v>
      </c>
      <c r="BC107" s="69" t="s">
        <v>341</v>
      </c>
      <c r="BD107" s="69" t="s">
        <v>342</v>
      </c>
      <c r="BE107" s="69" t="s">
        <v>343</v>
      </c>
      <c r="BF107" s="69" t="s">
        <v>344</v>
      </c>
      <c r="BG107" s="69" t="s">
        <v>345</v>
      </c>
      <c r="BH107" s="69" t="s">
        <v>346</v>
      </c>
      <c r="BI107" s="69" t="s">
        <v>347</v>
      </c>
      <c r="BJ107" s="69" t="s">
        <v>348</v>
      </c>
      <c r="BK107" s="69" t="s">
        <v>349</v>
      </c>
      <c r="BQ107" s="69" t="s">
        <v>386</v>
      </c>
      <c r="BR107" s="69" t="s">
        <v>339</v>
      </c>
      <c r="BS107" s="69" t="s">
        <v>340</v>
      </c>
      <c r="BT107" s="69" t="s">
        <v>341</v>
      </c>
      <c r="BU107" s="69" t="s">
        <v>342</v>
      </c>
      <c r="BV107" s="69" t="s">
        <v>343</v>
      </c>
      <c r="BW107" s="69" t="s">
        <v>344</v>
      </c>
      <c r="BX107" s="69" t="s">
        <v>345</v>
      </c>
      <c r="BY107" s="69" t="s">
        <v>346</v>
      </c>
      <c r="BZ107" s="69" t="s">
        <v>347</v>
      </c>
      <c r="CA107" s="69" t="s">
        <v>348</v>
      </c>
      <c r="CB107" s="69" t="s">
        <v>349</v>
      </c>
    </row>
    <row r="108" spans="1:80" ht="15" thickBot="1">
      <c r="A108" s="69" t="s">
        <v>363</v>
      </c>
      <c r="B108" s="70">
        <v>369845</v>
      </c>
      <c r="C108" s="70">
        <v>0</v>
      </c>
      <c r="D108" s="70">
        <v>0</v>
      </c>
      <c r="E108" s="70">
        <v>0</v>
      </c>
      <c r="F108" s="70">
        <v>0</v>
      </c>
      <c r="G108" s="70">
        <v>0</v>
      </c>
      <c r="H108" s="70">
        <v>0</v>
      </c>
      <c r="I108" s="70">
        <v>0</v>
      </c>
      <c r="J108" s="70">
        <v>0</v>
      </c>
      <c r="K108" s="70">
        <v>0</v>
      </c>
      <c r="L108" s="70">
        <v>0</v>
      </c>
      <c r="R108" s="69" t="s">
        <v>363</v>
      </c>
      <c r="S108" s="70">
        <v>659657.4</v>
      </c>
      <c r="T108" s="70">
        <v>0</v>
      </c>
      <c r="U108" s="70">
        <v>0</v>
      </c>
      <c r="V108" s="70">
        <v>0</v>
      </c>
      <c r="W108" s="70">
        <v>0</v>
      </c>
      <c r="X108" s="70">
        <v>0</v>
      </c>
      <c r="Y108" s="70">
        <v>0</v>
      </c>
      <c r="Z108" s="70">
        <v>0</v>
      </c>
      <c r="AA108" s="70">
        <v>0</v>
      </c>
      <c r="AB108" s="70">
        <v>0</v>
      </c>
      <c r="AC108" s="70">
        <v>0</v>
      </c>
      <c r="AI108" s="69" t="s">
        <v>363</v>
      </c>
      <c r="AJ108" s="70">
        <v>159374.79999999999</v>
      </c>
      <c r="AK108" s="70">
        <v>0</v>
      </c>
      <c r="AL108" s="70">
        <v>0</v>
      </c>
      <c r="AM108" s="70">
        <v>0</v>
      </c>
      <c r="AN108" s="70">
        <v>0</v>
      </c>
      <c r="AO108" s="70">
        <v>0</v>
      </c>
      <c r="AP108" s="70">
        <v>0</v>
      </c>
      <c r="AQ108" s="70">
        <v>0</v>
      </c>
      <c r="AR108" s="70">
        <v>0</v>
      </c>
      <c r="AS108" s="70">
        <v>0</v>
      </c>
      <c r="AT108" s="70">
        <v>0</v>
      </c>
      <c r="AZ108" s="69" t="s">
        <v>363</v>
      </c>
      <c r="BA108" s="70">
        <v>1006313.1</v>
      </c>
      <c r="BB108" s="70">
        <v>0</v>
      </c>
      <c r="BC108" s="70">
        <v>0</v>
      </c>
      <c r="BD108" s="70">
        <v>0</v>
      </c>
      <c r="BE108" s="70">
        <v>0</v>
      </c>
      <c r="BF108" s="70">
        <v>0</v>
      </c>
      <c r="BG108" s="70">
        <v>0</v>
      </c>
      <c r="BH108" s="70">
        <v>0</v>
      </c>
      <c r="BI108" s="70">
        <v>0</v>
      </c>
      <c r="BJ108" s="70">
        <v>0</v>
      </c>
      <c r="BK108" s="70">
        <v>0</v>
      </c>
      <c r="BQ108" s="69" t="s">
        <v>363</v>
      </c>
      <c r="BR108" s="70">
        <v>1001430.5</v>
      </c>
      <c r="BS108" s="70">
        <v>0</v>
      </c>
      <c r="BT108" s="70">
        <v>0</v>
      </c>
      <c r="BU108" s="70">
        <v>0</v>
      </c>
      <c r="BV108" s="70">
        <v>0</v>
      </c>
      <c r="BW108" s="70">
        <v>0</v>
      </c>
      <c r="BX108" s="70">
        <v>0</v>
      </c>
      <c r="BY108" s="70">
        <v>0</v>
      </c>
      <c r="BZ108" s="70">
        <v>0</v>
      </c>
      <c r="CA108" s="70">
        <v>0</v>
      </c>
      <c r="CB108" s="70">
        <v>0</v>
      </c>
    </row>
    <row r="109" spans="1:80" ht="15" thickBot="1">
      <c r="A109" s="69" t="s">
        <v>367</v>
      </c>
      <c r="B109" s="70">
        <v>342809</v>
      </c>
      <c r="C109" s="70">
        <v>0</v>
      </c>
      <c r="D109" s="70">
        <v>0</v>
      </c>
      <c r="E109" s="70">
        <v>0</v>
      </c>
      <c r="F109" s="70">
        <v>0</v>
      </c>
      <c r="G109" s="70">
        <v>0</v>
      </c>
      <c r="H109" s="70">
        <v>0</v>
      </c>
      <c r="I109" s="70">
        <v>0</v>
      </c>
      <c r="J109" s="70">
        <v>0</v>
      </c>
      <c r="K109" s="70">
        <v>0</v>
      </c>
      <c r="L109" s="70">
        <v>0</v>
      </c>
      <c r="R109" s="69" t="s">
        <v>367</v>
      </c>
      <c r="S109" s="70">
        <v>659657.4</v>
      </c>
      <c r="T109" s="70">
        <v>0</v>
      </c>
      <c r="U109" s="70">
        <v>0</v>
      </c>
      <c r="V109" s="70">
        <v>0</v>
      </c>
      <c r="W109" s="70">
        <v>0</v>
      </c>
      <c r="X109" s="70">
        <v>0</v>
      </c>
      <c r="Y109" s="70">
        <v>0</v>
      </c>
      <c r="Z109" s="70">
        <v>0</v>
      </c>
      <c r="AA109" s="70">
        <v>0</v>
      </c>
      <c r="AB109" s="70">
        <v>0</v>
      </c>
      <c r="AC109" s="70">
        <v>0</v>
      </c>
      <c r="AI109" s="69" t="s">
        <v>367</v>
      </c>
      <c r="AJ109" s="70">
        <v>146478.79999999999</v>
      </c>
      <c r="AK109" s="70">
        <v>0</v>
      </c>
      <c r="AL109" s="70">
        <v>0</v>
      </c>
      <c r="AM109" s="70">
        <v>0</v>
      </c>
      <c r="AN109" s="70">
        <v>0</v>
      </c>
      <c r="AO109" s="70">
        <v>0</v>
      </c>
      <c r="AP109" s="70">
        <v>0</v>
      </c>
      <c r="AQ109" s="70">
        <v>0</v>
      </c>
      <c r="AR109" s="70">
        <v>0</v>
      </c>
      <c r="AS109" s="70">
        <v>0</v>
      </c>
      <c r="AT109" s="70">
        <v>0</v>
      </c>
      <c r="AZ109" s="69" t="s">
        <v>367</v>
      </c>
      <c r="BA109" s="70">
        <v>1006313.1</v>
      </c>
      <c r="BB109" s="70">
        <v>0</v>
      </c>
      <c r="BC109" s="70">
        <v>0</v>
      </c>
      <c r="BD109" s="70">
        <v>0</v>
      </c>
      <c r="BE109" s="70">
        <v>0</v>
      </c>
      <c r="BF109" s="70">
        <v>0</v>
      </c>
      <c r="BG109" s="70">
        <v>0</v>
      </c>
      <c r="BH109" s="70">
        <v>0</v>
      </c>
      <c r="BI109" s="70">
        <v>0</v>
      </c>
      <c r="BJ109" s="70">
        <v>0</v>
      </c>
      <c r="BK109" s="70">
        <v>0</v>
      </c>
      <c r="BQ109" s="69" t="s">
        <v>367</v>
      </c>
      <c r="BR109" s="70">
        <v>1001430.5</v>
      </c>
      <c r="BS109" s="70">
        <v>0</v>
      </c>
      <c r="BT109" s="70">
        <v>0</v>
      </c>
      <c r="BU109" s="70">
        <v>0</v>
      </c>
      <c r="BV109" s="70">
        <v>0</v>
      </c>
      <c r="BW109" s="70">
        <v>0</v>
      </c>
      <c r="BX109" s="70">
        <v>0</v>
      </c>
      <c r="BY109" s="70">
        <v>0</v>
      </c>
      <c r="BZ109" s="70">
        <v>0</v>
      </c>
      <c r="CA109" s="70">
        <v>0</v>
      </c>
      <c r="CB109" s="70">
        <v>0</v>
      </c>
    </row>
    <row r="110" spans="1:80" ht="15" thickBot="1">
      <c r="A110" s="69" t="s">
        <v>369</v>
      </c>
      <c r="B110" s="70">
        <v>332932</v>
      </c>
      <c r="C110" s="70">
        <v>0</v>
      </c>
      <c r="D110" s="70">
        <v>0</v>
      </c>
      <c r="E110" s="70">
        <v>0</v>
      </c>
      <c r="F110" s="70">
        <v>0</v>
      </c>
      <c r="G110" s="70">
        <v>0</v>
      </c>
      <c r="H110" s="70">
        <v>0</v>
      </c>
      <c r="I110" s="70">
        <v>0</v>
      </c>
      <c r="J110" s="70">
        <v>0</v>
      </c>
      <c r="K110" s="70">
        <v>0</v>
      </c>
      <c r="L110" s="70">
        <v>0</v>
      </c>
      <c r="R110" s="69" t="s">
        <v>369</v>
      </c>
      <c r="S110" s="70">
        <v>650606.5</v>
      </c>
      <c r="T110" s="70">
        <v>0</v>
      </c>
      <c r="U110" s="70">
        <v>0</v>
      </c>
      <c r="V110" s="70">
        <v>0</v>
      </c>
      <c r="W110" s="70">
        <v>0</v>
      </c>
      <c r="X110" s="70">
        <v>0</v>
      </c>
      <c r="Y110" s="70">
        <v>0</v>
      </c>
      <c r="Z110" s="70">
        <v>0</v>
      </c>
      <c r="AA110" s="70">
        <v>0</v>
      </c>
      <c r="AB110" s="70">
        <v>0</v>
      </c>
      <c r="AC110" s="70">
        <v>0</v>
      </c>
      <c r="AI110" s="69" t="s">
        <v>369</v>
      </c>
      <c r="AJ110" s="70">
        <v>132783.5</v>
      </c>
      <c r="AK110" s="70">
        <v>0</v>
      </c>
      <c r="AL110" s="70">
        <v>0</v>
      </c>
      <c r="AM110" s="70">
        <v>0</v>
      </c>
      <c r="AN110" s="70">
        <v>0</v>
      </c>
      <c r="AO110" s="70">
        <v>0</v>
      </c>
      <c r="AP110" s="70">
        <v>0</v>
      </c>
      <c r="AQ110" s="70">
        <v>0</v>
      </c>
      <c r="AR110" s="70">
        <v>0</v>
      </c>
      <c r="AS110" s="70">
        <v>0</v>
      </c>
      <c r="AT110" s="70">
        <v>0</v>
      </c>
      <c r="AZ110" s="69" t="s">
        <v>369</v>
      </c>
      <c r="BA110" s="70">
        <v>1005708</v>
      </c>
      <c r="BB110" s="70">
        <v>0</v>
      </c>
      <c r="BC110" s="70">
        <v>0</v>
      </c>
      <c r="BD110" s="70">
        <v>0</v>
      </c>
      <c r="BE110" s="70">
        <v>0</v>
      </c>
      <c r="BF110" s="70">
        <v>0</v>
      </c>
      <c r="BG110" s="70">
        <v>0</v>
      </c>
      <c r="BH110" s="70">
        <v>0</v>
      </c>
      <c r="BI110" s="70">
        <v>0</v>
      </c>
      <c r="BJ110" s="70">
        <v>0</v>
      </c>
      <c r="BK110" s="70">
        <v>0</v>
      </c>
      <c r="BQ110" s="69" t="s">
        <v>369</v>
      </c>
      <c r="BR110" s="70">
        <v>1000110.6</v>
      </c>
      <c r="BS110" s="70">
        <v>0</v>
      </c>
      <c r="BT110" s="70">
        <v>0</v>
      </c>
      <c r="BU110" s="70">
        <v>0</v>
      </c>
      <c r="BV110" s="70">
        <v>0</v>
      </c>
      <c r="BW110" s="70">
        <v>0</v>
      </c>
      <c r="BX110" s="70">
        <v>0</v>
      </c>
      <c r="BY110" s="70">
        <v>0</v>
      </c>
      <c r="BZ110" s="70">
        <v>0</v>
      </c>
      <c r="CA110" s="70">
        <v>0</v>
      </c>
      <c r="CB110" s="70">
        <v>0</v>
      </c>
    </row>
    <row r="111" spans="1:80" ht="15" thickBot="1">
      <c r="A111" s="69" t="s">
        <v>371</v>
      </c>
      <c r="B111" s="70">
        <v>316239</v>
      </c>
      <c r="C111" s="70">
        <v>0</v>
      </c>
      <c r="D111" s="70">
        <v>0</v>
      </c>
      <c r="E111" s="70">
        <v>0</v>
      </c>
      <c r="F111" s="70">
        <v>0</v>
      </c>
      <c r="G111" s="70">
        <v>0</v>
      </c>
      <c r="H111" s="70">
        <v>0</v>
      </c>
      <c r="I111" s="70">
        <v>0</v>
      </c>
      <c r="J111" s="70">
        <v>0</v>
      </c>
      <c r="K111" s="70">
        <v>0</v>
      </c>
      <c r="L111" s="70">
        <v>0</v>
      </c>
      <c r="R111" s="69" t="s">
        <v>371</v>
      </c>
      <c r="S111" s="70">
        <v>645784.5</v>
      </c>
      <c r="T111" s="70">
        <v>0</v>
      </c>
      <c r="U111" s="70">
        <v>0</v>
      </c>
      <c r="V111" s="70">
        <v>0</v>
      </c>
      <c r="W111" s="70">
        <v>0</v>
      </c>
      <c r="X111" s="70">
        <v>0</v>
      </c>
      <c r="Y111" s="70">
        <v>0</v>
      </c>
      <c r="Z111" s="70">
        <v>0</v>
      </c>
      <c r="AA111" s="70">
        <v>0</v>
      </c>
      <c r="AB111" s="70">
        <v>0</v>
      </c>
      <c r="AC111" s="70">
        <v>0</v>
      </c>
      <c r="AI111" s="69" t="s">
        <v>371</v>
      </c>
      <c r="AJ111" s="70">
        <v>132783.5</v>
      </c>
      <c r="AK111" s="70">
        <v>0</v>
      </c>
      <c r="AL111" s="70">
        <v>0</v>
      </c>
      <c r="AM111" s="70">
        <v>0</v>
      </c>
      <c r="AN111" s="70">
        <v>0</v>
      </c>
      <c r="AO111" s="70">
        <v>0</v>
      </c>
      <c r="AP111" s="70">
        <v>0</v>
      </c>
      <c r="AQ111" s="70">
        <v>0</v>
      </c>
      <c r="AR111" s="70">
        <v>0</v>
      </c>
      <c r="AS111" s="70">
        <v>0</v>
      </c>
      <c r="AT111" s="70">
        <v>0</v>
      </c>
      <c r="AZ111" s="69" t="s">
        <v>371</v>
      </c>
      <c r="BA111" s="70">
        <v>1005708</v>
      </c>
      <c r="BB111" s="70">
        <v>0</v>
      </c>
      <c r="BC111" s="70">
        <v>0</v>
      </c>
      <c r="BD111" s="70">
        <v>0</v>
      </c>
      <c r="BE111" s="70">
        <v>0</v>
      </c>
      <c r="BF111" s="70">
        <v>0</v>
      </c>
      <c r="BG111" s="70">
        <v>0</v>
      </c>
      <c r="BH111" s="70">
        <v>0</v>
      </c>
      <c r="BI111" s="70">
        <v>0</v>
      </c>
      <c r="BJ111" s="70">
        <v>0</v>
      </c>
      <c r="BK111" s="70">
        <v>0</v>
      </c>
      <c r="BQ111" s="69" t="s">
        <v>371</v>
      </c>
      <c r="BR111" s="70">
        <v>1000110.6</v>
      </c>
      <c r="BS111" s="70">
        <v>0</v>
      </c>
      <c r="BT111" s="70">
        <v>0</v>
      </c>
      <c r="BU111" s="70">
        <v>0</v>
      </c>
      <c r="BV111" s="70">
        <v>0</v>
      </c>
      <c r="BW111" s="70">
        <v>0</v>
      </c>
      <c r="BX111" s="70">
        <v>0</v>
      </c>
      <c r="BY111" s="70">
        <v>0</v>
      </c>
      <c r="BZ111" s="70">
        <v>0</v>
      </c>
      <c r="CA111" s="70">
        <v>0</v>
      </c>
      <c r="CB111" s="70">
        <v>0</v>
      </c>
    </row>
    <row r="112" spans="1:80" ht="15" thickBot="1">
      <c r="A112" s="69" t="s">
        <v>373</v>
      </c>
      <c r="B112" s="70">
        <v>305343</v>
      </c>
      <c r="C112" s="70">
        <v>0</v>
      </c>
      <c r="D112" s="70">
        <v>0</v>
      </c>
      <c r="E112" s="70">
        <v>0</v>
      </c>
      <c r="F112" s="70">
        <v>0</v>
      </c>
      <c r="G112" s="70">
        <v>0</v>
      </c>
      <c r="H112" s="70">
        <v>0</v>
      </c>
      <c r="I112" s="70">
        <v>0</v>
      </c>
      <c r="J112" s="70">
        <v>0</v>
      </c>
      <c r="K112" s="70">
        <v>0</v>
      </c>
      <c r="L112" s="70">
        <v>0</v>
      </c>
      <c r="R112" s="69" t="s">
        <v>373</v>
      </c>
      <c r="S112" s="70">
        <v>645784.5</v>
      </c>
      <c r="T112" s="70">
        <v>0</v>
      </c>
      <c r="U112" s="70">
        <v>0</v>
      </c>
      <c r="V112" s="70">
        <v>0</v>
      </c>
      <c r="W112" s="70">
        <v>0</v>
      </c>
      <c r="X112" s="70">
        <v>0</v>
      </c>
      <c r="Y112" s="70">
        <v>0</v>
      </c>
      <c r="Z112" s="70">
        <v>0</v>
      </c>
      <c r="AA112" s="70">
        <v>0</v>
      </c>
      <c r="AB112" s="70">
        <v>0</v>
      </c>
      <c r="AC112" s="70">
        <v>0</v>
      </c>
      <c r="AI112" s="69" t="s">
        <v>373</v>
      </c>
      <c r="AJ112" s="70">
        <v>75768.899999999994</v>
      </c>
      <c r="AK112" s="70">
        <v>0</v>
      </c>
      <c r="AL112" s="70">
        <v>0</v>
      </c>
      <c r="AM112" s="70">
        <v>0</v>
      </c>
      <c r="AN112" s="70">
        <v>0</v>
      </c>
      <c r="AO112" s="70">
        <v>0</v>
      </c>
      <c r="AP112" s="70">
        <v>0</v>
      </c>
      <c r="AQ112" s="70">
        <v>0</v>
      </c>
      <c r="AR112" s="70">
        <v>0</v>
      </c>
      <c r="AS112" s="70">
        <v>0</v>
      </c>
      <c r="AT112" s="70">
        <v>0</v>
      </c>
      <c r="AZ112" s="69" t="s">
        <v>373</v>
      </c>
      <c r="BA112" s="70">
        <v>1002377.4</v>
      </c>
      <c r="BB112" s="70">
        <v>0</v>
      </c>
      <c r="BC112" s="70">
        <v>0</v>
      </c>
      <c r="BD112" s="70">
        <v>0</v>
      </c>
      <c r="BE112" s="70">
        <v>0</v>
      </c>
      <c r="BF112" s="70">
        <v>0</v>
      </c>
      <c r="BG112" s="70">
        <v>0</v>
      </c>
      <c r="BH112" s="70">
        <v>0</v>
      </c>
      <c r="BI112" s="70">
        <v>0</v>
      </c>
      <c r="BJ112" s="70">
        <v>0</v>
      </c>
      <c r="BK112" s="70">
        <v>0</v>
      </c>
      <c r="BQ112" s="69" t="s">
        <v>373</v>
      </c>
      <c r="BR112" s="70">
        <v>1000110.6</v>
      </c>
      <c r="BS112" s="70">
        <v>0</v>
      </c>
      <c r="BT112" s="70">
        <v>0</v>
      </c>
      <c r="BU112" s="70">
        <v>0</v>
      </c>
      <c r="BV112" s="70">
        <v>0</v>
      </c>
      <c r="BW112" s="70">
        <v>0</v>
      </c>
      <c r="BX112" s="70">
        <v>0</v>
      </c>
      <c r="BY112" s="70">
        <v>0</v>
      </c>
      <c r="BZ112" s="70">
        <v>0</v>
      </c>
      <c r="CA112" s="70">
        <v>0</v>
      </c>
      <c r="CB112" s="70">
        <v>0</v>
      </c>
    </row>
    <row r="113" spans="1:84" ht="15" thickBot="1">
      <c r="A113" s="69" t="s">
        <v>375</v>
      </c>
      <c r="B113" s="70">
        <v>305343</v>
      </c>
      <c r="C113" s="70">
        <v>0</v>
      </c>
      <c r="D113" s="70">
        <v>0</v>
      </c>
      <c r="E113" s="70">
        <v>0</v>
      </c>
      <c r="F113" s="70">
        <v>0</v>
      </c>
      <c r="G113" s="70">
        <v>0</v>
      </c>
      <c r="H113" s="70">
        <v>0</v>
      </c>
      <c r="I113" s="70">
        <v>0</v>
      </c>
      <c r="J113" s="70">
        <v>0</v>
      </c>
      <c r="K113" s="70">
        <v>0</v>
      </c>
      <c r="L113" s="70">
        <v>0</v>
      </c>
      <c r="R113" s="69" t="s">
        <v>375</v>
      </c>
      <c r="S113" s="70">
        <v>614946.80000000005</v>
      </c>
      <c r="T113" s="70">
        <v>0</v>
      </c>
      <c r="U113" s="70">
        <v>0</v>
      </c>
      <c r="V113" s="70">
        <v>0</v>
      </c>
      <c r="W113" s="70">
        <v>0</v>
      </c>
      <c r="X113" s="70">
        <v>0</v>
      </c>
      <c r="Y113" s="70">
        <v>0</v>
      </c>
      <c r="Z113" s="70">
        <v>0</v>
      </c>
      <c r="AA113" s="70">
        <v>0</v>
      </c>
      <c r="AB113" s="70">
        <v>0</v>
      </c>
      <c r="AC113" s="70">
        <v>0</v>
      </c>
      <c r="AI113" s="69" t="s">
        <v>375</v>
      </c>
      <c r="AJ113" s="70">
        <v>75768.899999999994</v>
      </c>
      <c r="AK113" s="70">
        <v>0</v>
      </c>
      <c r="AL113" s="70">
        <v>0</v>
      </c>
      <c r="AM113" s="70">
        <v>0</v>
      </c>
      <c r="AN113" s="70">
        <v>0</v>
      </c>
      <c r="AO113" s="70">
        <v>0</v>
      </c>
      <c r="AP113" s="70">
        <v>0</v>
      </c>
      <c r="AQ113" s="70">
        <v>0</v>
      </c>
      <c r="AR113" s="70">
        <v>0</v>
      </c>
      <c r="AS113" s="70">
        <v>0</v>
      </c>
      <c r="AT113" s="70">
        <v>0</v>
      </c>
      <c r="AZ113" s="69" t="s">
        <v>375</v>
      </c>
      <c r="BA113" s="70">
        <v>1002377.4</v>
      </c>
      <c r="BB113" s="70">
        <v>0</v>
      </c>
      <c r="BC113" s="70">
        <v>0</v>
      </c>
      <c r="BD113" s="70">
        <v>0</v>
      </c>
      <c r="BE113" s="70">
        <v>0</v>
      </c>
      <c r="BF113" s="70">
        <v>0</v>
      </c>
      <c r="BG113" s="70">
        <v>0</v>
      </c>
      <c r="BH113" s="70">
        <v>0</v>
      </c>
      <c r="BI113" s="70">
        <v>0</v>
      </c>
      <c r="BJ113" s="70">
        <v>0</v>
      </c>
      <c r="BK113" s="70">
        <v>0</v>
      </c>
      <c r="BQ113" s="69" t="s">
        <v>375</v>
      </c>
      <c r="BR113" s="70">
        <v>1000110.6</v>
      </c>
      <c r="BS113" s="70">
        <v>0</v>
      </c>
      <c r="BT113" s="70">
        <v>0</v>
      </c>
      <c r="BU113" s="70">
        <v>0</v>
      </c>
      <c r="BV113" s="70">
        <v>0</v>
      </c>
      <c r="BW113" s="70">
        <v>0</v>
      </c>
      <c r="BX113" s="70">
        <v>0</v>
      </c>
      <c r="BY113" s="70">
        <v>0</v>
      </c>
      <c r="BZ113" s="70">
        <v>0</v>
      </c>
      <c r="CA113" s="70">
        <v>0</v>
      </c>
      <c r="CB113" s="70">
        <v>0</v>
      </c>
    </row>
    <row r="114" spans="1:84" ht="15" thickBot="1">
      <c r="A114" s="69" t="s">
        <v>377</v>
      </c>
      <c r="B114" s="70">
        <v>267857</v>
      </c>
      <c r="C114" s="70">
        <v>0</v>
      </c>
      <c r="D114" s="70">
        <v>0</v>
      </c>
      <c r="E114" s="70">
        <v>0</v>
      </c>
      <c r="F114" s="70">
        <v>0</v>
      </c>
      <c r="G114" s="70">
        <v>0</v>
      </c>
      <c r="H114" s="70">
        <v>0</v>
      </c>
      <c r="I114" s="70">
        <v>0</v>
      </c>
      <c r="J114" s="70">
        <v>0</v>
      </c>
      <c r="K114" s="70">
        <v>0</v>
      </c>
      <c r="L114" s="70">
        <v>0</v>
      </c>
      <c r="R114" s="69" t="s">
        <v>377</v>
      </c>
      <c r="S114" s="70">
        <v>614946.80000000005</v>
      </c>
      <c r="T114" s="70">
        <v>0</v>
      </c>
      <c r="U114" s="70">
        <v>0</v>
      </c>
      <c r="V114" s="70">
        <v>0</v>
      </c>
      <c r="W114" s="70">
        <v>0</v>
      </c>
      <c r="X114" s="70">
        <v>0</v>
      </c>
      <c r="Y114" s="70">
        <v>0</v>
      </c>
      <c r="Z114" s="70">
        <v>0</v>
      </c>
      <c r="AA114" s="70">
        <v>0</v>
      </c>
      <c r="AB114" s="70">
        <v>0</v>
      </c>
      <c r="AC114" s="70">
        <v>0</v>
      </c>
      <c r="AI114" s="69" t="s">
        <v>377</v>
      </c>
      <c r="AJ114" s="70">
        <v>75768.899999999994</v>
      </c>
      <c r="AK114" s="70">
        <v>0</v>
      </c>
      <c r="AL114" s="70">
        <v>0</v>
      </c>
      <c r="AM114" s="70">
        <v>0</v>
      </c>
      <c r="AN114" s="70">
        <v>0</v>
      </c>
      <c r="AO114" s="70">
        <v>0</v>
      </c>
      <c r="AP114" s="70">
        <v>0</v>
      </c>
      <c r="AQ114" s="70">
        <v>0</v>
      </c>
      <c r="AR114" s="70">
        <v>0</v>
      </c>
      <c r="AS114" s="70">
        <v>0</v>
      </c>
      <c r="AT114" s="70">
        <v>0</v>
      </c>
      <c r="AZ114" s="69" t="s">
        <v>377</v>
      </c>
      <c r="BA114" s="70">
        <v>1001537.2</v>
      </c>
      <c r="BB114" s="70">
        <v>0</v>
      </c>
      <c r="BC114" s="70">
        <v>0</v>
      </c>
      <c r="BD114" s="70">
        <v>0</v>
      </c>
      <c r="BE114" s="70">
        <v>0</v>
      </c>
      <c r="BF114" s="70">
        <v>0</v>
      </c>
      <c r="BG114" s="70">
        <v>0</v>
      </c>
      <c r="BH114" s="70">
        <v>0</v>
      </c>
      <c r="BI114" s="70">
        <v>0</v>
      </c>
      <c r="BJ114" s="70">
        <v>0</v>
      </c>
      <c r="BK114" s="70">
        <v>0</v>
      </c>
      <c r="BQ114" s="69" t="s">
        <v>377</v>
      </c>
      <c r="BR114" s="70">
        <v>1000110.6</v>
      </c>
      <c r="BS114" s="70">
        <v>0</v>
      </c>
      <c r="BT114" s="70">
        <v>0</v>
      </c>
      <c r="BU114" s="70">
        <v>0</v>
      </c>
      <c r="BV114" s="70">
        <v>0</v>
      </c>
      <c r="BW114" s="70">
        <v>0</v>
      </c>
      <c r="BX114" s="70">
        <v>0</v>
      </c>
      <c r="BY114" s="70">
        <v>0</v>
      </c>
      <c r="BZ114" s="70">
        <v>0</v>
      </c>
      <c r="CA114" s="70">
        <v>0</v>
      </c>
      <c r="CB114" s="70">
        <v>0</v>
      </c>
    </row>
    <row r="115" spans="1:84" ht="15" thickBot="1">
      <c r="A115" s="69" t="s">
        <v>379</v>
      </c>
      <c r="B115" s="70">
        <v>226198</v>
      </c>
      <c r="C115" s="70">
        <v>0</v>
      </c>
      <c r="D115" s="70">
        <v>0</v>
      </c>
      <c r="E115" s="70">
        <v>0</v>
      </c>
      <c r="F115" s="70">
        <v>0</v>
      </c>
      <c r="G115" s="70">
        <v>0</v>
      </c>
      <c r="H115" s="70">
        <v>0</v>
      </c>
      <c r="I115" s="70">
        <v>0</v>
      </c>
      <c r="J115" s="70">
        <v>0</v>
      </c>
      <c r="K115" s="70">
        <v>0</v>
      </c>
      <c r="L115" s="70">
        <v>0</v>
      </c>
      <c r="R115" s="69" t="s">
        <v>379</v>
      </c>
      <c r="S115" s="70">
        <v>610071.4</v>
      </c>
      <c r="T115" s="70">
        <v>0</v>
      </c>
      <c r="U115" s="70">
        <v>0</v>
      </c>
      <c r="V115" s="70">
        <v>0</v>
      </c>
      <c r="W115" s="70">
        <v>0</v>
      </c>
      <c r="X115" s="70">
        <v>0</v>
      </c>
      <c r="Y115" s="70">
        <v>0</v>
      </c>
      <c r="Z115" s="70">
        <v>0</v>
      </c>
      <c r="AA115" s="70">
        <v>0</v>
      </c>
      <c r="AB115" s="70">
        <v>0</v>
      </c>
      <c r="AC115" s="70">
        <v>0</v>
      </c>
      <c r="AI115" s="69" t="s">
        <v>379</v>
      </c>
      <c r="AJ115" s="70">
        <v>74821.3</v>
      </c>
      <c r="AK115" s="70">
        <v>0</v>
      </c>
      <c r="AL115" s="70">
        <v>0</v>
      </c>
      <c r="AM115" s="70">
        <v>0</v>
      </c>
      <c r="AN115" s="70">
        <v>0</v>
      </c>
      <c r="AO115" s="70">
        <v>0</v>
      </c>
      <c r="AP115" s="70">
        <v>0</v>
      </c>
      <c r="AQ115" s="70">
        <v>0</v>
      </c>
      <c r="AR115" s="70">
        <v>0</v>
      </c>
      <c r="AS115" s="70">
        <v>0</v>
      </c>
      <c r="AT115" s="70">
        <v>0</v>
      </c>
      <c r="AZ115" s="69" t="s">
        <v>379</v>
      </c>
      <c r="BA115" s="70">
        <v>1001537.2</v>
      </c>
      <c r="BB115" s="70">
        <v>0</v>
      </c>
      <c r="BC115" s="70">
        <v>0</v>
      </c>
      <c r="BD115" s="70">
        <v>0</v>
      </c>
      <c r="BE115" s="70">
        <v>0</v>
      </c>
      <c r="BF115" s="70">
        <v>0</v>
      </c>
      <c r="BG115" s="70">
        <v>0</v>
      </c>
      <c r="BH115" s="70">
        <v>0</v>
      </c>
      <c r="BI115" s="70">
        <v>0</v>
      </c>
      <c r="BJ115" s="70">
        <v>0</v>
      </c>
      <c r="BK115" s="70">
        <v>0</v>
      </c>
      <c r="BQ115" s="69" t="s">
        <v>379</v>
      </c>
      <c r="BR115" s="70">
        <v>1000110.6</v>
      </c>
      <c r="BS115" s="70">
        <v>0</v>
      </c>
      <c r="BT115" s="70">
        <v>0</v>
      </c>
      <c r="BU115" s="70">
        <v>0</v>
      </c>
      <c r="BV115" s="70">
        <v>0</v>
      </c>
      <c r="BW115" s="70">
        <v>0</v>
      </c>
      <c r="BX115" s="70">
        <v>0</v>
      </c>
      <c r="BY115" s="70">
        <v>0</v>
      </c>
      <c r="BZ115" s="70">
        <v>0</v>
      </c>
      <c r="CA115" s="70">
        <v>0</v>
      </c>
      <c r="CB115" s="70">
        <v>0</v>
      </c>
    </row>
    <row r="116" spans="1:84" ht="15" thickBot="1">
      <c r="A116" s="69" t="s">
        <v>381</v>
      </c>
      <c r="B116" s="70">
        <v>221944</v>
      </c>
      <c r="C116" s="70">
        <v>0</v>
      </c>
      <c r="D116" s="70">
        <v>0</v>
      </c>
      <c r="E116" s="70">
        <v>0</v>
      </c>
      <c r="F116" s="70">
        <v>0</v>
      </c>
      <c r="G116" s="70">
        <v>0</v>
      </c>
      <c r="H116" s="70">
        <v>0</v>
      </c>
      <c r="I116" s="70">
        <v>0</v>
      </c>
      <c r="J116" s="70">
        <v>0</v>
      </c>
      <c r="K116" s="70">
        <v>0</v>
      </c>
      <c r="L116" s="70">
        <v>0</v>
      </c>
      <c r="R116" s="69" t="s">
        <v>381</v>
      </c>
      <c r="S116" s="70">
        <v>610071.4</v>
      </c>
      <c r="T116" s="70">
        <v>0</v>
      </c>
      <c r="U116" s="70">
        <v>0</v>
      </c>
      <c r="V116" s="70">
        <v>0</v>
      </c>
      <c r="W116" s="70">
        <v>0</v>
      </c>
      <c r="X116" s="70">
        <v>0</v>
      </c>
      <c r="Y116" s="70">
        <v>0</v>
      </c>
      <c r="Z116" s="70">
        <v>0</v>
      </c>
      <c r="AA116" s="70">
        <v>0</v>
      </c>
      <c r="AB116" s="70">
        <v>0</v>
      </c>
      <c r="AC116" s="70">
        <v>0</v>
      </c>
      <c r="AI116" s="69" t="s">
        <v>381</v>
      </c>
      <c r="AJ116" s="70">
        <v>56624.800000000003</v>
      </c>
      <c r="AK116" s="70">
        <v>0</v>
      </c>
      <c r="AL116" s="70">
        <v>0</v>
      </c>
      <c r="AM116" s="70">
        <v>0</v>
      </c>
      <c r="AN116" s="70">
        <v>0</v>
      </c>
      <c r="AO116" s="70">
        <v>0</v>
      </c>
      <c r="AP116" s="70">
        <v>0</v>
      </c>
      <c r="AQ116" s="70">
        <v>0</v>
      </c>
      <c r="AR116" s="70">
        <v>0</v>
      </c>
      <c r="AS116" s="70">
        <v>0</v>
      </c>
      <c r="AT116" s="70">
        <v>0</v>
      </c>
      <c r="AZ116" s="69" t="s">
        <v>381</v>
      </c>
      <c r="BA116" s="70">
        <v>1001022.1</v>
      </c>
      <c r="BB116" s="70">
        <v>0</v>
      </c>
      <c r="BC116" s="70">
        <v>0</v>
      </c>
      <c r="BD116" s="70">
        <v>0</v>
      </c>
      <c r="BE116" s="70">
        <v>0</v>
      </c>
      <c r="BF116" s="70">
        <v>0</v>
      </c>
      <c r="BG116" s="70">
        <v>0</v>
      </c>
      <c r="BH116" s="70">
        <v>0</v>
      </c>
      <c r="BI116" s="70">
        <v>0</v>
      </c>
      <c r="BJ116" s="70">
        <v>0</v>
      </c>
      <c r="BK116" s="70">
        <v>0</v>
      </c>
      <c r="BQ116" s="69" t="s">
        <v>381</v>
      </c>
      <c r="BR116" s="70">
        <v>1000050.6</v>
      </c>
      <c r="BS116" s="70">
        <v>0</v>
      </c>
      <c r="BT116" s="70">
        <v>0</v>
      </c>
      <c r="BU116" s="70">
        <v>0</v>
      </c>
      <c r="BV116" s="70">
        <v>0</v>
      </c>
      <c r="BW116" s="70">
        <v>0</v>
      </c>
      <c r="BX116" s="70">
        <v>0</v>
      </c>
      <c r="BY116" s="70">
        <v>0</v>
      </c>
      <c r="BZ116" s="70">
        <v>0</v>
      </c>
      <c r="CA116" s="70">
        <v>0</v>
      </c>
      <c r="CB116" s="70">
        <v>0</v>
      </c>
    </row>
    <row r="117" spans="1:84" ht="15" thickBot="1">
      <c r="A117" s="69" t="s">
        <v>383</v>
      </c>
      <c r="B117" s="70">
        <v>185571</v>
      </c>
      <c r="C117" s="70">
        <v>0</v>
      </c>
      <c r="D117" s="70">
        <v>0</v>
      </c>
      <c r="E117" s="70">
        <v>0</v>
      </c>
      <c r="F117" s="70">
        <v>0</v>
      </c>
      <c r="G117" s="70">
        <v>0</v>
      </c>
      <c r="H117" s="70">
        <v>0</v>
      </c>
      <c r="I117" s="70">
        <v>0</v>
      </c>
      <c r="J117" s="70">
        <v>0</v>
      </c>
      <c r="K117" s="70">
        <v>0</v>
      </c>
      <c r="L117" s="70">
        <v>0</v>
      </c>
      <c r="R117" s="69" t="s">
        <v>383</v>
      </c>
      <c r="S117" s="70">
        <v>587839.69999999995</v>
      </c>
      <c r="T117" s="70">
        <v>0</v>
      </c>
      <c r="U117" s="70">
        <v>0</v>
      </c>
      <c r="V117" s="70">
        <v>0</v>
      </c>
      <c r="W117" s="70">
        <v>0</v>
      </c>
      <c r="X117" s="70">
        <v>0</v>
      </c>
      <c r="Y117" s="70">
        <v>0</v>
      </c>
      <c r="Z117" s="70">
        <v>0</v>
      </c>
      <c r="AA117" s="70">
        <v>0</v>
      </c>
      <c r="AB117" s="70">
        <v>0</v>
      </c>
      <c r="AC117" s="70">
        <v>0</v>
      </c>
      <c r="AI117" s="69" t="s">
        <v>383</v>
      </c>
      <c r="AJ117" s="70">
        <v>56624.800000000003</v>
      </c>
      <c r="AK117" s="70">
        <v>0</v>
      </c>
      <c r="AL117" s="70">
        <v>0</v>
      </c>
      <c r="AM117" s="70">
        <v>0</v>
      </c>
      <c r="AN117" s="70">
        <v>0</v>
      </c>
      <c r="AO117" s="70">
        <v>0</v>
      </c>
      <c r="AP117" s="70">
        <v>0</v>
      </c>
      <c r="AQ117" s="70">
        <v>0</v>
      </c>
      <c r="AR117" s="70">
        <v>0</v>
      </c>
      <c r="AS117" s="70">
        <v>0</v>
      </c>
      <c r="AT117" s="70">
        <v>0</v>
      </c>
      <c r="AZ117" s="69" t="s">
        <v>383</v>
      </c>
      <c r="BA117" s="70">
        <v>1001022.1</v>
      </c>
      <c r="BB117" s="70">
        <v>0</v>
      </c>
      <c r="BC117" s="70">
        <v>0</v>
      </c>
      <c r="BD117" s="70">
        <v>0</v>
      </c>
      <c r="BE117" s="70">
        <v>0</v>
      </c>
      <c r="BF117" s="70">
        <v>0</v>
      </c>
      <c r="BG117" s="70">
        <v>0</v>
      </c>
      <c r="BH117" s="70">
        <v>0</v>
      </c>
      <c r="BI117" s="70">
        <v>0</v>
      </c>
      <c r="BJ117" s="70">
        <v>0</v>
      </c>
      <c r="BK117" s="70">
        <v>0</v>
      </c>
      <c r="BQ117" s="69" t="s">
        <v>383</v>
      </c>
      <c r="BR117" s="70">
        <v>1000050.6</v>
      </c>
      <c r="BS117" s="70">
        <v>0</v>
      </c>
      <c r="BT117" s="70">
        <v>0</v>
      </c>
      <c r="BU117" s="70">
        <v>0</v>
      </c>
      <c r="BV117" s="70">
        <v>0</v>
      </c>
      <c r="BW117" s="70">
        <v>0</v>
      </c>
      <c r="BX117" s="70">
        <v>0</v>
      </c>
      <c r="BY117" s="70">
        <v>0</v>
      </c>
      <c r="BZ117" s="70">
        <v>0</v>
      </c>
      <c r="CA117" s="70">
        <v>0</v>
      </c>
      <c r="CB117" s="70">
        <v>0</v>
      </c>
    </row>
    <row r="118" spans="1:84" ht="15" thickBot="1">
      <c r="A118" s="69" t="s">
        <v>385</v>
      </c>
      <c r="B118" s="70">
        <v>174995</v>
      </c>
      <c r="C118" s="70">
        <v>0</v>
      </c>
      <c r="D118" s="70">
        <v>0</v>
      </c>
      <c r="E118" s="70">
        <v>0</v>
      </c>
      <c r="F118" s="70">
        <v>0</v>
      </c>
      <c r="G118" s="70">
        <v>0</v>
      </c>
      <c r="H118" s="70">
        <v>0</v>
      </c>
      <c r="I118" s="70">
        <v>0</v>
      </c>
      <c r="J118" s="70">
        <v>0</v>
      </c>
      <c r="K118" s="70">
        <v>0</v>
      </c>
      <c r="L118" s="70">
        <v>0</v>
      </c>
      <c r="R118" s="69" t="s">
        <v>385</v>
      </c>
      <c r="S118" s="70">
        <v>577833.1</v>
      </c>
      <c r="T118" s="70">
        <v>0</v>
      </c>
      <c r="U118" s="70">
        <v>0</v>
      </c>
      <c r="V118" s="70">
        <v>0</v>
      </c>
      <c r="W118" s="70">
        <v>0</v>
      </c>
      <c r="X118" s="70">
        <v>0</v>
      </c>
      <c r="Y118" s="70">
        <v>0</v>
      </c>
      <c r="Z118" s="70">
        <v>0</v>
      </c>
      <c r="AA118" s="70">
        <v>0</v>
      </c>
      <c r="AB118" s="70">
        <v>0</v>
      </c>
      <c r="AC118" s="70">
        <v>0</v>
      </c>
      <c r="AI118" s="69" t="s">
        <v>385</v>
      </c>
      <c r="AJ118" s="70">
        <v>48503.9</v>
      </c>
      <c r="AK118" s="70">
        <v>0</v>
      </c>
      <c r="AL118" s="70">
        <v>0</v>
      </c>
      <c r="AM118" s="70">
        <v>0</v>
      </c>
      <c r="AN118" s="70">
        <v>0</v>
      </c>
      <c r="AO118" s="70">
        <v>0</v>
      </c>
      <c r="AP118" s="70">
        <v>0</v>
      </c>
      <c r="AQ118" s="70">
        <v>0</v>
      </c>
      <c r="AR118" s="70">
        <v>0</v>
      </c>
      <c r="AS118" s="70">
        <v>0</v>
      </c>
      <c r="AT118" s="70">
        <v>0</v>
      </c>
      <c r="AZ118" s="69" t="s">
        <v>385</v>
      </c>
      <c r="BA118" s="70">
        <v>1000832.1</v>
      </c>
      <c r="BB118" s="70">
        <v>0</v>
      </c>
      <c r="BC118" s="70">
        <v>0</v>
      </c>
      <c r="BD118" s="70">
        <v>0</v>
      </c>
      <c r="BE118" s="70">
        <v>0</v>
      </c>
      <c r="BF118" s="70">
        <v>0</v>
      </c>
      <c r="BG118" s="70">
        <v>0</v>
      </c>
      <c r="BH118" s="70">
        <v>0</v>
      </c>
      <c r="BI118" s="70">
        <v>0</v>
      </c>
      <c r="BJ118" s="70">
        <v>0</v>
      </c>
      <c r="BK118" s="70">
        <v>0</v>
      </c>
      <c r="BQ118" s="69" t="s">
        <v>385</v>
      </c>
      <c r="BR118" s="70">
        <v>1000040.6</v>
      </c>
      <c r="BS118" s="70">
        <v>0</v>
      </c>
      <c r="BT118" s="70">
        <v>0</v>
      </c>
      <c r="BU118" s="70">
        <v>0</v>
      </c>
      <c r="BV118" s="70">
        <v>0</v>
      </c>
      <c r="BW118" s="70">
        <v>0</v>
      </c>
      <c r="BX118" s="70">
        <v>0</v>
      </c>
      <c r="BY118" s="70">
        <v>0</v>
      </c>
      <c r="BZ118" s="70">
        <v>0</v>
      </c>
      <c r="CA118" s="70">
        <v>0</v>
      </c>
      <c r="CB118" s="70">
        <v>0</v>
      </c>
    </row>
    <row r="119" spans="1:84" ht="18.5" thickBot="1">
      <c r="A119" s="65"/>
      <c r="R119" s="65"/>
      <c r="AI119" s="65"/>
      <c r="AZ119" s="65"/>
      <c r="BQ119" s="65"/>
    </row>
    <row r="120" spans="1:84" ht="15" thickBot="1">
      <c r="A120" s="69" t="s">
        <v>387</v>
      </c>
      <c r="B120" s="69" t="s">
        <v>339</v>
      </c>
      <c r="C120" s="69" t="s">
        <v>340</v>
      </c>
      <c r="D120" s="69" t="s">
        <v>341</v>
      </c>
      <c r="E120" s="69" t="s">
        <v>342</v>
      </c>
      <c r="F120" s="69" t="s">
        <v>343</v>
      </c>
      <c r="G120" s="69" t="s">
        <v>344</v>
      </c>
      <c r="H120" s="69" t="s">
        <v>345</v>
      </c>
      <c r="I120" s="69" t="s">
        <v>346</v>
      </c>
      <c r="J120" s="69" t="s">
        <v>347</v>
      </c>
      <c r="K120" s="69" t="s">
        <v>348</v>
      </c>
      <c r="L120" s="69" t="s">
        <v>349</v>
      </c>
      <c r="M120" s="69" t="s">
        <v>388</v>
      </c>
      <c r="N120" s="69" t="s">
        <v>389</v>
      </c>
      <c r="O120" s="69" t="s">
        <v>390</v>
      </c>
      <c r="P120" s="69" t="s">
        <v>391</v>
      </c>
      <c r="R120" s="69" t="s">
        <v>387</v>
      </c>
      <c r="S120" s="69" t="s">
        <v>339</v>
      </c>
      <c r="T120" s="69" t="s">
        <v>340</v>
      </c>
      <c r="U120" s="69" t="s">
        <v>341</v>
      </c>
      <c r="V120" s="69" t="s">
        <v>342</v>
      </c>
      <c r="W120" s="69" t="s">
        <v>343</v>
      </c>
      <c r="X120" s="69" t="s">
        <v>344</v>
      </c>
      <c r="Y120" s="69" t="s">
        <v>345</v>
      </c>
      <c r="Z120" s="69" t="s">
        <v>346</v>
      </c>
      <c r="AA120" s="69" t="s">
        <v>347</v>
      </c>
      <c r="AB120" s="69" t="s">
        <v>348</v>
      </c>
      <c r="AC120" s="69" t="s">
        <v>349</v>
      </c>
      <c r="AD120" s="69" t="s">
        <v>388</v>
      </c>
      <c r="AE120" s="69" t="s">
        <v>389</v>
      </c>
      <c r="AF120" s="69" t="s">
        <v>390</v>
      </c>
      <c r="AG120" s="69" t="s">
        <v>391</v>
      </c>
      <c r="AI120" s="69" t="s">
        <v>387</v>
      </c>
      <c r="AJ120" s="69" t="s">
        <v>339</v>
      </c>
      <c r="AK120" s="69" t="s">
        <v>340</v>
      </c>
      <c r="AL120" s="69" t="s">
        <v>341</v>
      </c>
      <c r="AM120" s="69" t="s">
        <v>342</v>
      </c>
      <c r="AN120" s="69" t="s">
        <v>343</v>
      </c>
      <c r="AO120" s="69" t="s">
        <v>344</v>
      </c>
      <c r="AP120" s="69" t="s">
        <v>345</v>
      </c>
      <c r="AQ120" s="69" t="s">
        <v>346</v>
      </c>
      <c r="AR120" s="69" t="s">
        <v>347</v>
      </c>
      <c r="AS120" s="69" t="s">
        <v>348</v>
      </c>
      <c r="AT120" s="69" t="s">
        <v>349</v>
      </c>
      <c r="AU120" s="69" t="s">
        <v>388</v>
      </c>
      <c r="AV120" s="69" t="s">
        <v>389</v>
      </c>
      <c r="AW120" s="69" t="s">
        <v>390</v>
      </c>
      <c r="AX120" s="69" t="s">
        <v>391</v>
      </c>
      <c r="AZ120" s="69" t="s">
        <v>387</v>
      </c>
      <c r="BA120" s="69" t="s">
        <v>339</v>
      </c>
      <c r="BB120" s="69" t="s">
        <v>340</v>
      </c>
      <c r="BC120" s="69" t="s">
        <v>341</v>
      </c>
      <c r="BD120" s="69" t="s">
        <v>342</v>
      </c>
      <c r="BE120" s="69" t="s">
        <v>343</v>
      </c>
      <c r="BF120" s="69" t="s">
        <v>344</v>
      </c>
      <c r="BG120" s="69" t="s">
        <v>345</v>
      </c>
      <c r="BH120" s="69" t="s">
        <v>346</v>
      </c>
      <c r="BI120" s="69" t="s">
        <v>347</v>
      </c>
      <c r="BJ120" s="69" t="s">
        <v>348</v>
      </c>
      <c r="BK120" s="69" t="s">
        <v>349</v>
      </c>
      <c r="BL120" s="69" t="s">
        <v>388</v>
      </c>
      <c r="BM120" s="69" t="s">
        <v>389</v>
      </c>
      <c r="BN120" s="69" t="s">
        <v>390</v>
      </c>
      <c r="BO120" s="69" t="s">
        <v>391</v>
      </c>
      <c r="BQ120" s="69" t="s">
        <v>387</v>
      </c>
      <c r="BR120" s="69" t="s">
        <v>339</v>
      </c>
      <c r="BS120" s="69" t="s">
        <v>340</v>
      </c>
      <c r="BT120" s="69" t="s">
        <v>341</v>
      </c>
      <c r="BU120" s="69" t="s">
        <v>342</v>
      </c>
      <c r="BV120" s="69" t="s">
        <v>343</v>
      </c>
      <c r="BW120" s="69" t="s">
        <v>344</v>
      </c>
      <c r="BX120" s="69" t="s">
        <v>345</v>
      </c>
      <c r="BY120" s="69" t="s">
        <v>346</v>
      </c>
      <c r="BZ120" s="69" t="s">
        <v>347</v>
      </c>
      <c r="CA120" s="69" t="s">
        <v>348</v>
      </c>
      <c r="CB120" s="69" t="s">
        <v>349</v>
      </c>
      <c r="CC120" s="69" t="s">
        <v>388</v>
      </c>
      <c r="CD120" s="69" t="s">
        <v>389</v>
      </c>
      <c r="CE120" s="69" t="s">
        <v>390</v>
      </c>
      <c r="CF120" s="69" t="s">
        <v>391</v>
      </c>
    </row>
    <row r="121" spans="1:84" ht="15" thickBot="1">
      <c r="A121" s="69" t="s">
        <v>351</v>
      </c>
      <c r="B121" s="70">
        <v>174995</v>
      </c>
      <c r="C121" s="70">
        <v>0</v>
      </c>
      <c r="D121" s="70">
        <v>0</v>
      </c>
      <c r="E121" s="70">
        <v>0</v>
      </c>
      <c r="F121" s="70">
        <v>0</v>
      </c>
      <c r="G121" s="70">
        <v>0</v>
      </c>
      <c r="H121" s="70">
        <v>0</v>
      </c>
      <c r="I121" s="70">
        <v>0</v>
      </c>
      <c r="J121" s="70">
        <v>0</v>
      </c>
      <c r="K121" s="70">
        <v>0</v>
      </c>
      <c r="L121" s="70">
        <v>0</v>
      </c>
      <c r="M121" s="70">
        <v>174995</v>
      </c>
      <c r="N121" s="70">
        <v>174995</v>
      </c>
      <c r="O121" s="70">
        <v>0</v>
      </c>
      <c r="P121" s="70">
        <v>0</v>
      </c>
      <c r="R121" s="69" t="s">
        <v>351</v>
      </c>
      <c r="S121" s="70">
        <v>659657.4</v>
      </c>
      <c r="T121" s="70">
        <v>0</v>
      </c>
      <c r="U121" s="70">
        <v>0</v>
      </c>
      <c r="V121" s="70">
        <v>0</v>
      </c>
      <c r="W121" s="70">
        <v>0</v>
      </c>
      <c r="X121" s="70">
        <v>0</v>
      </c>
      <c r="Y121" s="70">
        <v>0</v>
      </c>
      <c r="Z121" s="70">
        <v>0</v>
      </c>
      <c r="AA121" s="70">
        <v>0</v>
      </c>
      <c r="AB121" s="70">
        <v>0</v>
      </c>
      <c r="AC121" s="70">
        <v>0</v>
      </c>
      <c r="AD121" s="70">
        <v>659657.4</v>
      </c>
      <c r="AE121" s="70">
        <v>659527</v>
      </c>
      <c r="AF121" s="70">
        <v>-130.4</v>
      </c>
      <c r="AG121" s="70">
        <v>-0.02</v>
      </c>
      <c r="AI121" s="69" t="s">
        <v>351</v>
      </c>
      <c r="AJ121" s="70">
        <v>159374.79999999999</v>
      </c>
      <c r="AK121" s="70">
        <v>0</v>
      </c>
      <c r="AL121" s="70">
        <v>0</v>
      </c>
      <c r="AM121" s="70">
        <v>0</v>
      </c>
      <c r="AN121" s="70">
        <v>0</v>
      </c>
      <c r="AO121" s="70">
        <v>0</v>
      </c>
      <c r="AP121" s="70">
        <v>0</v>
      </c>
      <c r="AQ121" s="70">
        <v>0</v>
      </c>
      <c r="AR121" s="70">
        <v>0</v>
      </c>
      <c r="AS121" s="70">
        <v>0</v>
      </c>
      <c r="AT121" s="70">
        <v>0</v>
      </c>
      <c r="AU121" s="70">
        <v>159374.79999999999</v>
      </c>
      <c r="AV121" s="70">
        <v>159436</v>
      </c>
      <c r="AW121" s="81" t="s">
        <v>493</v>
      </c>
      <c r="AX121" s="70">
        <v>0.04</v>
      </c>
      <c r="AZ121" s="69" t="s">
        <v>351</v>
      </c>
      <c r="BA121" s="70">
        <v>1006313.1</v>
      </c>
      <c r="BB121" s="70">
        <v>0</v>
      </c>
      <c r="BC121" s="70">
        <v>0</v>
      </c>
      <c r="BD121" s="70">
        <v>0</v>
      </c>
      <c r="BE121" s="70">
        <v>0</v>
      </c>
      <c r="BF121" s="70">
        <v>0</v>
      </c>
      <c r="BG121" s="70">
        <v>0</v>
      </c>
      <c r="BH121" s="70">
        <v>0</v>
      </c>
      <c r="BI121" s="70">
        <v>0</v>
      </c>
      <c r="BJ121" s="70">
        <v>0</v>
      </c>
      <c r="BK121" s="70">
        <v>0</v>
      </c>
      <c r="BL121" s="70">
        <v>1006313.1</v>
      </c>
      <c r="BM121" s="70">
        <v>1005857</v>
      </c>
      <c r="BN121" s="70">
        <v>-456.1</v>
      </c>
      <c r="BO121" s="70">
        <v>-0.05</v>
      </c>
      <c r="BQ121" s="69" t="s">
        <v>351</v>
      </c>
      <c r="BR121" s="70">
        <v>1000040.6</v>
      </c>
      <c r="BS121" s="70">
        <v>0</v>
      </c>
      <c r="BT121" s="70">
        <v>0</v>
      </c>
      <c r="BU121" s="70">
        <v>0</v>
      </c>
      <c r="BV121" s="70">
        <v>0</v>
      </c>
      <c r="BW121" s="70">
        <v>0</v>
      </c>
      <c r="BX121" s="70">
        <v>0</v>
      </c>
      <c r="BY121" s="70">
        <v>0</v>
      </c>
      <c r="BZ121" s="70">
        <v>0</v>
      </c>
      <c r="CA121" s="70">
        <v>0</v>
      </c>
      <c r="CB121" s="70">
        <v>0</v>
      </c>
      <c r="CC121" s="70">
        <v>1000040.6</v>
      </c>
      <c r="CD121" s="70">
        <v>1000183</v>
      </c>
      <c r="CE121" s="70">
        <v>142.4</v>
      </c>
      <c r="CF121" s="70">
        <v>0.01</v>
      </c>
    </row>
    <row r="122" spans="1:84" ht="15" thickBot="1">
      <c r="A122" s="69" t="s">
        <v>352</v>
      </c>
      <c r="B122" s="70">
        <v>226198</v>
      </c>
      <c r="C122" s="70">
        <v>0</v>
      </c>
      <c r="D122" s="70">
        <v>0</v>
      </c>
      <c r="E122" s="70">
        <v>0</v>
      </c>
      <c r="F122" s="70">
        <v>0</v>
      </c>
      <c r="G122" s="70">
        <v>0</v>
      </c>
      <c r="H122" s="70">
        <v>0</v>
      </c>
      <c r="I122" s="70">
        <v>0</v>
      </c>
      <c r="J122" s="70">
        <v>0</v>
      </c>
      <c r="K122" s="70">
        <v>0</v>
      </c>
      <c r="L122" s="70">
        <v>0</v>
      </c>
      <c r="M122" s="70">
        <v>226198</v>
      </c>
      <c r="N122" s="70">
        <v>226198</v>
      </c>
      <c r="O122" s="70">
        <v>0</v>
      </c>
      <c r="P122" s="70">
        <v>0</v>
      </c>
      <c r="R122" s="69" t="s">
        <v>352</v>
      </c>
      <c r="S122" s="70">
        <v>645784.5</v>
      </c>
      <c r="T122" s="70">
        <v>0</v>
      </c>
      <c r="U122" s="70">
        <v>0</v>
      </c>
      <c r="V122" s="70">
        <v>0</v>
      </c>
      <c r="W122" s="70">
        <v>0</v>
      </c>
      <c r="X122" s="70">
        <v>0</v>
      </c>
      <c r="Y122" s="70">
        <v>0</v>
      </c>
      <c r="Z122" s="70">
        <v>0</v>
      </c>
      <c r="AA122" s="70">
        <v>0</v>
      </c>
      <c r="AB122" s="70">
        <v>0</v>
      </c>
      <c r="AC122" s="70">
        <v>0</v>
      </c>
      <c r="AD122" s="70">
        <v>645784.5</v>
      </c>
      <c r="AE122" s="70">
        <v>632587</v>
      </c>
      <c r="AF122" s="70">
        <v>-13197.5</v>
      </c>
      <c r="AG122" s="70">
        <v>-2.09</v>
      </c>
      <c r="AI122" s="69" t="s">
        <v>352</v>
      </c>
      <c r="AJ122" s="70">
        <v>132783.5</v>
      </c>
      <c r="AK122" s="70">
        <v>0</v>
      </c>
      <c r="AL122" s="70">
        <v>0</v>
      </c>
      <c r="AM122" s="70">
        <v>0</v>
      </c>
      <c r="AN122" s="70">
        <v>0</v>
      </c>
      <c r="AO122" s="70">
        <v>0</v>
      </c>
      <c r="AP122" s="70">
        <v>0</v>
      </c>
      <c r="AQ122" s="70">
        <v>0</v>
      </c>
      <c r="AR122" s="70">
        <v>0</v>
      </c>
      <c r="AS122" s="70">
        <v>0</v>
      </c>
      <c r="AT122" s="70">
        <v>0</v>
      </c>
      <c r="AU122" s="70">
        <v>132783.5</v>
      </c>
      <c r="AV122" s="70">
        <v>134504</v>
      </c>
      <c r="AW122" s="70">
        <v>1720.5</v>
      </c>
      <c r="AX122" s="83">
        <f>AW122/AV122</f>
        <v>1.2791441146731695E-2</v>
      </c>
      <c r="AZ122" s="69" t="s">
        <v>352</v>
      </c>
      <c r="BA122" s="70">
        <v>1005708</v>
      </c>
      <c r="BB122" s="70">
        <v>0</v>
      </c>
      <c r="BC122" s="70">
        <v>0</v>
      </c>
      <c r="BD122" s="70">
        <v>0</v>
      </c>
      <c r="BE122" s="70">
        <v>0</v>
      </c>
      <c r="BF122" s="70">
        <v>0</v>
      </c>
      <c r="BG122" s="70">
        <v>0</v>
      </c>
      <c r="BH122" s="70">
        <v>0</v>
      </c>
      <c r="BI122" s="70">
        <v>0</v>
      </c>
      <c r="BJ122" s="70">
        <v>0</v>
      </c>
      <c r="BK122" s="70">
        <v>0</v>
      </c>
      <c r="BL122" s="70">
        <v>1005708</v>
      </c>
      <c r="BM122" s="70">
        <v>1006389</v>
      </c>
      <c r="BN122" s="70">
        <v>681</v>
      </c>
      <c r="BO122" s="70">
        <v>7.0000000000000007E-2</v>
      </c>
      <c r="BQ122" s="69" t="s">
        <v>352</v>
      </c>
      <c r="BR122" s="70">
        <v>1000110.6</v>
      </c>
      <c r="BS122" s="70">
        <v>0</v>
      </c>
      <c r="BT122" s="70">
        <v>0</v>
      </c>
      <c r="BU122" s="70">
        <v>0</v>
      </c>
      <c r="BV122" s="70">
        <v>0</v>
      </c>
      <c r="BW122" s="70">
        <v>0</v>
      </c>
      <c r="BX122" s="70">
        <v>0</v>
      </c>
      <c r="BY122" s="70">
        <v>0</v>
      </c>
      <c r="BZ122" s="70">
        <v>0</v>
      </c>
      <c r="CA122" s="70">
        <v>0</v>
      </c>
      <c r="CB122" s="70">
        <v>0</v>
      </c>
      <c r="CC122" s="70">
        <v>1000110.6</v>
      </c>
      <c r="CD122" s="70">
        <v>1000319</v>
      </c>
      <c r="CE122" s="70">
        <v>208.4</v>
      </c>
      <c r="CF122" s="70">
        <v>0.02</v>
      </c>
    </row>
    <row r="123" spans="1:84" ht="15" thickBot="1">
      <c r="A123" s="69" t="s">
        <v>353</v>
      </c>
      <c r="B123" s="70">
        <v>185571</v>
      </c>
      <c r="C123" s="70">
        <v>0</v>
      </c>
      <c r="D123" s="70">
        <v>0</v>
      </c>
      <c r="E123" s="70">
        <v>0</v>
      </c>
      <c r="F123" s="70">
        <v>0</v>
      </c>
      <c r="G123" s="70">
        <v>0</v>
      </c>
      <c r="H123" s="70">
        <v>0</v>
      </c>
      <c r="I123" s="70">
        <v>0</v>
      </c>
      <c r="J123" s="70">
        <v>0</v>
      </c>
      <c r="K123" s="70">
        <v>0</v>
      </c>
      <c r="L123" s="70">
        <v>0</v>
      </c>
      <c r="M123" s="70">
        <v>185571</v>
      </c>
      <c r="N123" s="70">
        <v>185571</v>
      </c>
      <c r="O123" s="70">
        <v>0</v>
      </c>
      <c r="P123" s="70">
        <v>0</v>
      </c>
      <c r="R123" s="69" t="s">
        <v>353</v>
      </c>
      <c r="S123" s="70">
        <v>659657.4</v>
      </c>
      <c r="T123" s="70">
        <v>0</v>
      </c>
      <c r="U123" s="70">
        <v>0</v>
      </c>
      <c r="V123" s="70">
        <v>0</v>
      </c>
      <c r="W123" s="70">
        <v>0</v>
      </c>
      <c r="X123" s="70">
        <v>0</v>
      </c>
      <c r="Y123" s="70">
        <v>0</v>
      </c>
      <c r="Z123" s="70">
        <v>0</v>
      </c>
      <c r="AA123" s="70">
        <v>0</v>
      </c>
      <c r="AB123" s="70">
        <v>0</v>
      </c>
      <c r="AC123" s="70">
        <v>0</v>
      </c>
      <c r="AD123" s="70">
        <v>659657.4</v>
      </c>
      <c r="AE123" s="70">
        <v>661557</v>
      </c>
      <c r="AF123" s="70">
        <v>1899.6</v>
      </c>
      <c r="AG123" s="70">
        <v>0.28999999999999998</v>
      </c>
      <c r="AI123" s="69" t="s">
        <v>353</v>
      </c>
      <c r="AJ123" s="70">
        <v>146478.79999999999</v>
      </c>
      <c r="AK123" s="70">
        <v>0</v>
      </c>
      <c r="AL123" s="70">
        <v>0</v>
      </c>
      <c r="AM123" s="70">
        <v>0</v>
      </c>
      <c r="AN123" s="70">
        <v>0</v>
      </c>
      <c r="AO123" s="70">
        <v>0</v>
      </c>
      <c r="AP123" s="70">
        <v>0</v>
      </c>
      <c r="AQ123" s="70">
        <v>0</v>
      </c>
      <c r="AR123" s="70">
        <v>0</v>
      </c>
      <c r="AS123" s="70">
        <v>0</v>
      </c>
      <c r="AT123" s="70">
        <v>0</v>
      </c>
      <c r="AU123" s="70">
        <v>146478.79999999999</v>
      </c>
      <c r="AV123" s="70">
        <v>146535</v>
      </c>
      <c r="AW123" s="81" t="s">
        <v>494</v>
      </c>
      <c r="AX123" s="70">
        <v>0.04</v>
      </c>
      <c r="AZ123" s="69" t="s">
        <v>353</v>
      </c>
      <c r="BA123" s="70">
        <v>1006313.1</v>
      </c>
      <c r="BB123" s="70">
        <v>0</v>
      </c>
      <c r="BC123" s="70">
        <v>0</v>
      </c>
      <c r="BD123" s="70">
        <v>0</v>
      </c>
      <c r="BE123" s="70">
        <v>0</v>
      </c>
      <c r="BF123" s="70">
        <v>0</v>
      </c>
      <c r="BG123" s="70">
        <v>0</v>
      </c>
      <c r="BH123" s="70">
        <v>0</v>
      </c>
      <c r="BI123" s="70">
        <v>0</v>
      </c>
      <c r="BJ123" s="70">
        <v>0</v>
      </c>
      <c r="BK123" s="70">
        <v>0</v>
      </c>
      <c r="BL123" s="70">
        <v>1006313.1</v>
      </c>
      <c r="BM123" s="70">
        <v>1006131</v>
      </c>
      <c r="BN123" s="70">
        <v>-182.1</v>
      </c>
      <c r="BO123" s="70">
        <v>-0.02</v>
      </c>
      <c r="BQ123" s="69" t="s">
        <v>353</v>
      </c>
      <c r="BR123" s="70">
        <v>1000050.6</v>
      </c>
      <c r="BS123" s="70">
        <v>0</v>
      </c>
      <c r="BT123" s="70">
        <v>0</v>
      </c>
      <c r="BU123" s="70">
        <v>0</v>
      </c>
      <c r="BV123" s="70">
        <v>0</v>
      </c>
      <c r="BW123" s="70">
        <v>0</v>
      </c>
      <c r="BX123" s="70">
        <v>0</v>
      </c>
      <c r="BY123" s="70">
        <v>0</v>
      </c>
      <c r="BZ123" s="70">
        <v>0</v>
      </c>
      <c r="CA123" s="70">
        <v>0</v>
      </c>
      <c r="CB123" s="70">
        <v>0</v>
      </c>
      <c r="CC123" s="70">
        <v>1000050.6</v>
      </c>
      <c r="CD123" s="70">
        <v>1000204</v>
      </c>
      <c r="CE123" s="70">
        <v>153.4</v>
      </c>
      <c r="CF123" s="70">
        <v>0.02</v>
      </c>
    </row>
    <row r="124" spans="1:84" ht="15" thickBot="1">
      <c r="A124" s="69" t="s">
        <v>354</v>
      </c>
      <c r="B124" s="70">
        <v>221944</v>
      </c>
      <c r="C124" s="70">
        <v>0</v>
      </c>
      <c r="D124" s="70">
        <v>0</v>
      </c>
      <c r="E124" s="70">
        <v>0</v>
      </c>
      <c r="F124" s="70">
        <v>0</v>
      </c>
      <c r="G124" s="70">
        <v>0</v>
      </c>
      <c r="H124" s="70">
        <v>0</v>
      </c>
      <c r="I124" s="70">
        <v>0</v>
      </c>
      <c r="J124" s="70">
        <v>0</v>
      </c>
      <c r="K124" s="70">
        <v>0</v>
      </c>
      <c r="L124" s="70">
        <v>0</v>
      </c>
      <c r="M124" s="70">
        <v>221944</v>
      </c>
      <c r="N124" s="70">
        <v>221944</v>
      </c>
      <c r="O124" s="70">
        <v>0</v>
      </c>
      <c r="P124" s="70">
        <v>0</v>
      </c>
      <c r="R124" s="69" t="s">
        <v>354</v>
      </c>
      <c r="S124" s="70">
        <v>650606.5</v>
      </c>
      <c r="T124" s="70">
        <v>0</v>
      </c>
      <c r="U124" s="70">
        <v>0</v>
      </c>
      <c r="V124" s="70">
        <v>0</v>
      </c>
      <c r="W124" s="70">
        <v>0</v>
      </c>
      <c r="X124" s="70">
        <v>0</v>
      </c>
      <c r="Y124" s="70">
        <v>0</v>
      </c>
      <c r="Z124" s="70">
        <v>0</v>
      </c>
      <c r="AA124" s="70">
        <v>0</v>
      </c>
      <c r="AB124" s="70">
        <v>0</v>
      </c>
      <c r="AC124" s="70">
        <v>0</v>
      </c>
      <c r="AD124" s="70">
        <v>650606.5</v>
      </c>
      <c r="AE124" s="70">
        <v>642244</v>
      </c>
      <c r="AF124" s="70">
        <v>-8362.5</v>
      </c>
      <c r="AG124" s="70">
        <v>-1.3</v>
      </c>
      <c r="AI124" s="69" t="s">
        <v>354</v>
      </c>
      <c r="AJ124" s="70">
        <v>132783.5</v>
      </c>
      <c r="AK124" s="70">
        <v>0</v>
      </c>
      <c r="AL124" s="70">
        <v>0</v>
      </c>
      <c r="AM124" s="70">
        <v>0</v>
      </c>
      <c r="AN124" s="70">
        <v>0</v>
      </c>
      <c r="AO124" s="70">
        <v>0</v>
      </c>
      <c r="AP124" s="70">
        <v>0</v>
      </c>
      <c r="AQ124" s="70">
        <v>0</v>
      </c>
      <c r="AR124" s="70">
        <v>0</v>
      </c>
      <c r="AS124" s="70">
        <v>0</v>
      </c>
      <c r="AT124" s="70">
        <v>0</v>
      </c>
      <c r="AU124" s="70">
        <v>132783.5</v>
      </c>
      <c r="AV124" s="70">
        <v>131165</v>
      </c>
      <c r="AW124" s="70">
        <v>-1618.5</v>
      </c>
      <c r="AX124" s="70">
        <v>-1.23</v>
      </c>
      <c r="AZ124" s="69" t="s">
        <v>354</v>
      </c>
      <c r="BA124" s="70">
        <v>1005708</v>
      </c>
      <c r="BB124" s="70">
        <v>0</v>
      </c>
      <c r="BC124" s="70">
        <v>0</v>
      </c>
      <c r="BD124" s="70">
        <v>0</v>
      </c>
      <c r="BE124" s="70">
        <v>0</v>
      </c>
      <c r="BF124" s="70">
        <v>0</v>
      </c>
      <c r="BG124" s="70">
        <v>0</v>
      </c>
      <c r="BH124" s="70">
        <v>0</v>
      </c>
      <c r="BI124" s="70">
        <v>0</v>
      </c>
      <c r="BJ124" s="70">
        <v>0</v>
      </c>
      <c r="BK124" s="70">
        <v>0</v>
      </c>
      <c r="BL124" s="70">
        <v>1005708</v>
      </c>
      <c r="BM124" s="70">
        <v>1004646</v>
      </c>
      <c r="BN124" s="70">
        <v>-1062</v>
      </c>
      <c r="BO124" s="70">
        <v>-0.11</v>
      </c>
      <c r="BQ124" s="69" t="s">
        <v>354</v>
      </c>
      <c r="BR124" s="70">
        <v>1000050.6</v>
      </c>
      <c r="BS124" s="70">
        <v>0</v>
      </c>
      <c r="BT124" s="70">
        <v>0</v>
      </c>
      <c r="BU124" s="70">
        <v>0</v>
      </c>
      <c r="BV124" s="70">
        <v>0</v>
      </c>
      <c r="BW124" s="70">
        <v>0</v>
      </c>
      <c r="BX124" s="70">
        <v>0</v>
      </c>
      <c r="BY124" s="70">
        <v>0</v>
      </c>
      <c r="BZ124" s="70">
        <v>0</v>
      </c>
      <c r="CA124" s="70">
        <v>0</v>
      </c>
      <c r="CB124" s="70">
        <v>0</v>
      </c>
      <c r="CC124" s="70">
        <v>1000050.6</v>
      </c>
      <c r="CD124" s="70">
        <v>1000000</v>
      </c>
      <c r="CE124" s="70">
        <v>-50.6</v>
      </c>
      <c r="CF124" s="70">
        <v>-0.01</v>
      </c>
    </row>
    <row r="125" spans="1:84" ht="15" thickBot="1">
      <c r="A125" s="69" t="s">
        <v>355</v>
      </c>
      <c r="B125" s="70">
        <v>369845</v>
      </c>
      <c r="C125" s="70">
        <v>0</v>
      </c>
      <c r="D125" s="70">
        <v>0</v>
      </c>
      <c r="E125" s="70">
        <v>0</v>
      </c>
      <c r="F125" s="70">
        <v>0</v>
      </c>
      <c r="G125" s="70">
        <v>0</v>
      </c>
      <c r="H125" s="70">
        <v>0</v>
      </c>
      <c r="I125" s="70">
        <v>0</v>
      </c>
      <c r="J125" s="70">
        <v>0</v>
      </c>
      <c r="K125" s="70">
        <v>0</v>
      </c>
      <c r="L125" s="70">
        <v>0</v>
      </c>
      <c r="M125" s="70">
        <v>369845</v>
      </c>
      <c r="N125" s="70">
        <v>369845</v>
      </c>
      <c r="O125" s="70">
        <v>0</v>
      </c>
      <c r="P125" s="70">
        <v>0</v>
      </c>
      <c r="R125" s="69" t="s">
        <v>355</v>
      </c>
      <c r="S125" s="70">
        <v>577833.1</v>
      </c>
      <c r="T125" s="70">
        <v>0</v>
      </c>
      <c r="U125" s="70">
        <v>0</v>
      </c>
      <c r="V125" s="70">
        <v>0</v>
      </c>
      <c r="W125" s="70">
        <v>0</v>
      </c>
      <c r="X125" s="70">
        <v>0</v>
      </c>
      <c r="Y125" s="70">
        <v>0</v>
      </c>
      <c r="Z125" s="70">
        <v>0</v>
      </c>
      <c r="AA125" s="70">
        <v>0</v>
      </c>
      <c r="AB125" s="70">
        <v>0</v>
      </c>
      <c r="AC125" s="70">
        <v>0</v>
      </c>
      <c r="AD125" s="70">
        <v>577833.1</v>
      </c>
      <c r="AE125" s="70">
        <v>578608</v>
      </c>
      <c r="AF125" s="70">
        <v>774.9</v>
      </c>
      <c r="AG125" s="70">
        <v>0.13</v>
      </c>
      <c r="AI125" s="69" t="s">
        <v>355</v>
      </c>
      <c r="AJ125" s="70">
        <v>48503.9</v>
      </c>
      <c r="AK125" s="70">
        <v>0</v>
      </c>
      <c r="AL125" s="70">
        <v>0</v>
      </c>
      <c r="AM125" s="70">
        <v>0</v>
      </c>
      <c r="AN125" s="70">
        <v>0</v>
      </c>
      <c r="AO125" s="70">
        <v>0</v>
      </c>
      <c r="AP125" s="70">
        <v>0</v>
      </c>
      <c r="AQ125" s="70">
        <v>0</v>
      </c>
      <c r="AR125" s="70">
        <v>0</v>
      </c>
      <c r="AS125" s="70">
        <v>0</v>
      </c>
      <c r="AT125" s="70">
        <v>0</v>
      </c>
      <c r="AU125" s="70">
        <v>48503.9</v>
      </c>
      <c r="AV125" s="70">
        <v>48969</v>
      </c>
      <c r="AW125" s="70">
        <v>465.1</v>
      </c>
      <c r="AX125" s="70">
        <v>0.95</v>
      </c>
      <c r="AZ125" s="69" t="s">
        <v>355</v>
      </c>
      <c r="BA125" s="70">
        <v>1000832.1</v>
      </c>
      <c r="BB125" s="70">
        <v>0</v>
      </c>
      <c r="BC125" s="70">
        <v>0</v>
      </c>
      <c r="BD125" s="70">
        <v>0</v>
      </c>
      <c r="BE125" s="70">
        <v>0</v>
      </c>
      <c r="BF125" s="70">
        <v>0</v>
      </c>
      <c r="BG125" s="70">
        <v>0</v>
      </c>
      <c r="BH125" s="70">
        <v>0</v>
      </c>
      <c r="BI125" s="70">
        <v>0</v>
      </c>
      <c r="BJ125" s="70">
        <v>0</v>
      </c>
      <c r="BK125" s="70">
        <v>0</v>
      </c>
      <c r="BL125" s="70">
        <v>1000832.1</v>
      </c>
      <c r="BM125" s="70">
        <v>1001288</v>
      </c>
      <c r="BN125" s="70">
        <v>455.9</v>
      </c>
      <c r="BO125" s="70">
        <v>0.05</v>
      </c>
      <c r="BQ125" s="69" t="s">
        <v>355</v>
      </c>
      <c r="BR125" s="70">
        <v>1001430.5</v>
      </c>
      <c r="BS125" s="70">
        <v>0</v>
      </c>
      <c r="BT125" s="70">
        <v>0</v>
      </c>
      <c r="BU125" s="70">
        <v>0</v>
      </c>
      <c r="BV125" s="70">
        <v>0</v>
      </c>
      <c r="BW125" s="70">
        <v>0</v>
      </c>
      <c r="BX125" s="70">
        <v>0</v>
      </c>
      <c r="BY125" s="70">
        <v>0</v>
      </c>
      <c r="BZ125" s="70">
        <v>0</v>
      </c>
      <c r="CA125" s="70">
        <v>0</v>
      </c>
      <c r="CB125" s="70">
        <v>0</v>
      </c>
      <c r="CC125" s="70">
        <v>1001430.5</v>
      </c>
      <c r="CD125" s="70">
        <v>1001288</v>
      </c>
      <c r="CE125" s="70">
        <v>-142.5</v>
      </c>
      <c r="CF125" s="70">
        <v>-0.01</v>
      </c>
    </row>
    <row r="126" spans="1:84" ht="15" thickBot="1">
      <c r="A126" s="69" t="s">
        <v>356</v>
      </c>
      <c r="B126" s="70">
        <v>332932</v>
      </c>
      <c r="C126" s="70">
        <v>0</v>
      </c>
      <c r="D126" s="70">
        <v>0</v>
      </c>
      <c r="E126" s="70">
        <v>0</v>
      </c>
      <c r="F126" s="70">
        <v>0</v>
      </c>
      <c r="G126" s="70">
        <v>0</v>
      </c>
      <c r="H126" s="70">
        <v>0</v>
      </c>
      <c r="I126" s="70">
        <v>0</v>
      </c>
      <c r="J126" s="70">
        <v>0</v>
      </c>
      <c r="K126" s="70">
        <v>0</v>
      </c>
      <c r="L126" s="70">
        <v>0</v>
      </c>
      <c r="M126" s="70">
        <v>332932</v>
      </c>
      <c r="N126" s="70">
        <v>332932</v>
      </c>
      <c r="O126" s="70">
        <v>0</v>
      </c>
      <c r="P126" s="70">
        <v>0</v>
      </c>
      <c r="R126" s="69" t="s">
        <v>356</v>
      </c>
      <c r="S126" s="70">
        <v>610071.4</v>
      </c>
      <c r="T126" s="70">
        <v>0</v>
      </c>
      <c r="U126" s="70">
        <v>0</v>
      </c>
      <c r="V126" s="70">
        <v>0</v>
      </c>
      <c r="W126" s="70">
        <v>0</v>
      </c>
      <c r="X126" s="70">
        <v>0</v>
      </c>
      <c r="Y126" s="70">
        <v>0</v>
      </c>
      <c r="Z126" s="70">
        <v>0</v>
      </c>
      <c r="AA126" s="70">
        <v>0</v>
      </c>
      <c r="AB126" s="70">
        <v>0</v>
      </c>
      <c r="AC126" s="70">
        <v>0</v>
      </c>
      <c r="AD126" s="70">
        <v>610071.4</v>
      </c>
      <c r="AE126" s="70">
        <v>618990</v>
      </c>
      <c r="AF126" s="81" t="s">
        <v>495</v>
      </c>
      <c r="AG126" s="70">
        <v>1.44</v>
      </c>
      <c r="AI126" s="69" t="s">
        <v>356</v>
      </c>
      <c r="AJ126" s="70">
        <v>56624.800000000003</v>
      </c>
      <c r="AK126" s="70">
        <v>0</v>
      </c>
      <c r="AL126" s="70">
        <v>0</v>
      </c>
      <c r="AM126" s="70">
        <v>0</v>
      </c>
      <c r="AN126" s="70">
        <v>0</v>
      </c>
      <c r="AO126" s="70">
        <v>0</v>
      </c>
      <c r="AP126" s="70">
        <v>0</v>
      </c>
      <c r="AQ126" s="70">
        <v>0</v>
      </c>
      <c r="AR126" s="70">
        <v>0</v>
      </c>
      <c r="AS126" s="70">
        <v>0</v>
      </c>
      <c r="AT126" s="70">
        <v>0</v>
      </c>
      <c r="AU126" s="70">
        <v>56624.800000000003</v>
      </c>
      <c r="AV126" s="70">
        <v>48076</v>
      </c>
      <c r="AW126" s="70">
        <v>-8548.7999999999993</v>
      </c>
      <c r="AX126" s="70">
        <v>-17.78</v>
      </c>
      <c r="AZ126" s="69" t="s">
        <v>356</v>
      </c>
      <c r="BA126" s="70">
        <v>1001022.1</v>
      </c>
      <c r="BB126" s="70">
        <v>0</v>
      </c>
      <c r="BC126" s="70">
        <v>0</v>
      </c>
      <c r="BD126" s="70">
        <v>0</v>
      </c>
      <c r="BE126" s="70">
        <v>0</v>
      </c>
      <c r="BF126" s="70">
        <v>0</v>
      </c>
      <c r="BG126" s="70">
        <v>0</v>
      </c>
      <c r="BH126" s="70">
        <v>0</v>
      </c>
      <c r="BI126" s="70">
        <v>0</v>
      </c>
      <c r="BJ126" s="70">
        <v>0</v>
      </c>
      <c r="BK126" s="70">
        <v>0</v>
      </c>
      <c r="BL126" s="70">
        <v>1001022.1</v>
      </c>
      <c r="BM126" s="70">
        <v>1000000</v>
      </c>
      <c r="BN126" s="70">
        <v>-1022.1</v>
      </c>
      <c r="BO126" s="70">
        <v>-0.1</v>
      </c>
      <c r="BQ126" s="69" t="s">
        <v>356</v>
      </c>
      <c r="BR126" s="70">
        <v>1000110.6</v>
      </c>
      <c r="BS126" s="70">
        <v>0</v>
      </c>
      <c r="BT126" s="70">
        <v>0</v>
      </c>
      <c r="BU126" s="70">
        <v>0</v>
      </c>
      <c r="BV126" s="70">
        <v>0</v>
      </c>
      <c r="BW126" s="70">
        <v>0</v>
      </c>
      <c r="BX126" s="70">
        <v>0</v>
      </c>
      <c r="BY126" s="70">
        <v>0</v>
      </c>
      <c r="BZ126" s="70">
        <v>0</v>
      </c>
      <c r="CA126" s="70">
        <v>0</v>
      </c>
      <c r="CB126" s="70">
        <v>0</v>
      </c>
      <c r="CC126" s="70">
        <v>1000110.6</v>
      </c>
      <c r="CD126" s="70">
        <v>1000000</v>
      </c>
      <c r="CE126" s="70">
        <v>-110.6</v>
      </c>
      <c r="CF126" s="70">
        <v>-0.01</v>
      </c>
    </row>
    <row r="127" spans="1:84" ht="15" thickBot="1">
      <c r="A127" s="69" t="s">
        <v>357</v>
      </c>
      <c r="B127" s="70">
        <v>267857</v>
      </c>
      <c r="C127" s="70">
        <v>0</v>
      </c>
      <c r="D127" s="70">
        <v>0</v>
      </c>
      <c r="E127" s="70">
        <v>0</v>
      </c>
      <c r="F127" s="70">
        <v>0</v>
      </c>
      <c r="G127" s="70">
        <v>0</v>
      </c>
      <c r="H127" s="70">
        <v>0</v>
      </c>
      <c r="I127" s="70">
        <v>0</v>
      </c>
      <c r="J127" s="70">
        <v>0</v>
      </c>
      <c r="K127" s="70">
        <v>0</v>
      </c>
      <c r="L127" s="70">
        <v>0</v>
      </c>
      <c r="M127" s="70">
        <v>267857</v>
      </c>
      <c r="N127" s="70">
        <v>267857</v>
      </c>
      <c r="O127" s="70">
        <v>0</v>
      </c>
      <c r="P127" s="70">
        <v>0</v>
      </c>
      <c r="R127" s="69" t="s">
        <v>357</v>
      </c>
      <c r="S127" s="70">
        <v>645784.5</v>
      </c>
      <c r="T127" s="70">
        <v>0</v>
      </c>
      <c r="U127" s="70">
        <v>0</v>
      </c>
      <c r="V127" s="70">
        <v>0</v>
      </c>
      <c r="W127" s="70">
        <v>0</v>
      </c>
      <c r="X127" s="70">
        <v>0</v>
      </c>
      <c r="Y127" s="70">
        <v>0</v>
      </c>
      <c r="Z127" s="70">
        <v>0</v>
      </c>
      <c r="AA127" s="70">
        <v>0</v>
      </c>
      <c r="AB127" s="70">
        <v>0</v>
      </c>
      <c r="AC127" s="70">
        <v>0</v>
      </c>
      <c r="AD127" s="70">
        <v>645784.5</v>
      </c>
      <c r="AE127" s="70">
        <v>660714</v>
      </c>
      <c r="AF127" s="70">
        <v>14929.5</v>
      </c>
      <c r="AG127" s="80" t="s">
        <v>496</v>
      </c>
      <c r="AI127" s="69" t="s">
        <v>357</v>
      </c>
      <c r="AJ127" s="70">
        <v>75768.899999999994</v>
      </c>
      <c r="AK127" s="70">
        <v>0</v>
      </c>
      <c r="AL127" s="70">
        <v>0</v>
      </c>
      <c r="AM127" s="70">
        <v>0</v>
      </c>
      <c r="AN127" s="70">
        <v>0</v>
      </c>
      <c r="AO127" s="70">
        <v>0</v>
      </c>
      <c r="AP127" s="70">
        <v>0</v>
      </c>
      <c r="AQ127" s="70">
        <v>0</v>
      </c>
      <c r="AR127" s="70">
        <v>0</v>
      </c>
      <c r="AS127" s="70">
        <v>0</v>
      </c>
      <c r="AT127" s="70">
        <v>0</v>
      </c>
      <c r="AU127" s="70">
        <v>75768.899999999994</v>
      </c>
      <c r="AV127" s="70">
        <v>71428</v>
      </c>
      <c r="AW127" s="70">
        <v>-4340.8999999999996</v>
      </c>
      <c r="AX127" s="70">
        <v>-6.08</v>
      </c>
      <c r="AZ127" s="69" t="s">
        <v>357</v>
      </c>
      <c r="BA127" s="70">
        <v>1002377.4</v>
      </c>
      <c r="BB127" s="70">
        <v>0</v>
      </c>
      <c r="BC127" s="70">
        <v>0</v>
      </c>
      <c r="BD127" s="70">
        <v>0</v>
      </c>
      <c r="BE127" s="70">
        <v>0</v>
      </c>
      <c r="BF127" s="70">
        <v>0</v>
      </c>
      <c r="BG127" s="70">
        <v>0</v>
      </c>
      <c r="BH127" s="70">
        <v>0</v>
      </c>
      <c r="BI127" s="70">
        <v>0</v>
      </c>
      <c r="BJ127" s="70">
        <v>0</v>
      </c>
      <c r="BK127" s="70">
        <v>0</v>
      </c>
      <c r="BL127" s="70">
        <v>1002377.4</v>
      </c>
      <c r="BM127" s="70">
        <v>1000000</v>
      </c>
      <c r="BN127" s="70">
        <v>-2377.4</v>
      </c>
      <c r="BO127" s="70">
        <v>-0.24</v>
      </c>
      <c r="BQ127" s="69" t="s">
        <v>357</v>
      </c>
      <c r="BR127" s="70">
        <v>1000110.6</v>
      </c>
      <c r="BS127" s="70">
        <v>0</v>
      </c>
      <c r="BT127" s="70">
        <v>0</v>
      </c>
      <c r="BU127" s="70">
        <v>0</v>
      </c>
      <c r="BV127" s="70">
        <v>0</v>
      </c>
      <c r="BW127" s="70">
        <v>0</v>
      </c>
      <c r="BX127" s="70">
        <v>0</v>
      </c>
      <c r="BY127" s="70">
        <v>0</v>
      </c>
      <c r="BZ127" s="70">
        <v>0</v>
      </c>
      <c r="CA127" s="70">
        <v>0</v>
      </c>
      <c r="CB127" s="70">
        <v>0</v>
      </c>
      <c r="CC127" s="70">
        <v>1000110.6</v>
      </c>
      <c r="CD127" s="70">
        <v>1000000</v>
      </c>
      <c r="CE127" s="70">
        <v>-110.6</v>
      </c>
      <c r="CF127" s="70">
        <v>-0.01</v>
      </c>
    </row>
    <row r="128" spans="1:84" ht="15" thickBot="1">
      <c r="A128" s="69" t="s">
        <v>358</v>
      </c>
      <c r="B128" s="70">
        <v>305343</v>
      </c>
      <c r="C128" s="70">
        <v>0</v>
      </c>
      <c r="D128" s="70">
        <v>0</v>
      </c>
      <c r="E128" s="70">
        <v>0</v>
      </c>
      <c r="F128" s="70">
        <v>0</v>
      </c>
      <c r="G128" s="70">
        <v>0</v>
      </c>
      <c r="H128" s="70">
        <v>0</v>
      </c>
      <c r="I128" s="70">
        <v>0</v>
      </c>
      <c r="J128" s="70">
        <v>0</v>
      </c>
      <c r="K128" s="70">
        <v>0</v>
      </c>
      <c r="L128" s="70">
        <v>0</v>
      </c>
      <c r="M128" s="70">
        <v>305343</v>
      </c>
      <c r="N128" s="70">
        <v>295358</v>
      </c>
      <c r="O128" s="70">
        <v>-9985</v>
      </c>
      <c r="P128" s="70">
        <v>-3.38</v>
      </c>
      <c r="R128" s="69" t="s">
        <v>358</v>
      </c>
      <c r="S128" s="70">
        <v>614946.80000000005</v>
      </c>
      <c r="T128" s="70">
        <v>0</v>
      </c>
      <c r="U128" s="70">
        <v>0</v>
      </c>
      <c r="V128" s="70">
        <v>0</v>
      </c>
      <c r="W128" s="70">
        <v>0</v>
      </c>
      <c r="X128" s="70">
        <v>0</v>
      </c>
      <c r="Y128" s="70">
        <v>0</v>
      </c>
      <c r="Z128" s="70">
        <v>0</v>
      </c>
      <c r="AA128" s="70">
        <v>0</v>
      </c>
      <c r="AB128" s="70">
        <v>0</v>
      </c>
      <c r="AC128" s="70">
        <v>0</v>
      </c>
      <c r="AD128" s="70">
        <v>614946.80000000005</v>
      </c>
      <c r="AE128" s="70">
        <v>622784</v>
      </c>
      <c r="AF128" s="81" t="s">
        <v>497</v>
      </c>
      <c r="AG128" s="80" t="s">
        <v>498</v>
      </c>
      <c r="AI128" s="69" t="s">
        <v>358</v>
      </c>
      <c r="AJ128" s="70">
        <v>75768.899999999994</v>
      </c>
      <c r="AK128" s="70">
        <v>0</v>
      </c>
      <c r="AL128" s="70">
        <v>0</v>
      </c>
      <c r="AM128" s="70">
        <v>0</v>
      </c>
      <c r="AN128" s="70">
        <v>0</v>
      </c>
      <c r="AO128" s="70">
        <v>0</v>
      </c>
      <c r="AP128" s="70">
        <v>0</v>
      </c>
      <c r="AQ128" s="70">
        <v>0</v>
      </c>
      <c r="AR128" s="70">
        <v>0</v>
      </c>
      <c r="AS128" s="70">
        <v>0</v>
      </c>
      <c r="AT128" s="70">
        <v>0</v>
      </c>
      <c r="AU128" s="70">
        <v>75768.899999999994</v>
      </c>
      <c r="AV128" s="70">
        <v>80168</v>
      </c>
      <c r="AW128" s="81" t="s">
        <v>499</v>
      </c>
      <c r="AX128" s="70">
        <v>5.49</v>
      </c>
      <c r="AZ128" s="69" t="s">
        <v>358</v>
      </c>
      <c r="BA128" s="70">
        <v>1001537.2</v>
      </c>
      <c r="BB128" s="70">
        <v>0</v>
      </c>
      <c r="BC128" s="70">
        <v>0</v>
      </c>
      <c r="BD128" s="70">
        <v>0</v>
      </c>
      <c r="BE128" s="70">
        <v>0</v>
      </c>
      <c r="BF128" s="70">
        <v>0</v>
      </c>
      <c r="BG128" s="70">
        <v>0</v>
      </c>
      <c r="BH128" s="70">
        <v>0</v>
      </c>
      <c r="BI128" s="70">
        <v>0</v>
      </c>
      <c r="BJ128" s="70">
        <v>0</v>
      </c>
      <c r="BK128" s="70">
        <v>0</v>
      </c>
      <c r="BL128" s="70">
        <v>1001537.2</v>
      </c>
      <c r="BM128" s="70">
        <v>1001687</v>
      </c>
      <c r="BN128" s="70">
        <v>149.80000000000001</v>
      </c>
      <c r="BO128" s="70">
        <v>0.01</v>
      </c>
      <c r="BQ128" s="69" t="s">
        <v>358</v>
      </c>
      <c r="BR128" s="70">
        <v>1000110.6</v>
      </c>
      <c r="BS128" s="70">
        <v>0</v>
      </c>
      <c r="BT128" s="70">
        <v>0</v>
      </c>
      <c r="BU128" s="70">
        <v>0</v>
      </c>
      <c r="BV128" s="70">
        <v>0</v>
      </c>
      <c r="BW128" s="70">
        <v>0</v>
      </c>
      <c r="BX128" s="70">
        <v>0</v>
      </c>
      <c r="BY128" s="70">
        <v>0</v>
      </c>
      <c r="BZ128" s="70">
        <v>0</v>
      </c>
      <c r="CA128" s="70">
        <v>0</v>
      </c>
      <c r="CB128" s="70">
        <v>0</v>
      </c>
      <c r="CC128" s="70">
        <v>1000110.6</v>
      </c>
      <c r="CD128" s="70">
        <v>1000000</v>
      </c>
      <c r="CE128" s="70">
        <v>-110.6</v>
      </c>
      <c r="CF128" s="70">
        <v>-0.01</v>
      </c>
    </row>
    <row r="129" spans="1:84" ht="15" thickBot="1">
      <c r="A129" s="69" t="s">
        <v>359</v>
      </c>
      <c r="B129" s="70">
        <v>305343</v>
      </c>
      <c r="C129" s="70">
        <v>0</v>
      </c>
      <c r="D129" s="70">
        <v>0</v>
      </c>
      <c r="E129" s="70">
        <v>0</v>
      </c>
      <c r="F129" s="70">
        <v>0</v>
      </c>
      <c r="G129" s="70">
        <v>0</v>
      </c>
      <c r="H129" s="70">
        <v>0</v>
      </c>
      <c r="I129" s="70">
        <v>0</v>
      </c>
      <c r="J129" s="70">
        <v>0</v>
      </c>
      <c r="K129" s="70">
        <v>0</v>
      </c>
      <c r="L129" s="70">
        <v>0</v>
      </c>
      <c r="M129" s="70">
        <v>305343</v>
      </c>
      <c r="N129" s="70">
        <v>315328</v>
      </c>
      <c r="O129" s="70">
        <v>9985</v>
      </c>
      <c r="P129" s="80" t="s">
        <v>500</v>
      </c>
      <c r="R129" s="69" t="s">
        <v>359</v>
      </c>
      <c r="S129" s="70">
        <v>614946.80000000005</v>
      </c>
      <c r="T129" s="70">
        <v>0</v>
      </c>
      <c r="U129" s="70">
        <v>0</v>
      </c>
      <c r="V129" s="70">
        <v>0</v>
      </c>
      <c r="W129" s="70">
        <v>0</v>
      </c>
      <c r="X129" s="70">
        <v>0</v>
      </c>
      <c r="Y129" s="70">
        <v>0</v>
      </c>
      <c r="Z129" s="70">
        <v>0</v>
      </c>
      <c r="AA129" s="70">
        <v>0</v>
      </c>
      <c r="AB129" s="70">
        <v>0</v>
      </c>
      <c r="AC129" s="70">
        <v>0</v>
      </c>
      <c r="AD129" s="70">
        <v>614946.80000000005</v>
      </c>
      <c r="AE129" s="70">
        <v>608759</v>
      </c>
      <c r="AF129" s="70">
        <v>-6187.8</v>
      </c>
      <c r="AG129" s="70">
        <v>-1.02</v>
      </c>
      <c r="AI129" s="69" t="s">
        <v>359</v>
      </c>
      <c r="AJ129" s="70">
        <v>75768.899999999994</v>
      </c>
      <c r="AK129" s="70">
        <v>0</v>
      </c>
      <c r="AL129" s="70">
        <v>0</v>
      </c>
      <c r="AM129" s="70">
        <v>0</v>
      </c>
      <c r="AN129" s="70">
        <v>0</v>
      </c>
      <c r="AO129" s="70">
        <v>0</v>
      </c>
      <c r="AP129" s="70">
        <v>0</v>
      </c>
      <c r="AQ129" s="70">
        <v>0</v>
      </c>
      <c r="AR129" s="70">
        <v>0</v>
      </c>
      <c r="AS129" s="70">
        <v>0</v>
      </c>
      <c r="AT129" s="70">
        <v>0</v>
      </c>
      <c r="AU129" s="70">
        <v>75768.899999999994</v>
      </c>
      <c r="AV129" s="70">
        <v>71532</v>
      </c>
      <c r="AW129" s="70">
        <v>-4236.8999999999996</v>
      </c>
      <c r="AX129" s="70">
        <v>-5.92</v>
      </c>
      <c r="AZ129" s="69" t="s">
        <v>359</v>
      </c>
      <c r="BA129" s="70">
        <v>1002377.4</v>
      </c>
      <c r="BB129" s="70">
        <v>0</v>
      </c>
      <c r="BC129" s="70">
        <v>0</v>
      </c>
      <c r="BD129" s="70">
        <v>0</v>
      </c>
      <c r="BE129" s="70">
        <v>0</v>
      </c>
      <c r="BF129" s="70">
        <v>0</v>
      </c>
      <c r="BG129" s="70">
        <v>0</v>
      </c>
      <c r="BH129" s="70">
        <v>0</v>
      </c>
      <c r="BI129" s="70">
        <v>0</v>
      </c>
      <c r="BJ129" s="70">
        <v>0</v>
      </c>
      <c r="BK129" s="70">
        <v>0</v>
      </c>
      <c r="BL129" s="70">
        <v>1002377.4</v>
      </c>
      <c r="BM129" s="70">
        <v>1004379</v>
      </c>
      <c r="BN129" s="70">
        <v>2001.6</v>
      </c>
      <c r="BO129" s="70">
        <v>0.2</v>
      </c>
      <c r="BQ129" s="69" t="s">
        <v>359</v>
      </c>
      <c r="BR129" s="70">
        <v>1000110.6</v>
      </c>
      <c r="BS129" s="70">
        <v>0</v>
      </c>
      <c r="BT129" s="70">
        <v>0</v>
      </c>
      <c r="BU129" s="70">
        <v>0</v>
      </c>
      <c r="BV129" s="70">
        <v>0</v>
      </c>
      <c r="BW129" s="70">
        <v>0</v>
      </c>
      <c r="BX129" s="70">
        <v>0</v>
      </c>
      <c r="BY129" s="70">
        <v>0</v>
      </c>
      <c r="BZ129" s="70">
        <v>0</v>
      </c>
      <c r="CA129" s="70">
        <v>0</v>
      </c>
      <c r="CB129" s="70">
        <v>0</v>
      </c>
      <c r="CC129" s="70">
        <v>1000110.6</v>
      </c>
      <c r="CD129" s="70">
        <v>1000000</v>
      </c>
      <c r="CE129" s="70">
        <v>-110.6</v>
      </c>
      <c r="CF129" s="70">
        <v>-0.01</v>
      </c>
    </row>
    <row r="130" spans="1:84" ht="15" thickBot="1">
      <c r="A130" s="69" t="s">
        <v>360</v>
      </c>
      <c r="B130" s="70">
        <v>342809</v>
      </c>
      <c r="C130" s="70">
        <v>0</v>
      </c>
      <c r="D130" s="70">
        <v>0</v>
      </c>
      <c r="E130" s="70">
        <v>0</v>
      </c>
      <c r="F130" s="70">
        <v>0</v>
      </c>
      <c r="G130" s="70">
        <v>0</v>
      </c>
      <c r="H130" s="70">
        <v>0</v>
      </c>
      <c r="I130" s="70">
        <v>0</v>
      </c>
      <c r="J130" s="70">
        <v>0</v>
      </c>
      <c r="K130" s="70">
        <v>0</v>
      </c>
      <c r="L130" s="70">
        <v>0</v>
      </c>
      <c r="M130" s="70">
        <v>342809</v>
      </c>
      <c r="N130" s="70">
        <v>342809</v>
      </c>
      <c r="O130" s="70">
        <v>0</v>
      </c>
      <c r="P130" s="70">
        <v>0</v>
      </c>
      <c r="R130" s="69" t="s">
        <v>360</v>
      </c>
      <c r="S130" s="70">
        <v>587839.69999999995</v>
      </c>
      <c r="T130" s="70">
        <v>0</v>
      </c>
      <c r="U130" s="70">
        <v>0</v>
      </c>
      <c r="V130" s="70">
        <v>0</v>
      </c>
      <c r="W130" s="70">
        <v>0</v>
      </c>
      <c r="X130" s="70">
        <v>0</v>
      </c>
      <c r="Y130" s="70">
        <v>0</v>
      </c>
      <c r="Z130" s="70">
        <v>0</v>
      </c>
      <c r="AA130" s="70">
        <v>0</v>
      </c>
      <c r="AB130" s="70">
        <v>0</v>
      </c>
      <c r="AC130" s="70">
        <v>0</v>
      </c>
      <c r="AD130" s="70">
        <v>587839.69999999995</v>
      </c>
      <c r="AE130" s="70">
        <v>588628</v>
      </c>
      <c r="AF130" s="70">
        <v>788.3</v>
      </c>
      <c r="AG130" s="70">
        <v>0.13</v>
      </c>
      <c r="AI130" s="69" t="s">
        <v>360</v>
      </c>
      <c r="AJ130" s="70">
        <v>56624.800000000003</v>
      </c>
      <c r="AK130" s="70">
        <v>0</v>
      </c>
      <c r="AL130" s="70">
        <v>0</v>
      </c>
      <c r="AM130" s="70">
        <v>0</v>
      </c>
      <c r="AN130" s="70">
        <v>0</v>
      </c>
      <c r="AO130" s="70">
        <v>0</v>
      </c>
      <c r="AP130" s="70">
        <v>0</v>
      </c>
      <c r="AQ130" s="70">
        <v>0</v>
      </c>
      <c r="AR130" s="70">
        <v>0</v>
      </c>
      <c r="AS130" s="70">
        <v>0</v>
      </c>
      <c r="AT130" s="70">
        <v>0</v>
      </c>
      <c r="AU130" s="70">
        <v>56624.800000000003</v>
      </c>
      <c r="AV130" s="70">
        <v>65217</v>
      </c>
      <c r="AW130" s="81" t="s">
        <v>501</v>
      </c>
      <c r="AX130" s="70">
        <v>13.17</v>
      </c>
      <c r="AZ130" s="69" t="s">
        <v>360</v>
      </c>
      <c r="BA130" s="70">
        <v>1001022.1</v>
      </c>
      <c r="BB130" s="70">
        <v>0</v>
      </c>
      <c r="BC130" s="70">
        <v>0</v>
      </c>
      <c r="BD130" s="70">
        <v>0</v>
      </c>
      <c r="BE130" s="70">
        <v>0</v>
      </c>
      <c r="BF130" s="70">
        <v>0</v>
      </c>
      <c r="BG130" s="70">
        <v>0</v>
      </c>
      <c r="BH130" s="70">
        <v>0</v>
      </c>
      <c r="BI130" s="70">
        <v>0</v>
      </c>
      <c r="BJ130" s="70">
        <v>0</v>
      </c>
      <c r="BK130" s="70">
        <v>0</v>
      </c>
      <c r="BL130" s="70">
        <v>1001022.1</v>
      </c>
      <c r="BM130" s="70">
        <v>1001672</v>
      </c>
      <c r="BN130" s="70">
        <v>649.9</v>
      </c>
      <c r="BO130" s="70">
        <v>0.06</v>
      </c>
      <c r="BQ130" s="69" t="s">
        <v>360</v>
      </c>
      <c r="BR130" s="70">
        <v>1001430.5</v>
      </c>
      <c r="BS130" s="70">
        <v>0</v>
      </c>
      <c r="BT130" s="70">
        <v>0</v>
      </c>
      <c r="BU130" s="70">
        <v>0</v>
      </c>
      <c r="BV130" s="70">
        <v>0</v>
      </c>
      <c r="BW130" s="70">
        <v>0</v>
      </c>
      <c r="BX130" s="70">
        <v>0</v>
      </c>
      <c r="BY130" s="70">
        <v>0</v>
      </c>
      <c r="BZ130" s="70">
        <v>0</v>
      </c>
      <c r="CA130" s="70">
        <v>0</v>
      </c>
      <c r="CB130" s="70">
        <v>0</v>
      </c>
      <c r="CC130" s="70">
        <v>1001430.5</v>
      </c>
      <c r="CD130" s="70">
        <v>1001672</v>
      </c>
      <c r="CE130" s="70">
        <v>241.5</v>
      </c>
      <c r="CF130" s="70">
        <v>0.02</v>
      </c>
    </row>
    <row r="131" spans="1:84" ht="15" thickBot="1">
      <c r="A131" s="69" t="s">
        <v>361</v>
      </c>
      <c r="B131" s="70">
        <v>316239</v>
      </c>
      <c r="C131" s="70">
        <v>0</v>
      </c>
      <c r="D131" s="70">
        <v>0</v>
      </c>
      <c r="E131" s="70">
        <v>0</v>
      </c>
      <c r="F131" s="70">
        <v>0</v>
      </c>
      <c r="G131" s="70">
        <v>0</v>
      </c>
      <c r="H131" s="70">
        <v>0</v>
      </c>
      <c r="I131" s="70">
        <v>0</v>
      </c>
      <c r="J131" s="70">
        <v>0</v>
      </c>
      <c r="K131" s="70">
        <v>0</v>
      </c>
      <c r="L131" s="70">
        <v>0</v>
      </c>
      <c r="M131" s="70">
        <v>316239</v>
      </c>
      <c r="N131" s="70">
        <v>316239</v>
      </c>
      <c r="O131" s="70">
        <v>0</v>
      </c>
      <c r="P131" s="70">
        <v>0</v>
      </c>
      <c r="R131" s="69" t="s">
        <v>361</v>
      </c>
      <c r="S131" s="70">
        <v>610071.4</v>
      </c>
      <c r="T131" s="70">
        <v>0</v>
      </c>
      <c r="U131" s="70">
        <v>0</v>
      </c>
      <c r="V131" s="70">
        <v>0</v>
      </c>
      <c r="W131" s="70">
        <v>0</v>
      </c>
      <c r="X131" s="70">
        <v>0</v>
      </c>
      <c r="Y131" s="70">
        <v>0</v>
      </c>
      <c r="Z131" s="70">
        <v>0</v>
      </c>
      <c r="AA131" s="70">
        <v>0</v>
      </c>
      <c r="AB131" s="70">
        <v>0</v>
      </c>
      <c r="AC131" s="70">
        <v>0</v>
      </c>
      <c r="AD131" s="70">
        <v>610071.4</v>
      </c>
      <c r="AE131" s="70">
        <v>602789</v>
      </c>
      <c r="AF131" s="70">
        <v>-7282.4</v>
      </c>
      <c r="AG131" s="70">
        <v>-1.21</v>
      </c>
      <c r="AI131" s="69" t="s">
        <v>361</v>
      </c>
      <c r="AJ131" s="70">
        <v>74821.3</v>
      </c>
      <c r="AK131" s="70">
        <v>0</v>
      </c>
      <c r="AL131" s="70">
        <v>0</v>
      </c>
      <c r="AM131" s="70">
        <v>0</v>
      </c>
      <c r="AN131" s="70">
        <v>0</v>
      </c>
      <c r="AO131" s="70">
        <v>0</v>
      </c>
      <c r="AP131" s="70">
        <v>0</v>
      </c>
      <c r="AQ131" s="70">
        <v>0</v>
      </c>
      <c r="AR131" s="70">
        <v>0</v>
      </c>
      <c r="AS131" s="70">
        <v>0</v>
      </c>
      <c r="AT131" s="70">
        <v>0</v>
      </c>
      <c r="AU131" s="70">
        <v>74821.3</v>
      </c>
      <c r="AV131" s="70">
        <v>78272</v>
      </c>
      <c r="AW131" s="81" t="s">
        <v>502</v>
      </c>
      <c r="AX131" s="70">
        <v>4.41</v>
      </c>
      <c r="AZ131" s="69" t="s">
        <v>361</v>
      </c>
      <c r="BA131" s="70">
        <v>1001537.2</v>
      </c>
      <c r="BB131" s="70">
        <v>0</v>
      </c>
      <c r="BC131" s="70">
        <v>0</v>
      </c>
      <c r="BD131" s="70">
        <v>0</v>
      </c>
      <c r="BE131" s="70">
        <v>0</v>
      </c>
      <c r="BF131" s="70">
        <v>0</v>
      </c>
      <c r="BG131" s="70">
        <v>0</v>
      </c>
      <c r="BH131" s="70">
        <v>0</v>
      </c>
      <c r="BI131" s="70">
        <v>0</v>
      </c>
      <c r="BJ131" s="70">
        <v>0</v>
      </c>
      <c r="BK131" s="70">
        <v>0</v>
      </c>
      <c r="BL131" s="70">
        <v>1001537.2</v>
      </c>
      <c r="BM131" s="70">
        <v>1002699</v>
      </c>
      <c r="BN131" s="70">
        <v>1161.8</v>
      </c>
      <c r="BO131" s="70">
        <v>0.12</v>
      </c>
      <c r="BQ131" s="69" t="s">
        <v>361</v>
      </c>
      <c r="BR131" s="70">
        <v>1000110.6</v>
      </c>
      <c r="BS131" s="70">
        <v>0</v>
      </c>
      <c r="BT131" s="70">
        <v>0</v>
      </c>
      <c r="BU131" s="70">
        <v>0</v>
      </c>
      <c r="BV131" s="70">
        <v>0</v>
      </c>
      <c r="BW131" s="70">
        <v>0</v>
      </c>
      <c r="BX131" s="70">
        <v>0</v>
      </c>
      <c r="BY131" s="70">
        <v>0</v>
      </c>
      <c r="BZ131" s="70">
        <v>0</v>
      </c>
      <c r="CA131" s="70">
        <v>0</v>
      </c>
      <c r="CB131" s="70">
        <v>0</v>
      </c>
      <c r="CC131" s="70">
        <v>1000110.6</v>
      </c>
      <c r="CD131" s="70">
        <v>1000000</v>
      </c>
      <c r="CE131" s="70">
        <v>-110.6</v>
      </c>
      <c r="CF131" s="70">
        <v>-0.01</v>
      </c>
    </row>
    <row r="132" spans="1:84" ht="15" thickBot="1"/>
    <row r="133" spans="1:84" ht="15" thickBot="1">
      <c r="A133" s="71" t="s">
        <v>392</v>
      </c>
      <c r="B133" s="72">
        <v>369845</v>
      </c>
      <c r="N133" s="82">
        <f>CORREL(N121:N131,M121:M131)</f>
        <v>0.99772554325580365</v>
      </c>
      <c r="R133" s="71" t="s">
        <v>392</v>
      </c>
      <c r="S133" s="72">
        <v>659657.4</v>
      </c>
      <c r="AE133" s="82">
        <f>CORREL(AE121:AE131,AD121:AD131)</f>
        <v>0.95771438960420419</v>
      </c>
      <c r="AI133" s="71" t="s">
        <v>392</v>
      </c>
      <c r="AJ133" s="72">
        <v>159374.79999999999</v>
      </c>
      <c r="AV133" s="82">
        <f>CORREL(AV121:AV131,AU121:AU131)</f>
        <v>0.99328016272975828</v>
      </c>
      <c r="AZ133" s="71" t="s">
        <v>392</v>
      </c>
      <c r="BA133" s="72">
        <v>1006313.1</v>
      </c>
      <c r="BM133" s="82">
        <f>CORREL(BM121:BM131,BL121:BL131)</f>
        <v>0.87110250947588996</v>
      </c>
      <c r="BQ133" s="71" t="s">
        <v>392</v>
      </c>
      <c r="BR133" s="72">
        <v>1001430.5</v>
      </c>
      <c r="CD133" s="82">
        <f>CORREL(CD121:CD131,CC121:CC131)</f>
        <v>0.96642107766219221</v>
      </c>
    </row>
    <row r="134" spans="1:84" ht="203.5" thickBot="1">
      <c r="A134" s="71" t="s">
        <v>393</v>
      </c>
      <c r="B134" s="72">
        <v>174995</v>
      </c>
      <c r="O134" s="12" t="str">
        <f>O121&amp;";"&amp;O122&amp;";"&amp;O123&amp;";"&amp;O124&amp;";"&amp;O125&amp;";"&amp;O126&amp;";"&amp;O127&amp;";"&amp;O128&amp;";"&amp;O129&amp;";"&amp;O130&amp;";"&amp;O131</f>
        <v>0;0;0;0;0;0;0;-9985;9985;0;0</v>
      </c>
      <c r="R134" s="71" t="s">
        <v>393</v>
      </c>
      <c r="S134" s="72">
        <v>577833.1</v>
      </c>
      <c r="AF134" s="12" t="str">
        <f>AF121&amp;";"&amp;AF122&amp;";"&amp;AF123&amp;";"&amp;AF124&amp;";"&amp;AF125&amp;";"&amp;AF126&amp;";"&amp;AF127&amp;";"&amp;AF128&amp;";"&amp;AF129&amp;";"&amp;AF130&amp;";"&amp;AF131</f>
        <v>-130.4;-13197.5;1899.6;-8362.5;774.9;8918,06,01;14929.5;7837,02,01;-6187.8;788.3;-7282.4</v>
      </c>
      <c r="AI134" s="71" t="s">
        <v>393</v>
      </c>
      <c r="AJ134" s="72">
        <v>48503.9</v>
      </c>
      <c r="AW134" s="12" t="str">
        <f>AW121&amp;";"&amp;AW122&amp;";"&amp;AW123&amp;";"&amp;AW124&amp;";"&amp;AW125&amp;";"&amp;AW126&amp;";"&amp;AW127&amp;";"&amp;AW128&amp;";"&amp;AW129&amp;";"&amp;AW130&amp;";"&amp;AW131</f>
        <v>1961,02,01;1720.5;1956,02,01;-1618.5;465.1;-8548.8;-4340.9;4399,01,01;-4236.9;8592,02,01;3450,07,01</v>
      </c>
      <c r="AZ134" s="71" t="s">
        <v>393</v>
      </c>
      <c r="BA134" s="72">
        <v>1000832.1</v>
      </c>
      <c r="BN134" s="12" t="str">
        <f>BN121&amp;";"&amp;BN122&amp;";"&amp;BN123&amp;";"&amp;BN124&amp;";"&amp;BN125&amp;";"&amp;BN126&amp;";"&amp;BN127&amp;";"&amp;BN128&amp;";"&amp;BN129&amp;";"&amp;BN130&amp;";"&amp;BN131</f>
        <v>-456.1;681;-182.1;-1062;455.9;-1022.1;-2377.4;149.8;2001.6;649.9;1161.8</v>
      </c>
      <c r="BQ134" s="71" t="s">
        <v>393</v>
      </c>
      <c r="BR134" s="72">
        <v>1000040.6</v>
      </c>
      <c r="CE134" s="12" t="str">
        <f>CE121&amp;";"&amp;CE122&amp;";"&amp;CE123&amp;";"&amp;CE124&amp;";"&amp;CE125&amp;";"&amp;CE126&amp;";"&amp;CE127&amp;";"&amp;CE128&amp;";"&amp;CE129&amp;";"&amp;CE130&amp;";"&amp;CE131</f>
        <v>142.4;208.4;153.4;-50.6;-142.5;-110.6;-110.6;-110.6;-110.6;241.5;-110.6</v>
      </c>
    </row>
    <row r="135" spans="1:84" ht="15" thickBot="1">
      <c r="A135" s="71" t="s">
        <v>394</v>
      </c>
      <c r="B135" s="72">
        <v>3049076</v>
      </c>
      <c r="R135" s="71" t="s">
        <v>394</v>
      </c>
      <c r="S135" s="72">
        <v>6877199.5</v>
      </c>
      <c r="AI135" s="71" t="s">
        <v>394</v>
      </c>
      <c r="AJ135" s="72">
        <v>1035302.1</v>
      </c>
      <c r="AZ135" s="71" t="s">
        <v>394</v>
      </c>
      <c r="BA135" s="72">
        <v>11034747.699999999</v>
      </c>
      <c r="BQ135" s="71" t="s">
        <v>394</v>
      </c>
      <c r="BR135" s="72">
        <v>11003666.4</v>
      </c>
    </row>
    <row r="136" spans="1:84" ht="15" thickBot="1">
      <c r="A136" s="71" t="s">
        <v>395</v>
      </c>
      <c r="B136" s="72">
        <v>3049076</v>
      </c>
      <c r="R136" s="71" t="s">
        <v>395</v>
      </c>
      <c r="S136" s="72">
        <v>6877187</v>
      </c>
      <c r="AI136" s="71" t="s">
        <v>395</v>
      </c>
      <c r="AJ136" s="72">
        <v>1035302</v>
      </c>
      <c r="AZ136" s="71" t="s">
        <v>395</v>
      </c>
      <c r="BA136" s="72">
        <v>11034748</v>
      </c>
      <c r="BQ136" s="71" t="s">
        <v>395</v>
      </c>
      <c r="BR136" s="72">
        <v>11003666</v>
      </c>
    </row>
    <row r="137" spans="1:84" ht="15" thickBot="1">
      <c r="A137" s="71" t="s">
        <v>396</v>
      </c>
      <c r="B137" s="72">
        <v>0</v>
      </c>
      <c r="R137" s="71" t="s">
        <v>396</v>
      </c>
      <c r="S137" s="72">
        <f>S135-S136</f>
        <v>12.5</v>
      </c>
      <c r="AI137" s="71" t="s">
        <v>396</v>
      </c>
      <c r="AJ137" s="72">
        <v>0.1</v>
      </c>
      <c r="AZ137" s="71" t="s">
        <v>396</v>
      </c>
      <c r="BA137" s="72">
        <v>-0.3</v>
      </c>
      <c r="BQ137" s="71" t="s">
        <v>396</v>
      </c>
      <c r="BR137" s="72">
        <v>0.4</v>
      </c>
    </row>
    <row r="138" spans="1:84" ht="15" thickBot="1">
      <c r="A138" s="71" t="s">
        <v>397</v>
      </c>
      <c r="B138" s="72"/>
      <c r="R138" s="71" t="s">
        <v>397</v>
      </c>
      <c r="S138" s="72"/>
      <c r="AI138" s="71" t="s">
        <v>397</v>
      </c>
      <c r="AJ138" s="72"/>
      <c r="AZ138" s="71" t="s">
        <v>397</v>
      </c>
      <c r="BA138" s="72"/>
      <c r="BQ138" s="71" t="s">
        <v>397</v>
      </c>
      <c r="BR138" s="72"/>
    </row>
    <row r="139" spans="1:84" ht="15" thickBot="1">
      <c r="A139" s="71" t="s">
        <v>398</v>
      </c>
      <c r="B139" s="72"/>
      <c r="R139" s="71" t="s">
        <v>398</v>
      </c>
      <c r="S139" s="72"/>
      <c r="AI139" s="71" t="s">
        <v>398</v>
      </c>
      <c r="AJ139" s="72"/>
      <c r="AZ139" s="71" t="s">
        <v>398</v>
      </c>
      <c r="BA139" s="72"/>
      <c r="BQ139" s="71" t="s">
        <v>398</v>
      </c>
      <c r="BR139" s="72"/>
    </row>
    <row r="140" spans="1:84" ht="15" thickBot="1">
      <c r="A140" s="71" t="s">
        <v>399</v>
      </c>
      <c r="B140" s="72">
        <v>0</v>
      </c>
      <c r="R140" s="71" t="s">
        <v>399</v>
      </c>
      <c r="S140" s="72">
        <v>0</v>
      </c>
      <c r="AI140" s="71" t="s">
        <v>399</v>
      </c>
      <c r="AJ140" s="72">
        <v>0</v>
      </c>
      <c r="AZ140" s="71" t="s">
        <v>399</v>
      </c>
      <c r="BA140" s="72">
        <v>0</v>
      </c>
      <c r="BQ140" s="71" t="s">
        <v>399</v>
      </c>
      <c r="BR140" s="72">
        <v>0</v>
      </c>
    </row>
    <row r="142" spans="1:84">
      <c r="A142" s="74" t="s">
        <v>400</v>
      </c>
      <c r="R142" s="74" t="s">
        <v>400</v>
      </c>
      <c r="AI142" s="74" t="s">
        <v>400</v>
      </c>
      <c r="AZ142" s="74" t="s">
        <v>400</v>
      </c>
      <c r="BQ142" s="74" t="s">
        <v>400</v>
      </c>
    </row>
    <row r="144" spans="1:84">
      <c r="A144" s="73" t="s">
        <v>473</v>
      </c>
      <c r="R144" s="73" t="s">
        <v>473</v>
      </c>
      <c r="AI144" s="73" t="s">
        <v>473</v>
      </c>
      <c r="AZ144" s="73" t="s">
        <v>401</v>
      </c>
      <c r="BQ144" s="73" t="s">
        <v>401</v>
      </c>
    </row>
    <row r="145" spans="1:69">
      <c r="A145" s="73" t="s">
        <v>503</v>
      </c>
      <c r="R145" s="73" t="s">
        <v>503</v>
      </c>
      <c r="AI145" s="73" t="s">
        <v>503</v>
      </c>
      <c r="AZ145" s="73" t="s">
        <v>430</v>
      </c>
      <c r="BQ145" s="73" t="s">
        <v>430</v>
      </c>
    </row>
  </sheetData>
  <hyperlinks>
    <hyperlink ref="A68" r:id="rId1" display="https://miau.my-x.hu/myx-free/coco/test/365258520250730102459.html" xr:uid="{0DB1D4F2-F1AA-4CD1-872B-6A751FCDF4A9}"/>
    <hyperlink ref="R68" r:id="rId2" display="https://miau.my-x.hu/myx-free/coco/test/737479220250730102703.html" xr:uid="{1047489B-9BBB-4A9A-B2B1-61CAF46D7063}"/>
    <hyperlink ref="AI68" r:id="rId3" display="https://miau.my-x.hu/myx-free/coco/test/345165320250730104518.html" xr:uid="{29146FA0-0192-4D21-887A-2D24B82F3820}"/>
    <hyperlink ref="AZ68" r:id="rId4" display="https://miau.my-x.hu/myx-free/coco/test/531831320250730104602.html" xr:uid="{8DFAABCC-F741-45C6-A0DE-CFD0C829320B}"/>
    <hyperlink ref="BQ68" r:id="rId5" display="https://miau.my-x.hu/myx-free/coco/test/517113020250730104659.html" xr:uid="{D8EA69D6-989F-45A5-9A33-96539A1E6FC1}"/>
    <hyperlink ref="A142" r:id="rId6" display="https://miau.my-x.hu/myx-free/coco/test/336959520250730110817.html" xr:uid="{2E1D1434-4677-4C6C-A20F-E6B2DEF0AE67}"/>
    <hyperlink ref="R142" r:id="rId7" display="https://miau.my-x.hu/myx-free/coco/test/504008720250730110924.html" xr:uid="{0F2B7867-8DDF-4B6C-A7DA-2FD83F0AB9AC}"/>
    <hyperlink ref="AI142" r:id="rId8" display="https://miau.my-x.hu/myx-free/coco/test/704937420250730111110.html" xr:uid="{51CD5AFB-3EAB-49D4-8719-8A83EC823BA1}"/>
    <hyperlink ref="AZ142" r:id="rId9" display="https://miau.my-x.hu/myx-free/coco/test/249843820250730111302.html" xr:uid="{E0341D09-8B93-49ED-BE75-388E1C8BA966}"/>
    <hyperlink ref="BQ142" r:id="rId10" display="https://miau.my-x.hu/myx-free/coco/test/519198620250730111340.html" xr:uid="{59731C21-129A-4B26-9D3A-FD13BD55A8B1}"/>
  </hyperlinks>
  <pageMargins left="0.7" right="0.7" top="0.75" bottom="0.75" header="0.3" footer="0.3"/>
  <pageSetup orientation="portrait" r:id="rId11"/>
  <drawing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0B8F6-F354-4490-981F-FD24AE7589D1}">
  <dimension ref="A1:BS127"/>
  <sheetViews>
    <sheetView tabSelected="1" zoomScale="74" workbookViewId="0">
      <selection activeCell="A117" sqref="A117"/>
    </sheetView>
  </sheetViews>
  <sheetFormatPr defaultRowHeight="14.5"/>
  <cols>
    <col min="3" max="3" width="11.36328125" bestFit="1" customWidth="1"/>
  </cols>
  <sheetData>
    <row r="1" spans="1:71" ht="130.5">
      <c r="A1" s="1" t="s">
        <v>0</v>
      </c>
      <c r="B1" s="1" t="s">
        <v>0</v>
      </c>
      <c r="C1" s="2" t="s">
        <v>1</v>
      </c>
      <c r="D1" s="2" t="s">
        <v>1</v>
      </c>
      <c r="E1" s="3" t="s">
        <v>2</v>
      </c>
      <c r="F1" s="3" t="s">
        <v>2</v>
      </c>
      <c r="G1" s="3" t="s">
        <v>2</v>
      </c>
      <c r="H1" s="3" t="s">
        <v>2</v>
      </c>
      <c r="I1" s="3" t="s">
        <v>3</v>
      </c>
      <c r="J1" s="3" t="s">
        <v>3</v>
      </c>
      <c r="K1" s="3" t="s">
        <v>3</v>
      </c>
      <c r="L1" s="4" t="s">
        <v>4</v>
      </c>
      <c r="M1" s="4" t="s">
        <v>4</v>
      </c>
      <c r="N1" s="4" t="s">
        <v>5</v>
      </c>
      <c r="O1" s="4" t="s">
        <v>5</v>
      </c>
      <c r="P1" s="4" t="s">
        <v>5</v>
      </c>
      <c r="Q1" s="4" t="s">
        <v>5</v>
      </c>
      <c r="R1" s="4" t="s">
        <v>5</v>
      </c>
      <c r="S1" s="4" t="s">
        <v>5</v>
      </c>
      <c r="T1" s="4" t="s">
        <v>5</v>
      </c>
      <c r="U1" s="2" t="s">
        <v>24</v>
      </c>
      <c r="V1" s="2" t="s">
        <v>24</v>
      </c>
      <c r="W1" s="3" t="s">
        <v>25</v>
      </c>
      <c r="X1" s="3" t="s">
        <v>25</v>
      </c>
      <c r="Y1" s="4" t="s">
        <v>26</v>
      </c>
      <c r="Z1" s="4" t="s">
        <v>26</v>
      </c>
      <c r="AA1" s="4" t="s">
        <v>26</v>
      </c>
      <c r="AB1" s="4" t="s">
        <v>26</v>
      </c>
      <c r="AC1" s="4" t="s">
        <v>26</v>
      </c>
      <c r="AD1" s="4" t="s">
        <v>27</v>
      </c>
      <c r="AE1" s="4" t="s">
        <v>27</v>
      </c>
      <c r="AF1" s="4" t="s">
        <v>27</v>
      </c>
      <c r="AG1" s="4" t="s">
        <v>27</v>
      </c>
      <c r="AH1" s="4" t="s">
        <v>27</v>
      </c>
      <c r="AI1" s="4" t="s">
        <v>28</v>
      </c>
      <c r="AJ1" s="4" t="s">
        <v>28</v>
      </c>
      <c r="AK1" s="4" t="s">
        <v>28</v>
      </c>
      <c r="AL1" s="4" t="s">
        <v>28</v>
      </c>
      <c r="AM1" s="4" t="s">
        <v>28</v>
      </c>
      <c r="AN1" s="4" t="s">
        <v>29</v>
      </c>
      <c r="AO1" s="4" t="s">
        <v>29</v>
      </c>
      <c r="AP1" s="4" t="s">
        <v>29</v>
      </c>
      <c r="AQ1" s="4" t="s">
        <v>29</v>
      </c>
      <c r="AR1" s="4" t="s">
        <v>29</v>
      </c>
      <c r="AS1" s="4" t="s">
        <v>30</v>
      </c>
      <c r="AT1" s="4" t="s">
        <v>30</v>
      </c>
      <c r="AU1" s="4" t="s">
        <v>30</v>
      </c>
      <c r="AV1" s="4" t="s">
        <v>30</v>
      </c>
      <c r="AW1" s="4" t="s">
        <v>30</v>
      </c>
      <c r="AX1" s="4" t="s">
        <v>31</v>
      </c>
      <c r="AY1" s="4" t="s">
        <v>31</v>
      </c>
      <c r="AZ1" s="4" t="s">
        <v>31</v>
      </c>
      <c r="BA1" s="4" t="s">
        <v>31</v>
      </c>
      <c r="BB1" s="4" t="s">
        <v>31</v>
      </c>
      <c r="BC1" s="4" t="s">
        <v>32</v>
      </c>
      <c r="BD1" s="4" t="s">
        <v>32</v>
      </c>
      <c r="BE1" s="4" t="s">
        <v>32</v>
      </c>
      <c r="BF1" s="4" t="s">
        <v>32</v>
      </c>
      <c r="BG1" s="4" t="s">
        <v>32</v>
      </c>
      <c r="BH1" s="16" t="s">
        <v>33</v>
      </c>
      <c r="BI1" s="16" t="s">
        <v>33</v>
      </c>
      <c r="BJ1" s="17" t="s">
        <v>22</v>
      </c>
      <c r="BK1" s="17" t="s">
        <v>22</v>
      </c>
      <c r="BL1" s="17" t="s">
        <v>22</v>
      </c>
      <c r="BM1" s="17" t="s">
        <v>22</v>
      </c>
      <c r="BN1" s="17" t="s">
        <v>22</v>
      </c>
      <c r="BO1" s="17" t="s">
        <v>22</v>
      </c>
      <c r="BP1" s="17" t="s">
        <v>22</v>
      </c>
      <c r="BQ1" s="18" t="s">
        <v>34</v>
      </c>
      <c r="BR1" s="18" t="s">
        <v>34</v>
      </c>
      <c r="BS1" s="18" t="s">
        <v>34</v>
      </c>
    </row>
    <row r="2" spans="1:71" ht="72.5">
      <c r="A2" s="1" t="s">
        <v>6</v>
      </c>
      <c r="B2" s="1" t="s">
        <v>6</v>
      </c>
      <c r="C2" s="5" t="s">
        <v>7</v>
      </c>
      <c r="D2" s="5" t="s">
        <v>8</v>
      </c>
      <c r="E2" s="5" t="s">
        <v>9</v>
      </c>
      <c r="F2" s="5" t="s">
        <v>10</v>
      </c>
      <c r="G2" s="5" t="s">
        <v>11</v>
      </c>
      <c r="H2" s="5" t="s">
        <v>12</v>
      </c>
      <c r="I2" s="5" t="s">
        <v>13</v>
      </c>
      <c r="J2" s="5" t="s">
        <v>14</v>
      </c>
      <c r="K2" s="5" t="s">
        <v>15</v>
      </c>
      <c r="L2" s="6" t="s">
        <v>16</v>
      </c>
      <c r="M2" s="6" t="s">
        <v>17</v>
      </c>
      <c r="N2" s="6" t="s">
        <v>18</v>
      </c>
      <c r="O2" s="6" t="s">
        <v>35</v>
      </c>
      <c r="P2" s="6" t="s">
        <v>36</v>
      </c>
      <c r="Q2" s="6" t="s">
        <v>37</v>
      </c>
      <c r="R2" s="6" t="s">
        <v>38</v>
      </c>
      <c r="S2" s="6" t="s">
        <v>39</v>
      </c>
      <c r="T2" s="6" t="s">
        <v>40</v>
      </c>
      <c r="U2" s="5" t="s">
        <v>41</v>
      </c>
      <c r="V2" s="5" t="s">
        <v>42</v>
      </c>
      <c r="W2" s="5" t="s">
        <v>43</v>
      </c>
      <c r="X2" s="5" t="s">
        <v>44</v>
      </c>
      <c r="Y2" s="6" t="s">
        <v>45</v>
      </c>
      <c r="Z2" s="6" t="s">
        <v>46</v>
      </c>
      <c r="AA2" s="6" t="s">
        <v>47</v>
      </c>
      <c r="AB2" s="6" t="s">
        <v>48</v>
      </c>
      <c r="AC2" s="6" t="s">
        <v>49</v>
      </c>
      <c r="AD2" s="6" t="s">
        <v>45</v>
      </c>
      <c r="AE2" s="6" t="s">
        <v>46</v>
      </c>
      <c r="AF2" s="6" t="s">
        <v>47</v>
      </c>
      <c r="AG2" s="6" t="s">
        <v>48</v>
      </c>
      <c r="AH2" s="6" t="s">
        <v>49</v>
      </c>
      <c r="AI2" s="6" t="s">
        <v>45</v>
      </c>
      <c r="AJ2" s="6" t="s">
        <v>46</v>
      </c>
      <c r="AK2" s="6" t="s">
        <v>47</v>
      </c>
      <c r="AL2" s="6" t="s">
        <v>48</v>
      </c>
      <c r="AM2" s="6" t="s">
        <v>49</v>
      </c>
      <c r="AN2" s="6" t="s">
        <v>45</v>
      </c>
      <c r="AO2" s="6" t="s">
        <v>46</v>
      </c>
      <c r="AP2" s="6" t="s">
        <v>47</v>
      </c>
      <c r="AQ2" s="6" t="s">
        <v>48</v>
      </c>
      <c r="AR2" s="6" t="s">
        <v>49</v>
      </c>
      <c r="AS2" s="6" t="s">
        <v>45</v>
      </c>
      <c r="AT2" s="6" t="s">
        <v>46</v>
      </c>
      <c r="AU2" s="6" t="s">
        <v>47</v>
      </c>
      <c r="AV2" s="6" t="s">
        <v>48</v>
      </c>
      <c r="AW2" s="6" t="s">
        <v>49</v>
      </c>
      <c r="AX2" s="6" t="s">
        <v>45</v>
      </c>
      <c r="AY2" s="6" t="s">
        <v>46</v>
      </c>
      <c r="AZ2" s="6" t="s">
        <v>47</v>
      </c>
      <c r="BA2" s="6" t="s">
        <v>48</v>
      </c>
      <c r="BB2" s="6" t="s">
        <v>49</v>
      </c>
      <c r="BC2" s="6" t="s">
        <v>45</v>
      </c>
      <c r="BD2" s="6" t="s">
        <v>46</v>
      </c>
      <c r="BE2" s="6" t="s">
        <v>47</v>
      </c>
      <c r="BF2" s="6" t="s">
        <v>48</v>
      </c>
      <c r="BG2" s="6" t="s">
        <v>49</v>
      </c>
      <c r="BH2" s="19" t="s">
        <v>50</v>
      </c>
      <c r="BI2" s="19" t="s">
        <v>51</v>
      </c>
      <c r="BJ2" s="20" t="s">
        <v>52</v>
      </c>
      <c r="BK2" s="20" t="s">
        <v>53</v>
      </c>
      <c r="BL2" s="20" t="s">
        <v>54</v>
      </c>
      <c r="BM2" s="20" t="s">
        <v>55</v>
      </c>
      <c r="BN2" s="20" t="s">
        <v>23</v>
      </c>
      <c r="BO2" s="20" t="s">
        <v>50</v>
      </c>
      <c r="BP2" s="20" t="s">
        <v>51</v>
      </c>
      <c r="BQ2" s="21" t="s">
        <v>56</v>
      </c>
      <c r="BR2" s="21" t="s">
        <v>57</v>
      </c>
      <c r="BS2" s="21" t="s">
        <v>58</v>
      </c>
    </row>
    <row r="3" spans="1:71">
      <c r="A3" s="7" t="s">
        <v>19</v>
      </c>
      <c r="B3" s="7">
        <v>2011</v>
      </c>
      <c r="C3" s="31">
        <v>0.74806658009233384</v>
      </c>
      <c r="D3" s="31">
        <v>0.25193341981074652</v>
      </c>
      <c r="E3" s="31">
        <v>0.14442067113958315</v>
      </c>
      <c r="F3" s="31">
        <v>0.73835096876458606</v>
      </c>
      <c r="G3" s="31">
        <v>5.6154165019589947E-2</v>
      </c>
      <c r="H3" s="31">
        <v>6.107419105631505E-2</v>
      </c>
      <c r="I3" s="31">
        <v>2.8577152835546401E-2</v>
      </c>
      <c r="J3" s="31">
        <v>0.44247755845336217</v>
      </c>
      <c r="K3" s="31">
        <v>0.52894529031848636</v>
      </c>
      <c r="L3" s="31">
        <v>0.92600129379642149</v>
      </c>
      <c r="M3" s="31">
        <v>7.3998706215332902E-2</v>
      </c>
      <c r="N3" s="9">
        <v>0</v>
      </c>
      <c r="O3" s="9">
        <v>0.20218579234972678</v>
      </c>
      <c r="P3" s="9">
        <v>0.18032786885245902</v>
      </c>
      <c r="Q3" s="9">
        <v>0.61748633879781423</v>
      </c>
      <c r="R3" s="9">
        <v>0</v>
      </c>
      <c r="S3" s="9">
        <v>0</v>
      </c>
      <c r="T3" s="9">
        <v>0</v>
      </c>
      <c r="U3" s="8">
        <v>0.78509433962264152</v>
      </c>
      <c r="V3" s="8">
        <v>0.2149056603773585</v>
      </c>
      <c r="W3" s="8">
        <v>0.13427257044278321</v>
      </c>
      <c r="X3" s="8">
        <v>0.86572742955721682</v>
      </c>
      <c r="Y3" s="8">
        <v>7.664984109179286E-3</v>
      </c>
      <c r="Z3" s="8">
        <v>2.8977378949336323E-2</v>
      </c>
      <c r="AA3" s="8">
        <v>7.8145447747242469E-2</v>
      </c>
      <c r="AB3" s="8">
        <v>0.27070480463638064</v>
      </c>
      <c r="AC3" s="8">
        <v>0.61450738455786125</v>
      </c>
      <c r="AD3" s="8">
        <v>9.0005625351584472E-3</v>
      </c>
      <c r="AE3" s="8">
        <v>1.6688543033939622E-2</v>
      </c>
      <c r="AF3" s="8">
        <v>3.8627414213388334E-2</v>
      </c>
      <c r="AG3" s="8">
        <v>0.15019688730545658</v>
      </c>
      <c r="AH3" s="8">
        <v>0.78548659291205702</v>
      </c>
      <c r="AI3" s="8">
        <v>2.9020782624976597E-2</v>
      </c>
      <c r="AJ3" s="8">
        <v>5.3173563003182926E-2</v>
      </c>
      <c r="AK3" s="8">
        <v>8.2194345628159526E-2</v>
      </c>
      <c r="AL3" s="8">
        <v>0.23310241527803782</v>
      </c>
      <c r="AM3" s="8">
        <v>0.60250889346564318</v>
      </c>
      <c r="AN3" s="8">
        <v>8.4364454443194604E-3</v>
      </c>
      <c r="AO3" s="8">
        <v>3.0933633295838019E-2</v>
      </c>
      <c r="AP3" s="8">
        <v>8.3427071616047996E-2</v>
      </c>
      <c r="AQ3" s="8">
        <v>0.34308211473565803</v>
      </c>
      <c r="AR3" s="8">
        <v>0.5341207349081365</v>
      </c>
      <c r="AS3" s="8">
        <v>4.6851574212893555E-3</v>
      </c>
      <c r="AT3" s="8">
        <v>2.0989505247376312E-2</v>
      </c>
      <c r="AU3" s="8">
        <v>6.7278860569715146E-2</v>
      </c>
      <c r="AV3" s="8">
        <v>0.31859070464767614</v>
      </c>
      <c r="AW3" s="8">
        <v>0.58845577211394307</v>
      </c>
      <c r="AX3" s="8">
        <v>6.9314349943799172E-3</v>
      </c>
      <c r="AY3" s="8">
        <v>2.2292993630573247E-2</v>
      </c>
      <c r="AZ3" s="8">
        <v>3.3158486324466094E-2</v>
      </c>
      <c r="BA3" s="8">
        <v>0.15567628325215435</v>
      </c>
      <c r="BB3" s="8">
        <v>0.7819408017984264</v>
      </c>
      <c r="BC3" s="8">
        <v>1.6819286114744907E-2</v>
      </c>
      <c r="BD3" s="8">
        <v>6.1483834797234162E-2</v>
      </c>
      <c r="BE3" s="8">
        <v>0.12707905064473929</v>
      </c>
      <c r="BF3" s="8">
        <v>0.36796860399925246</v>
      </c>
      <c r="BG3" s="8">
        <v>0.42664922444402914</v>
      </c>
      <c r="BH3" s="22" t="s">
        <v>59</v>
      </c>
      <c r="BI3" s="22" t="s">
        <v>60</v>
      </c>
      <c r="BJ3" s="23">
        <v>1.8304960644334616E-4</v>
      </c>
      <c r="BK3" s="23">
        <v>5.8575874061870771E-3</v>
      </c>
      <c r="BL3" s="23">
        <v>0.15943620721215448</v>
      </c>
      <c r="BM3" s="23">
        <v>0.65952773201537618</v>
      </c>
      <c r="BN3" s="23">
        <v>0.17499542375983893</v>
      </c>
      <c r="BO3" s="24" t="s">
        <v>61</v>
      </c>
      <c r="BP3" s="20" t="s">
        <v>62</v>
      </c>
      <c r="BQ3" s="25">
        <v>0.88062015503875968</v>
      </c>
      <c r="BR3" s="25">
        <v>6.2015503875968991E-2</v>
      </c>
      <c r="BS3" s="25">
        <v>5.7364341085271317E-2</v>
      </c>
    </row>
    <row r="4" spans="1:71">
      <c r="A4" s="7" t="s">
        <v>19</v>
      </c>
      <c r="B4" s="7">
        <v>2012</v>
      </c>
      <c r="C4" s="31">
        <v>0.79369026021346278</v>
      </c>
      <c r="D4" s="31">
        <v>0.20630973951494663</v>
      </c>
      <c r="E4" s="31">
        <v>0.2217625450191586</v>
      </c>
      <c r="F4" s="31">
        <v>0.63885004964813319</v>
      </c>
      <c r="G4" s="31">
        <v>9.105249623292945E-2</v>
      </c>
      <c r="H4" s="31">
        <v>4.8334909705094346E-2</v>
      </c>
      <c r="I4" s="31">
        <v>0.25975197589299093</v>
      </c>
      <c r="J4" s="31">
        <v>0.3419502803151695</v>
      </c>
      <c r="K4" s="31">
        <v>0.39829774180833249</v>
      </c>
      <c r="L4" s="31">
        <v>0.94551988178469559</v>
      </c>
      <c r="M4" s="31">
        <v>5.44801175503433E-2</v>
      </c>
      <c r="N4" s="9">
        <v>4.9504950495049506E-3</v>
      </c>
      <c r="O4" s="9">
        <v>0.18316831683168316</v>
      </c>
      <c r="P4" s="9">
        <v>0.25742574257425743</v>
      </c>
      <c r="Q4" s="9">
        <v>0.5544554455445545</v>
      </c>
      <c r="R4" s="9">
        <v>0</v>
      </c>
      <c r="S4" s="9">
        <v>0</v>
      </c>
      <c r="T4" s="9">
        <v>0</v>
      </c>
      <c r="U4" s="8">
        <v>0.78806855636123929</v>
      </c>
      <c r="V4" s="8">
        <v>0.21193144363876071</v>
      </c>
      <c r="W4" s="8">
        <v>8.9971883786316778E-2</v>
      </c>
      <c r="X4" s="8">
        <v>0.91002811621368318</v>
      </c>
      <c r="Y4" s="8">
        <v>8.4497887552811186E-3</v>
      </c>
      <c r="Z4" s="8">
        <v>2.0149496262593436E-2</v>
      </c>
      <c r="AA4" s="8">
        <v>7.117322066948327E-2</v>
      </c>
      <c r="AB4" s="8">
        <v>0.271043223919402</v>
      </c>
      <c r="AC4" s="8">
        <v>0.62918427039324021</v>
      </c>
      <c r="AD4" s="8">
        <v>9.7497562560935978E-3</v>
      </c>
      <c r="AE4" s="8">
        <v>1.6899577510562237E-2</v>
      </c>
      <c r="AF4" s="8">
        <v>2.9574260643483914E-2</v>
      </c>
      <c r="AG4" s="8">
        <v>0.16867078323041923</v>
      </c>
      <c r="AH4" s="8">
        <v>0.77510562235944103</v>
      </c>
      <c r="AI4" s="8">
        <v>2.7000650618087183E-2</v>
      </c>
      <c r="AJ4" s="8">
        <v>4.5543266102797658E-2</v>
      </c>
      <c r="AK4" s="8">
        <v>8.5230969420949904E-2</v>
      </c>
      <c r="AL4" s="8">
        <v>0.23259596616785946</v>
      </c>
      <c r="AM4" s="8">
        <v>0.60962914769030574</v>
      </c>
      <c r="AN4" s="8">
        <v>6.8248293792655184E-3</v>
      </c>
      <c r="AO4" s="8">
        <v>2.6324341891452715E-2</v>
      </c>
      <c r="AP4" s="8">
        <v>9.262268443288918E-2</v>
      </c>
      <c r="AQ4" s="8">
        <v>0.35651608709782256</v>
      </c>
      <c r="AR4" s="8">
        <v>0.51771205719857005</v>
      </c>
      <c r="AS4" s="8">
        <v>5.2117263843648211E-3</v>
      </c>
      <c r="AT4" s="8">
        <v>1.758957654723127E-2</v>
      </c>
      <c r="AU4" s="8">
        <v>7.3615635179153094E-2</v>
      </c>
      <c r="AV4" s="8">
        <v>0.32377850162866451</v>
      </c>
      <c r="AW4" s="8">
        <v>0.57980456026058635</v>
      </c>
      <c r="AX4" s="8">
        <v>9.4247643808904775E-3</v>
      </c>
      <c r="AY4" s="8">
        <v>2.1124471888202795E-2</v>
      </c>
      <c r="AZ4" s="8">
        <v>3.8349041273968154E-2</v>
      </c>
      <c r="BA4" s="8">
        <v>0.17094572635684108</v>
      </c>
      <c r="BB4" s="8">
        <v>0.76015599610009754</v>
      </c>
      <c r="BC4" s="8">
        <v>2.1781534460338103E-2</v>
      </c>
      <c r="BD4" s="8">
        <v>6.1768530559167749E-2</v>
      </c>
      <c r="BE4" s="8">
        <v>0.14369310793237972</v>
      </c>
      <c r="BF4" s="8">
        <v>0.36833550065019505</v>
      </c>
      <c r="BG4" s="8">
        <v>0.40442132639791939</v>
      </c>
      <c r="BH4" s="22" t="s">
        <v>63</v>
      </c>
      <c r="BI4" s="22" t="s">
        <v>64</v>
      </c>
      <c r="BJ4" s="23">
        <v>3.1948881789137381E-4</v>
      </c>
      <c r="BK4" s="23">
        <v>6.3897763578274758E-3</v>
      </c>
      <c r="BL4" s="23">
        <v>0.13450479233226836</v>
      </c>
      <c r="BM4" s="23">
        <v>0.63258785942492013</v>
      </c>
      <c r="BN4" s="23">
        <v>0.22619808306709266</v>
      </c>
      <c r="BO4" s="26" t="s">
        <v>65</v>
      </c>
      <c r="BP4" s="20" t="s">
        <v>66</v>
      </c>
      <c r="BQ4" s="25">
        <v>0.89416553595658077</v>
      </c>
      <c r="BR4" s="25">
        <v>5.9249208502939847E-2</v>
      </c>
      <c r="BS4" s="25">
        <v>4.6585255540479424E-2</v>
      </c>
    </row>
    <row r="5" spans="1:71">
      <c r="A5" s="7" t="s">
        <v>19</v>
      </c>
      <c r="B5" s="7">
        <v>2013</v>
      </c>
      <c r="C5" s="31">
        <v>0.75738580918079024</v>
      </c>
      <c r="D5" s="31">
        <v>0.24261419055063096</v>
      </c>
      <c r="E5" s="31">
        <v>0.16049090413647768</v>
      </c>
      <c r="F5" s="31">
        <v>0.71776888990879284</v>
      </c>
      <c r="G5" s="31">
        <v>6.3325819972106248E-2</v>
      </c>
      <c r="H5" s="31">
        <v>5.8414385386731833E-2</v>
      </c>
      <c r="I5" s="31">
        <v>7.6365247692848526E-2</v>
      </c>
      <c r="J5" s="31">
        <v>0.42197848927008458</v>
      </c>
      <c r="K5" s="31">
        <v>0.50165626220536963</v>
      </c>
      <c r="L5" s="31">
        <v>0.9300323299210459</v>
      </c>
      <c r="M5" s="31">
        <v>6.9967670069044599E-2</v>
      </c>
      <c r="N5" s="9">
        <v>1.282051282051282E-2</v>
      </c>
      <c r="O5" s="9">
        <v>0.20512820512820512</v>
      </c>
      <c r="P5" s="9">
        <v>0.22756410256410256</v>
      </c>
      <c r="Q5" s="9">
        <v>0.55448717948717952</v>
      </c>
      <c r="R5" s="9">
        <v>0</v>
      </c>
      <c r="S5" s="9">
        <v>0</v>
      </c>
      <c r="T5" s="9">
        <v>0</v>
      </c>
      <c r="U5" s="8">
        <v>0.76034812141795793</v>
      </c>
      <c r="V5" s="8">
        <v>0.23965187858204204</v>
      </c>
      <c r="W5" s="8">
        <v>0.1</v>
      </c>
      <c r="X5" s="8">
        <v>0.9</v>
      </c>
      <c r="Y5" s="8">
        <v>6.3398140321217246E-3</v>
      </c>
      <c r="Z5" s="8">
        <v>2.3034657650042267E-2</v>
      </c>
      <c r="AA5" s="8">
        <v>7.8402366863905323E-2</v>
      </c>
      <c r="AB5" s="8">
        <v>0.27282333051563823</v>
      </c>
      <c r="AC5" s="8">
        <v>0.61939983093829243</v>
      </c>
      <c r="AD5" s="8">
        <v>8.9058524173027988E-3</v>
      </c>
      <c r="AE5" s="8">
        <v>1.7811704834605598E-2</v>
      </c>
      <c r="AF5" s="8">
        <v>2.8413910093299407E-2</v>
      </c>
      <c r="AG5" s="8">
        <v>0.14482612383375743</v>
      </c>
      <c r="AH5" s="8">
        <v>0.80004240882103472</v>
      </c>
      <c r="AI5" s="8">
        <v>3.0687830687830688E-2</v>
      </c>
      <c r="AJ5" s="8">
        <v>4.5714285714285714E-2</v>
      </c>
      <c r="AK5" s="8">
        <v>8.8677248677248674E-2</v>
      </c>
      <c r="AL5" s="8">
        <v>0.23640211640211639</v>
      </c>
      <c r="AM5" s="8">
        <v>0.59851851851851856</v>
      </c>
      <c r="AN5" s="8">
        <v>7.6238881829733167E-3</v>
      </c>
      <c r="AO5" s="8">
        <v>2.7742481999152902E-2</v>
      </c>
      <c r="AP5" s="8">
        <v>7.7297755188479464E-2</v>
      </c>
      <c r="AQ5" s="8">
        <v>0.33312155866158405</v>
      </c>
      <c r="AR5" s="8">
        <v>0.55421431596781023</v>
      </c>
      <c r="AS5" s="8">
        <v>3.5956006768189507E-3</v>
      </c>
      <c r="AT5" s="8">
        <v>2.030456852791878E-2</v>
      </c>
      <c r="AU5" s="8">
        <v>6.8527918781725886E-2</v>
      </c>
      <c r="AV5" s="8">
        <v>0.3269881556683587</v>
      </c>
      <c r="AW5" s="8">
        <v>0.58058375634517767</v>
      </c>
      <c r="AX5" s="8">
        <v>7.1988143129366926E-3</v>
      </c>
      <c r="AY5" s="8">
        <v>1.8843955113275461E-2</v>
      </c>
      <c r="AZ5" s="8">
        <v>3.5994071564683462E-2</v>
      </c>
      <c r="BA5" s="8">
        <v>0.14799915308066908</v>
      </c>
      <c r="BB5" s="8">
        <v>0.7899640059284353</v>
      </c>
      <c r="BC5" s="8">
        <v>1.7758985200845664E-2</v>
      </c>
      <c r="BD5" s="8">
        <v>5.8562367864693446E-2</v>
      </c>
      <c r="BE5" s="8">
        <v>0.13763213530655391</v>
      </c>
      <c r="BF5" s="8">
        <v>0.37040169133192391</v>
      </c>
      <c r="BG5" s="8">
        <v>0.4156448202959831</v>
      </c>
      <c r="BH5" s="22" t="s">
        <v>67</v>
      </c>
      <c r="BI5" s="22" t="s">
        <v>68</v>
      </c>
      <c r="BJ5" s="23">
        <v>2.0437359493153485E-4</v>
      </c>
      <c r="BK5" s="23">
        <v>6.1312078479460455E-3</v>
      </c>
      <c r="BL5" s="23">
        <v>0.14653586756591047</v>
      </c>
      <c r="BM5" s="23">
        <v>0.66155732679337831</v>
      </c>
      <c r="BN5" s="23">
        <v>0.18557122419783365</v>
      </c>
      <c r="BO5" s="26" t="s">
        <v>69</v>
      </c>
      <c r="BP5" s="20" t="s">
        <v>62</v>
      </c>
      <c r="BQ5" s="25">
        <v>0.8833333333333333</v>
      </c>
      <c r="BR5" s="25">
        <v>6.7473118279569894E-2</v>
      </c>
      <c r="BS5" s="25">
        <v>4.9193548387096775E-2</v>
      </c>
    </row>
    <row r="6" spans="1:71">
      <c r="A6" s="7" t="s">
        <v>19</v>
      </c>
      <c r="B6" s="7">
        <v>2015</v>
      </c>
      <c r="C6" s="31">
        <v>0.79002361304511437</v>
      </c>
      <c r="D6" s="31">
        <v>0.20997638699690738</v>
      </c>
      <c r="E6" s="31">
        <v>0.21542728820093357</v>
      </c>
      <c r="F6" s="31">
        <v>0.64704826377916402</v>
      </c>
      <c r="G6" s="31">
        <v>8.8169191278327841E-2</v>
      </c>
      <c r="H6" s="31">
        <v>4.9355257901938607E-2</v>
      </c>
      <c r="I6" s="31">
        <v>0.24070688877313404</v>
      </c>
      <c r="J6" s="31">
        <v>0.35061955019788804</v>
      </c>
      <c r="K6" s="31">
        <v>0.40867356222231616</v>
      </c>
      <c r="L6" s="31">
        <v>0.94389746337036873</v>
      </c>
      <c r="M6" s="31">
        <v>5.6102536791319553E-2</v>
      </c>
      <c r="N6" s="9">
        <v>0</v>
      </c>
      <c r="O6" s="9">
        <v>0.15094339622641509</v>
      </c>
      <c r="P6" s="9">
        <v>0.25157232704402516</v>
      </c>
      <c r="Q6" s="9">
        <v>0.59748427672955973</v>
      </c>
      <c r="R6" s="9">
        <v>0</v>
      </c>
      <c r="S6" s="9">
        <v>0</v>
      </c>
      <c r="T6" s="9">
        <v>0</v>
      </c>
      <c r="U6" s="8">
        <v>0.77706766917293235</v>
      </c>
      <c r="V6" s="8">
        <v>0.22293233082706768</v>
      </c>
      <c r="W6" s="8">
        <v>9.3435553425970291E-2</v>
      </c>
      <c r="X6" s="8">
        <v>0.90656444657402968</v>
      </c>
      <c r="Y6" s="8">
        <v>6.5264684554024654E-3</v>
      </c>
      <c r="Z6" s="8">
        <v>2.2117476432197244E-2</v>
      </c>
      <c r="AA6" s="8">
        <v>7.5054387237128359E-2</v>
      </c>
      <c r="AB6" s="8">
        <v>0.27302393038433648</v>
      </c>
      <c r="AC6" s="8">
        <v>0.62327773749093551</v>
      </c>
      <c r="AD6" s="8">
        <v>8.3545223392662554E-3</v>
      </c>
      <c r="AE6" s="8">
        <v>1.5982564475118054E-2</v>
      </c>
      <c r="AF6" s="8">
        <v>3.0512168543407193E-2</v>
      </c>
      <c r="AG6" s="8">
        <v>0.1442063203777697</v>
      </c>
      <c r="AH6" s="8">
        <v>0.80094442426443879</v>
      </c>
      <c r="AI6" s="8">
        <v>2.9006526468455404E-2</v>
      </c>
      <c r="AJ6" s="8">
        <v>4.2059463379260337E-2</v>
      </c>
      <c r="AK6" s="8">
        <v>8.1218274111675121E-2</v>
      </c>
      <c r="AL6" s="8">
        <v>0.22951414068165338</v>
      </c>
      <c r="AM6" s="8">
        <v>0.6182015953589558</v>
      </c>
      <c r="AN6" s="8">
        <v>7.9970919665576148E-3</v>
      </c>
      <c r="AO6" s="8">
        <v>2.2900763358778626E-2</v>
      </c>
      <c r="AP6" s="8">
        <v>7.8516902944383862E-2</v>
      </c>
      <c r="AQ6" s="8">
        <v>0.33624136677571792</v>
      </c>
      <c r="AR6" s="8">
        <v>0.55434387495456194</v>
      </c>
      <c r="AS6" s="8">
        <v>6.1705989110707807E-3</v>
      </c>
      <c r="AT6" s="8">
        <v>1.8511796733212342E-2</v>
      </c>
      <c r="AU6" s="8">
        <v>6.6787658802177852E-2</v>
      </c>
      <c r="AV6" s="8">
        <v>0.33684210526315789</v>
      </c>
      <c r="AW6" s="8">
        <v>0.57168784029038111</v>
      </c>
      <c r="AX6" s="8">
        <v>1.0533962949509626E-2</v>
      </c>
      <c r="AY6" s="8">
        <v>1.8162005085361425E-2</v>
      </c>
      <c r="AZ6" s="8">
        <v>3.7776970577551763E-2</v>
      </c>
      <c r="BA6" s="8">
        <v>0.17108608790410462</v>
      </c>
      <c r="BB6" s="8">
        <v>0.76244097348347262</v>
      </c>
      <c r="BC6" s="8">
        <v>1.9949220166848022E-2</v>
      </c>
      <c r="BD6" s="8">
        <v>6.1661225970257527E-2</v>
      </c>
      <c r="BE6" s="8">
        <v>0.14581066376496191</v>
      </c>
      <c r="BF6" s="8">
        <v>0.35799782372143635</v>
      </c>
      <c r="BG6" s="8">
        <v>0.41458106637649617</v>
      </c>
      <c r="BH6" s="22" t="s">
        <v>70</v>
      </c>
      <c r="BI6" s="22" t="s">
        <v>71</v>
      </c>
      <c r="BJ6" s="23">
        <v>0</v>
      </c>
      <c r="BK6" s="23">
        <v>4.6461758398856322E-3</v>
      </c>
      <c r="BL6" s="23">
        <v>0.13116511794138672</v>
      </c>
      <c r="BM6" s="23">
        <v>0.64224446032880633</v>
      </c>
      <c r="BN6" s="23">
        <v>0.22194424588992137</v>
      </c>
      <c r="BO6" s="26" t="s">
        <v>65</v>
      </c>
      <c r="BP6" s="20" t="s">
        <v>72</v>
      </c>
      <c r="BQ6" s="25">
        <v>0.88735083532219572</v>
      </c>
      <c r="BR6" s="25">
        <v>6.8257756563245828E-2</v>
      </c>
      <c r="BS6" s="25">
        <v>4.4391408114558474E-2</v>
      </c>
    </row>
    <row r="7" spans="1:71">
      <c r="A7" s="7" t="s">
        <v>19</v>
      </c>
      <c r="B7" s="7">
        <v>2016</v>
      </c>
      <c r="C7" s="31">
        <v>0.9216016137220453</v>
      </c>
      <c r="D7" s="31">
        <v>7.8398385624485381E-2</v>
      </c>
      <c r="E7" s="31">
        <v>0.43874768796247193</v>
      </c>
      <c r="F7" s="31">
        <v>0.35940560309225966</v>
      </c>
      <c r="G7" s="31">
        <v>0.18911595364219169</v>
      </c>
      <c r="H7" s="31">
        <v>1.2730753688712787E-2</v>
      </c>
      <c r="I7" s="31">
        <v>0.90815082257844881</v>
      </c>
      <c r="J7" s="31">
        <v>6.0583489967179008E-2</v>
      </c>
      <c r="K7" s="31">
        <v>3.1265685368338854E-2</v>
      </c>
      <c r="L7" s="31">
        <v>0.99999999980931986</v>
      </c>
      <c r="M7" s="31">
        <v>0</v>
      </c>
      <c r="N7" s="9">
        <v>0.16666666666666666</v>
      </c>
      <c r="O7" s="9">
        <v>0.25</v>
      </c>
      <c r="P7" s="9">
        <v>0</v>
      </c>
      <c r="Q7" s="9">
        <v>0.33333333333333331</v>
      </c>
      <c r="R7" s="9">
        <v>0</v>
      </c>
      <c r="S7" s="9">
        <v>8.3333333333333329E-2</v>
      </c>
      <c r="T7" s="9">
        <v>0.16666666666666666</v>
      </c>
      <c r="U7" s="8">
        <v>0.90620871862615593</v>
      </c>
      <c r="V7" s="8">
        <v>9.3791281373844126E-2</v>
      </c>
      <c r="W7" s="8">
        <v>7.2796934865900387E-2</v>
      </c>
      <c r="X7" s="8">
        <v>0.92720306513409967</v>
      </c>
      <c r="Y7" s="8">
        <v>3.8860103626943004E-3</v>
      </c>
      <c r="Z7" s="8">
        <v>5.1813471502590676E-3</v>
      </c>
      <c r="AA7" s="8">
        <v>3.2383419689119168E-2</v>
      </c>
      <c r="AB7" s="8">
        <v>0.20207253886010362</v>
      </c>
      <c r="AC7" s="8">
        <v>0.75647668393782386</v>
      </c>
      <c r="AD7" s="8">
        <v>5.1813471502590676E-3</v>
      </c>
      <c r="AE7" s="8">
        <v>2.5906735751295338E-3</v>
      </c>
      <c r="AF7" s="8">
        <v>1.2953367875647668E-2</v>
      </c>
      <c r="AG7" s="8">
        <v>9.0673575129533682E-2</v>
      </c>
      <c r="AH7" s="8">
        <v>0.8886010362694301</v>
      </c>
      <c r="AI7" s="8">
        <v>1.6817593790426907E-2</v>
      </c>
      <c r="AJ7" s="8">
        <v>1.1642949547218629E-2</v>
      </c>
      <c r="AK7" s="8">
        <v>2.5873221216041398E-2</v>
      </c>
      <c r="AL7" s="8">
        <v>0.17205692108667528</v>
      </c>
      <c r="AM7" s="8">
        <v>0.77360931435963776</v>
      </c>
      <c r="AN7" s="8">
        <v>5.1880674448767832E-3</v>
      </c>
      <c r="AO7" s="8">
        <v>7.7821011673151752E-3</v>
      </c>
      <c r="AP7" s="8">
        <v>2.464332036316472E-2</v>
      </c>
      <c r="AQ7" s="8">
        <v>0.21660181582360571</v>
      </c>
      <c r="AR7" s="8">
        <v>0.74578469520103763</v>
      </c>
      <c r="AS7" s="8">
        <v>3.8809831824062097E-3</v>
      </c>
      <c r="AT7" s="8">
        <v>5.1746442432082798E-3</v>
      </c>
      <c r="AU7" s="8">
        <v>2.9754204398447608E-2</v>
      </c>
      <c r="AV7" s="8">
        <v>0.15653298835705046</v>
      </c>
      <c r="AW7" s="8">
        <v>0.8046571798188874</v>
      </c>
      <c r="AX7" s="8">
        <v>6.4850843060959796E-3</v>
      </c>
      <c r="AY7" s="8">
        <v>1.2970168612191959E-2</v>
      </c>
      <c r="AZ7" s="8">
        <v>1.9455252918287938E-2</v>
      </c>
      <c r="BA7" s="8">
        <v>0.12710765239948119</v>
      </c>
      <c r="BB7" s="8">
        <v>0.83398184176394297</v>
      </c>
      <c r="BC7" s="8">
        <v>6.4935064935064939E-3</v>
      </c>
      <c r="BD7" s="8">
        <v>4.2857142857142858E-2</v>
      </c>
      <c r="BE7" s="8">
        <v>9.0909090909090912E-2</v>
      </c>
      <c r="BF7" s="8">
        <v>0.32857142857142857</v>
      </c>
      <c r="BG7" s="8">
        <v>0.53116883116883118</v>
      </c>
      <c r="BH7" s="22" t="s">
        <v>73</v>
      </c>
      <c r="BI7" s="27" t="s">
        <v>74</v>
      </c>
      <c r="BJ7" s="23">
        <v>1.288659793814433E-3</v>
      </c>
      <c r="BK7" s="23">
        <v>1.288659793814433E-3</v>
      </c>
      <c r="BL7" s="23">
        <v>4.8969072164948453E-2</v>
      </c>
      <c r="BM7" s="23">
        <v>0.57860824742268047</v>
      </c>
      <c r="BN7" s="23">
        <v>0.36984536082474229</v>
      </c>
      <c r="BO7" s="26" t="s">
        <v>75</v>
      </c>
      <c r="BP7" s="20" t="s">
        <v>76</v>
      </c>
      <c r="BQ7" s="25">
        <v>0.95395683453237412</v>
      </c>
      <c r="BR7" s="25">
        <v>3.5971223021582732E-2</v>
      </c>
      <c r="BS7" s="25">
        <v>1.0071942446043165E-2</v>
      </c>
    </row>
    <row r="8" spans="1:71">
      <c r="A8" s="7" t="s">
        <v>19</v>
      </c>
      <c r="B8" s="7">
        <v>2017</v>
      </c>
      <c r="C8" s="31">
        <v>0.88876836121211555</v>
      </c>
      <c r="D8" s="31">
        <v>0.1112316391509601</v>
      </c>
      <c r="E8" s="31">
        <v>0.38275027153732744</v>
      </c>
      <c r="F8" s="31">
        <v>0.43136798388205883</v>
      </c>
      <c r="G8" s="31">
        <v>0.16400114339114993</v>
      </c>
      <c r="H8" s="31">
        <v>2.1880600804691275E-2</v>
      </c>
      <c r="I8" s="31">
        <v>0.74177412928163544</v>
      </c>
      <c r="J8" s="31">
        <v>0.13271934890699619</v>
      </c>
      <c r="K8" s="31">
        <v>0.12550651525048387</v>
      </c>
      <c r="L8" s="31">
        <v>0.9862546286852234</v>
      </c>
      <c r="M8" s="31">
        <v>1.3745371473510732E-2</v>
      </c>
      <c r="N8" s="9">
        <v>7.6923076923076927E-2</v>
      </c>
      <c r="O8" s="9">
        <v>0.15384615384615385</v>
      </c>
      <c r="P8" s="9">
        <v>0</v>
      </c>
      <c r="Q8" s="9">
        <v>0.69230769230769229</v>
      </c>
      <c r="R8" s="9">
        <v>0</v>
      </c>
      <c r="S8" s="9">
        <v>7.6923076923076927E-2</v>
      </c>
      <c r="T8" s="9">
        <v>0</v>
      </c>
      <c r="U8" s="8">
        <v>0.87065868263473056</v>
      </c>
      <c r="V8" s="8">
        <v>0.12934131736526946</v>
      </c>
      <c r="W8" s="8">
        <v>9.3824228028503556E-2</v>
      </c>
      <c r="X8" s="8">
        <v>0.90617577197149646</v>
      </c>
      <c r="Y8" s="8">
        <v>2.4154589371980675E-3</v>
      </c>
      <c r="Z8" s="8">
        <v>1.3285024154589372E-2</v>
      </c>
      <c r="AA8" s="8">
        <v>2.8985507246376812E-2</v>
      </c>
      <c r="AB8" s="8">
        <v>0.2391304347826087</v>
      </c>
      <c r="AC8" s="8">
        <v>0.71618357487922701</v>
      </c>
      <c r="AD8" s="8">
        <v>3.6319612590799033E-3</v>
      </c>
      <c r="AE8" s="8">
        <v>4.8426150121065378E-3</v>
      </c>
      <c r="AF8" s="8">
        <v>8.4745762711864406E-3</v>
      </c>
      <c r="AG8" s="8">
        <v>0.11864406779661017</v>
      </c>
      <c r="AH8" s="8">
        <v>0.86440677966101698</v>
      </c>
      <c r="AI8" s="8">
        <v>1.4527845036319613E-2</v>
      </c>
      <c r="AJ8" s="8">
        <v>1.8159806295399514E-2</v>
      </c>
      <c r="AK8" s="8">
        <v>3.9951573849878935E-2</v>
      </c>
      <c r="AL8" s="8">
        <v>0.18038740920096852</v>
      </c>
      <c r="AM8" s="8">
        <v>0.74697336561743344</v>
      </c>
      <c r="AN8" s="8">
        <v>3.6275695284159614E-3</v>
      </c>
      <c r="AO8" s="8">
        <v>7.2551390568319227E-3</v>
      </c>
      <c r="AP8" s="8">
        <v>2.9020556227327691E-2</v>
      </c>
      <c r="AQ8" s="8">
        <v>0.2478839177750907</v>
      </c>
      <c r="AR8" s="8">
        <v>0.71221281741233378</v>
      </c>
      <c r="AS8" s="8">
        <v>3.6319612590799033E-3</v>
      </c>
      <c r="AT8" s="8">
        <v>4.8426150121065378E-3</v>
      </c>
      <c r="AU8" s="8">
        <v>1.6949152542372881E-2</v>
      </c>
      <c r="AV8" s="8">
        <v>0.20823244552058112</v>
      </c>
      <c r="AW8" s="8">
        <v>0.76634382566585957</v>
      </c>
      <c r="AX8" s="8">
        <v>3.6363636363636364E-3</v>
      </c>
      <c r="AY8" s="8">
        <v>8.4848484848484857E-3</v>
      </c>
      <c r="AZ8" s="8">
        <v>2.3030303030303029E-2</v>
      </c>
      <c r="BA8" s="8">
        <v>0.15393939393939393</v>
      </c>
      <c r="BB8" s="8">
        <v>0.81090909090909091</v>
      </c>
      <c r="BC8" s="8">
        <v>6.0679611650485436E-3</v>
      </c>
      <c r="BD8" s="8">
        <v>2.063106796116505E-2</v>
      </c>
      <c r="BE8" s="8">
        <v>9.5873786407766989E-2</v>
      </c>
      <c r="BF8" s="8">
        <v>0.34708737864077671</v>
      </c>
      <c r="BG8" s="8">
        <v>0.53033980582524276</v>
      </c>
      <c r="BH8" s="28" t="s">
        <v>77</v>
      </c>
      <c r="BI8" s="22" t="s">
        <v>78</v>
      </c>
      <c r="BJ8" s="23">
        <v>0</v>
      </c>
      <c r="BK8" s="23">
        <v>0</v>
      </c>
      <c r="BL8" s="23">
        <v>4.807692307692308E-2</v>
      </c>
      <c r="BM8" s="23">
        <v>0.61899038461538458</v>
      </c>
      <c r="BN8" s="23">
        <v>0.33293269230769229</v>
      </c>
      <c r="BO8" s="26" t="s">
        <v>79</v>
      </c>
      <c r="BP8" s="20">
        <v>0.55000000000000004</v>
      </c>
      <c r="BQ8" s="25">
        <v>0.9551820728291317</v>
      </c>
      <c r="BR8" s="25">
        <v>3.7815126050420166E-2</v>
      </c>
      <c r="BS8" s="25">
        <v>7.0028011204481795E-3</v>
      </c>
    </row>
    <row r="9" spans="1:71">
      <c r="A9" s="7" t="s">
        <v>19</v>
      </c>
      <c r="B9" s="10">
        <v>2018</v>
      </c>
      <c r="C9" s="31">
        <v>0.83093409724742018</v>
      </c>
      <c r="D9" s="31">
        <v>0.16906590339132588</v>
      </c>
      <c r="E9" s="31">
        <v>0.28469397982274852</v>
      </c>
      <c r="F9" s="31">
        <v>0.55772991576549102</v>
      </c>
      <c r="G9" s="31">
        <v>0.11955035585135025</v>
      </c>
      <c r="H9" s="31">
        <v>3.802574778435177E-2</v>
      </c>
      <c r="I9" s="31">
        <v>0.44797966987747895</v>
      </c>
      <c r="J9" s="31">
        <v>0.26039811879037383</v>
      </c>
      <c r="K9" s="31">
        <v>0.29162221083407736</v>
      </c>
      <c r="L9" s="31">
        <v>0.96135810143429667</v>
      </c>
      <c r="M9" s="31">
        <v>3.8641899545899097E-2</v>
      </c>
      <c r="N9" s="9">
        <v>0</v>
      </c>
      <c r="O9" s="9">
        <v>0</v>
      </c>
      <c r="P9" s="9">
        <v>0</v>
      </c>
      <c r="Q9" s="9">
        <v>1</v>
      </c>
      <c r="R9" s="9">
        <v>0</v>
      </c>
      <c r="S9" s="9">
        <v>0</v>
      </c>
      <c r="T9" s="9">
        <v>0</v>
      </c>
      <c r="U9" s="8">
        <v>0.92727272727272725</v>
      </c>
      <c r="V9" s="8">
        <v>7.2727272727272724E-2</v>
      </c>
      <c r="W9" s="8">
        <v>0.10714285714285714</v>
      </c>
      <c r="X9" s="8">
        <v>0.8928571428571429</v>
      </c>
      <c r="Y9" s="8">
        <v>0</v>
      </c>
      <c r="Z9" s="8">
        <v>0</v>
      </c>
      <c r="AA9" s="8">
        <v>7.1428571428571425E-2</v>
      </c>
      <c r="AB9" s="8">
        <v>0.26785714285714285</v>
      </c>
      <c r="AC9" s="8">
        <v>0.6607142857142857</v>
      </c>
      <c r="AD9" s="8">
        <v>0</v>
      </c>
      <c r="AE9" s="8">
        <v>0</v>
      </c>
      <c r="AF9" s="8">
        <v>3.5714285714285712E-2</v>
      </c>
      <c r="AG9" s="8">
        <v>7.1428571428571425E-2</v>
      </c>
      <c r="AH9" s="8">
        <v>0.8928571428571429</v>
      </c>
      <c r="AI9" s="8">
        <v>0</v>
      </c>
      <c r="AJ9" s="8">
        <v>5.3571428571428568E-2</v>
      </c>
      <c r="AK9" s="8">
        <v>3.5714285714285712E-2</v>
      </c>
      <c r="AL9" s="8">
        <v>0.17857142857142858</v>
      </c>
      <c r="AM9" s="8">
        <v>0.7321428571428571</v>
      </c>
      <c r="AN9" s="8">
        <v>0</v>
      </c>
      <c r="AO9" s="8">
        <v>1.7857142857142856E-2</v>
      </c>
      <c r="AP9" s="8">
        <v>0</v>
      </c>
      <c r="AQ9" s="8">
        <v>0.25</v>
      </c>
      <c r="AR9" s="8">
        <v>0.7321428571428571</v>
      </c>
      <c r="AS9" s="8">
        <v>0</v>
      </c>
      <c r="AT9" s="8">
        <v>0</v>
      </c>
      <c r="AU9" s="8">
        <v>5.3571428571428568E-2</v>
      </c>
      <c r="AV9" s="8">
        <v>0.125</v>
      </c>
      <c r="AW9" s="8">
        <v>0.8214285714285714</v>
      </c>
      <c r="AX9" s="8">
        <v>0</v>
      </c>
      <c r="AY9" s="8">
        <v>1.7857142857142856E-2</v>
      </c>
      <c r="AZ9" s="8">
        <v>1.7857142857142856E-2</v>
      </c>
      <c r="BA9" s="8">
        <v>0.14285714285714285</v>
      </c>
      <c r="BB9" s="8">
        <v>0.8214285714285714</v>
      </c>
      <c r="BC9" s="8">
        <v>0</v>
      </c>
      <c r="BD9" s="8">
        <v>3.5714285714285712E-2</v>
      </c>
      <c r="BE9" s="8">
        <v>3.5714285714285712E-2</v>
      </c>
      <c r="BF9" s="8">
        <v>0.30357142857142855</v>
      </c>
      <c r="BG9" s="8">
        <v>0.625</v>
      </c>
      <c r="BH9" s="29" t="s">
        <v>80</v>
      </c>
      <c r="BI9" s="29" t="s">
        <v>81</v>
      </c>
      <c r="BJ9" s="23">
        <v>0</v>
      </c>
      <c r="BK9" s="23">
        <v>0</v>
      </c>
      <c r="BL9" s="23">
        <v>7.1428571428571425E-2</v>
      </c>
      <c r="BM9" s="23">
        <v>0.6607142857142857</v>
      </c>
      <c r="BN9" s="23">
        <v>0.26785714285714285</v>
      </c>
      <c r="BO9" s="26" t="s">
        <v>82</v>
      </c>
      <c r="BP9" s="20" t="s">
        <v>83</v>
      </c>
      <c r="BQ9" s="25">
        <v>0.92592592592592593</v>
      </c>
      <c r="BR9" s="25">
        <v>5.5555555555555552E-2</v>
      </c>
      <c r="BS9" s="25">
        <v>1.8518518518518517E-2</v>
      </c>
    </row>
    <row r="10" spans="1:71">
      <c r="A10" s="7" t="s">
        <v>19</v>
      </c>
      <c r="B10" s="7">
        <v>2019</v>
      </c>
      <c r="C10" s="31">
        <v>0.85530263938825501</v>
      </c>
      <c r="D10" s="31">
        <v>0.1446973606402584</v>
      </c>
      <c r="E10" s="31">
        <v>0.32614956358810848</v>
      </c>
      <c r="F10" s="31">
        <v>0.50433428336851316</v>
      </c>
      <c r="G10" s="31">
        <v>0.13831777848309704</v>
      </c>
      <c r="H10" s="31">
        <v>3.1198374484320796E-2</v>
      </c>
      <c r="I10" s="31">
        <v>0.57200980264415879</v>
      </c>
      <c r="J10" s="31">
        <v>0.20643713456800566</v>
      </c>
      <c r="K10" s="31">
        <v>0.22155306299435845</v>
      </c>
      <c r="L10" s="31">
        <v>0.97181400338193247</v>
      </c>
      <c r="M10" s="31">
        <v>2.8185996704855588E-2</v>
      </c>
      <c r="N10" s="9">
        <v>0.15384615384615385</v>
      </c>
      <c r="O10" s="9">
        <v>0.38461538461538464</v>
      </c>
      <c r="P10" s="9">
        <v>0</v>
      </c>
      <c r="Q10" s="9">
        <v>0.34615384615384615</v>
      </c>
      <c r="R10" s="9">
        <v>0</v>
      </c>
      <c r="S10" s="9">
        <v>3.8461538461538464E-2</v>
      </c>
      <c r="T10" s="9">
        <v>7.6923076923076927E-2</v>
      </c>
      <c r="U10" s="8">
        <v>0.90393013100436681</v>
      </c>
      <c r="V10" s="8">
        <v>9.606986899563319E-2</v>
      </c>
      <c r="W10" s="8">
        <v>0.1358649789029536</v>
      </c>
      <c r="X10" s="8">
        <v>0.86413502109704643</v>
      </c>
      <c r="Y10" s="8">
        <v>1.7137960582690661E-3</v>
      </c>
      <c r="Z10" s="8">
        <v>5.9982862039417309E-3</v>
      </c>
      <c r="AA10" s="8">
        <v>3.3419023136246784E-2</v>
      </c>
      <c r="AB10" s="8">
        <v>0.22450728363324765</v>
      </c>
      <c r="AC10" s="8">
        <v>0.73436161096829478</v>
      </c>
      <c r="AD10" s="8">
        <v>1.7167381974248926E-3</v>
      </c>
      <c r="AE10" s="8">
        <v>3.4334763948497852E-3</v>
      </c>
      <c r="AF10" s="8">
        <v>1.3733905579399141E-2</v>
      </c>
      <c r="AG10" s="8">
        <v>0.10214592274678111</v>
      </c>
      <c r="AH10" s="8">
        <v>0.87896995708154502</v>
      </c>
      <c r="AI10" s="8">
        <v>1.1996572407883462E-2</v>
      </c>
      <c r="AJ10" s="8">
        <v>1.6281062553556127E-2</v>
      </c>
      <c r="AK10" s="8">
        <v>4.4558697514995714E-2</v>
      </c>
      <c r="AL10" s="8">
        <v>0.19194515852613539</v>
      </c>
      <c r="AM10" s="8">
        <v>0.73521850899742935</v>
      </c>
      <c r="AN10" s="8">
        <v>1.7152658662092624E-3</v>
      </c>
      <c r="AO10" s="8">
        <v>5.1457975986277877E-3</v>
      </c>
      <c r="AP10" s="8">
        <v>3.5162950257289882E-2</v>
      </c>
      <c r="AQ10" s="8">
        <v>0.24442538593481991</v>
      </c>
      <c r="AR10" s="8">
        <v>0.71355060034305318</v>
      </c>
      <c r="AS10" s="8">
        <v>1.7137960582690661E-3</v>
      </c>
      <c r="AT10" s="8">
        <v>4.2844901456726651E-3</v>
      </c>
      <c r="AU10" s="8">
        <v>2.056555269922879E-2</v>
      </c>
      <c r="AV10" s="8">
        <v>0.19708654670094258</v>
      </c>
      <c r="AW10" s="8">
        <v>0.7763496143958869</v>
      </c>
      <c r="AX10" s="8">
        <v>2.5728987993138938E-3</v>
      </c>
      <c r="AY10" s="8">
        <v>8.5763293310463125E-3</v>
      </c>
      <c r="AZ10" s="8">
        <v>2.3156089193825044E-2</v>
      </c>
      <c r="BA10" s="8">
        <v>0.17066895368782162</v>
      </c>
      <c r="BB10" s="8">
        <v>0.79502572898799317</v>
      </c>
      <c r="BC10" s="8">
        <v>5.1546391752577319E-3</v>
      </c>
      <c r="BD10" s="8">
        <v>1.9759450171821305E-2</v>
      </c>
      <c r="BE10" s="8">
        <v>9.7079037800687287E-2</v>
      </c>
      <c r="BF10" s="8">
        <v>0.35137457044673537</v>
      </c>
      <c r="BG10" s="8">
        <v>0.5266323024054983</v>
      </c>
      <c r="BH10" s="22" t="s">
        <v>84</v>
      </c>
      <c r="BI10" s="22" t="s">
        <v>85</v>
      </c>
      <c r="BJ10" s="23">
        <v>0</v>
      </c>
      <c r="BK10" s="23">
        <v>1.6877637130801688E-3</v>
      </c>
      <c r="BL10" s="23">
        <v>8.0168776371308023E-2</v>
      </c>
      <c r="BM10" s="23">
        <v>0.62278481012658227</v>
      </c>
      <c r="BN10" s="23">
        <v>0.29535864978902954</v>
      </c>
      <c r="BO10" s="26" t="s">
        <v>86</v>
      </c>
      <c r="BP10" s="20" t="s">
        <v>76</v>
      </c>
      <c r="BQ10" s="25">
        <v>0.94045368620037806</v>
      </c>
      <c r="BR10" s="25">
        <v>3.4026465028355386E-2</v>
      </c>
      <c r="BS10" s="25">
        <v>2.5519848771266541E-2</v>
      </c>
    </row>
    <row r="11" spans="1:71">
      <c r="A11" s="7" t="s">
        <v>19</v>
      </c>
      <c r="B11" s="7">
        <v>2020</v>
      </c>
      <c r="C11" s="31">
        <v>0.87309235390365503</v>
      </c>
      <c r="D11" s="31">
        <v>0.12690764615007163</v>
      </c>
      <c r="E11" s="31">
        <v>0.35631584697966956</v>
      </c>
      <c r="F11" s="31">
        <v>0.46554669850260372</v>
      </c>
      <c r="G11" s="31">
        <v>0.15186045751309263</v>
      </c>
      <c r="H11" s="31">
        <v>2.6276995947713554E-2</v>
      </c>
      <c r="I11" s="31">
        <v>0.66248919153489816</v>
      </c>
      <c r="J11" s="31">
        <v>0.16709642915841472</v>
      </c>
      <c r="K11" s="31">
        <v>0.17041438353805716</v>
      </c>
      <c r="L11" s="31">
        <v>0.97956975271340863</v>
      </c>
      <c r="M11" s="31">
        <v>2.0430247290583899E-2</v>
      </c>
      <c r="N11" s="9">
        <v>0.15384615384615385</v>
      </c>
      <c r="O11" s="9">
        <v>0.23076923076923078</v>
      </c>
      <c r="P11" s="9">
        <v>0</v>
      </c>
      <c r="Q11" s="9">
        <v>0.46153846153846156</v>
      </c>
      <c r="R11" s="9">
        <v>7.6923076923076927E-2</v>
      </c>
      <c r="S11" s="9">
        <v>0</v>
      </c>
      <c r="T11" s="9">
        <v>7.6923076923076927E-2</v>
      </c>
      <c r="U11" s="8">
        <v>0.89291101055806943</v>
      </c>
      <c r="V11" s="8">
        <v>0.10708898944193061</v>
      </c>
      <c r="W11" s="8">
        <v>0.17478510028653296</v>
      </c>
      <c r="X11" s="8">
        <v>0.82521489971346706</v>
      </c>
      <c r="Y11" s="8">
        <v>1.4705882352941176E-3</v>
      </c>
      <c r="Z11" s="8">
        <v>8.8235294117647058E-3</v>
      </c>
      <c r="AA11" s="8">
        <v>3.6764705882352942E-2</v>
      </c>
      <c r="AB11" s="8">
        <v>0.21323529411764705</v>
      </c>
      <c r="AC11" s="8">
        <v>0.73970588235294121</v>
      </c>
      <c r="AD11" s="8">
        <v>1.4684287812041115E-3</v>
      </c>
      <c r="AE11" s="8">
        <v>4.4052863436123352E-3</v>
      </c>
      <c r="AF11" s="8">
        <v>1.3215859030837005E-2</v>
      </c>
      <c r="AG11" s="8">
        <v>0.13069016152716592</v>
      </c>
      <c r="AH11" s="8">
        <v>0.85022026431718056</v>
      </c>
      <c r="AI11" s="8">
        <v>7.331378299120235E-3</v>
      </c>
      <c r="AJ11" s="8">
        <v>2.4926686217008796E-2</v>
      </c>
      <c r="AK11" s="8">
        <v>6.89149560117302E-2</v>
      </c>
      <c r="AL11" s="8">
        <v>0.20674486803519063</v>
      </c>
      <c r="AM11" s="8">
        <v>0.6920821114369502</v>
      </c>
      <c r="AN11" s="8">
        <v>2.936857562408223E-3</v>
      </c>
      <c r="AO11" s="8">
        <v>1.3215859030837005E-2</v>
      </c>
      <c r="AP11" s="8">
        <v>3.0837004405286344E-2</v>
      </c>
      <c r="AQ11" s="8">
        <v>0.22320117474302498</v>
      </c>
      <c r="AR11" s="8">
        <v>0.72980910425844348</v>
      </c>
      <c r="AS11" s="8">
        <v>1.4662756598240469E-3</v>
      </c>
      <c r="AT11" s="8">
        <v>5.8651026392961877E-3</v>
      </c>
      <c r="AU11" s="8">
        <v>2.1994134897360705E-2</v>
      </c>
      <c r="AV11" s="8">
        <v>0.20087976539589442</v>
      </c>
      <c r="AW11" s="8">
        <v>0.76979472140762462</v>
      </c>
      <c r="AX11" s="8">
        <v>1.4684287812041115E-3</v>
      </c>
      <c r="AY11" s="8">
        <v>1.4684287812041116E-2</v>
      </c>
      <c r="AZ11" s="8">
        <v>2.643171806167401E-2</v>
      </c>
      <c r="BA11" s="8">
        <v>0.19676945668135096</v>
      </c>
      <c r="BB11" s="8">
        <v>0.76064610866372984</v>
      </c>
      <c r="BC11" s="8">
        <v>8.8105726872246704E-3</v>
      </c>
      <c r="BD11" s="8">
        <v>2.7900146842878122E-2</v>
      </c>
      <c r="BE11" s="8">
        <v>6.7547723935389131E-2</v>
      </c>
      <c r="BF11" s="8">
        <v>0.3524229074889868</v>
      </c>
      <c r="BG11" s="8">
        <v>0.5433186490455213</v>
      </c>
      <c r="BH11" s="22" t="s">
        <v>87</v>
      </c>
      <c r="BI11" s="22" t="s">
        <v>88</v>
      </c>
      <c r="BJ11" s="23">
        <v>0</v>
      </c>
      <c r="BK11" s="23">
        <v>4.3795620437956208E-3</v>
      </c>
      <c r="BL11" s="23">
        <v>7.153284671532846E-2</v>
      </c>
      <c r="BM11" s="23">
        <v>0.60875912408759125</v>
      </c>
      <c r="BN11" s="23">
        <v>0.31532846715328466</v>
      </c>
      <c r="BO11" s="26" t="s">
        <v>89</v>
      </c>
      <c r="BP11" s="20" t="s">
        <v>62</v>
      </c>
      <c r="BQ11" s="25">
        <v>0.92946708463949845</v>
      </c>
      <c r="BR11" s="25">
        <v>4.3887147335423198E-2</v>
      </c>
      <c r="BS11" s="25">
        <v>2.664576802507837E-2</v>
      </c>
    </row>
    <row r="12" spans="1:71">
      <c r="A12" s="7" t="s">
        <v>19</v>
      </c>
      <c r="B12" s="7">
        <v>2021</v>
      </c>
      <c r="C12" s="31">
        <v>0.89755772457080463</v>
      </c>
      <c r="D12" s="31">
        <v>0.10244227533913258</v>
      </c>
      <c r="E12" s="31">
        <v>0.39804054042002518</v>
      </c>
      <c r="F12" s="31">
        <v>0.41207079647460743</v>
      </c>
      <c r="G12" s="31">
        <v>0.17048400390649812</v>
      </c>
      <c r="H12" s="31">
        <v>1.9404658040645388E-2</v>
      </c>
      <c r="I12" s="31">
        <v>0.78613239490639242</v>
      </c>
      <c r="J12" s="31">
        <v>0.11346027730099757</v>
      </c>
      <c r="K12" s="31">
        <v>0.10040732804560559</v>
      </c>
      <c r="L12" s="31">
        <v>0.99023831220328351</v>
      </c>
      <c r="M12" s="31">
        <v>9.7616878909410811E-3</v>
      </c>
      <c r="N12" s="9">
        <v>0</v>
      </c>
      <c r="O12" s="9">
        <v>0</v>
      </c>
      <c r="P12" s="9">
        <v>0</v>
      </c>
      <c r="Q12" s="9">
        <v>0.6</v>
      </c>
      <c r="R12" s="9">
        <v>0</v>
      </c>
      <c r="S12" s="9">
        <v>0.2</v>
      </c>
      <c r="T12" s="9">
        <v>0.2</v>
      </c>
      <c r="U12" s="8">
        <v>0.90657439446366783</v>
      </c>
      <c r="V12" s="8">
        <v>9.3425605536332182E-2</v>
      </c>
      <c r="W12" s="8">
        <v>0.11001642036124795</v>
      </c>
      <c r="X12" s="8">
        <v>0.88998357963875208</v>
      </c>
      <c r="Y12" s="8">
        <v>0</v>
      </c>
      <c r="Z12" s="8">
        <v>5.0590219224283303E-3</v>
      </c>
      <c r="AA12" s="8">
        <v>4.2158516020236091E-2</v>
      </c>
      <c r="AB12" s="8">
        <v>0.23777403035413153</v>
      </c>
      <c r="AC12" s="8">
        <v>0.71500843170320405</v>
      </c>
      <c r="AD12" s="8">
        <v>0</v>
      </c>
      <c r="AE12" s="8">
        <v>6.7340067340067337E-3</v>
      </c>
      <c r="AF12" s="8">
        <v>6.7340067340067337E-3</v>
      </c>
      <c r="AG12" s="8">
        <v>7.7441077441077436E-2</v>
      </c>
      <c r="AH12" s="8">
        <v>0.90909090909090906</v>
      </c>
      <c r="AI12" s="8">
        <v>1.3490725126475547E-2</v>
      </c>
      <c r="AJ12" s="8">
        <v>1.5177065767284991E-2</v>
      </c>
      <c r="AK12" s="8">
        <v>4.0472175379426642E-2</v>
      </c>
      <c r="AL12" s="8">
        <v>0.20236087689713322</v>
      </c>
      <c r="AM12" s="8">
        <v>0.72849915682967958</v>
      </c>
      <c r="AN12" s="8">
        <v>3.3726812816188868E-3</v>
      </c>
      <c r="AO12" s="8">
        <v>1.6863406408094434E-3</v>
      </c>
      <c r="AP12" s="8">
        <v>2.866779089376054E-2</v>
      </c>
      <c r="AQ12" s="8">
        <v>0.19898819561551434</v>
      </c>
      <c r="AR12" s="8">
        <v>0.76728499156829677</v>
      </c>
      <c r="AS12" s="8">
        <v>1.6863406408094434E-3</v>
      </c>
      <c r="AT12" s="8">
        <v>6.7453625632377737E-3</v>
      </c>
      <c r="AU12" s="8">
        <v>2.1922428330522766E-2</v>
      </c>
      <c r="AV12" s="8">
        <v>0.16863406408094436</v>
      </c>
      <c r="AW12" s="8">
        <v>0.80101180438448571</v>
      </c>
      <c r="AX12" s="8">
        <v>3.3726812816188868E-3</v>
      </c>
      <c r="AY12" s="8">
        <v>1.6863406408094434E-3</v>
      </c>
      <c r="AZ12" s="8">
        <v>1.5177065767284991E-2</v>
      </c>
      <c r="BA12" s="8">
        <v>0.18381112984822934</v>
      </c>
      <c r="BB12" s="8">
        <v>0.79595278246205736</v>
      </c>
      <c r="BC12" s="8">
        <v>8.4317032040472171E-3</v>
      </c>
      <c r="BD12" s="8">
        <v>1.3490725126475547E-2</v>
      </c>
      <c r="BE12" s="8">
        <v>8.4317032040472181E-2</v>
      </c>
      <c r="BF12" s="8">
        <v>0.30185497470489037</v>
      </c>
      <c r="BG12" s="8">
        <v>0.59190556492411472</v>
      </c>
      <c r="BH12" s="22" t="s">
        <v>90</v>
      </c>
      <c r="BI12" s="27" t="s">
        <v>91</v>
      </c>
      <c r="BJ12" s="23">
        <v>1.6722408026755853E-3</v>
      </c>
      <c r="BK12" s="23">
        <v>1.6722408026755853E-3</v>
      </c>
      <c r="BL12" s="23">
        <v>6.5217391304347824E-2</v>
      </c>
      <c r="BM12" s="23">
        <v>0.58862876254180607</v>
      </c>
      <c r="BN12" s="23">
        <v>0.34280936454849498</v>
      </c>
      <c r="BO12" s="26" t="s">
        <v>92</v>
      </c>
      <c r="BP12" s="20" t="s">
        <v>62</v>
      </c>
      <c r="BQ12" s="25">
        <v>0.9497307001795332</v>
      </c>
      <c r="BR12" s="25">
        <v>3.4111310592459608E-2</v>
      </c>
      <c r="BS12" s="25">
        <v>1.615798922800718E-2</v>
      </c>
    </row>
    <row r="13" spans="1:71">
      <c r="A13" s="7" t="s">
        <v>19</v>
      </c>
      <c r="B13" s="11">
        <v>2022</v>
      </c>
      <c r="C13" s="31">
        <v>0.8738858637961191</v>
      </c>
      <c r="D13" s="31">
        <v>0.12611413593218843</v>
      </c>
      <c r="E13" s="31">
        <v>0.35796341826466077</v>
      </c>
      <c r="F13" s="31">
        <v>0.46346690661637141</v>
      </c>
      <c r="G13" s="31">
        <v>0.15256306243020559</v>
      </c>
      <c r="H13" s="31">
        <v>2.6006613144762481E-2</v>
      </c>
      <c r="I13" s="31">
        <v>0.66647183582631009</v>
      </c>
      <c r="J13" s="31">
        <v>0.16542747660351462</v>
      </c>
      <c r="K13" s="31">
        <v>0.16810068845307097</v>
      </c>
      <c r="L13" s="31">
        <v>0.97984035223439458</v>
      </c>
      <c r="M13" s="31">
        <v>2.0159648108058405E-2</v>
      </c>
      <c r="N13" s="9">
        <v>0.14545454545454545</v>
      </c>
      <c r="O13" s="9">
        <v>0.30909090909090908</v>
      </c>
      <c r="P13" s="9">
        <v>1.8181818181818181E-2</v>
      </c>
      <c r="Q13" s="9">
        <v>0.47272727272727272</v>
      </c>
      <c r="R13" s="9">
        <v>3.6363636363636362E-2</v>
      </c>
      <c r="S13" s="9">
        <v>1.8181818181818181E-2</v>
      </c>
      <c r="T13" s="9">
        <v>0</v>
      </c>
      <c r="U13" s="8">
        <v>0.90451552210724362</v>
      </c>
      <c r="V13" s="8">
        <v>9.5484477892756353E-2</v>
      </c>
      <c r="W13" s="8">
        <v>0.10303300624442462</v>
      </c>
      <c r="X13" s="8">
        <v>0.89696699375557543</v>
      </c>
      <c r="Y13" s="8">
        <v>5.0159598723210214E-3</v>
      </c>
      <c r="Z13" s="8">
        <v>1.0487916096671226E-2</v>
      </c>
      <c r="AA13" s="8">
        <v>4.1951664386684906E-2</v>
      </c>
      <c r="AB13" s="8">
        <v>0.24669402644778843</v>
      </c>
      <c r="AC13" s="8">
        <v>0.69585043319653439</v>
      </c>
      <c r="AD13" s="8">
        <v>3.1832651205093224E-3</v>
      </c>
      <c r="AE13" s="8">
        <v>4.5475216007276036E-3</v>
      </c>
      <c r="AF13" s="8">
        <v>1.3642564802182811E-2</v>
      </c>
      <c r="AG13" s="8">
        <v>0.11732605729877217</v>
      </c>
      <c r="AH13" s="8">
        <v>0.86130059117780811</v>
      </c>
      <c r="AI13" s="8">
        <v>1.2289485662266727E-2</v>
      </c>
      <c r="AJ13" s="8">
        <v>1.7296313154301319E-2</v>
      </c>
      <c r="AK13" s="8">
        <v>5.1433773327264454E-2</v>
      </c>
      <c r="AL13" s="8">
        <v>0.21620391442876649</v>
      </c>
      <c r="AM13" s="8">
        <v>0.702776513427401</v>
      </c>
      <c r="AN13" s="8">
        <v>4.5558086560364463E-3</v>
      </c>
      <c r="AO13" s="8">
        <v>1.1389521640091117E-2</v>
      </c>
      <c r="AP13" s="8">
        <v>2.9612756264236904E-2</v>
      </c>
      <c r="AQ13" s="8">
        <v>0.22369020501138953</v>
      </c>
      <c r="AR13" s="8">
        <v>0.73075170842824599</v>
      </c>
      <c r="AS13" s="8">
        <v>3.6496350364963502E-3</v>
      </c>
      <c r="AT13" s="8">
        <v>5.0182481751824817E-3</v>
      </c>
      <c r="AU13" s="8">
        <v>2.7372262773722629E-2</v>
      </c>
      <c r="AV13" s="8">
        <v>0.19251824817518248</v>
      </c>
      <c r="AW13" s="8">
        <v>0.77144160583941601</v>
      </c>
      <c r="AX13" s="8">
        <v>7.3159579332418836E-3</v>
      </c>
      <c r="AY13" s="8">
        <v>8.6877000457247378E-3</v>
      </c>
      <c r="AZ13" s="8">
        <v>2.9263831732967534E-2</v>
      </c>
      <c r="BA13" s="8">
        <v>0.18747142203932327</v>
      </c>
      <c r="BB13" s="8">
        <v>0.76726108824874262</v>
      </c>
      <c r="BC13" s="8">
        <v>9.6021947873799734E-3</v>
      </c>
      <c r="BD13" s="8">
        <v>2.5148605395518976E-2</v>
      </c>
      <c r="BE13" s="8">
        <v>9.0077732053040691E-2</v>
      </c>
      <c r="BF13" s="8">
        <v>0.34842249657064472</v>
      </c>
      <c r="BG13" s="8">
        <v>0.52674897119341568</v>
      </c>
      <c r="BH13" s="30" t="s">
        <v>93</v>
      </c>
      <c r="BI13" s="30" t="s">
        <v>94</v>
      </c>
      <c r="BJ13" s="23">
        <v>0</v>
      </c>
      <c r="BK13" s="23">
        <v>2.6990553306342779E-3</v>
      </c>
      <c r="BL13" s="23">
        <v>7.8272604588394065E-2</v>
      </c>
      <c r="BM13" s="23">
        <v>0.60278902384165545</v>
      </c>
      <c r="BN13" s="23">
        <v>0.31623931623931623</v>
      </c>
      <c r="BO13" s="26" t="s">
        <v>89</v>
      </c>
      <c r="BP13" s="20" t="s">
        <v>62</v>
      </c>
      <c r="BQ13" s="25">
        <v>0.94357682619647354</v>
      </c>
      <c r="BR13" s="25">
        <v>3.2241813602015112E-2</v>
      </c>
      <c r="BS13" s="25">
        <v>2.4181360201511334E-2</v>
      </c>
    </row>
    <row r="14" spans="1:71">
      <c r="A14" s="12"/>
      <c r="B14" s="12" t="s">
        <v>20</v>
      </c>
      <c r="C14" s="13">
        <v>0</v>
      </c>
      <c r="D14" s="13">
        <v>1</v>
      </c>
      <c r="E14" s="13">
        <v>0</v>
      </c>
      <c r="F14" s="79">
        <v>0</v>
      </c>
      <c r="G14" s="13">
        <v>0</v>
      </c>
      <c r="H14" s="79">
        <v>0</v>
      </c>
      <c r="I14" s="13">
        <v>0</v>
      </c>
      <c r="J14" s="13">
        <v>1</v>
      </c>
      <c r="K14" s="13">
        <v>1</v>
      </c>
      <c r="L14" s="13">
        <v>0</v>
      </c>
      <c r="M14" s="13">
        <v>1</v>
      </c>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3" t="s">
        <v>95</v>
      </c>
      <c r="BO14" s="12"/>
      <c r="BP14" s="12"/>
      <c r="BQ14" s="12"/>
      <c r="BR14" s="12"/>
      <c r="BS14" s="12"/>
    </row>
    <row r="15" spans="1:71" ht="29.5" thickBot="1">
      <c r="A15" s="12"/>
      <c r="B15" s="12" t="s">
        <v>21</v>
      </c>
      <c r="C15" s="14">
        <f>CORREL(C3:C13,$BN$3:$BN$13)</f>
        <v>0.99999930422447658</v>
      </c>
      <c r="D15" s="14">
        <f t="shared" ref="D15:M15" si="0">CORREL(D3:D13,$BN$3:$BN$13)</f>
        <v>-0.99999930422912786</v>
      </c>
      <c r="E15" s="14">
        <f t="shared" si="0"/>
        <v>0.99999932610117293</v>
      </c>
      <c r="F15" s="15">
        <f t="shared" si="0"/>
        <v>-0.99999973230982964</v>
      </c>
      <c r="G15" s="14">
        <f t="shared" si="0"/>
        <v>0.99999888849266316</v>
      </c>
      <c r="H15" s="38">
        <f t="shared" si="0"/>
        <v>-0.99999904150530072</v>
      </c>
      <c r="I15" s="14">
        <f t="shared" si="0"/>
        <v>0.99999989359138752</v>
      </c>
      <c r="J15" s="14">
        <f t="shared" si="0"/>
        <v>-0.99999943788693546</v>
      </c>
      <c r="K15" s="14">
        <f t="shared" si="0"/>
        <v>-0.99999967284171187</v>
      </c>
      <c r="L15" s="14">
        <f t="shared" si="0"/>
        <v>0.99998727169786539</v>
      </c>
      <c r="M15" s="14">
        <f t="shared" si="0"/>
        <v>-0.9999872717041588</v>
      </c>
      <c r="N15" s="12"/>
    </row>
    <row r="16" spans="1:71" ht="15" thickBot="1">
      <c r="A16" s="12"/>
      <c r="B16" s="33" t="s">
        <v>100</v>
      </c>
      <c r="C16" s="34">
        <f>ABS(C15)</f>
        <v>0.99999930422447658</v>
      </c>
      <c r="D16" s="34">
        <f t="shared" ref="D16:M16" si="1">ABS(D15)</f>
        <v>0.99999930422912786</v>
      </c>
      <c r="E16" s="34">
        <f t="shared" si="1"/>
        <v>0.99999932610117293</v>
      </c>
      <c r="F16" s="34">
        <f t="shared" si="1"/>
        <v>0.99999973230982964</v>
      </c>
      <c r="G16" s="34">
        <f t="shared" si="1"/>
        <v>0.99999888849266316</v>
      </c>
      <c r="H16" s="34">
        <f t="shared" si="1"/>
        <v>0.99999904150530072</v>
      </c>
      <c r="I16" s="34">
        <f t="shared" si="1"/>
        <v>0.99999989359138752</v>
      </c>
      <c r="J16" s="34">
        <f t="shared" si="1"/>
        <v>0.99999943788693546</v>
      </c>
      <c r="K16" s="34">
        <f t="shared" si="1"/>
        <v>0.99999967284171187</v>
      </c>
      <c r="L16" s="34">
        <f t="shared" si="1"/>
        <v>0.99998727169786539</v>
      </c>
      <c r="M16" s="35">
        <f t="shared" si="1"/>
        <v>0.9999872717041588</v>
      </c>
      <c r="N16" s="36">
        <f>AVERAGE(C16:M16)</f>
        <v>0.99999719496223893</v>
      </c>
      <c r="O16" s="37" t="s">
        <v>101</v>
      </c>
    </row>
    <row r="17" spans="1:70" ht="58">
      <c r="A17" s="12"/>
      <c r="B17" s="12"/>
      <c r="C17" s="12" t="str">
        <f>C1</f>
        <v>fizikai aktivitás
(akt_data$sport)</v>
      </c>
      <c r="D17" s="12" t="str">
        <f t="shared" ref="D17:M18" si="2">D1</f>
        <v>fizikai aktivitás
(akt_data$sport)</v>
      </c>
      <c r="E17" s="12" t="str">
        <f t="shared" si="2"/>
        <v>sportolási gyakoriság
(akt_data$SP_GYAK)</v>
      </c>
      <c r="F17" s="12" t="str">
        <f t="shared" si="2"/>
        <v>sportolási gyakoriság
(akt_data$SP_GYAK)</v>
      </c>
      <c r="G17" s="12" t="str">
        <f t="shared" si="2"/>
        <v>sportolási gyakoriság
(akt_data$SP_GYAK)</v>
      </c>
      <c r="H17" s="12" t="str">
        <f t="shared" si="2"/>
        <v>sportolási gyakoriság
(akt_data$SP_GYAK)</v>
      </c>
      <c r="I17" s="12" t="str">
        <f t="shared" si="2"/>
        <v>dohányzás</v>
      </c>
      <c r="J17" s="12" t="str">
        <f t="shared" si="2"/>
        <v>dohányzás</v>
      </c>
      <c r="K17" s="12" t="str">
        <f t="shared" si="2"/>
        <v>dohányzás</v>
      </c>
      <c r="L17" s="12" t="str">
        <f t="shared" si="2"/>
        <v>szenved-e alvászavarban? 
(akt_data$alv_st)</v>
      </c>
      <c r="M17" s="12" t="str">
        <f t="shared" si="2"/>
        <v>szenved-e alvászavarban? 
(akt_data$alv_st)</v>
      </c>
      <c r="N17" s="12" t="s">
        <v>22</v>
      </c>
      <c r="O17" t="s">
        <v>95</v>
      </c>
      <c r="P17" t="s">
        <v>95</v>
      </c>
    </row>
    <row r="18" spans="1:70">
      <c r="A18" s="12"/>
      <c r="B18" s="12"/>
      <c r="C18" s="12" t="str">
        <f>C2</f>
        <v>1 - igen</v>
      </c>
      <c r="D18" s="12" t="str">
        <f t="shared" si="2"/>
        <v>2 - nem</v>
      </c>
      <c r="E18" s="12" t="str">
        <f t="shared" si="2"/>
        <v>1 - hetente 4-5 alkalom</v>
      </c>
      <c r="F18" s="12" t="str">
        <f t="shared" si="2"/>
        <v>2 - heti 2-3 alkalom</v>
      </c>
      <c r="G18" s="12" t="str">
        <f t="shared" si="2"/>
        <v>3 - heti 1 alkalom</v>
      </c>
      <c r="H18" s="12" t="str">
        <f t="shared" si="2"/>
        <v>4 - a fentieknél ritkábban</v>
      </c>
      <c r="I18" s="12" t="str">
        <f t="shared" si="2"/>
        <v>1 - Nem, és soha nem is dohányzott</v>
      </c>
      <c r="J18" s="12" t="str">
        <f t="shared" si="2"/>
        <v>2 - Nem, leszokott</v>
      </c>
      <c r="K18" s="12" t="str">
        <f t="shared" si="2"/>
        <v>3 - Igen</v>
      </c>
      <c r="L18" s="12" t="str">
        <f t="shared" si="2"/>
        <v>1 - Nem</v>
      </c>
      <c r="M18" s="12" t="str">
        <f t="shared" si="2"/>
        <v>2 - Igen</v>
      </c>
      <c r="N18" s="12" t="s">
        <v>23</v>
      </c>
      <c r="O18" t="s">
        <v>102</v>
      </c>
      <c r="P18" t="s">
        <v>103</v>
      </c>
      <c r="Q18" s="12" t="s">
        <v>104</v>
      </c>
      <c r="R18" s="12" t="s">
        <v>105</v>
      </c>
    </row>
    <row r="19" spans="1:70">
      <c r="A19" s="12"/>
      <c r="B19" s="12">
        <f>B3</f>
        <v>2011</v>
      </c>
      <c r="C19" s="12">
        <f>RANK(C3,C$3:C$13,C$14)</f>
        <v>11</v>
      </c>
      <c r="D19" s="12">
        <f t="shared" ref="D19:M19" si="3">RANK(D3,D$3:D$13,D$14)</f>
        <v>11</v>
      </c>
      <c r="E19" s="12">
        <f t="shared" si="3"/>
        <v>11</v>
      </c>
      <c r="F19" s="12">
        <f t="shared" si="3"/>
        <v>1</v>
      </c>
      <c r="G19" s="12">
        <f t="shared" si="3"/>
        <v>11</v>
      </c>
      <c r="H19" s="12">
        <f t="shared" si="3"/>
        <v>1</v>
      </c>
      <c r="I19" s="12">
        <f t="shared" si="3"/>
        <v>11</v>
      </c>
      <c r="J19" s="12">
        <f t="shared" si="3"/>
        <v>11</v>
      </c>
      <c r="K19" s="12">
        <f t="shared" si="3"/>
        <v>11</v>
      </c>
      <c r="L19" s="12">
        <f t="shared" si="3"/>
        <v>11</v>
      </c>
      <c r="M19" s="12">
        <f t="shared" si="3"/>
        <v>11</v>
      </c>
      <c r="N19" s="12">
        <f>INT(BN3*1000000)</f>
        <v>174995</v>
      </c>
      <c r="O19" s="12">
        <f>RANK(N19,N$19:N$29,0)</f>
        <v>11</v>
      </c>
      <c r="P19">
        <f>RANK(N19,N$19:N$29,1)</f>
        <v>1</v>
      </c>
      <c r="Q19">
        <f>O19-C19</f>
        <v>0</v>
      </c>
      <c r="R19">
        <f>P19-F19</f>
        <v>0</v>
      </c>
      <c r="T19">
        <f>C19</f>
        <v>11</v>
      </c>
      <c r="U19">
        <f t="shared" ref="U19:AD29" si="4">D19</f>
        <v>11</v>
      </c>
      <c r="V19">
        <f t="shared" si="4"/>
        <v>11</v>
      </c>
      <c r="W19">
        <f t="shared" si="4"/>
        <v>1</v>
      </c>
      <c r="X19">
        <f t="shared" si="4"/>
        <v>11</v>
      </c>
      <c r="Y19">
        <f t="shared" si="4"/>
        <v>1</v>
      </c>
      <c r="Z19">
        <f t="shared" si="4"/>
        <v>11</v>
      </c>
      <c r="AA19">
        <f t="shared" si="4"/>
        <v>11</v>
      </c>
      <c r="AB19">
        <f t="shared" si="4"/>
        <v>11</v>
      </c>
      <c r="AC19">
        <f t="shared" si="4"/>
        <v>11</v>
      </c>
      <c r="AD19">
        <f t="shared" si="4"/>
        <v>11</v>
      </c>
      <c r="AE19">
        <f>INT(BM3*1000000)</f>
        <v>659527</v>
      </c>
      <c r="AG19">
        <f>T19</f>
        <v>11</v>
      </c>
      <c r="AH19">
        <f t="shared" ref="AH19:AQ29" si="5">U19</f>
        <v>11</v>
      </c>
      <c r="AI19">
        <f t="shared" si="5"/>
        <v>11</v>
      </c>
      <c r="AJ19">
        <f t="shared" si="5"/>
        <v>1</v>
      </c>
      <c r="AK19">
        <f t="shared" si="5"/>
        <v>11</v>
      </c>
      <c r="AL19">
        <f t="shared" si="5"/>
        <v>1</v>
      </c>
      <c r="AM19">
        <f t="shared" si="5"/>
        <v>11</v>
      </c>
      <c r="AN19">
        <f t="shared" si="5"/>
        <v>11</v>
      </c>
      <c r="AO19">
        <f t="shared" si="5"/>
        <v>11</v>
      </c>
      <c r="AP19">
        <f t="shared" si="5"/>
        <v>11</v>
      </c>
      <c r="AQ19">
        <f t="shared" si="5"/>
        <v>11</v>
      </c>
      <c r="AR19">
        <f>INT(BL3*1000000)</f>
        <v>159436</v>
      </c>
      <c r="AT19">
        <f t="shared" ref="AT19:BD29" si="6">AG19</f>
        <v>11</v>
      </c>
      <c r="AU19">
        <f t="shared" si="6"/>
        <v>11</v>
      </c>
      <c r="AV19">
        <f t="shared" si="6"/>
        <v>11</v>
      </c>
      <c r="AW19">
        <f t="shared" si="6"/>
        <v>1</v>
      </c>
      <c r="AX19">
        <f t="shared" si="6"/>
        <v>11</v>
      </c>
      <c r="AY19">
        <f t="shared" si="6"/>
        <v>1</v>
      </c>
      <c r="AZ19">
        <f t="shared" si="6"/>
        <v>11</v>
      </c>
      <c r="BA19">
        <f t="shared" si="6"/>
        <v>11</v>
      </c>
      <c r="BB19">
        <f t="shared" si="6"/>
        <v>11</v>
      </c>
      <c r="BC19">
        <f t="shared" si="6"/>
        <v>11</v>
      </c>
      <c r="BD19">
        <f t="shared" si="6"/>
        <v>11</v>
      </c>
      <c r="BE19">
        <f>INT(BK3*1000000)+1000000</f>
        <v>1005857</v>
      </c>
      <c r="BG19">
        <f>AT19</f>
        <v>11</v>
      </c>
      <c r="BH19">
        <f t="shared" ref="BH19:BQ29" si="7">AU19</f>
        <v>11</v>
      </c>
      <c r="BI19">
        <f t="shared" si="7"/>
        <v>11</v>
      </c>
      <c r="BJ19">
        <f t="shared" si="7"/>
        <v>1</v>
      </c>
      <c r="BK19">
        <f t="shared" si="7"/>
        <v>11</v>
      </c>
      <c r="BL19">
        <f t="shared" si="7"/>
        <v>1</v>
      </c>
      <c r="BM19">
        <f t="shared" si="7"/>
        <v>11</v>
      </c>
      <c r="BN19">
        <f t="shared" si="7"/>
        <v>11</v>
      </c>
      <c r="BO19">
        <f t="shared" si="7"/>
        <v>11</v>
      </c>
      <c r="BP19">
        <f t="shared" si="7"/>
        <v>11</v>
      </c>
      <c r="BQ19">
        <f t="shared" si="7"/>
        <v>11</v>
      </c>
      <c r="BR19">
        <f>INT(BJ3*1000000)+1000000</f>
        <v>1000183</v>
      </c>
    </row>
    <row r="20" spans="1:70">
      <c r="A20" s="12"/>
      <c r="B20" s="12">
        <f t="shared" ref="B20:B29" si="8">B4</f>
        <v>2012</v>
      </c>
      <c r="C20" s="12">
        <f t="shared" ref="C20:M29" si="9">RANK(C4,C$3:C$13,C$14)</f>
        <v>8</v>
      </c>
      <c r="D20" s="12">
        <f t="shared" si="9"/>
        <v>8</v>
      </c>
      <c r="E20" s="12">
        <f t="shared" si="9"/>
        <v>8</v>
      </c>
      <c r="F20" s="12">
        <f t="shared" si="9"/>
        <v>4</v>
      </c>
      <c r="G20" s="12">
        <f t="shared" si="9"/>
        <v>8</v>
      </c>
      <c r="H20" s="12">
        <f t="shared" si="9"/>
        <v>4</v>
      </c>
      <c r="I20" s="12">
        <f t="shared" si="9"/>
        <v>8</v>
      </c>
      <c r="J20" s="12">
        <f t="shared" si="9"/>
        <v>8</v>
      </c>
      <c r="K20" s="12">
        <f t="shared" si="9"/>
        <v>8</v>
      </c>
      <c r="L20" s="12">
        <f t="shared" si="9"/>
        <v>8</v>
      </c>
      <c r="M20" s="12">
        <f t="shared" si="9"/>
        <v>8</v>
      </c>
      <c r="N20" s="12">
        <f t="shared" ref="N20:N29" si="10">INT(BN4*1000000)</f>
        <v>226198</v>
      </c>
      <c r="O20" s="12">
        <f t="shared" ref="O20:O29" si="11">RANK(N20,N$19:N$29,0)</f>
        <v>8</v>
      </c>
      <c r="P20">
        <f t="shared" ref="P20:P29" si="12">RANK(N20,N$19:N$29,1)</f>
        <v>4</v>
      </c>
      <c r="Q20">
        <f t="shared" ref="Q20:Q29" si="13">O20-C20</f>
        <v>0</v>
      </c>
      <c r="R20">
        <f t="shared" ref="R20:R29" si="14">P20-F20</f>
        <v>0</v>
      </c>
      <c r="T20">
        <f t="shared" ref="T20:T29" si="15">C20</f>
        <v>8</v>
      </c>
      <c r="U20">
        <f t="shared" si="4"/>
        <v>8</v>
      </c>
      <c r="V20">
        <f t="shared" si="4"/>
        <v>8</v>
      </c>
      <c r="W20">
        <f t="shared" si="4"/>
        <v>4</v>
      </c>
      <c r="X20">
        <f t="shared" si="4"/>
        <v>8</v>
      </c>
      <c r="Y20">
        <f t="shared" si="4"/>
        <v>4</v>
      </c>
      <c r="Z20">
        <f t="shared" si="4"/>
        <v>8</v>
      </c>
      <c r="AA20">
        <f t="shared" si="4"/>
        <v>8</v>
      </c>
      <c r="AB20">
        <f t="shared" si="4"/>
        <v>8</v>
      </c>
      <c r="AC20">
        <f t="shared" si="4"/>
        <v>8</v>
      </c>
      <c r="AD20">
        <f t="shared" si="4"/>
        <v>8</v>
      </c>
      <c r="AE20">
        <f t="shared" ref="AE20:AE29" si="16">INT(BM4*1000000)</f>
        <v>632587</v>
      </c>
      <c r="AG20">
        <f t="shared" ref="AG20:AG29" si="17">T20</f>
        <v>8</v>
      </c>
      <c r="AH20">
        <f t="shared" si="5"/>
        <v>8</v>
      </c>
      <c r="AI20">
        <f t="shared" si="5"/>
        <v>8</v>
      </c>
      <c r="AJ20">
        <f t="shared" si="5"/>
        <v>4</v>
      </c>
      <c r="AK20">
        <f t="shared" si="5"/>
        <v>8</v>
      </c>
      <c r="AL20">
        <f t="shared" si="5"/>
        <v>4</v>
      </c>
      <c r="AM20">
        <f t="shared" si="5"/>
        <v>8</v>
      </c>
      <c r="AN20">
        <f t="shared" si="5"/>
        <v>8</v>
      </c>
      <c r="AO20">
        <f t="shared" si="5"/>
        <v>8</v>
      </c>
      <c r="AP20">
        <f t="shared" si="5"/>
        <v>8</v>
      </c>
      <c r="AQ20">
        <f t="shared" si="5"/>
        <v>8</v>
      </c>
      <c r="AR20">
        <f t="shared" ref="AR20:AR29" si="18">INT(BL4*1000000)</f>
        <v>134504</v>
      </c>
      <c r="AT20">
        <f t="shared" si="6"/>
        <v>8</v>
      </c>
      <c r="AU20">
        <f t="shared" si="6"/>
        <v>8</v>
      </c>
      <c r="AV20">
        <f t="shared" si="6"/>
        <v>8</v>
      </c>
      <c r="AW20">
        <f t="shared" si="6"/>
        <v>4</v>
      </c>
      <c r="AX20">
        <f t="shared" si="6"/>
        <v>8</v>
      </c>
      <c r="AY20">
        <f t="shared" si="6"/>
        <v>4</v>
      </c>
      <c r="AZ20">
        <f t="shared" si="6"/>
        <v>8</v>
      </c>
      <c r="BA20">
        <f t="shared" si="6"/>
        <v>8</v>
      </c>
      <c r="BB20">
        <f t="shared" si="6"/>
        <v>8</v>
      </c>
      <c r="BC20">
        <f t="shared" si="6"/>
        <v>8</v>
      </c>
      <c r="BD20">
        <f t="shared" si="6"/>
        <v>8</v>
      </c>
      <c r="BE20">
        <f t="shared" ref="BE20:BE29" si="19">INT(BK4*1000000)+1000000</f>
        <v>1006389</v>
      </c>
      <c r="BG20">
        <f t="shared" ref="BG20:BG29" si="20">AT20</f>
        <v>8</v>
      </c>
      <c r="BH20">
        <f t="shared" si="7"/>
        <v>8</v>
      </c>
      <c r="BI20">
        <f t="shared" si="7"/>
        <v>8</v>
      </c>
      <c r="BJ20">
        <f t="shared" si="7"/>
        <v>4</v>
      </c>
      <c r="BK20">
        <f t="shared" si="7"/>
        <v>8</v>
      </c>
      <c r="BL20">
        <f t="shared" si="7"/>
        <v>4</v>
      </c>
      <c r="BM20">
        <f t="shared" si="7"/>
        <v>8</v>
      </c>
      <c r="BN20">
        <f t="shared" si="7"/>
        <v>8</v>
      </c>
      <c r="BO20">
        <f t="shared" si="7"/>
        <v>8</v>
      </c>
      <c r="BP20">
        <f t="shared" si="7"/>
        <v>8</v>
      </c>
      <c r="BQ20">
        <f t="shared" si="7"/>
        <v>8</v>
      </c>
      <c r="BR20">
        <f t="shared" ref="BR20:BR29" si="21">INT(BJ4*1000000)+1000000</f>
        <v>1000319</v>
      </c>
    </row>
    <row r="21" spans="1:70">
      <c r="A21" s="12"/>
      <c r="B21" s="12">
        <f t="shared" si="8"/>
        <v>2013</v>
      </c>
      <c r="C21" s="12">
        <f t="shared" si="9"/>
        <v>10</v>
      </c>
      <c r="D21" s="12">
        <f t="shared" si="9"/>
        <v>10</v>
      </c>
      <c r="E21" s="12">
        <f t="shared" si="9"/>
        <v>10</v>
      </c>
      <c r="F21" s="12">
        <f t="shared" si="9"/>
        <v>2</v>
      </c>
      <c r="G21" s="12">
        <f t="shared" si="9"/>
        <v>10</v>
      </c>
      <c r="H21" s="12">
        <f t="shared" si="9"/>
        <v>2</v>
      </c>
      <c r="I21" s="12">
        <f t="shared" si="9"/>
        <v>10</v>
      </c>
      <c r="J21" s="12">
        <f t="shared" si="9"/>
        <v>10</v>
      </c>
      <c r="K21" s="12">
        <f t="shared" si="9"/>
        <v>10</v>
      </c>
      <c r="L21" s="12">
        <f t="shared" si="9"/>
        <v>10</v>
      </c>
      <c r="M21" s="12">
        <f t="shared" si="9"/>
        <v>10</v>
      </c>
      <c r="N21" s="12">
        <f t="shared" si="10"/>
        <v>185571</v>
      </c>
      <c r="O21" s="12">
        <f t="shared" si="11"/>
        <v>10</v>
      </c>
      <c r="P21">
        <f t="shared" si="12"/>
        <v>2</v>
      </c>
      <c r="Q21">
        <f t="shared" si="13"/>
        <v>0</v>
      </c>
      <c r="R21">
        <f t="shared" si="14"/>
        <v>0</v>
      </c>
      <c r="T21">
        <f t="shared" si="15"/>
        <v>10</v>
      </c>
      <c r="U21">
        <f t="shared" si="4"/>
        <v>10</v>
      </c>
      <c r="V21">
        <f t="shared" si="4"/>
        <v>10</v>
      </c>
      <c r="W21">
        <f t="shared" si="4"/>
        <v>2</v>
      </c>
      <c r="X21">
        <f t="shared" si="4"/>
        <v>10</v>
      </c>
      <c r="Y21">
        <f t="shared" si="4"/>
        <v>2</v>
      </c>
      <c r="Z21">
        <f t="shared" si="4"/>
        <v>10</v>
      </c>
      <c r="AA21">
        <f t="shared" si="4"/>
        <v>10</v>
      </c>
      <c r="AB21">
        <f t="shared" si="4"/>
        <v>10</v>
      </c>
      <c r="AC21">
        <f t="shared" si="4"/>
        <v>10</v>
      </c>
      <c r="AD21">
        <f t="shared" si="4"/>
        <v>10</v>
      </c>
      <c r="AE21">
        <f t="shared" si="16"/>
        <v>661557</v>
      </c>
      <c r="AG21">
        <f t="shared" si="17"/>
        <v>10</v>
      </c>
      <c r="AH21">
        <f t="shared" si="5"/>
        <v>10</v>
      </c>
      <c r="AI21">
        <f t="shared" si="5"/>
        <v>10</v>
      </c>
      <c r="AJ21">
        <f t="shared" si="5"/>
        <v>2</v>
      </c>
      <c r="AK21">
        <f t="shared" si="5"/>
        <v>10</v>
      </c>
      <c r="AL21">
        <f t="shared" si="5"/>
        <v>2</v>
      </c>
      <c r="AM21">
        <f t="shared" si="5"/>
        <v>10</v>
      </c>
      <c r="AN21">
        <f t="shared" si="5"/>
        <v>10</v>
      </c>
      <c r="AO21">
        <f t="shared" si="5"/>
        <v>10</v>
      </c>
      <c r="AP21">
        <f t="shared" si="5"/>
        <v>10</v>
      </c>
      <c r="AQ21">
        <f t="shared" si="5"/>
        <v>10</v>
      </c>
      <c r="AR21">
        <f t="shared" si="18"/>
        <v>146535</v>
      </c>
      <c r="AT21">
        <f t="shared" si="6"/>
        <v>10</v>
      </c>
      <c r="AU21">
        <f t="shared" si="6"/>
        <v>10</v>
      </c>
      <c r="AV21">
        <f t="shared" si="6"/>
        <v>10</v>
      </c>
      <c r="AW21">
        <f t="shared" si="6"/>
        <v>2</v>
      </c>
      <c r="AX21">
        <f t="shared" si="6"/>
        <v>10</v>
      </c>
      <c r="AY21">
        <f t="shared" si="6"/>
        <v>2</v>
      </c>
      <c r="AZ21">
        <f t="shared" si="6"/>
        <v>10</v>
      </c>
      <c r="BA21">
        <f t="shared" si="6"/>
        <v>10</v>
      </c>
      <c r="BB21">
        <f t="shared" si="6"/>
        <v>10</v>
      </c>
      <c r="BC21">
        <f t="shared" si="6"/>
        <v>10</v>
      </c>
      <c r="BD21">
        <f t="shared" si="6"/>
        <v>10</v>
      </c>
      <c r="BE21">
        <f t="shared" si="19"/>
        <v>1006131</v>
      </c>
      <c r="BG21">
        <f t="shared" si="20"/>
        <v>10</v>
      </c>
      <c r="BH21">
        <f t="shared" si="7"/>
        <v>10</v>
      </c>
      <c r="BI21">
        <f t="shared" si="7"/>
        <v>10</v>
      </c>
      <c r="BJ21">
        <f t="shared" si="7"/>
        <v>2</v>
      </c>
      <c r="BK21">
        <f t="shared" si="7"/>
        <v>10</v>
      </c>
      <c r="BL21">
        <f t="shared" si="7"/>
        <v>2</v>
      </c>
      <c r="BM21">
        <f t="shared" si="7"/>
        <v>10</v>
      </c>
      <c r="BN21">
        <f t="shared" si="7"/>
        <v>10</v>
      </c>
      <c r="BO21">
        <f t="shared" si="7"/>
        <v>10</v>
      </c>
      <c r="BP21">
        <f t="shared" si="7"/>
        <v>10</v>
      </c>
      <c r="BQ21">
        <f t="shared" si="7"/>
        <v>10</v>
      </c>
      <c r="BR21">
        <f t="shared" si="21"/>
        <v>1000204</v>
      </c>
    </row>
    <row r="22" spans="1:70">
      <c r="A22" s="12"/>
      <c r="B22" s="12">
        <f t="shared" si="8"/>
        <v>2015</v>
      </c>
      <c r="C22" s="12">
        <f t="shared" si="9"/>
        <v>9</v>
      </c>
      <c r="D22" s="12">
        <f t="shared" si="9"/>
        <v>9</v>
      </c>
      <c r="E22" s="12">
        <f t="shared" si="9"/>
        <v>9</v>
      </c>
      <c r="F22" s="12">
        <f t="shared" si="9"/>
        <v>3</v>
      </c>
      <c r="G22" s="12">
        <f t="shared" si="9"/>
        <v>9</v>
      </c>
      <c r="H22" s="12">
        <f t="shared" si="9"/>
        <v>3</v>
      </c>
      <c r="I22" s="12">
        <f t="shared" si="9"/>
        <v>9</v>
      </c>
      <c r="J22" s="12">
        <f t="shared" si="9"/>
        <v>9</v>
      </c>
      <c r="K22" s="12">
        <f t="shared" si="9"/>
        <v>9</v>
      </c>
      <c r="L22" s="12">
        <f t="shared" si="9"/>
        <v>9</v>
      </c>
      <c r="M22" s="12">
        <f t="shared" si="9"/>
        <v>9</v>
      </c>
      <c r="N22" s="12">
        <f t="shared" si="10"/>
        <v>221944</v>
      </c>
      <c r="O22" s="12">
        <f t="shared" si="11"/>
        <v>9</v>
      </c>
      <c r="P22">
        <f t="shared" si="12"/>
        <v>3</v>
      </c>
      <c r="Q22">
        <f t="shared" si="13"/>
        <v>0</v>
      </c>
      <c r="R22">
        <f t="shared" si="14"/>
        <v>0</v>
      </c>
      <c r="T22">
        <f t="shared" si="15"/>
        <v>9</v>
      </c>
      <c r="U22">
        <f t="shared" si="4"/>
        <v>9</v>
      </c>
      <c r="V22">
        <f t="shared" si="4"/>
        <v>9</v>
      </c>
      <c r="W22">
        <f t="shared" si="4"/>
        <v>3</v>
      </c>
      <c r="X22">
        <f t="shared" si="4"/>
        <v>9</v>
      </c>
      <c r="Y22">
        <f t="shared" si="4"/>
        <v>3</v>
      </c>
      <c r="Z22">
        <f t="shared" si="4"/>
        <v>9</v>
      </c>
      <c r="AA22">
        <f t="shared" si="4"/>
        <v>9</v>
      </c>
      <c r="AB22">
        <f t="shared" si="4"/>
        <v>9</v>
      </c>
      <c r="AC22">
        <f t="shared" si="4"/>
        <v>9</v>
      </c>
      <c r="AD22">
        <f t="shared" si="4"/>
        <v>9</v>
      </c>
      <c r="AE22">
        <f t="shared" si="16"/>
        <v>642244</v>
      </c>
      <c r="AG22">
        <f t="shared" si="17"/>
        <v>9</v>
      </c>
      <c r="AH22">
        <f t="shared" si="5"/>
        <v>9</v>
      </c>
      <c r="AI22">
        <f t="shared" si="5"/>
        <v>9</v>
      </c>
      <c r="AJ22">
        <f t="shared" si="5"/>
        <v>3</v>
      </c>
      <c r="AK22">
        <f t="shared" si="5"/>
        <v>9</v>
      </c>
      <c r="AL22">
        <f t="shared" si="5"/>
        <v>3</v>
      </c>
      <c r="AM22">
        <f t="shared" si="5"/>
        <v>9</v>
      </c>
      <c r="AN22">
        <f t="shared" si="5"/>
        <v>9</v>
      </c>
      <c r="AO22">
        <f t="shared" si="5"/>
        <v>9</v>
      </c>
      <c r="AP22">
        <f t="shared" si="5"/>
        <v>9</v>
      </c>
      <c r="AQ22">
        <f t="shared" si="5"/>
        <v>9</v>
      </c>
      <c r="AR22">
        <f t="shared" si="18"/>
        <v>131165</v>
      </c>
      <c r="AT22">
        <f t="shared" si="6"/>
        <v>9</v>
      </c>
      <c r="AU22">
        <f t="shared" si="6"/>
        <v>9</v>
      </c>
      <c r="AV22">
        <f t="shared" si="6"/>
        <v>9</v>
      </c>
      <c r="AW22">
        <f t="shared" si="6"/>
        <v>3</v>
      </c>
      <c r="AX22">
        <f t="shared" si="6"/>
        <v>9</v>
      </c>
      <c r="AY22">
        <f t="shared" si="6"/>
        <v>3</v>
      </c>
      <c r="AZ22">
        <f t="shared" si="6"/>
        <v>9</v>
      </c>
      <c r="BA22">
        <f t="shared" si="6"/>
        <v>9</v>
      </c>
      <c r="BB22">
        <f t="shared" si="6"/>
        <v>9</v>
      </c>
      <c r="BC22">
        <f t="shared" si="6"/>
        <v>9</v>
      </c>
      <c r="BD22">
        <f t="shared" si="6"/>
        <v>9</v>
      </c>
      <c r="BE22">
        <f t="shared" si="19"/>
        <v>1004646</v>
      </c>
      <c r="BG22">
        <f t="shared" si="20"/>
        <v>9</v>
      </c>
      <c r="BH22">
        <f t="shared" si="7"/>
        <v>9</v>
      </c>
      <c r="BI22">
        <f t="shared" si="7"/>
        <v>9</v>
      </c>
      <c r="BJ22">
        <f t="shared" si="7"/>
        <v>3</v>
      </c>
      <c r="BK22">
        <f t="shared" si="7"/>
        <v>9</v>
      </c>
      <c r="BL22">
        <f t="shared" si="7"/>
        <v>3</v>
      </c>
      <c r="BM22">
        <f t="shared" si="7"/>
        <v>9</v>
      </c>
      <c r="BN22">
        <f t="shared" si="7"/>
        <v>9</v>
      </c>
      <c r="BO22">
        <f t="shared" si="7"/>
        <v>9</v>
      </c>
      <c r="BP22">
        <f t="shared" si="7"/>
        <v>9</v>
      </c>
      <c r="BQ22">
        <f t="shared" si="7"/>
        <v>9</v>
      </c>
      <c r="BR22">
        <f t="shared" si="21"/>
        <v>1000000</v>
      </c>
    </row>
    <row r="23" spans="1:70">
      <c r="A23" s="12"/>
      <c r="B23" s="12">
        <f t="shared" si="8"/>
        <v>2016</v>
      </c>
      <c r="C23" s="12">
        <f t="shared" si="9"/>
        <v>1</v>
      </c>
      <c r="D23" s="12">
        <f t="shared" si="9"/>
        <v>1</v>
      </c>
      <c r="E23" s="12">
        <f t="shared" si="9"/>
        <v>1</v>
      </c>
      <c r="F23" s="12">
        <f t="shared" si="9"/>
        <v>11</v>
      </c>
      <c r="G23" s="12">
        <f t="shared" si="9"/>
        <v>1</v>
      </c>
      <c r="H23" s="12">
        <f t="shared" si="9"/>
        <v>11</v>
      </c>
      <c r="I23" s="12">
        <f t="shared" si="9"/>
        <v>1</v>
      </c>
      <c r="J23" s="12">
        <f t="shared" si="9"/>
        <v>1</v>
      </c>
      <c r="K23" s="12">
        <f t="shared" si="9"/>
        <v>1</v>
      </c>
      <c r="L23" s="12">
        <f t="shared" si="9"/>
        <v>1</v>
      </c>
      <c r="M23" s="12">
        <f t="shared" si="9"/>
        <v>1</v>
      </c>
      <c r="N23" s="12">
        <f t="shared" si="10"/>
        <v>369845</v>
      </c>
      <c r="O23" s="12">
        <f t="shared" si="11"/>
        <v>1</v>
      </c>
      <c r="P23">
        <f t="shared" si="12"/>
        <v>11</v>
      </c>
      <c r="Q23">
        <f t="shared" si="13"/>
        <v>0</v>
      </c>
      <c r="R23">
        <f t="shared" si="14"/>
        <v>0</v>
      </c>
      <c r="T23">
        <f t="shared" si="15"/>
        <v>1</v>
      </c>
      <c r="U23">
        <f t="shared" si="4"/>
        <v>1</v>
      </c>
      <c r="V23">
        <f t="shared" si="4"/>
        <v>1</v>
      </c>
      <c r="W23">
        <f t="shared" si="4"/>
        <v>11</v>
      </c>
      <c r="X23">
        <f t="shared" si="4"/>
        <v>1</v>
      </c>
      <c r="Y23">
        <f t="shared" si="4"/>
        <v>11</v>
      </c>
      <c r="Z23">
        <f t="shared" si="4"/>
        <v>1</v>
      </c>
      <c r="AA23">
        <f t="shared" si="4"/>
        <v>1</v>
      </c>
      <c r="AB23">
        <f t="shared" si="4"/>
        <v>1</v>
      </c>
      <c r="AC23">
        <f t="shared" si="4"/>
        <v>1</v>
      </c>
      <c r="AD23">
        <f t="shared" si="4"/>
        <v>1</v>
      </c>
      <c r="AE23">
        <f t="shared" si="16"/>
        <v>578608</v>
      </c>
      <c r="AG23">
        <f t="shared" si="17"/>
        <v>1</v>
      </c>
      <c r="AH23">
        <f t="shared" si="5"/>
        <v>1</v>
      </c>
      <c r="AI23">
        <f t="shared" si="5"/>
        <v>1</v>
      </c>
      <c r="AJ23">
        <f t="shared" si="5"/>
        <v>11</v>
      </c>
      <c r="AK23">
        <f t="shared" si="5"/>
        <v>1</v>
      </c>
      <c r="AL23">
        <f t="shared" si="5"/>
        <v>11</v>
      </c>
      <c r="AM23">
        <f t="shared" si="5"/>
        <v>1</v>
      </c>
      <c r="AN23">
        <f t="shared" si="5"/>
        <v>1</v>
      </c>
      <c r="AO23">
        <f t="shared" si="5"/>
        <v>1</v>
      </c>
      <c r="AP23">
        <f t="shared" si="5"/>
        <v>1</v>
      </c>
      <c r="AQ23">
        <f t="shared" si="5"/>
        <v>1</v>
      </c>
      <c r="AR23">
        <f t="shared" si="18"/>
        <v>48969</v>
      </c>
      <c r="AT23">
        <f t="shared" si="6"/>
        <v>1</v>
      </c>
      <c r="AU23">
        <f t="shared" si="6"/>
        <v>1</v>
      </c>
      <c r="AV23">
        <f t="shared" si="6"/>
        <v>1</v>
      </c>
      <c r="AW23">
        <f t="shared" si="6"/>
        <v>11</v>
      </c>
      <c r="AX23">
        <f t="shared" si="6"/>
        <v>1</v>
      </c>
      <c r="AY23">
        <f t="shared" si="6"/>
        <v>11</v>
      </c>
      <c r="AZ23">
        <f t="shared" si="6"/>
        <v>1</v>
      </c>
      <c r="BA23">
        <f t="shared" si="6"/>
        <v>1</v>
      </c>
      <c r="BB23">
        <f t="shared" si="6"/>
        <v>1</v>
      </c>
      <c r="BC23">
        <f t="shared" si="6"/>
        <v>1</v>
      </c>
      <c r="BD23">
        <f t="shared" si="6"/>
        <v>1</v>
      </c>
      <c r="BE23">
        <f t="shared" si="19"/>
        <v>1001288</v>
      </c>
      <c r="BG23">
        <f t="shared" si="20"/>
        <v>1</v>
      </c>
      <c r="BH23">
        <f t="shared" si="7"/>
        <v>1</v>
      </c>
      <c r="BI23">
        <f t="shared" si="7"/>
        <v>1</v>
      </c>
      <c r="BJ23">
        <f t="shared" si="7"/>
        <v>11</v>
      </c>
      <c r="BK23">
        <f t="shared" si="7"/>
        <v>1</v>
      </c>
      <c r="BL23">
        <f t="shared" si="7"/>
        <v>11</v>
      </c>
      <c r="BM23">
        <f t="shared" si="7"/>
        <v>1</v>
      </c>
      <c r="BN23">
        <f t="shared" si="7"/>
        <v>1</v>
      </c>
      <c r="BO23">
        <f t="shared" si="7"/>
        <v>1</v>
      </c>
      <c r="BP23">
        <f t="shared" si="7"/>
        <v>1</v>
      </c>
      <c r="BQ23">
        <f t="shared" si="7"/>
        <v>1</v>
      </c>
      <c r="BR23">
        <f t="shared" si="21"/>
        <v>1001288</v>
      </c>
    </row>
    <row r="24" spans="1:70">
      <c r="A24" s="12"/>
      <c r="B24" s="12">
        <f t="shared" si="8"/>
        <v>2017</v>
      </c>
      <c r="C24" s="12">
        <f t="shared" si="9"/>
        <v>3</v>
      </c>
      <c r="D24" s="12">
        <f t="shared" si="9"/>
        <v>3</v>
      </c>
      <c r="E24" s="12">
        <f t="shared" si="9"/>
        <v>3</v>
      </c>
      <c r="F24" s="12">
        <f t="shared" si="9"/>
        <v>9</v>
      </c>
      <c r="G24" s="12">
        <f t="shared" si="9"/>
        <v>3</v>
      </c>
      <c r="H24" s="12">
        <f t="shared" si="9"/>
        <v>9</v>
      </c>
      <c r="I24" s="12">
        <f t="shared" si="9"/>
        <v>3</v>
      </c>
      <c r="J24" s="12">
        <f t="shared" si="9"/>
        <v>3</v>
      </c>
      <c r="K24" s="12">
        <f t="shared" si="9"/>
        <v>3</v>
      </c>
      <c r="L24" s="12">
        <f t="shared" si="9"/>
        <v>3</v>
      </c>
      <c r="M24" s="12">
        <f t="shared" si="9"/>
        <v>3</v>
      </c>
      <c r="N24" s="12">
        <f t="shared" si="10"/>
        <v>332932</v>
      </c>
      <c r="O24" s="12">
        <f t="shared" si="11"/>
        <v>3</v>
      </c>
      <c r="P24">
        <f t="shared" si="12"/>
        <v>9</v>
      </c>
      <c r="Q24">
        <f t="shared" si="13"/>
        <v>0</v>
      </c>
      <c r="R24">
        <f t="shared" si="14"/>
        <v>0</v>
      </c>
      <c r="T24">
        <f t="shared" si="15"/>
        <v>3</v>
      </c>
      <c r="U24">
        <f t="shared" si="4"/>
        <v>3</v>
      </c>
      <c r="V24">
        <f t="shared" si="4"/>
        <v>3</v>
      </c>
      <c r="W24">
        <f t="shared" si="4"/>
        <v>9</v>
      </c>
      <c r="X24">
        <f t="shared" si="4"/>
        <v>3</v>
      </c>
      <c r="Y24">
        <f t="shared" si="4"/>
        <v>9</v>
      </c>
      <c r="Z24">
        <f t="shared" si="4"/>
        <v>3</v>
      </c>
      <c r="AA24">
        <f t="shared" si="4"/>
        <v>3</v>
      </c>
      <c r="AB24">
        <f t="shared" si="4"/>
        <v>3</v>
      </c>
      <c r="AC24">
        <f t="shared" si="4"/>
        <v>3</v>
      </c>
      <c r="AD24">
        <f t="shared" si="4"/>
        <v>3</v>
      </c>
      <c r="AE24">
        <f t="shared" si="16"/>
        <v>618990</v>
      </c>
      <c r="AG24">
        <f t="shared" si="17"/>
        <v>3</v>
      </c>
      <c r="AH24">
        <f t="shared" si="5"/>
        <v>3</v>
      </c>
      <c r="AI24">
        <f t="shared" si="5"/>
        <v>3</v>
      </c>
      <c r="AJ24">
        <f t="shared" si="5"/>
        <v>9</v>
      </c>
      <c r="AK24">
        <f t="shared" si="5"/>
        <v>3</v>
      </c>
      <c r="AL24">
        <f t="shared" si="5"/>
        <v>9</v>
      </c>
      <c r="AM24">
        <f t="shared" si="5"/>
        <v>3</v>
      </c>
      <c r="AN24">
        <f t="shared" si="5"/>
        <v>3</v>
      </c>
      <c r="AO24">
        <f t="shared" si="5"/>
        <v>3</v>
      </c>
      <c r="AP24">
        <f t="shared" si="5"/>
        <v>3</v>
      </c>
      <c r="AQ24">
        <f t="shared" si="5"/>
        <v>3</v>
      </c>
      <c r="AR24">
        <f t="shared" si="18"/>
        <v>48076</v>
      </c>
      <c r="AT24">
        <f t="shared" si="6"/>
        <v>3</v>
      </c>
      <c r="AU24">
        <f t="shared" si="6"/>
        <v>3</v>
      </c>
      <c r="AV24">
        <f t="shared" si="6"/>
        <v>3</v>
      </c>
      <c r="AW24">
        <f t="shared" si="6"/>
        <v>9</v>
      </c>
      <c r="AX24">
        <f t="shared" si="6"/>
        <v>3</v>
      </c>
      <c r="AY24">
        <f t="shared" si="6"/>
        <v>9</v>
      </c>
      <c r="AZ24">
        <f t="shared" si="6"/>
        <v>3</v>
      </c>
      <c r="BA24">
        <f t="shared" si="6"/>
        <v>3</v>
      </c>
      <c r="BB24">
        <f t="shared" si="6"/>
        <v>3</v>
      </c>
      <c r="BC24">
        <f t="shared" si="6"/>
        <v>3</v>
      </c>
      <c r="BD24">
        <f t="shared" si="6"/>
        <v>3</v>
      </c>
      <c r="BE24">
        <f t="shared" si="19"/>
        <v>1000000</v>
      </c>
      <c r="BG24">
        <f t="shared" si="20"/>
        <v>3</v>
      </c>
      <c r="BH24">
        <f t="shared" si="7"/>
        <v>3</v>
      </c>
      <c r="BI24">
        <f t="shared" si="7"/>
        <v>3</v>
      </c>
      <c r="BJ24">
        <f t="shared" si="7"/>
        <v>9</v>
      </c>
      <c r="BK24">
        <f t="shared" si="7"/>
        <v>3</v>
      </c>
      <c r="BL24">
        <f t="shared" si="7"/>
        <v>9</v>
      </c>
      <c r="BM24">
        <f t="shared" si="7"/>
        <v>3</v>
      </c>
      <c r="BN24">
        <f t="shared" si="7"/>
        <v>3</v>
      </c>
      <c r="BO24">
        <f t="shared" si="7"/>
        <v>3</v>
      </c>
      <c r="BP24">
        <f t="shared" si="7"/>
        <v>3</v>
      </c>
      <c r="BQ24">
        <f t="shared" si="7"/>
        <v>3</v>
      </c>
      <c r="BR24">
        <f t="shared" si="21"/>
        <v>1000000</v>
      </c>
    </row>
    <row r="25" spans="1:70">
      <c r="A25" s="12"/>
      <c r="B25" s="12">
        <f t="shared" si="8"/>
        <v>2018</v>
      </c>
      <c r="C25" s="12">
        <f t="shared" si="9"/>
        <v>7</v>
      </c>
      <c r="D25" s="12">
        <f t="shared" si="9"/>
        <v>7</v>
      </c>
      <c r="E25" s="12">
        <f t="shared" si="9"/>
        <v>7</v>
      </c>
      <c r="F25" s="12">
        <f t="shared" si="9"/>
        <v>5</v>
      </c>
      <c r="G25" s="12">
        <f t="shared" si="9"/>
        <v>7</v>
      </c>
      <c r="H25" s="12">
        <f t="shared" si="9"/>
        <v>5</v>
      </c>
      <c r="I25" s="12">
        <f t="shared" si="9"/>
        <v>7</v>
      </c>
      <c r="J25" s="12">
        <f t="shared" si="9"/>
        <v>7</v>
      </c>
      <c r="K25" s="12">
        <f t="shared" si="9"/>
        <v>7</v>
      </c>
      <c r="L25" s="12">
        <f t="shared" si="9"/>
        <v>7</v>
      </c>
      <c r="M25" s="12">
        <f t="shared" si="9"/>
        <v>7</v>
      </c>
      <c r="N25" s="12">
        <f t="shared" si="10"/>
        <v>267857</v>
      </c>
      <c r="O25" s="12">
        <f t="shared" si="11"/>
        <v>7</v>
      </c>
      <c r="P25">
        <f t="shared" si="12"/>
        <v>5</v>
      </c>
      <c r="Q25">
        <f t="shared" si="13"/>
        <v>0</v>
      </c>
      <c r="R25">
        <f t="shared" si="14"/>
        <v>0</v>
      </c>
      <c r="T25">
        <f t="shared" si="15"/>
        <v>7</v>
      </c>
      <c r="U25">
        <f t="shared" si="4"/>
        <v>7</v>
      </c>
      <c r="V25">
        <f t="shared" si="4"/>
        <v>7</v>
      </c>
      <c r="W25">
        <f t="shared" si="4"/>
        <v>5</v>
      </c>
      <c r="X25">
        <f t="shared" si="4"/>
        <v>7</v>
      </c>
      <c r="Y25">
        <f t="shared" si="4"/>
        <v>5</v>
      </c>
      <c r="Z25">
        <f t="shared" si="4"/>
        <v>7</v>
      </c>
      <c r="AA25">
        <f t="shared" si="4"/>
        <v>7</v>
      </c>
      <c r="AB25">
        <f t="shared" si="4"/>
        <v>7</v>
      </c>
      <c r="AC25">
        <f t="shared" si="4"/>
        <v>7</v>
      </c>
      <c r="AD25">
        <f t="shared" si="4"/>
        <v>7</v>
      </c>
      <c r="AE25">
        <f t="shared" si="16"/>
        <v>660714</v>
      </c>
      <c r="AG25">
        <f t="shared" si="17"/>
        <v>7</v>
      </c>
      <c r="AH25">
        <f t="shared" si="5"/>
        <v>7</v>
      </c>
      <c r="AI25">
        <f t="shared" si="5"/>
        <v>7</v>
      </c>
      <c r="AJ25">
        <f t="shared" si="5"/>
        <v>5</v>
      </c>
      <c r="AK25">
        <f t="shared" si="5"/>
        <v>7</v>
      </c>
      <c r="AL25">
        <f t="shared" si="5"/>
        <v>5</v>
      </c>
      <c r="AM25">
        <f t="shared" si="5"/>
        <v>7</v>
      </c>
      <c r="AN25">
        <f t="shared" si="5"/>
        <v>7</v>
      </c>
      <c r="AO25">
        <f t="shared" si="5"/>
        <v>7</v>
      </c>
      <c r="AP25">
        <f t="shared" si="5"/>
        <v>7</v>
      </c>
      <c r="AQ25">
        <f t="shared" si="5"/>
        <v>7</v>
      </c>
      <c r="AR25">
        <f t="shared" si="18"/>
        <v>71428</v>
      </c>
      <c r="AT25">
        <f t="shared" si="6"/>
        <v>7</v>
      </c>
      <c r="AU25">
        <f t="shared" si="6"/>
        <v>7</v>
      </c>
      <c r="AV25">
        <f t="shared" si="6"/>
        <v>7</v>
      </c>
      <c r="AW25">
        <f t="shared" si="6"/>
        <v>5</v>
      </c>
      <c r="AX25">
        <f t="shared" si="6"/>
        <v>7</v>
      </c>
      <c r="AY25">
        <f t="shared" si="6"/>
        <v>5</v>
      </c>
      <c r="AZ25">
        <f t="shared" si="6"/>
        <v>7</v>
      </c>
      <c r="BA25">
        <f t="shared" si="6"/>
        <v>7</v>
      </c>
      <c r="BB25">
        <f t="shared" si="6"/>
        <v>7</v>
      </c>
      <c r="BC25">
        <f t="shared" si="6"/>
        <v>7</v>
      </c>
      <c r="BD25">
        <f t="shared" si="6"/>
        <v>7</v>
      </c>
      <c r="BE25">
        <f t="shared" si="19"/>
        <v>1000000</v>
      </c>
      <c r="BG25">
        <f t="shared" si="20"/>
        <v>7</v>
      </c>
      <c r="BH25">
        <f t="shared" si="7"/>
        <v>7</v>
      </c>
      <c r="BI25">
        <f t="shared" si="7"/>
        <v>7</v>
      </c>
      <c r="BJ25">
        <f t="shared" si="7"/>
        <v>5</v>
      </c>
      <c r="BK25">
        <f t="shared" si="7"/>
        <v>7</v>
      </c>
      <c r="BL25">
        <f t="shared" si="7"/>
        <v>5</v>
      </c>
      <c r="BM25">
        <f t="shared" si="7"/>
        <v>7</v>
      </c>
      <c r="BN25">
        <f t="shared" si="7"/>
        <v>7</v>
      </c>
      <c r="BO25">
        <f t="shared" si="7"/>
        <v>7</v>
      </c>
      <c r="BP25">
        <f t="shared" si="7"/>
        <v>7</v>
      </c>
      <c r="BQ25">
        <f t="shared" si="7"/>
        <v>7</v>
      </c>
      <c r="BR25">
        <f t="shared" si="21"/>
        <v>1000000</v>
      </c>
    </row>
    <row r="26" spans="1:70">
      <c r="A26" s="12"/>
      <c r="B26" s="12">
        <f t="shared" si="8"/>
        <v>2019</v>
      </c>
      <c r="C26" s="12">
        <f t="shared" si="9"/>
        <v>6</v>
      </c>
      <c r="D26" s="12">
        <f t="shared" si="9"/>
        <v>6</v>
      </c>
      <c r="E26" s="12">
        <f t="shared" si="9"/>
        <v>6</v>
      </c>
      <c r="F26" s="12">
        <f t="shared" si="9"/>
        <v>6</v>
      </c>
      <c r="G26" s="12">
        <f t="shared" si="9"/>
        <v>6</v>
      </c>
      <c r="H26" s="12">
        <f t="shared" si="9"/>
        <v>6</v>
      </c>
      <c r="I26" s="12">
        <f t="shared" si="9"/>
        <v>6</v>
      </c>
      <c r="J26" s="12">
        <f t="shared" si="9"/>
        <v>6</v>
      </c>
      <c r="K26" s="12">
        <f t="shared" si="9"/>
        <v>6</v>
      </c>
      <c r="L26" s="12">
        <f t="shared" si="9"/>
        <v>6</v>
      </c>
      <c r="M26" s="12">
        <f t="shared" si="9"/>
        <v>6</v>
      </c>
      <c r="N26" s="12">
        <f t="shared" si="10"/>
        <v>295358</v>
      </c>
      <c r="O26" s="12">
        <f t="shared" si="11"/>
        <v>6</v>
      </c>
      <c r="P26">
        <f t="shared" si="12"/>
        <v>6</v>
      </c>
      <c r="Q26">
        <f t="shared" si="13"/>
        <v>0</v>
      </c>
      <c r="R26">
        <f t="shared" si="14"/>
        <v>0</v>
      </c>
      <c r="T26">
        <f t="shared" si="15"/>
        <v>6</v>
      </c>
      <c r="U26">
        <f t="shared" si="4"/>
        <v>6</v>
      </c>
      <c r="V26">
        <f t="shared" si="4"/>
        <v>6</v>
      </c>
      <c r="W26">
        <f t="shared" si="4"/>
        <v>6</v>
      </c>
      <c r="X26">
        <f t="shared" si="4"/>
        <v>6</v>
      </c>
      <c r="Y26">
        <f t="shared" si="4"/>
        <v>6</v>
      </c>
      <c r="Z26">
        <f t="shared" si="4"/>
        <v>6</v>
      </c>
      <c r="AA26">
        <f t="shared" si="4"/>
        <v>6</v>
      </c>
      <c r="AB26">
        <f t="shared" si="4"/>
        <v>6</v>
      </c>
      <c r="AC26">
        <f t="shared" si="4"/>
        <v>6</v>
      </c>
      <c r="AD26">
        <f t="shared" si="4"/>
        <v>6</v>
      </c>
      <c r="AE26">
        <f t="shared" si="16"/>
        <v>622784</v>
      </c>
      <c r="AG26">
        <f t="shared" si="17"/>
        <v>6</v>
      </c>
      <c r="AH26">
        <f t="shared" si="5"/>
        <v>6</v>
      </c>
      <c r="AI26">
        <f t="shared" si="5"/>
        <v>6</v>
      </c>
      <c r="AJ26">
        <f t="shared" si="5"/>
        <v>6</v>
      </c>
      <c r="AK26">
        <f t="shared" si="5"/>
        <v>6</v>
      </c>
      <c r="AL26">
        <f t="shared" si="5"/>
        <v>6</v>
      </c>
      <c r="AM26">
        <f t="shared" si="5"/>
        <v>6</v>
      </c>
      <c r="AN26">
        <f t="shared" si="5"/>
        <v>6</v>
      </c>
      <c r="AO26">
        <f t="shared" si="5"/>
        <v>6</v>
      </c>
      <c r="AP26">
        <f t="shared" si="5"/>
        <v>6</v>
      </c>
      <c r="AQ26">
        <f t="shared" si="5"/>
        <v>6</v>
      </c>
      <c r="AR26">
        <f t="shared" si="18"/>
        <v>80168</v>
      </c>
      <c r="AT26">
        <f t="shared" si="6"/>
        <v>6</v>
      </c>
      <c r="AU26">
        <f t="shared" si="6"/>
        <v>6</v>
      </c>
      <c r="AV26">
        <f t="shared" si="6"/>
        <v>6</v>
      </c>
      <c r="AW26">
        <f t="shared" si="6"/>
        <v>6</v>
      </c>
      <c r="AX26">
        <f t="shared" si="6"/>
        <v>6</v>
      </c>
      <c r="AY26">
        <f t="shared" si="6"/>
        <v>6</v>
      </c>
      <c r="AZ26">
        <f t="shared" si="6"/>
        <v>6</v>
      </c>
      <c r="BA26">
        <f t="shared" si="6"/>
        <v>6</v>
      </c>
      <c r="BB26">
        <f t="shared" si="6"/>
        <v>6</v>
      </c>
      <c r="BC26">
        <f t="shared" si="6"/>
        <v>6</v>
      </c>
      <c r="BD26">
        <f t="shared" si="6"/>
        <v>6</v>
      </c>
      <c r="BE26">
        <f t="shared" si="19"/>
        <v>1001687</v>
      </c>
      <c r="BG26">
        <f t="shared" si="20"/>
        <v>6</v>
      </c>
      <c r="BH26">
        <f t="shared" si="7"/>
        <v>6</v>
      </c>
      <c r="BI26">
        <f t="shared" si="7"/>
        <v>6</v>
      </c>
      <c r="BJ26">
        <f t="shared" si="7"/>
        <v>6</v>
      </c>
      <c r="BK26">
        <f t="shared" si="7"/>
        <v>6</v>
      </c>
      <c r="BL26">
        <f t="shared" si="7"/>
        <v>6</v>
      </c>
      <c r="BM26">
        <f t="shared" si="7"/>
        <v>6</v>
      </c>
      <c r="BN26">
        <f t="shared" si="7"/>
        <v>6</v>
      </c>
      <c r="BO26">
        <f t="shared" si="7"/>
        <v>6</v>
      </c>
      <c r="BP26">
        <f t="shared" si="7"/>
        <v>6</v>
      </c>
      <c r="BQ26">
        <f t="shared" si="7"/>
        <v>6</v>
      </c>
      <c r="BR26">
        <f t="shared" si="21"/>
        <v>1000000</v>
      </c>
    </row>
    <row r="27" spans="1:70">
      <c r="A27" s="12"/>
      <c r="B27" s="12">
        <f t="shared" si="8"/>
        <v>2020</v>
      </c>
      <c r="C27" s="12">
        <f t="shared" si="9"/>
        <v>5</v>
      </c>
      <c r="D27" s="12">
        <f t="shared" si="9"/>
        <v>5</v>
      </c>
      <c r="E27" s="12">
        <f t="shared" si="9"/>
        <v>5</v>
      </c>
      <c r="F27" s="12">
        <f t="shared" si="9"/>
        <v>7</v>
      </c>
      <c r="G27" s="12">
        <f t="shared" si="9"/>
        <v>5</v>
      </c>
      <c r="H27" s="12">
        <f t="shared" si="9"/>
        <v>7</v>
      </c>
      <c r="I27" s="12">
        <f t="shared" si="9"/>
        <v>5</v>
      </c>
      <c r="J27" s="12">
        <f t="shared" si="9"/>
        <v>5</v>
      </c>
      <c r="K27" s="12">
        <f t="shared" si="9"/>
        <v>5</v>
      </c>
      <c r="L27" s="12">
        <f t="shared" si="9"/>
        <v>5</v>
      </c>
      <c r="M27" s="12">
        <f t="shared" si="9"/>
        <v>5</v>
      </c>
      <c r="N27" s="12">
        <f t="shared" si="10"/>
        <v>315328</v>
      </c>
      <c r="O27" s="12">
        <f t="shared" si="11"/>
        <v>5</v>
      </c>
      <c r="P27">
        <f t="shared" si="12"/>
        <v>7</v>
      </c>
      <c r="Q27">
        <f t="shared" si="13"/>
        <v>0</v>
      </c>
      <c r="R27">
        <f t="shared" si="14"/>
        <v>0</v>
      </c>
      <c r="T27">
        <f t="shared" si="15"/>
        <v>5</v>
      </c>
      <c r="U27">
        <f t="shared" si="4"/>
        <v>5</v>
      </c>
      <c r="V27">
        <f t="shared" si="4"/>
        <v>5</v>
      </c>
      <c r="W27">
        <f t="shared" si="4"/>
        <v>7</v>
      </c>
      <c r="X27">
        <f t="shared" si="4"/>
        <v>5</v>
      </c>
      <c r="Y27">
        <f t="shared" si="4"/>
        <v>7</v>
      </c>
      <c r="Z27">
        <f t="shared" si="4"/>
        <v>5</v>
      </c>
      <c r="AA27">
        <f t="shared" si="4"/>
        <v>5</v>
      </c>
      <c r="AB27">
        <f t="shared" si="4"/>
        <v>5</v>
      </c>
      <c r="AC27">
        <f t="shared" si="4"/>
        <v>5</v>
      </c>
      <c r="AD27">
        <f t="shared" si="4"/>
        <v>5</v>
      </c>
      <c r="AE27">
        <f t="shared" si="16"/>
        <v>608759</v>
      </c>
      <c r="AG27">
        <f t="shared" si="17"/>
        <v>5</v>
      </c>
      <c r="AH27">
        <f t="shared" si="5"/>
        <v>5</v>
      </c>
      <c r="AI27">
        <f t="shared" si="5"/>
        <v>5</v>
      </c>
      <c r="AJ27">
        <f t="shared" si="5"/>
        <v>7</v>
      </c>
      <c r="AK27">
        <f t="shared" si="5"/>
        <v>5</v>
      </c>
      <c r="AL27">
        <f t="shared" si="5"/>
        <v>7</v>
      </c>
      <c r="AM27">
        <f t="shared" si="5"/>
        <v>5</v>
      </c>
      <c r="AN27">
        <f t="shared" si="5"/>
        <v>5</v>
      </c>
      <c r="AO27">
        <f t="shared" si="5"/>
        <v>5</v>
      </c>
      <c r="AP27">
        <f t="shared" si="5"/>
        <v>5</v>
      </c>
      <c r="AQ27">
        <f t="shared" si="5"/>
        <v>5</v>
      </c>
      <c r="AR27">
        <f t="shared" si="18"/>
        <v>71532</v>
      </c>
      <c r="AT27">
        <f t="shared" si="6"/>
        <v>5</v>
      </c>
      <c r="AU27">
        <f t="shared" si="6"/>
        <v>5</v>
      </c>
      <c r="AV27">
        <f t="shared" si="6"/>
        <v>5</v>
      </c>
      <c r="AW27">
        <f t="shared" si="6"/>
        <v>7</v>
      </c>
      <c r="AX27">
        <f t="shared" si="6"/>
        <v>5</v>
      </c>
      <c r="AY27">
        <f t="shared" si="6"/>
        <v>7</v>
      </c>
      <c r="AZ27">
        <f t="shared" si="6"/>
        <v>5</v>
      </c>
      <c r="BA27">
        <f t="shared" si="6"/>
        <v>5</v>
      </c>
      <c r="BB27">
        <f t="shared" si="6"/>
        <v>5</v>
      </c>
      <c r="BC27">
        <f t="shared" si="6"/>
        <v>5</v>
      </c>
      <c r="BD27">
        <f t="shared" si="6"/>
        <v>5</v>
      </c>
      <c r="BE27">
        <f t="shared" si="19"/>
        <v>1004379</v>
      </c>
      <c r="BG27">
        <f t="shared" si="20"/>
        <v>5</v>
      </c>
      <c r="BH27">
        <f t="shared" si="7"/>
        <v>5</v>
      </c>
      <c r="BI27">
        <f t="shared" si="7"/>
        <v>5</v>
      </c>
      <c r="BJ27">
        <f t="shared" si="7"/>
        <v>7</v>
      </c>
      <c r="BK27">
        <f t="shared" si="7"/>
        <v>5</v>
      </c>
      <c r="BL27">
        <f t="shared" si="7"/>
        <v>7</v>
      </c>
      <c r="BM27">
        <f t="shared" si="7"/>
        <v>5</v>
      </c>
      <c r="BN27">
        <f t="shared" si="7"/>
        <v>5</v>
      </c>
      <c r="BO27">
        <f t="shared" si="7"/>
        <v>5</v>
      </c>
      <c r="BP27">
        <f t="shared" si="7"/>
        <v>5</v>
      </c>
      <c r="BQ27">
        <f t="shared" si="7"/>
        <v>5</v>
      </c>
      <c r="BR27">
        <f t="shared" si="21"/>
        <v>1000000</v>
      </c>
    </row>
    <row r="28" spans="1:70">
      <c r="A28" s="12"/>
      <c r="B28" s="12">
        <f t="shared" si="8"/>
        <v>2021</v>
      </c>
      <c r="C28" s="12">
        <f t="shared" si="9"/>
        <v>2</v>
      </c>
      <c r="D28" s="12">
        <f t="shared" si="9"/>
        <v>2</v>
      </c>
      <c r="E28" s="12">
        <f t="shared" si="9"/>
        <v>2</v>
      </c>
      <c r="F28" s="12">
        <f t="shared" si="9"/>
        <v>10</v>
      </c>
      <c r="G28" s="12">
        <f t="shared" si="9"/>
        <v>2</v>
      </c>
      <c r="H28" s="12">
        <f t="shared" si="9"/>
        <v>10</v>
      </c>
      <c r="I28" s="12">
        <f t="shared" si="9"/>
        <v>2</v>
      </c>
      <c r="J28" s="12">
        <f t="shared" si="9"/>
        <v>2</v>
      </c>
      <c r="K28" s="12">
        <f t="shared" si="9"/>
        <v>2</v>
      </c>
      <c r="L28" s="12">
        <f t="shared" si="9"/>
        <v>2</v>
      </c>
      <c r="M28" s="12">
        <f t="shared" si="9"/>
        <v>2</v>
      </c>
      <c r="N28" s="12">
        <f t="shared" si="10"/>
        <v>342809</v>
      </c>
      <c r="O28" s="12">
        <f t="shared" si="11"/>
        <v>2</v>
      </c>
      <c r="P28">
        <f t="shared" si="12"/>
        <v>10</v>
      </c>
      <c r="Q28">
        <f t="shared" si="13"/>
        <v>0</v>
      </c>
      <c r="R28">
        <f t="shared" si="14"/>
        <v>0</v>
      </c>
      <c r="T28">
        <f t="shared" si="15"/>
        <v>2</v>
      </c>
      <c r="U28">
        <f t="shared" si="4"/>
        <v>2</v>
      </c>
      <c r="V28">
        <f t="shared" si="4"/>
        <v>2</v>
      </c>
      <c r="W28">
        <f t="shared" si="4"/>
        <v>10</v>
      </c>
      <c r="X28">
        <f t="shared" si="4"/>
        <v>2</v>
      </c>
      <c r="Y28">
        <f t="shared" si="4"/>
        <v>10</v>
      </c>
      <c r="Z28">
        <f t="shared" si="4"/>
        <v>2</v>
      </c>
      <c r="AA28">
        <f t="shared" si="4"/>
        <v>2</v>
      </c>
      <c r="AB28">
        <f t="shared" si="4"/>
        <v>2</v>
      </c>
      <c r="AC28">
        <f t="shared" si="4"/>
        <v>2</v>
      </c>
      <c r="AD28">
        <f t="shared" si="4"/>
        <v>2</v>
      </c>
      <c r="AE28">
        <f t="shared" si="16"/>
        <v>588628</v>
      </c>
      <c r="AG28">
        <f t="shared" si="17"/>
        <v>2</v>
      </c>
      <c r="AH28">
        <f t="shared" si="5"/>
        <v>2</v>
      </c>
      <c r="AI28">
        <f t="shared" si="5"/>
        <v>2</v>
      </c>
      <c r="AJ28">
        <f t="shared" si="5"/>
        <v>10</v>
      </c>
      <c r="AK28">
        <f t="shared" si="5"/>
        <v>2</v>
      </c>
      <c r="AL28">
        <f t="shared" si="5"/>
        <v>10</v>
      </c>
      <c r="AM28">
        <f t="shared" si="5"/>
        <v>2</v>
      </c>
      <c r="AN28">
        <f t="shared" si="5"/>
        <v>2</v>
      </c>
      <c r="AO28">
        <f t="shared" si="5"/>
        <v>2</v>
      </c>
      <c r="AP28">
        <f t="shared" si="5"/>
        <v>2</v>
      </c>
      <c r="AQ28">
        <f t="shared" si="5"/>
        <v>2</v>
      </c>
      <c r="AR28">
        <f t="shared" si="18"/>
        <v>65217</v>
      </c>
      <c r="AT28">
        <f t="shared" si="6"/>
        <v>2</v>
      </c>
      <c r="AU28">
        <f t="shared" si="6"/>
        <v>2</v>
      </c>
      <c r="AV28">
        <f t="shared" si="6"/>
        <v>2</v>
      </c>
      <c r="AW28">
        <f t="shared" si="6"/>
        <v>10</v>
      </c>
      <c r="AX28">
        <f t="shared" si="6"/>
        <v>2</v>
      </c>
      <c r="AY28">
        <f t="shared" si="6"/>
        <v>10</v>
      </c>
      <c r="AZ28">
        <f t="shared" si="6"/>
        <v>2</v>
      </c>
      <c r="BA28">
        <f t="shared" si="6"/>
        <v>2</v>
      </c>
      <c r="BB28">
        <f t="shared" si="6"/>
        <v>2</v>
      </c>
      <c r="BC28">
        <f t="shared" si="6"/>
        <v>2</v>
      </c>
      <c r="BD28">
        <f t="shared" si="6"/>
        <v>2</v>
      </c>
      <c r="BE28">
        <f t="shared" si="19"/>
        <v>1001672</v>
      </c>
      <c r="BG28">
        <f t="shared" si="20"/>
        <v>2</v>
      </c>
      <c r="BH28">
        <f t="shared" si="7"/>
        <v>2</v>
      </c>
      <c r="BI28">
        <f t="shared" si="7"/>
        <v>2</v>
      </c>
      <c r="BJ28">
        <f t="shared" si="7"/>
        <v>10</v>
      </c>
      <c r="BK28">
        <f t="shared" si="7"/>
        <v>2</v>
      </c>
      <c r="BL28">
        <f t="shared" si="7"/>
        <v>10</v>
      </c>
      <c r="BM28">
        <f t="shared" si="7"/>
        <v>2</v>
      </c>
      <c r="BN28">
        <f t="shared" si="7"/>
        <v>2</v>
      </c>
      <c r="BO28">
        <f t="shared" si="7"/>
        <v>2</v>
      </c>
      <c r="BP28">
        <f t="shared" si="7"/>
        <v>2</v>
      </c>
      <c r="BQ28">
        <f t="shared" si="7"/>
        <v>2</v>
      </c>
      <c r="BR28">
        <f t="shared" si="21"/>
        <v>1001672</v>
      </c>
    </row>
    <row r="29" spans="1:70">
      <c r="A29" s="12"/>
      <c r="B29" s="12">
        <f t="shared" si="8"/>
        <v>2022</v>
      </c>
      <c r="C29" s="12">
        <f t="shared" si="9"/>
        <v>4</v>
      </c>
      <c r="D29" s="12">
        <f t="shared" si="9"/>
        <v>4</v>
      </c>
      <c r="E29" s="12">
        <f t="shared" si="9"/>
        <v>4</v>
      </c>
      <c r="F29" s="12">
        <f t="shared" si="9"/>
        <v>8</v>
      </c>
      <c r="G29" s="12">
        <f t="shared" si="9"/>
        <v>4</v>
      </c>
      <c r="H29" s="12">
        <f t="shared" si="9"/>
        <v>8</v>
      </c>
      <c r="I29" s="12">
        <f t="shared" si="9"/>
        <v>4</v>
      </c>
      <c r="J29" s="12">
        <f t="shared" si="9"/>
        <v>4</v>
      </c>
      <c r="K29" s="12">
        <f t="shared" si="9"/>
        <v>4</v>
      </c>
      <c r="L29" s="12">
        <f t="shared" si="9"/>
        <v>4</v>
      </c>
      <c r="M29" s="12">
        <f t="shared" si="9"/>
        <v>4</v>
      </c>
      <c r="N29" s="12">
        <f t="shared" si="10"/>
        <v>316239</v>
      </c>
      <c r="O29" s="12">
        <f t="shared" si="11"/>
        <v>4</v>
      </c>
      <c r="P29">
        <f t="shared" si="12"/>
        <v>8</v>
      </c>
      <c r="Q29">
        <f t="shared" si="13"/>
        <v>0</v>
      </c>
      <c r="R29">
        <f t="shared" si="14"/>
        <v>0</v>
      </c>
      <c r="T29">
        <f t="shared" si="15"/>
        <v>4</v>
      </c>
      <c r="U29">
        <f t="shared" si="4"/>
        <v>4</v>
      </c>
      <c r="V29">
        <f t="shared" si="4"/>
        <v>4</v>
      </c>
      <c r="W29">
        <f t="shared" si="4"/>
        <v>8</v>
      </c>
      <c r="X29">
        <f t="shared" si="4"/>
        <v>4</v>
      </c>
      <c r="Y29">
        <f t="shared" si="4"/>
        <v>8</v>
      </c>
      <c r="Z29">
        <f t="shared" si="4"/>
        <v>4</v>
      </c>
      <c r="AA29">
        <f t="shared" si="4"/>
        <v>4</v>
      </c>
      <c r="AB29">
        <f t="shared" si="4"/>
        <v>4</v>
      </c>
      <c r="AC29">
        <f t="shared" si="4"/>
        <v>4</v>
      </c>
      <c r="AD29">
        <f t="shared" si="4"/>
        <v>4</v>
      </c>
      <c r="AE29">
        <f t="shared" si="16"/>
        <v>602789</v>
      </c>
      <c r="AG29">
        <f t="shared" si="17"/>
        <v>4</v>
      </c>
      <c r="AH29">
        <f t="shared" si="5"/>
        <v>4</v>
      </c>
      <c r="AI29">
        <f t="shared" si="5"/>
        <v>4</v>
      </c>
      <c r="AJ29">
        <f t="shared" si="5"/>
        <v>8</v>
      </c>
      <c r="AK29">
        <f t="shared" si="5"/>
        <v>4</v>
      </c>
      <c r="AL29">
        <f t="shared" si="5"/>
        <v>8</v>
      </c>
      <c r="AM29">
        <f t="shared" si="5"/>
        <v>4</v>
      </c>
      <c r="AN29">
        <f t="shared" si="5"/>
        <v>4</v>
      </c>
      <c r="AO29">
        <f t="shared" si="5"/>
        <v>4</v>
      </c>
      <c r="AP29">
        <f t="shared" si="5"/>
        <v>4</v>
      </c>
      <c r="AQ29">
        <f t="shared" si="5"/>
        <v>4</v>
      </c>
      <c r="AR29">
        <f t="shared" si="18"/>
        <v>78272</v>
      </c>
      <c r="AT29">
        <f t="shared" si="6"/>
        <v>4</v>
      </c>
      <c r="AU29">
        <f t="shared" si="6"/>
        <v>4</v>
      </c>
      <c r="AV29">
        <f t="shared" si="6"/>
        <v>4</v>
      </c>
      <c r="AW29">
        <f t="shared" si="6"/>
        <v>8</v>
      </c>
      <c r="AX29">
        <f t="shared" si="6"/>
        <v>4</v>
      </c>
      <c r="AY29">
        <f t="shared" si="6"/>
        <v>8</v>
      </c>
      <c r="AZ29">
        <f t="shared" si="6"/>
        <v>4</v>
      </c>
      <c r="BA29">
        <f t="shared" si="6"/>
        <v>4</v>
      </c>
      <c r="BB29">
        <f t="shared" si="6"/>
        <v>4</v>
      </c>
      <c r="BC29">
        <f t="shared" si="6"/>
        <v>4</v>
      </c>
      <c r="BD29">
        <f t="shared" si="6"/>
        <v>4</v>
      </c>
      <c r="BE29">
        <f t="shared" si="19"/>
        <v>1002699</v>
      </c>
      <c r="BG29">
        <f t="shared" si="20"/>
        <v>4</v>
      </c>
      <c r="BH29">
        <f t="shared" si="7"/>
        <v>4</v>
      </c>
      <c r="BI29">
        <f t="shared" si="7"/>
        <v>4</v>
      </c>
      <c r="BJ29">
        <f t="shared" si="7"/>
        <v>8</v>
      </c>
      <c r="BK29">
        <f t="shared" si="7"/>
        <v>4</v>
      </c>
      <c r="BL29">
        <f t="shared" si="7"/>
        <v>8</v>
      </c>
      <c r="BM29">
        <f t="shared" si="7"/>
        <v>4</v>
      </c>
      <c r="BN29">
        <f t="shared" si="7"/>
        <v>4</v>
      </c>
      <c r="BO29">
        <f t="shared" si="7"/>
        <v>4</v>
      </c>
      <c r="BP29">
        <f t="shared" si="7"/>
        <v>4</v>
      </c>
      <c r="BQ29">
        <f t="shared" si="7"/>
        <v>4</v>
      </c>
      <c r="BR29">
        <f t="shared" si="21"/>
        <v>1000000</v>
      </c>
    </row>
    <row r="32" spans="1:70">
      <c r="C32" t="s">
        <v>96</v>
      </c>
      <c r="D32" t="s">
        <v>97</v>
      </c>
      <c r="E32" t="s">
        <v>98</v>
      </c>
      <c r="F32" t="s">
        <v>99</v>
      </c>
    </row>
    <row r="33" spans="2:13">
      <c r="B33">
        <f>B3</f>
        <v>2011</v>
      </c>
      <c r="C33" s="32">
        <f>SUM(C3:D3)</f>
        <v>0.99999999990308042</v>
      </c>
      <c r="D33" s="32">
        <f>SUM(E3:H3)</f>
        <v>0.99999999598007416</v>
      </c>
      <c r="E33" s="32">
        <f>SUM(I3:K3)</f>
        <v>1.0000000016073949</v>
      </c>
      <c r="F33" s="32">
        <f>SUM(L3:M3)</f>
        <v>1.0000000000117544</v>
      </c>
    </row>
    <row r="34" spans="2:13">
      <c r="B34">
        <f t="shared" ref="B34:B43" si="22">B4</f>
        <v>2012</v>
      </c>
      <c r="C34" s="32">
        <f t="shared" ref="C34:C43" si="23">SUM(C4:D4)</f>
        <v>0.99999999972840947</v>
      </c>
      <c r="D34" s="32">
        <f t="shared" ref="D34:D43" si="24">SUM(E4:H4)</f>
        <v>1.0000000006053156</v>
      </c>
      <c r="E34" s="32">
        <f t="shared" ref="E34:E43" si="25">SUM(I4:K4)</f>
        <v>0.99999999801649286</v>
      </c>
      <c r="F34" s="32">
        <f t="shared" ref="F34:F43" si="26">SUM(L4:M4)</f>
        <v>0.99999999933503891</v>
      </c>
    </row>
    <row r="35" spans="2:13">
      <c r="B35">
        <f t="shared" si="22"/>
        <v>2013</v>
      </c>
      <c r="C35" s="32">
        <f t="shared" si="23"/>
        <v>0.99999999973142117</v>
      </c>
      <c r="D35" s="32">
        <f t="shared" si="24"/>
        <v>0.99999999940410866</v>
      </c>
      <c r="E35" s="32">
        <f t="shared" si="25"/>
        <v>0.99999999916830273</v>
      </c>
      <c r="F35" s="32">
        <f t="shared" si="26"/>
        <v>0.99999999999009048</v>
      </c>
    </row>
    <row r="36" spans="2:13">
      <c r="B36">
        <f t="shared" si="22"/>
        <v>2015</v>
      </c>
      <c r="C36" s="32">
        <f t="shared" si="23"/>
        <v>1.0000000000420217</v>
      </c>
      <c r="D36" s="32">
        <f t="shared" si="24"/>
        <v>1.000000001160364</v>
      </c>
      <c r="E36" s="32">
        <f t="shared" si="25"/>
        <v>1.0000000011933383</v>
      </c>
      <c r="F36" s="32">
        <f t="shared" si="26"/>
        <v>1.0000000001616882</v>
      </c>
    </row>
    <row r="37" spans="2:13">
      <c r="B37">
        <f t="shared" si="22"/>
        <v>2016</v>
      </c>
      <c r="C37" s="32">
        <f t="shared" si="23"/>
        <v>0.99999999934653072</v>
      </c>
      <c r="D37" s="32">
        <f t="shared" si="24"/>
        <v>0.99999999838563602</v>
      </c>
      <c r="E37" s="32">
        <f t="shared" si="25"/>
        <v>0.99999999791396665</v>
      </c>
      <c r="F37" s="32">
        <f t="shared" si="26"/>
        <v>0.99999999980931986</v>
      </c>
    </row>
    <row r="38" spans="2:13">
      <c r="B38">
        <f t="shared" si="22"/>
        <v>2017</v>
      </c>
      <c r="C38" s="32">
        <f t="shared" si="23"/>
        <v>1.0000000003630756</v>
      </c>
      <c r="D38" s="32">
        <f t="shared" si="24"/>
        <v>0.99999999961522734</v>
      </c>
      <c r="E38" s="32">
        <f t="shared" si="25"/>
        <v>0.9999999934391155</v>
      </c>
      <c r="F38" s="32">
        <f t="shared" si="26"/>
        <v>1.0000000001587341</v>
      </c>
    </row>
    <row r="39" spans="2:13">
      <c r="B39">
        <f t="shared" si="22"/>
        <v>2018</v>
      </c>
      <c r="C39" s="32">
        <f t="shared" si="23"/>
        <v>1.0000000006387459</v>
      </c>
      <c r="D39" s="32">
        <f t="shared" si="24"/>
        <v>0.99999999922394145</v>
      </c>
      <c r="E39" s="32">
        <f t="shared" si="25"/>
        <v>0.99999999950193019</v>
      </c>
      <c r="F39" s="32">
        <f t="shared" si="26"/>
        <v>1.0000000009801957</v>
      </c>
    </row>
    <row r="40" spans="2:13">
      <c r="B40">
        <f t="shared" si="22"/>
        <v>2019</v>
      </c>
      <c r="C40" s="32">
        <f t="shared" si="23"/>
        <v>1.0000000000285134</v>
      </c>
      <c r="D40" s="32">
        <f t="shared" si="24"/>
        <v>0.99999999992403943</v>
      </c>
      <c r="E40" s="32">
        <f t="shared" si="25"/>
        <v>1.000000000206523</v>
      </c>
      <c r="F40" s="32">
        <f t="shared" si="26"/>
        <v>1.0000000000867881</v>
      </c>
    </row>
    <row r="41" spans="2:13">
      <c r="B41">
        <f t="shared" si="22"/>
        <v>2020</v>
      </c>
      <c r="C41" s="32">
        <f t="shared" si="23"/>
        <v>1.0000000000537266</v>
      </c>
      <c r="D41" s="32">
        <f t="shared" si="24"/>
        <v>0.99999999894307945</v>
      </c>
      <c r="E41" s="32">
        <f t="shared" si="25"/>
        <v>1.0000000042313699</v>
      </c>
      <c r="F41" s="32">
        <f t="shared" si="26"/>
        <v>1.0000000000039926</v>
      </c>
    </row>
    <row r="42" spans="2:13">
      <c r="B42">
        <f t="shared" si="22"/>
        <v>2021</v>
      </c>
      <c r="C42" s="32">
        <f t="shared" si="23"/>
        <v>0.99999999990993715</v>
      </c>
      <c r="D42" s="32">
        <f t="shared" si="24"/>
        <v>0.99999999884177615</v>
      </c>
      <c r="E42" s="32">
        <f t="shared" si="25"/>
        <v>1.0000000002529956</v>
      </c>
      <c r="F42" s="32">
        <f t="shared" si="26"/>
        <v>1.0000000000942246</v>
      </c>
    </row>
    <row r="43" spans="2:13">
      <c r="B43">
        <f t="shared" si="22"/>
        <v>2022</v>
      </c>
      <c r="C43" s="32">
        <f t="shared" si="23"/>
        <v>0.99999999972830755</v>
      </c>
      <c r="D43" s="32">
        <f t="shared" si="24"/>
        <v>1.0000000004560001</v>
      </c>
      <c r="E43" s="32">
        <f t="shared" si="25"/>
        <v>1.0000000008828958</v>
      </c>
      <c r="F43" s="32">
        <f t="shared" si="26"/>
        <v>1.000000000342453</v>
      </c>
    </row>
    <row r="44" spans="2:13">
      <c r="C44" s="32"/>
      <c r="D44" s="32"/>
      <c r="E44" s="32"/>
      <c r="F44" s="32"/>
    </row>
    <row r="45" spans="2:13">
      <c r="B45" t="s">
        <v>107</v>
      </c>
      <c r="C45" s="32">
        <f>CORREL(C3:C13,$BN$3:$BN$13)</f>
        <v>0.99999930422447658</v>
      </c>
      <c r="D45" s="32">
        <f t="shared" ref="D45:M45" si="27">CORREL(D3:D13,$BN$3:$BN$13)</f>
        <v>-0.99999930422912786</v>
      </c>
      <c r="E45" s="32">
        <f t="shared" si="27"/>
        <v>0.99999932610117293</v>
      </c>
      <c r="F45" s="32">
        <f t="shared" si="27"/>
        <v>-0.99999973230982964</v>
      </c>
      <c r="G45" s="32">
        <f t="shared" si="27"/>
        <v>0.99999888849266316</v>
      </c>
      <c r="H45" s="32">
        <f t="shared" si="27"/>
        <v>-0.99999904150530072</v>
      </c>
      <c r="I45" s="32">
        <f t="shared" si="27"/>
        <v>0.99999989359138752</v>
      </c>
      <c r="J45" s="32">
        <f t="shared" si="27"/>
        <v>-0.99999943788693546</v>
      </c>
      <c r="K45" s="32">
        <f t="shared" si="27"/>
        <v>-0.99999967284171187</v>
      </c>
      <c r="L45" s="32">
        <f t="shared" si="27"/>
        <v>0.99998727169786539</v>
      </c>
      <c r="M45" s="32">
        <f t="shared" si="27"/>
        <v>-0.9999872717041588</v>
      </c>
    </row>
    <row r="46" spans="2:13">
      <c r="B46" t="s">
        <v>106</v>
      </c>
      <c r="C46" s="32">
        <f>CORREL(C3:C13,$BM$3:$BM$13)</f>
        <v>-0.88858352143570229</v>
      </c>
      <c r="D46" s="32">
        <f t="shared" ref="D46:M46" si="28">CORREL(D3:D13,$BM$3:$BM$13)</f>
        <v>0.88858352373925176</v>
      </c>
      <c r="E46" s="32">
        <f t="shared" si="28"/>
        <v>-0.88908376972590941</v>
      </c>
      <c r="F46" s="32">
        <f t="shared" si="28"/>
        <v>0.88888361179191666</v>
      </c>
      <c r="G46" s="32">
        <f t="shared" si="28"/>
        <v>-0.88848332556948695</v>
      </c>
      <c r="H46" s="32">
        <f t="shared" si="28"/>
        <v>0.88900476534484663</v>
      </c>
      <c r="I46" s="32">
        <f t="shared" si="28"/>
        <v>-0.888765595307343</v>
      </c>
      <c r="J46" s="32">
        <f t="shared" si="28"/>
        <v>0.88880589388742126</v>
      </c>
      <c r="K46" s="32">
        <f t="shared" si="28"/>
        <v>0.8887341299764856</v>
      </c>
      <c r="L46" s="32">
        <f t="shared" si="28"/>
        <v>-0.88897246969264732</v>
      </c>
      <c r="M46" s="32">
        <f t="shared" si="28"/>
        <v>0.88897247516953659</v>
      </c>
    </row>
    <row r="47" spans="2:13">
      <c r="B47" t="s">
        <v>108</v>
      </c>
      <c r="C47" s="32">
        <f>CORREL(C3:C13,$BL$3:$BL$13)</f>
        <v>-0.95767719912361038</v>
      </c>
      <c r="D47" s="32">
        <f t="shared" ref="D47:M47" si="29">CORREL(D3:D13,$BL$3:$BL$13)</f>
        <v>0.95767719768569315</v>
      </c>
      <c r="E47" s="32">
        <f t="shared" si="29"/>
        <v>-0.95736547788421011</v>
      </c>
      <c r="F47" s="32">
        <f t="shared" si="29"/>
        <v>0.95748991335691402</v>
      </c>
      <c r="G47" s="32">
        <f t="shared" si="29"/>
        <v>-0.95773411257472663</v>
      </c>
      <c r="H47" s="32">
        <f t="shared" si="29"/>
        <v>0.95740798822891182</v>
      </c>
      <c r="I47" s="32">
        <f t="shared" si="29"/>
        <v>-0.95757129554097353</v>
      </c>
      <c r="J47" s="32">
        <f t="shared" si="29"/>
        <v>0.9575476872288422</v>
      </c>
      <c r="K47" s="32">
        <f t="shared" si="29"/>
        <v>0.95758888526059249</v>
      </c>
      <c r="L47" s="32">
        <f t="shared" si="29"/>
        <v>-0.95743690922352942</v>
      </c>
      <c r="M47" s="32">
        <f t="shared" si="29"/>
        <v>0.95743690585599917</v>
      </c>
    </row>
    <row r="48" spans="2:13">
      <c r="B48" t="s">
        <v>109</v>
      </c>
      <c r="C48" s="32">
        <f>CORREL(C3:C13,$BK$3:$BK$13)</f>
        <v>-0.75724063701336108</v>
      </c>
      <c r="D48" s="32">
        <f t="shared" ref="D48:M48" si="30">CORREL(D3:D13,$BK$3:$BK$13)</f>
        <v>0.75724063426126142</v>
      </c>
      <c r="E48" s="32">
        <f t="shared" si="30"/>
        <v>-0.75666168303483416</v>
      </c>
      <c r="F48" s="32">
        <f t="shared" si="30"/>
        <v>0.75686942695309878</v>
      </c>
      <c r="G48" s="32">
        <f t="shared" si="30"/>
        <v>-0.75732179174922343</v>
      </c>
      <c r="H48" s="32">
        <f t="shared" si="30"/>
        <v>0.75685214108556709</v>
      </c>
      <c r="I48" s="32">
        <f t="shared" si="30"/>
        <v>-0.75685201679279956</v>
      </c>
      <c r="J48" s="32">
        <f t="shared" si="30"/>
        <v>0.75672071559369714</v>
      </c>
      <c r="K48" s="32">
        <f t="shared" si="30"/>
        <v>0.75695244989678279</v>
      </c>
      <c r="L48" s="32">
        <f t="shared" si="30"/>
        <v>-0.75652716297542622</v>
      </c>
      <c r="M48" s="32">
        <f t="shared" si="30"/>
        <v>0.75652715511368473</v>
      </c>
    </row>
    <row r="49" spans="1:16">
      <c r="B49" t="s">
        <v>110</v>
      </c>
      <c r="C49" s="40">
        <f>CORREL(C3:C13,$BJ$3:$BJ$13)</f>
        <v>0.45300726464375884</v>
      </c>
      <c r="D49" s="40">
        <f t="shared" ref="D49:M49" si="31">CORREL(D3:D13,$BJ$3:$BJ$13)</f>
        <v>-0.45300726731519303</v>
      </c>
      <c r="E49" s="40">
        <f t="shared" si="31"/>
        <v>0.45381452299091957</v>
      </c>
      <c r="F49" s="40">
        <f t="shared" si="31"/>
        <v>-0.45332550985534209</v>
      </c>
      <c r="G49" s="40">
        <f t="shared" si="31"/>
        <v>0.45236453289247808</v>
      </c>
      <c r="H49" s="40">
        <f t="shared" si="31"/>
        <v>-0.45366119124967358</v>
      </c>
      <c r="I49" s="40">
        <f t="shared" si="31"/>
        <v>0.45302467845028044</v>
      </c>
      <c r="J49" s="40">
        <f t="shared" si="31"/>
        <v>-0.45289608062213221</v>
      </c>
      <c r="K49" s="40">
        <f t="shared" si="31"/>
        <v>-0.4531232042669292</v>
      </c>
      <c r="L49" s="40">
        <f t="shared" si="31"/>
        <v>0.45405732252758857</v>
      </c>
      <c r="M49" s="40">
        <f t="shared" si="31"/>
        <v>-0.45405732753123113</v>
      </c>
    </row>
    <row r="51" spans="1:16">
      <c r="A51" t="s">
        <v>111</v>
      </c>
      <c r="B51" t="str">
        <f>B45</f>
        <v>korrel5</v>
      </c>
      <c r="C51" s="39">
        <f>ABS(C45)</f>
        <v>0.99999930422447658</v>
      </c>
      <c r="D51" s="39">
        <f t="shared" ref="D51:M51" si="32">ABS(D45)</f>
        <v>0.99999930422912786</v>
      </c>
      <c r="E51" s="39">
        <f t="shared" si="32"/>
        <v>0.99999932610117293</v>
      </c>
      <c r="F51" s="39">
        <f t="shared" si="32"/>
        <v>0.99999973230982964</v>
      </c>
      <c r="G51" s="39">
        <f t="shared" si="32"/>
        <v>0.99999888849266316</v>
      </c>
      <c r="H51" s="39">
        <f t="shared" si="32"/>
        <v>0.99999904150530072</v>
      </c>
      <c r="I51" s="39">
        <f t="shared" si="32"/>
        <v>0.99999989359138752</v>
      </c>
      <c r="J51" s="39">
        <f t="shared" si="32"/>
        <v>0.99999943788693546</v>
      </c>
      <c r="K51" s="39">
        <f t="shared" si="32"/>
        <v>0.99999967284171187</v>
      </c>
      <c r="L51" s="39">
        <f t="shared" si="32"/>
        <v>0.99998727169786539</v>
      </c>
      <c r="M51" s="39">
        <f t="shared" si="32"/>
        <v>0.9999872717041588</v>
      </c>
    </row>
    <row r="52" spans="1:16">
      <c r="A52" t="s">
        <v>111</v>
      </c>
      <c r="B52" t="str">
        <f t="shared" ref="B52:B55" si="33">B46</f>
        <v>korrel4</v>
      </c>
      <c r="C52" s="39">
        <f t="shared" ref="C52:M55" si="34">ABS(C46)</f>
        <v>0.88858352143570229</v>
      </c>
      <c r="D52" s="39">
        <f t="shared" si="34"/>
        <v>0.88858352373925176</v>
      </c>
      <c r="E52" s="39">
        <f t="shared" si="34"/>
        <v>0.88908376972590941</v>
      </c>
      <c r="F52" s="39">
        <f t="shared" si="34"/>
        <v>0.88888361179191666</v>
      </c>
      <c r="G52" s="39">
        <f t="shared" si="34"/>
        <v>0.88848332556948695</v>
      </c>
      <c r="H52" s="39">
        <f t="shared" si="34"/>
        <v>0.88900476534484663</v>
      </c>
      <c r="I52" s="39">
        <f t="shared" si="34"/>
        <v>0.888765595307343</v>
      </c>
      <c r="J52" s="39">
        <f t="shared" si="34"/>
        <v>0.88880589388742126</v>
      </c>
      <c r="K52" s="39">
        <f t="shared" si="34"/>
        <v>0.8887341299764856</v>
      </c>
      <c r="L52" s="39">
        <f t="shared" si="34"/>
        <v>0.88897246969264732</v>
      </c>
      <c r="M52" s="39">
        <f t="shared" si="34"/>
        <v>0.88897247516953659</v>
      </c>
    </row>
    <row r="53" spans="1:16">
      <c r="A53" t="s">
        <v>111</v>
      </c>
      <c r="B53" t="str">
        <f t="shared" si="33"/>
        <v>korrel3</v>
      </c>
      <c r="C53" s="39">
        <f t="shared" si="34"/>
        <v>0.95767719912361038</v>
      </c>
      <c r="D53" s="39">
        <f t="shared" si="34"/>
        <v>0.95767719768569315</v>
      </c>
      <c r="E53" s="39">
        <f t="shared" si="34"/>
        <v>0.95736547788421011</v>
      </c>
      <c r="F53" s="39">
        <f t="shared" si="34"/>
        <v>0.95748991335691402</v>
      </c>
      <c r="G53" s="39">
        <f t="shared" si="34"/>
        <v>0.95773411257472663</v>
      </c>
      <c r="H53" s="39">
        <f t="shared" si="34"/>
        <v>0.95740798822891182</v>
      </c>
      <c r="I53" s="39">
        <f t="shared" si="34"/>
        <v>0.95757129554097353</v>
      </c>
      <c r="J53" s="39">
        <f t="shared" si="34"/>
        <v>0.9575476872288422</v>
      </c>
      <c r="K53" s="39">
        <f t="shared" si="34"/>
        <v>0.95758888526059249</v>
      </c>
      <c r="L53" s="39">
        <f t="shared" si="34"/>
        <v>0.95743690922352942</v>
      </c>
      <c r="M53" s="39">
        <f t="shared" si="34"/>
        <v>0.95743690585599917</v>
      </c>
    </row>
    <row r="54" spans="1:16">
      <c r="A54" t="s">
        <v>111</v>
      </c>
      <c r="B54" t="str">
        <f t="shared" si="33"/>
        <v>korrel2</v>
      </c>
      <c r="C54" s="39">
        <f t="shared" si="34"/>
        <v>0.75724063701336108</v>
      </c>
      <c r="D54" s="39">
        <f t="shared" si="34"/>
        <v>0.75724063426126142</v>
      </c>
      <c r="E54" s="39">
        <f t="shared" si="34"/>
        <v>0.75666168303483416</v>
      </c>
      <c r="F54" s="39">
        <f t="shared" si="34"/>
        <v>0.75686942695309878</v>
      </c>
      <c r="G54" s="39">
        <f t="shared" si="34"/>
        <v>0.75732179174922343</v>
      </c>
      <c r="H54" s="39">
        <f t="shared" si="34"/>
        <v>0.75685214108556709</v>
      </c>
      <c r="I54" s="39">
        <f t="shared" si="34"/>
        <v>0.75685201679279956</v>
      </c>
      <c r="J54" s="39">
        <f t="shared" si="34"/>
        <v>0.75672071559369714</v>
      </c>
      <c r="K54" s="39">
        <f t="shared" si="34"/>
        <v>0.75695244989678279</v>
      </c>
      <c r="L54" s="39">
        <f t="shared" si="34"/>
        <v>0.75652716297542622</v>
      </c>
      <c r="M54" s="39">
        <f t="shared" si="34"/>
        <v>0.75652715511368473</v>
      </c>
    </row>
    <row r="55" spans="1:16">
      <c r="A55" t="s">
        <v>111</v>
      </c>
      <c r="B55" t="str">
        <f t="shared" si="33"/>
        <v>korrel1</v>
      </c>
      <c r="C55" s="39">
        <f t="shared" si="34"/>
        <v>0.45300726464375884</v>
      </c>
      <c r="D55" s="39">
        <f t="shared" si="34"/>
        <v>0.45300726731519303</v>
      </c>
      <c r="E55" s="39">
        <f t="shared" si="34"/>
        <v>0.45381452299091957</v>
      </c>
      <c r="F55" s="39">
        <f t="shared" si="34"/>
        <v>0.45332550985534209</v>
      </c>
      <c r="G55" s="39">
        <f t="shared" si="34"/>
        <v>0.45236453289247808</v>
      </c>
      <c r="H55" s="39">
        <f t="shared" si="34"/>
        <v>0.45366119124967358</v>
      </c>
      <c r="I55" s="39">
        <f t="shared" si="34"/>
        <v>0.45302467845028044</v>
      </c>
      <c r="J55" s="39">
        <f t="shared" si="34"/>
        <v>0.45289608062213221</v>
      </c>
      <c r="K55" s="39">
        <f t="shared" si="34"/>
        <v>0.4531232042669292</v>
      </c>
      <c r="L55" s="39">
        <f t="shared" si="34"/>
        <v>0.45405732252758857</v>
      </c>
      <c r="M55" s="39">
        <f t="shared" si="34"/>
        <v>0.45405732753123113</v>
      </c>
    </row>
    <row r="56" spans="1:16">
      <c r="N56" s="41">
        <f>AVERAGE(C51:M55)</f>
        <v>0.8113069184546261</v>
      </c>
      <c r="O56" t="s">
        <v>101</v>
      </c>
      <c r="P56" t="s">
        <v>113</v>
      </c>
    </row>
    <row r="65" spans="3:14">
      <c r="C65">
        <f>RANK(C3,C$3:C$13,C$58)</f>
        <v>11</v>
      </c>
      <c r="D65">
        <f t="shared" ref="D65:M65" si="35">RANK(D3,D$3:D$13,D$58)</f>
        <v>1</v>
      </c>
      <c r="E65">
        <f t="shared" si="35"/>
        <v>11</v>
      </c>
      <c r="F65">
        <f t="shared" si="35"/>
        <v>1</v>
      </c>
      <c r="G65">
        <f t="shared" si="35"/>
        <v>11</v>
      </c>
      <c r="H65">
        <f t="shared" si="35"/>
        <v>1</v>
      </c>
      <c r="I65">
        <f t="shared" si="35"/>
        <v>11</v>
      </c>
      <c r="J65">
        <f t="shared" si="35"/>
        <v>1</v>
      </c>
      <c r="K65">
        <f t="shared" si="35"/>
        <v>1</v>
      </c>
      <c r="L65">
        <f t="shared" si="35"/>
        <v>11</v>
      </c>
      <c r="M65">
        <f t="shared" si="35"/>
        <v>1</v>
      </c>
      <c r="N65">
        <f>N19</f>
        <v>174995</v>
      </c>
    </row>
    <row r="66" spans="3:14">
      <c r="C66">
        <f t="shared" ref="C66:M75" si="36">RANK(C4,C$3:C$13,C$58)</f>
        <v>8</v>
      </c>
      <c r="D66">
        <f t="shared" si="36"/>
        <v>4</v>
      </c>
      <c r="E66">
        <f t="shared" si="36"/>
        <v>8</v>
      </c>
      <c r="F66">
        <f t="shared" si="36"/>
        <v>4</v>
      </c>
      <c r="G66">
        <f t="shared" si="36"/>
        <v>8</v>
      </c>
      <c r="H66">
        <f t="shared" si="36"/>
        <v>4</v>
      </c>
      <c r="I66">
        <f t="shared" si="36"/>
        <v>8</v>
      </c>
      <c r="J66">
        <f t="shared" si="36"/>
        <v>4</v>
      </c>
      <c r="K66">
        <f t="shared" si="36"/>
        <v>4</v>
      </c>
      <c r="L66">
        <f t="shared" si="36"/>
        <v>8</v>
      </c>
      <c r="M66">
        <f t="shared" si="36"/>
        <v>4</v>
      </c>
      <c r="N66">
        <f t="shared" ref="N66:N75" si="37">N20</f>
        <v>226198</v>
      </c>
    </row>
    <row r="67" spans="3:14">
      <c r="C67">
        <f t="shared" si="36"/>
        <v>10</v>
      </c>
      <c r="D67">
        <f t="shared" si="36"/>
        <v>2</v>
      </c>
      <c r="E67">
        <f t="shared" si="36"/>
        <v>10</v>
      </c>
      <c r="F67">
        <f t="shared" si="36"/>
        <v>2</v>
      </c>
      <c r="G67">
        <f t="shared" si="36"/>
        <v>10</v>
      </c>
      <c r="H67">
        <f t="shared" si="36"/>
        <v>2</v>
      </c>
      <c r="I67">
        <f t="shared" si="36"/>
        <v>10</v>
      </c>
      <c r="J67">
        <f t="shared" si="36"/>
        <v>2</v>
      </c>
      <c r="K67">
        <f t="shared" si="36"/>
        <v>2</v>
      </c>
      <c r="L67">
        <f t="shared" si="36"/>
        <v>10</v>
      </c>
      <c r="M67">
        <f t="shared" si="36"/>
        <v>2</v>
      </c>
      <c r="N67">
        <f t="shared" si="37"/>
        <v>185571</v>
      </c>
    </row>
    <row r="68" spans="3:14">
      <c r="C68">
        <f t="shared" si="36"/>
        <v>9</v>
      </c>
      <c r="D68">
        <f t="shared" si="36"/>
        <v>3</v>
      </c>
      <c r="E68">
        <f t="shared" si="36"/>
        <v>9</v>
      </c>
      <c r="F68">
        <f t="shared" si="36"/>
        <v>3</v>
      </c>
      <c r="G68">
        <f t="shared" si="36"/>
        <v>9</v>
      </c>
      <c r="H68">
        <f t="shared" si="36"/>
        <v>3</v>
      </c>
      <c r="I68">
        <f t="shared" si="36"/>
        <v>9</v>
      </c>
      <c r="J68">
        <f t="shared" si="36"/>
        <v>3</v>
      </c>
      <c r="K68">
        <f t="shared" si="36"/>
        <v>3</v>
      </c>
      <c r="L68">
        <f t="shared" si="36"/>
        <v>9</v>
      </c>
      <c r="M68">
        <f t="shared" si="36"/>
        <v>3</v>
      </c>
      <c r="N68">
        <f t="shared" si="37"/>
        <v>221944</v>
      </c>
    </row>
    <row r="69" spans="3:14">
      <c r="C69">
        <f t="shared" si="36"/>
        <v>1</v>
      </c>
      <c r="D69">
        <f t="shared" si="36"/>
        <v>11</v>
      </c>
      <c r="E69">
        <f t="shared" si="36"/>
        <v>1</v>
      </c>
      <c r="F69">
        <f t="shared" si="36"/>
        <v>11</v>
      </c>
      <c r="G69">
        <f t="shared" si="36"/>
        <v>1</v>
      </c>
      <c r="H69">
        <f t="shared" si="36"/>
        <v>11</v>
      </c>
      <c r="I69">
        <f t="shared" si="36"/>
        <v>1</v>
      </c>
      <c r="J69">
        <f t="shared" si="36"/>
        <v>11</v>
      </c>
      <c r="K69">
        <f t="shared" si="36"/>
        <v>11</v>
      </c>
      <c r="L69">
        <f t="shared" si="36"/>
        <v>1</v>
      </c>
      <c r="M69">
        <f t="shared" si="36"/>
        <v>11</v>
      </c>
      <c r="N69">
        <f t="shared" si="37"/>
        <v>369845</v>
      </c>
    </row>
    <row r="70" spans="3:14">
      <c r="C70">
        <f t="shared" si="36"/>
        <v>3</v>
      </c>
      <c r="D70">
        <f t="shared" si="36"/>
        <v>9</v>
      </c>
      <c r="E70">
        <f t="shared" si="36"/>
        <v>3</v>
      </c>
      <c r="F70">
        <f t="shared" si="36"/>
        <v>9</v>
      </c>
      <c r="G70">
        <f t="shared" si="36"/>
        <v>3</v>
      </c>
      <c r="H70">
        <f t="shared" si="36"/>
        <v>9</v>
      </c>
      <c r="I70">
        <f t="shared" si="36"/>
        <v>3</v>
      </c>
      <c r="J70">
        <f t="shared" si="36"/>
        <v>9</v>
      </c>
      <c r="K70">
        <f t="shared" si="36"/>
        <v>9</v>
      </c>
      <c r="L70">
        <f t="shared" si="36"/>
        <v>3</v>
      </c>
      <c r="M70">
        <f t="shared" si="36"/>
        <v>9</v>
      </c>
      <c r="N70">
        <f t="shared" si="37"/>
        <v>332932</v>
      </c>
    </row>
    <row r="71" spans="3:14">
      <c r="C71">
        <f t="shared" si="36"/>
        <v>7</v>
      </c>
      <c r="D71">
        <f t="shared" si="36"/>
        <v>5</v>
      </c>
      <c r="E71">
        <f t="shared" si="36"/>
        <v>7</v>
      </c>
      <c r="F71">
        <f t="shared" si="36"/>
        <v>5</v>
      </c>
      <c r="G71">
        <f t="shared" si="36"/>
        <v>7</v>
      </c>
      <c r="H71">
        <f t="shared" si="36"/>
        <v>5</v>
      </c>
      <c r="I71">
        <f t="shared" si="36"/>
        <v>7</v>
      </c>
      <c r="J71">
        <f t="shared" si="36"/>
        <v>5</v>
      </c>
      <c r="K71">
        <f t="shared" si="36"/>
        <v>5</v>
      </c>
      <c r="L71">
        <f t="shared" si="36"/>
        <v>7</v>
      </c>
      <c r="M71">
        <f t="shared" si="36"/>
        <v>5</v>
      </c>
      <c r="N71">
        <f t="shared" si="37"/>
        <v>267857</v>
      </c>
    </row>
    <row r="72" spans="3:14">
      <c r="C72">
        <f t="shared" si="36"/>
        <v>6</v>
      </c>
      <c r="D72">
        <f t="shared" si="36"/>
        <v>6</v>
      </c>
      <c r="E72">
        <f t="shared" si="36"/>
        <v>6</v>
      </c>
      <c r="F72">
        <f t="shared" si="36"/>
        <v>6</v>
      </c>
      <c r="G72">
        <f t="shared" si="36"/>
        <v>6</v>
      </c>
      <c r="H72">
        <f t="shared" si="36"/>
        <v>6</v>
      </c>
      <c r="I72">
        <f t="shared" si="36"/>
        <v>6</v>
      </c>
      <c r="J72">
        <f t="shared" si="36"/>
        <v>6</v>
      </c>
      <c r="K72">
        <f t="shared" si="36"/>
        <v>6</v>
      </c>
      <c r="L72">
        <f t="shared" si="36"/>
        <v>6</v>
      </c>
      <c r="M72">
        <f t="shared" si="36"/>
        <v>6</v>
      </c>
      <c r="N72">
        <f t="shared" si="37"/>
        <v>295358</v>
      </c>
    </row>
    <row r="73" spans="3:14">
      <c r="C73">
        <f t="shared" si="36"/>
        <v>5</v>
      </c>
      <c r="D73">
        <f t="shared" si="36"/>
        <v>7</v>
      </c>
      <c r="E73">
        <f t="shared" si="36"/>
        <v>5</v>
      </c>
      <c r="F73">
        <f t="shared" si="36"/>
        <v>7</v>
      </c>
      <c r="G73">
        <f t="shared" si="36"/>
        <v>5</v>
      </c>
      <c r="H73">
        <f t="shared" si="36"/>
        <v>7</v>
      </c>
      <c r="I73">
        <f t="shared" si="36"/>
        <v>5</v>
      </c>
      <c r="J73">
        <f t="shared" si="36"/>
        <v>7</v>
      </c>
      <c r="K73">
        <f t="shared" si="36"/>
        <v>7</v>
      </c>
      <c r="L73">
        <f t="shared" si="36"/>
        <v>5</v>
      </c>
      <c r="M73">
        <f t="shared" si="36"/>
        <v>7</v>
      </c>
      <c r="N73">
        <f t="shared" si="37"/>
        <v>315328</v>
      </c>
    </row>
    <row r="74" spans="3:14">
      <c r="C74">
        <f t="shared" si="36"/>
        <v>2</v>
      </c>
      <c r="D74">
        <f t="shared" si="36"/>
        <v>10</v>
      </c>
      <c r="E74">
        <f t="shared" si="36"/>
        <v>2</v>
      </c>
      <c r="F74">
        <f t="shared" si="36"/>
        <v>10</v>
      </c>
      <c r="G74">
        <f t="shared" si="36"/>
        <v>2</v>
      </c>
      <c r="H74">
        <f t="shared" si="36"/>
        <v>10</v>
      </c>
      <c r="I74">
        <f t="shared" si="36"/>
        <v>2</v>
      </c>
      <c r="J74">
        <f t="shared" si="36"/>
        <v>10</v>
      </c>
      <c r="K74">
        <f t="shared" si="36"/>
        <v>10</v>
      </c>
      <c r="L74">
        <f t="shared" si="36"/>
        <v>2</v>
      </c>
      <c r="M74">
        <f t="shared" si="36"/>
        <v>10</v>
      </c>
      <c r="N74">
        <f t="shared" si="37"/>
        <v>342809</v>
      </c>
    </row>
    <row r="75" spans="3:14">
      <c r="C75">
        <f t="shared" si="36"/>
        <v>4</v>
      </c>
      <c r="D75">
        <f t="shared" si="36"/>
        <v>8</v>
      </c>
      <c r="E75">
        <f t="shared" si="36"/>
        <v>4</v>
      </c>
      <c r="F75">
        <f t="shared" si="36"/>
        <v>8</v>
      </c>
      <c r="G75">
        <f t="shared" si="36"/>
        <v>4</v>
      </c>
      <c r="H75">
        <f t="shared" si="36"/>
        <v>8</v>
      </c>
      <c r="I75">
        <f t="shared" si="36"/>
        <v>4</v>
      </c>
      <c r="J75">
        <f t="shared" si="36"/>
        <v>8</v>
      </c>
      <c r="K75">
        <f t="shared" si="36"/>
        <v>8</v>
      </c>
      <c r="L75">
        <f t="shared" si="36"/>
        <v>4</v>
      </c>
      <c r="M75">
        <f t="shared" si="36"/>
        <v>8</v>
      </c>
      <c r="N75">
        <f t="shared" si="37"/>
        <v>316239</v>
      </c>
    </row>
    <row r="78" spans="3:14">
      <c r="C78">
        <f>RANK(C3,C$3:C$13,C$59)</f>
        <v>11</v>
      </c>
      <c r="D78">
        <f t="shared" ref="D78:M78" si="38">RANK(D3,D$3:D$13,D$59)</f>
        <v>1</v>
      </c>
      <c r="E78">
        <f t="shared" si="38"/>
        <v>11</v>
      </c>
      <c r="F78">
        <f t="shared" si="38"/>
        <v>1</v>
      </c>
      <c r="G78">
        <f t="shared" si="38"/>
        <v>11</v>
      </c>
      <c r="H78">
        <f t="shared" si="38"/>
        <v>1</v>
      </c>
      <c r="I78">
        <f t="shared" si="38"/>
        <v>11</v>
      </c>
      <c r="J78">
        <f t="shared" si="38"/>
        <v>1</v>
      </c>
      <c r="K78">
        <f t="shared" si="38"/>
        <v>1</v>
      </c>
      <c r="L78">
        <f t="shared" si="38"/>
        <v>11</v>
      </c>
      <c r="M78">
        <f t="shared" si="38"/>
        <v>1</v>
      </c>
      <c r="N78">
        <f>AE19</f>
        <v>659527</v>
      </c>
    </row>
    <row r="79" spans="3:14">
      <c r="C79">
        <f t="shared" ref="C79:M88" si="39">RANK(C4,C$3:C$13,C$59)</f>
        <v>8</v>
      </c>
      <c r="D79">
        <f t="shared" si="39"/>
        <v>4</v>
      </c>
      <c r="E79">
        <f t="shared" si="39"/>
        <v>8</v>
      </c>
      <c r="F79">
        <f t="shared" si="39"/>
        <v>4</v>
      </c>
      <c r="G79">
        <f t="shared" si="39"/>
        <v>8</v>
      </c>
      <c r="H79">
        <f t="shared" si="39"/>
        <v>4</v>
      </c>
      <c r="I79">
        <f t="shared" si="39"/>
        <v>8</v>
      </c>
      <c r="J79">
        <f t="shared" si="39"/>
        <v>4</v>
      </c>
      <c r="K79">
        <f t="shared" si="39"/>
        <v>4</v>
      </c>
      <c r="L79">
        <f t="shared" si="39"/>
        <v>8</v>
      </c>
      <c r="M79">
        <f t="shared" si="39"/>
        <v>4</v>
      </c>
      <c r="N79">
        <f t="shared" ref="N79:N88" si="40">AE20</f>
        <v>632587</v>
      </c>
    </row>
    <row r="80" spans="3:14">
      <c r="C80">
        <f t="shared" si="39"/>
        <v>10</v>
      </c>
      <c r="D80">
        <f t="shared" si="39"/>
        <v>2</v>
      </c>
      <c r="E80">
        <f t="shared" si="39"/>
        <v>10</v>
      </c>
      <c r="F80">
        <f t="shared" si="39"/>
        <v>2</v>
      </c>
      <c r="G80">
        <f t="shared" si="39"/>
        <v>10</v>
      </c>
      <c r="H80">
        <f t="shared" si="39"/>
        <v>2</v>
      </c>
      <c r="I80">
        <f t="shared" si="39"/>
        <v>10</v>
      </c>
      <c r="J80">
        <f t="shared" si="39"/>
        <v>2</v>
      </c>
      <c r="K80">
        <f t="shared" si="39"/>
        <v>2</v>
      </c>
      <c r="L80">
        <f t="shared" si="39"/>
        <v>10</v>
      </c>
      <c r="M80">
        <f t="shared" si="39"/>
        <v>2</v>
      </c>
      <c r="N80">
        <f t="shared" si="40"/>
        <v>661557</v>
      </c>
    </row>
    <row r="81" spans="3:14">
      <c r="C81">
        <f t="shared" si="39"/>
        <v>9</v>
      </c>
      <c r="D81">
        <f t="shared" si="39"/>
        <v>3</v>
      </c>
      <c r="E81">
        <f t="shared" si="39"/>
        <v>9</v>
      </c>
      <c r="F81">
        <f t="shared" si="39"/>
        <v>3</v>
      </c>
      <c r="G81">
        <f t="shared" si="39"/>
        <v>9</v>
      </c>
      <c r="H81">
        <f t="shared" si="39"/>
        <v>3</v>
      </c>
      <c r="I81">
        <f t="shared" si="39"/>
        <v>9</v>
      </c>
      <c r="J81">
        <f t="shared" si="39"/>
        <v>3</v>
      </c>
      <c r="K81">
        <f t="shared" si="39"/>
        <v>3</v>
      </c>
      <c r="L81">
        <f t="shared" si="39"/>
        <v>9</v>
      </c>
      <c r="M81">
        <f t="shared" si="39"/>
        <v>3</v>
      </c>
      <c r="N81">
        <f t="shared" si="40"/>
        <v>642244</v>
      </c>
    </row>
    <row r="82" spans="3:14">
      <c r="C82">
        <f t="shared" si="39"/>
        <v>1</v>
      </c>
      <c r="D82">
        <f t="shared" si="39"/>
        <v>11</v>
      </c>
      <c r="E82">
        <f t="shared" si="39"/>
        <v>1</v>
      </c>
      <c r="F82">
        <f t="shared" si="39"/>
        <v>11</v>
      </c>
      <c r="G82">
        <f t="shared" si="39"/>
        <v>1</v>
      </c>
      <c r="H82">
        <f t="shared" si="39"/>
        <v>11</v>
      </c>
      <c r="I82">
        <f t="shared" si="39"/>
        <v>1</v>
      </c>
      <c r="J82">
        <f t="shared" si="39"/>
        <v>11</v>
      </c>
      <c r="K82">
        <f t="shared" si="39"/>
        <v>11</v>
      </c>
      <c r="L82">
        <f t="shared" si="39"/>
        <v>1</v>
      </c>
      <c r="M82">
        <f t="shared" si="39"/>
        <v>11</v>
      </c>
      <c r="N82">
        <f t="shared" si="40"/>
        <v>578608</v>
      </c>
    </row>
    <row r="83" spans="3:14">
      <c r="C83">
        <f t="shared" si="39"/>
        <v>3</v>
      </c>
      <c r="D83">
        <f t="shared" si="39"/>
        <v>9</v>
      </c>
      <c r="E83">
        <f t="shared" si="39"/>
        <v>3</v>
      </c>
      <c r="F83">
        <f t="shared" si="39"/>
        <v>9</v>
      </c>
      <c r="G83">
        <f t="shared" si="39"/>
        <v>3</v>
      </c>
      <c r="H83">
        <f t="shared" si="39"/>
        <v>9</v>
      </c>
      <c r="I83">
        <f t="shared" si="39"/>
        <v>3</v>
      </c>
      <c r="J83">
        <f t="shared" si="39"/>
        <v>9</v>
      </c>
      <c r="K83">
        <f t="shared" si="39"/>
        <v>9</v>
      </c>
      <c r="L83">
        <f t="shared" si="39"/>
        <v>3</v>
      </c>
      <c r="M83">
        <f t="shared" si="39"/>
        <v>9</v>
      </c>
      <c r="N83">
        <f t="shared" si="40"/>
        <v>618990</v>
      </c>
    </row>
    <row r="84" spans="3:14">
      <c r="C84">
        <f t="shared" si="39"/>
        <v>7</v>
      </c>
      <c r="D84">
        <f t="shared" si="39"/>
        <v>5</v>
      </c>
      <c r="E84">
        <f t="shared" si="39"/>
        <v>7</v>
      </c>
      <c r="F84">
        <f t="shared" si="39"/>
        <v>5</v>
      </c>
      <c r="G84">
        <f t="shared" si="39"/>
        <v>7</v>
      </c>
      <c r="H84">
        <f t="shared" si="39"/>
        <v>5</v>
      </c>
      <c r="I84">
        <f t="shared" si="39"/>
        <v>7</v>
      </c>
      <c r="J84">
        <f t="shared" si="39"/>
        <v>5</v>
      </c>
      <c r="K84">
        <f t="shared" si="39"/>
        <v>5</v>
      </c>
      <c r="L84">
        <f t="shared" si="39"/>
        <v>7</v>
      </c>
      <c r="M84">
        <f t="shared" si="39"/>
        <v>5</v>
      </c>
      <c r="N84">
        <f t="shared" si="40"/>
        <v>660714</v>
      </c>
    </row>
    <row r="85" spans="3:14">
      <c r="C85">
        <f t="shared" si="39"/>
        <v>6</v>
      </c>
      <c r="D85">
        <f t="shared" si="39"/>
        <v>6</v>
      </c>
      <c r="E85">
        <f t="shared" si="39"/>
        <v>6</v>
      </c>
      <c r="F85">
        <f t="shared" si="39"/>
        <v>6</v>
      </c>
      <c r="G85">
        <f t="shared" si="39"/>
        <v>6</v>
      </c>
      <c r="H85">
        <f t="shared" si="39"/>
        <v>6</v>
      </c>
      <c r="I85">
        <f t="shared" si="39"/>
        <v>6</v>
      </c>
      <c r="J85">
        <f t="shared" si="39"/>
        <v>6</v>
      </c>
      <c r="K85">
        <f t="shared" si="39"/>
        <v>6</v>
      </c>
      <c r="L85">
        <f t="shared" si="39"/>
        <v>6</v>
      </c>
      <c r="M85">
        <f t="shared" si="39"/>
        <v>6</v>
      </c>
      <c r="N85">
        <f t="shared" si="40"/>
        <v>622784</v>
      </c>
    </row>
    <row r="86" spans="3:14">
      <c r="C86">
        <f t="shared" si="39"/>
        <v>5</v>
      </c>
      <c r="D86">
        <f t="shared" si="39"/>
        <v>7</v>
      </c>
      <c r="E86">
        <f t="shared" si="39"/>
        <v>5</v>
      </c>
      <c r="F86">
        <f t="shared" si="39"/>
        <v>7</v>
      </c>
      <c r="G86">
        <f t="shared" si="39"/>
        <v>5</v>
      </c>
      <c r="H86">
        <f t="shared" si="39"/>
        <v>7</v>
      </c>
      <c r="I86">
        <f t="shared" si="39"/>
        <v>5</v>
      </c>
      <c r="J86">
        <f t="shared" si="39"/>
        <v>7</v>
      </c>
      <c r="K86">
        <f t="shared" si="39"/>
        <v>7</v>
      </c>
      <c r="L86">
        <f t="shared" si="39"/>
        <v>5</v>
      </c>
      <c r="M86">
        <f t="shared" si="39"/>
        <v>7</v>
      </c>
      <c r="N86">
        <f t="shared" si="40"/>
        <v>608759</v>
      </c>
    </row>
    <row r="87" spans="3:14">
      <c r="C87">
        <f t="shared" si="39"/>
        <v>2</v>
      </c>
      <c r="D87">
        <f t="shared" si="39"/>
        <v>10</v>
      </c>
      <c r="E87">
        <f t="shared" si="39"/>
        <v>2</v>
      </c>
      <c r="F87">
        <f t="shared" si="39"/>
        <v>10</v>
      </c>
      <c r="G87">
        <f t="shared" si="39"/>
        <v>2</v>
      </c>
      <c r="H87">
        <f t="shared" si="39"/>
        <v>10</v>
      </c>
      <c r="I87">
        <f t="shared" si="39"/>
        <v>2</v>
      </c>
      <c r="J87">
        <f t="shared" si="39"/>
        <v>10</v>
      </c>
      <c r="K87">
        <f t="shared" si="39"/>
        <v>10</v>
      </c>
      <c r="L87">
        <f t="shared" si="39"/>
        <v>2</v>
      </c>
      <c r="M87">
        <f t="shared" si="39"/>
        <v>10</v>
      </c>
      <c r="N87">
        <f t="shared" si="40"/>
        <v>588628</v>
      </c>
    </row>
    <row r="88" spans="3:14">
      <c r="C88">
        <f t="shared" si="39"/>
        <v>4</v>
      </c>
      <c r="D88">
        <f t="shared" si="39"/>
        <v>8</v>
      </c>
      <c r="E88">
        <f t="shared" si="39"/>
        <v>4</v>
      </c>
      <c r="F88">
        <f t="shared" si="39"/>
        <v>8</v>
      </c>
      <c r="G88">
        <f t="shared" si="39"/>
        <v>4</v>
      </c>
      <c r="H88">
        <f t="shared" si="39"/>
        <v>8</v>
      </c>
      <c r="I88">
        <f t="shared" si="39"/>
        <v>4</v>
      </c>
      <c r="J88">
        <f t="shared" si="39"/>
        <v>8</v>
      </c>
      <c r="K88">
        <f t="shared" si="39"/>
        <v>8</v>
      </c>
      <c r="L88">
        <f t="shared" si="39"/>
        <v>4</v>
      </c>
      <c r="M88">
        <f t="shared" si="39"/>
        <v>8</v>
      </c>
      <c r="N88">
        <f t="shared" si="40"/>
        <v>602789</v>
      </c>
    </row>
    <row r="91" spans="3:14">
      <c r="C91">
        <f>RANK(C3,C$3:C$13,C$60)</f>
        <v>11</v>
      </c>
      <c r="D91">
        <f t="shared" ref="D91:M91" si="41">RANK(D3,D$3:D$13,D$60)</f>
        <v>1</v>
      </c>
      <c r="E91">
        <f t="shared" si="41"/>
        <v>11</v>
      </c>
      <c r="F91">
        <f t="shared" si="41"/>
        <v>1</v>
      </c>
      <c r="G91">
        <f t="shared" si="41"/>
        <v>11</v>
      </c>
      <c r="H91">
        <f t="shared" si="41"/>
        <v>1</v>
      </c>
      <c r="I91">
        <f t="shared" si="41"/>
        <v>11</v>
      </c>
      <c r="J91">
        <f t="shared" si="41"/>
        <v>1</v>
      </c>
      <c r="K91">
        <f t="shared" si="41"/>
        <v>1</v>
      </c>
      <c r="L91">
        <f t="shared" si="41"/>
        <v>11</v>
      </c>
      <c r="M91">
        <f t="shared" si="41"/>
        <v>1</v>
      </c>
      <c r="N91">
        <f>AR19</f>
        <v>159436</v>
      </c>
    </row>
    <row r="92" spans="3:14">
      <c r="C92">
        <f t="shared" ref="C92:M101" si="42">RANK(C4,C$3:C$13,C$60)</f>
        <v>8</v>
      </c>
      <c r="D92">
        <f t="shared" si="42"/>
        <v>4</v>
      </c>
      <c r="E92">
        <f t="shared" si="42"/>
        <v>8</v>
      </c>
      <c r="F92">
        <f t="shared" si="42"/>
        <v>4</v>
      </c>
      <c r="G92">
        <f t="shared" si="42"/>
        <v>8</v>
      </c>
      <c r="H92">
        <f t="shared" si="42"/>
        <v>4</v>
      </c>
      <c r="I92">
        <f t="shared" si="42"/>
        <v>8</v>
      </c>
      <c r="J92">
        <f t="shared" si="42"/>
        <v>4</v>
      </c>
      <c r="K92">
        <f t="shared" si="42"/>
        <v>4</v>
      </c>
      <c r="L92">
        <f t="shared" si="42"/>
        <v>8</v>
      </c>
      <c r="M92">
        <f t="shared" si="42"/>
        <v>4</v>
      </c>
      <c r="N92">
        <f t="shared" ref="N92:N101" si="43">AR20</f>
        <v>134504</v>
      </c>
    </row>
    <row r="93" spans="3:14">
      <c r="C93">
        <f t="shared" si="42"/>
        <v>10</v>
      </c>
      <c r="D93">
        <f t="shared" si="42"/>
        <v>2</v>
      </c>
      <c r="E93">
        <f t="shared" si="42"/>
        <v>10</v>
      </c>
      <c r="F93">
        <f t="shared" si="42"/>
        <v>2</v>
      </c>
      <c r="G93">
        <f t="shared" si="42"/>
        <v>10</v>
      </c>
      <c r="H93">
        <f t="shared" si="42"/>
        <v>2</v>
      </c>
      <c r="I93">
        <f t="shared" si="42"/>
        <v>10</v>
      </c>
      <c r="J93">
        <f t="shared" si="42"/>
        <v>2</v>
      </c>
      <c r="K93">
        <f t="shared" si="42"/>
        <v>2</v>
      </c>
      <c r="L93">
        <f t="shared" si="42"/>
        <v>10</v>
      </c>
      <c r="M93">
        <f t="shared" si="42"/>
        <v>2</v>
      </c>
      <c r="N93">
        <f t="shared" si="43"/>
        <v>146535</v>
      </c>
    </row>
    <row r="94" spans="3:14">
      <c r="C94">
        <f t="shared" si="42"/>
        <v>9</v>
      </c>
      <c r="D94">
        <f t="shared" si="42"/>
        <v>3</v>
      </c>
      <c r="E94">
        <f t="shared" si="42"/>
        <v>9</v>
      </c>
      <c r="F94">
        <f t="shared" si="42"/>
        <v>3</v>
      </c>
      <c r="G94">
        <f t="shared" si="42"/>
        <v>9</v>
      </c>
      <c r="H94">
        <f t="shared" si="42"/>
        <v>3</v>
      </c>
      <c r="I94">
        <f t="shared" si="42"/>
        <v>9</v>
      </c>
      <c r="J94">
        <f t="shared" si="42"/>
        <v>3</v>
      </c>
      <c r="K94">
        <f t="shared" si="42"/>
        <v>3</v>
      </c>
      <c r="L94">
        <f t="shared" si="42"/>
        <v>9</v>
      </c>
      <c r="M94">
        <f t="shared" si="42"/>
        <v>3</v>
      </c>
      <c r="N94">
        <f t="shared" si="43"/>
        <v>131165</v>
      </c>
    </row>
    <row r="95" spans="3:14">
      <c r="C95">
        <f t="shared" si="42"/>
        <v>1</v>
      </c>
      <c r="D95">
        <f t="shared" si="42"/>
        <v>11</v>
      </c>
      <c r="E95">
        <f t="shared" si="42"/>
        <v>1</v>
      </c>
      <c r="F95">
        <f t="shared" si="42"/>
        <v>11</v>
      </c>
      <c r="G95">
        <f t="shared" si="42"/>
        <v>1</v>
      </c>
      <c r="H95">
        <f t="shared" si="42"/>
        <v>11</v>
      </c>
      <c r="I95">
        <f t="shared" si="42"/>
        <v>1</v>
      </c>
      <c r="J95">
        <f t="shared" si="42"/>
        <v>11</v>
      </c>
      <c r="K95">
        <f t="shared" si="42"/>
        <v>11</v>
      </c>
      <c r="L95">
        <f t="shared" si="42"/>
        <v>1</v>
      </c>
      <c r="M95">
        <f t="shared" si="42"/>
        <v>11</v>
      </c>
      <c r="N95">
        <f t="shared" si="43"/>
        <v>48969</v>
      </c>
    </row>
    <row r="96" spans="3:14">
      <c r="C96">
        <f t="shared" si="42"/>
        <v>3</v>
      </c>
      <c r="D96">
        <f t="shared" si="42"/>
        <v>9</v>
      </c>
      <c r="E96">
        <f t="shared" si="42"/>
        <v>3</v>
      </c>
      <c r="F96">
        <f t="shared" si="42"/>
        <v>9</v>
      </c>
      <c r="G96">
        <f t="shared" si="42"/>
        <v>3</v>
      </c>
      <c r="H96">
        <f t="shared" si="42"/>
        <v>9</v>
      </c>
      <c r="I96">
        <f t="shared" si="42"/>
        <v>3</v>
      </c>
      <c r="J96">
        <f t="shared" si="42"/>
        <v>9</v>
      </c>
      <c r="K96">
        <f t="shared" si="42"/>
        <v>9</v>
      </c>
      <c r="L96">
        <f t="shared" si="42"/>
        <v>3</v>
      </c>
      <c r="M96">
        <f t="shared" si="42"/>
        <v>9</v>
      </c>
      <c r="N96">
        <f t="shared" si="43"/>
        <v>48076</v>
      </c>
    </row>
    <row r="97" spans="3:14">
      <c r="C97">
        <f t="shared" si="42"/>
        <v>7</v>
      </c>
      <c r="D97">
        <f t="shared" si="42"/>
        <v>5</v>
      </c>
      <c r="E97">
        <f t="shared" si="42"/>
        <v>7</v>
      </c>
      <c r="F97">
        <f t="shared" si="42"/>
        <v>5</v>
      </c>
      <c r="G97">
        <f t="shared" si="42"/>
        <v>7</v>
      </c>
      <c r="H97">
        <f t="shared" si="42"/>
        <v>5</v>
      </c>
      <c r="I97">
        <f t="shared" si="42"/>
        <v>7</v>
      </c>
      <c r="J97">
        <f t="shared" si="42"/>
        <v>5</v>
      </c>
      <c r="K97">
        <f t="shared" si="42"/>
        <v>5</v>
      </c>
      <c r="L97">
        <f t="shared" si="42"/>
        <v>7</v>
      </c>
      <c r="M97">
        <f t="shared" si="42"/>
        <v>5</v>
      </c>
      <c r="N97">
        <f t="shared" si="43"/>
        <v>71428</v>
      </c>
    </row>
    <row r="98" spans="3:14">
      <c r="C98">
        <f t="shared" si="42"/>
        <v>6</v>
      </c>
      <c r="D98">
        <f t="shared" si="42"/>
        <v>6</v>
      </c>
      <c r="E98">
        <f t="shared" si="42"/>
        <v>6</v>
      </c>
      <c r="F98">
        <f t="shared" si="42"/>
        <v>6</v>
      </c>
      <c r="G98">
        <f t="shared" si="42"/>
        <v>6</v>
      </c>
      <c r="H98">
        <f t="shared" si="42"/>
        <v>6</v>
      </c>
      <c r="I98">
        <f t="shared" si="42"/>
        <v>6</v>
      </c>
      <c r="J98">
        <f t="shared" si="42"/>
        <v>6</v>
      </c>
      <c r="K98">
        <f t="shared" si="42"/>
        <v>6</v>
      </c>
      <c r="L98">
        <f t="shared" si="42"/>
        <v>6</v>
      </c>
      <c r="M98">
        <f t="shared" si="42"/>
        <v>6</v>
      </c>
      <c r="N98">
        <f t="shared" si="43"/>
        <v>80168</v>
      </c>
    </row>
    <row r="99" spans="3:14">
      <c r="C99">
        <f t="shared" si="42"/>
        <v>5</v>
      </c>
      <c r="D99">
        <f t="shared" si="42"/>
        <v>7</v>
      </c>
      <c r="E99">
        <f t="shared" si="42"/>
        <v>5</v>
      </c>
      <c r="F99">
        <f t="shared" si="42"/>
        <v>7</v>
      </c>
      <c r="G99">
        <f t="shared" si="42"/>
        <v>5</v>
      </c>
      <c r="H99">
        <f t="shared" si="42"/>
        <v>7</v>
      </c>
      <c r="I99">
        <f t="shared" si="42"/>
        <v>5</v>
      </c>
      <c r="J99">
        <f t="shared" si="42"/>
        <v>7</v>
      </c>
      <c r="K99">
        <f t="shared" si="42"/>
        <v>7</v>
      </c>
      <c r="L99">
        <f t="shared" si="42"/>
        <v>5</v>
      </c>
      <c r="M99">
        <f t="shared" si="42"/>
        <v>7</v>
      </c>
      <c r="N99">
        <f t="shared" si="43"/>
        <v>71532</v>
      </c>
    </row>
    <row r="100" spans="3:14">
      <c r="C100">
        <f t="shared" si="42"/>
        <v>2</v>
      </c>
      <c r="D100">
        <f t="shared" si="42"/>
        <v>10</v>
      </c>
      <c r="E100">
        <f t="shared" si="42"/>
        <v>2</v>
      </c>
      <c r="F100">
        <f t="shared" si="42"/>
        <v>10</v>
      </c>
      <c r="G100">
        <f t="shared" si="42"/>
        <v>2</v>
      </c>
      <c r="H100">
        <f t="shared" si="42"/>
        <v>10</v>
      </c>
      <c r="I100">
        <f t="shared" si="42"/>
        <v>2</v>
      </c>
      <c r="J100">
        <f t="shared" si="42"/>
        <v>10</v>
      </c>
      <c r="K100">
        <f t="shared" si="42"/>
        <v>10</v>
      </c>
      <c r="L100">
        <f t="shared" si="42"/>
        <v>2</v>
      </c>
      <c r="M100">
        <f t="shared" si="42"/>
        <v>10</v>
      </c>
      <c r="N100">
        <f t="shared" si="43"/>
        <v>65217</v>
      </c>
    </row>
    <row r="101" spans="3:14">
      <c r="C101">
        <f t="shared" si="42"/>
        <v>4</v>
      </c>
      <c r="D101">
        <f t="shared" si="42"/>
        <v>8</v>
      </c>
      <c r="E101">
        <f t="shared" si="42"/>
        <v>4</v>
      </c>
      <c r="F101">
        <f t="shared" si="42"/>
        <v>8</v>
      </c>
      <c r="G101">
        <f t="shared" si="42"/>
        <v>4</v>
      </c>
      <c r="H101">
        <f t="shared" si="42"/>
        <v>8</v>
      </c>
      <c r="I101">
        <f t="shared" si="42"/>
        <v>4</v>
      </c>
      <c r="J101">
        <f t="shared" si="42"/>
        <v>8</v>
      </c>
      <c r="K101">
        <f t="shared" si="42"/>
        <v>8</v>
      </c>
      <c r="L101">
        <f t="shared" si="42"/>
        <v>4</v>
      </c>
      <c r="M101">
        <f t="shared" si="42"/>
        <v>8</v>
      </c>
      <c r="N101">
        <f t="shared" si="43"/>
        <v>78272</v>
      </c>
    </row>
    <row r="104" spans="3:14">
      <c r="C104">
        <f>RANK(C3,C$3:C$13,C$61)</f>
        <v>11</v>
      </c>
      <c r="D104">
        <f t="shared" ref="D104:M104" si="44">RANK(D3,D$3:D$13,D$61)</f>
        <v>1</v>
      </c>
      <c r="E104">
        <f t="shared" si="44"/>
        <v>11</v>
      </c>
      <c r="F104">
        <f t="shared" si="44"/>
        <v>1</v>
      </c>
      <c r="G104">
        <f t="shared" si="44"/>
        <v>11</v>
      </c>
      <c r="H104">
        <f t="shared" si="44"/>
        <v>1</v>
      </c>
      <c r="I104">
        <f t="shared" si="44"/>
        <v>11</v>
      </c>
      <c r="J104">
        <f t="shared" si="44"/>
        <v>1</v>
      </c>
      <c r="K104">
        <f t="shared" si="44"/>
        <v>1</v>
      </c>
      <c r="L104">
        <f t="shared" si="44"/>
        <v>11</v>
      </c>
      <c r="M104">
        <f t="shared" si="44"/>
        <v>1</v>
      </c>
      <c r="N104">
        <f>BE19</f>
        <v>1005857</v>
      </c>
    </row>
    <row r="105" spans="3:14">
      <c r="C105">
        <f t="shared" ref="C105:M114" si="45">RANK(C4,C$3:C$13,C$61)</f>
        <v>8</v>
      </c>
      <c r="D105">
        <f t="shared" si="45"/>
        <v>4</v>
      </c>
      <c r="E105">
        <f t="shared" si="45"/>
        <v>8</v>
      </c>
      <c r="F105">
        <f t="shared" si="45"/>
        <v>4</v>
      </c>
      <c r="G105">
        <f t="shared" si="45"/>
        <v>8</v>
      </c>
      <c r="H105">
        <f t="shared" si="45"/>
        <v>4</v>
      </c>
      <c r="I105">
        <f t="shared" si="45"/>
        <v>8</v>
      </c>
      <c r="J105">
        <f t="shared" si="45"/>
        <v>4</v>
      </c>
      <c r="K105">
        <f t="shared" si="45"/>
        <v>4</v>
      </c>
      <c r="L105">
        <f t="shared" si="45"/>
        <v>8</v>
      </c>
      <c r="M105">
        <f t="shared" si="45"/>
        <v>4</v>
      </c>
      <c r="N105">
        <f t="shared" ref="N105:N114" si="46">BE20</f>
        <v>1006389</v>
      </c>
    </row>
    <row r="106" spans="3:14">
      <c r="C106">
        <f t="shared" si="45"/>
        <v>10</v>
      </c>
      <c r="D106">
        <f t="shared" si="45"/>
        <v>2</v>
      </c>
      <c r="E106">
        <f t="shared" si="45"/>
        <v>10</v>
      </c>
      <c r="F106">
        <f t="shared" si="45"/>
        <v>2</v>
      </c>
      <c r="G106">
        <f t="shared" si="45"/>
        <v>10</v>
      </c>
      <c r="H106">
        <f t="shared" si="45"/>
        <v>2</v>
      </c>
      <c r="I106">
        <f t="shared" si="45"/>
        <v>10</v>
      </c>
      <c r="J106">
        <f t="shared" si="45"/>
        <v>2</v>
      </c>
      <c r="K106">
        <f t="shared" si="45"/>
        <v>2</v>
      </c>
      <c r="L106">
        <f t="shared" si="45"/>
        <v>10</v>
      </c>
      <c r="M106">
        <f t="shared" si="45"/>
        <v>2</v>
      </c>
      <c r="N106">
        <f t="shared" si="46"/>
        <v>1006131</v>
      </c>
    </row>
    <row r="107" spans="3:14">
      <c r="C107">
        <f t="shared" si="45"/>
        <v>9</v>
      </c>
      <c r="D107">
        <f t="shared" si="45"/>
        <v>3</v>
      </c>
      <c r="E107">
        <f t="shared" si="45"/>
        <v>9</v>
      </c>
      <c r="F107">
        <f t="shared" si="45"/>
        <v>3</v>
      </c>
      <c r="G107">
        <f t="shared" si="45"/>
        <v>9</v>
      </c>
      <c r="H107">
        <f t="shared" si="45"/>
        <v>3</v>
      </c>
      <c r="I107">
        <f t="shared" si="45"/>
        <v>9</v>
      </c>
      <c r="J107">
        <f t="shared" si="45"/>
        <v>3</v>
      </c>
      <c r="K107">
        <f t="shared" si="45"/>
        <v>3</v>
      </c>
      <c r="L107">
        <f t="shared" si="45"/>
        <v>9</v>
      </c>
      <c r="M107">
        <f t="shared" si="45"/>
        <v>3</v>
      </c>
      <c r="N107">
        <f t="shared" si="46"/>
        <v>1004646</v>
      </c>
    </row>
    <row r="108" spans="3:14">
      <c r="C108">
        <f t="shared" si="45"/>
        <v>1</v>
      </c>
      <c r="D108">
        <f t="shared" si="45"/>
        <v>11</v>
      </c>
      <c r="E108">
        <f t="shared" si="45"/>
        <v>1</v>
      </c>
      <c r="F108">
        <f t="shared" si="45"/>
        <v>11</v>
      </c>
      <c r="G108">
        <f t="shared" si="45"/>
        <v>1</v>
      </c>
      <c r="H108">
        <f t="shared" si="45"/>
        <v>11</v>
      </c>
      <c r="I108">
        <f t="shared" si="45"/>
        <v>1</v>
      </c>
      <c r="J108">
        <f t="shared" si="45"/>
        <v>11</v>
      </c>
      <c r="K108">
        <f t="shared" si="45"/>
        <v>11</v>
      </c>
      <c r="L108">
        <f t="shared" si="45"/>
        <v>1</v>
      </c>
      <c r="M108">
        <f t="shared" si="45"/>
        <v>11</v>
      </c>
      <c r="N108">
        <f t="shared" si="46"/>
        <v>1001288</v>
      </c>
    </row>
    <row r="109" spans="3:14">
      <c r="C109">
        <f t="shared" si="45"/>
        <v>3</v>
      </c>
      <c r="D109">
        <f t="shared" si="45"/>
        <v>9</v>
      </c>
      <c r="E109">
        <f t="shared" si="45"/>
        <v>3</v>
      </c>
      <c r="F109">
        <f t="shared" si="45"/>
        <v>9</v>
      </c>
      <c r="G109">
        <f t="shared" si="45"/>
        <v>3</v>
      </c>
      <c r="H109">
        <f t="shared" si="45"/>
        <v>9</v>
      </c>
      <c r="I109">
        <f t="shared" si="45"/>
        <v>3</v>
      </c>
      <c r="J109">
        <f t="shared" si="45"/>
        <v>9</v>
      </c>
      <c r="K109">
        <f t="shared" si="45"/>
        <v>9</v>
      </c>
      <c r="L109">
        <f t="shared" si="45"/>
        <v>3</v>
      </c>
      <c r="M109">
        <f t="shared" si="45"/>
        <v>9</v>
      </c>
      <c r="N109">
        <f t="shared" si="46"/>
        <v>1000000</v>
      </c>
    </row>
    <row r="110" spans="3:14">
      <c r="C110">
        <f t="shared" si="45"/>
        <v>7</v>
      </c>
      <c r="D110">
        <f t="shared" si="45"/>
        <v>5</v>
      </c>
      <c r="E110">
        <f t="shared" si="45"/>
        <v>7</v>
      </c>
      <c r="F110">
        <f t="shared" si="45"/>
        <v>5</v>
      </c>
      <c r="G110">
        <f t="shared" si="45"/>
        <v>7</v>
      </c>
      <c r="H110">
        <f t="shared" si="45"/>
        <v>5</v>
      </c>
      <c r="I110">
        <f t="shared" si="45"/>
        <v>7</v>
      </c>
      <c r="J110">
        <f t="shared" si="45"/>
        <v>5</v>
      </c>
      <c r="K110">
        <f t="shared" si="45"/>
        <v>5</v>
      </c>
      <c r="L110">
        <f t="shared" si="45"/>
        <v>7</v>
      </c>
      <c r="M110">
        <f t="shared" si="45"/>
        <v>5</v>
      </c>
      <c r="N110">
        <f t="shared" si="46"/>
        <v>1000000</v>
      </c>
    </row>
    <row r="111" spans="3:14">
      <c r="C111">
        <f t="shared" si="45"/>
        <v>6</v>
      </c>
      <c r="D111">
        <f t="shared" si="45"/>
        <v>6</v>
      </c>
      <c r="E111">
        <f t="shared" si="45"/>
        <v>6</v>
      </c>
      <c r="F111">
        <f t="shared" si="45"/>
        <v>6</v>
      </c>
      <c r="G111">
        <f t="shared" si="45"/>
        <v>6</v>
      </c>
      <c r="H111">
        <f t="shared" si="45"/>
        <v>6</v>
      </c>
      <c r="I111">
        <f t="shared" si="45"/>
        <v>6</v>
      </c>
      <c r="J111">
        <f t="shared" si="45"/>
        <v>6</v>
      </c>
      <c r="K111">
        <f t="shared" si="45"/>
        <v>6</v>
      </c>
      <c r="L111">
        <f t="shared" si="45"/>
        <v>6</v>
      </c>
      <c r="M111">
        <f t="shared" si="45"/>
        <v>6</v>
      </c>
      <c r="N111">
        <f t="shared" si="46"/>
        <v>1001687</v>
      </c>
    </row>
    <row r="112" spans="3:14">
      <c r="C112">
        <f t="shared" si="45"/>
        <v>5</v>
      </c>
      <c r="D112">
        <f t="shared" si="45"/>
        <v>7</v>
      </c>
      <c r="E112">
        <f t="shared" si="45"/>
        <v>5</v>
      </c>
      <c r="F112">
        <f t="shared" si="45"/>
        <v>7</v>
      </c>
      <c r="G112">
        <f t="shared" si="45"/>
        <v>5</v>
      </c>
      <c r="H112">
        <f t="shared" si="45"/>
        <v>7</v>
      </c>
      <c r="I112">
        <f t="shared" si="45"/>
        <v>5</v>
      </c>
      <c r="J112">
        <f t="shared" si="45"/>
        <v>7</v>
      </c>
      <c r="K112">
        <f t="shared" si="45"/>
        <v>7</v>
      </c>
      <c r="L112">
        <f t="shared" si="45"/>
        <v>5</v>
      </c>
      <c r="M112">
        <f t="shared" si="45"/>
        <v>7</v>
      </c>
      <c r="N112">
        <f t="shared" si="46"/>
        <v>1004379</v>
      </c>
    </row>
    <row r="113" spans="3:14">
      <c r="C113">
        <f t="shared" si="45"/>
        <v>2</v>
      </c>
      <c r="D113">
        <f t="shared" si="45"/>
        <v>10</v>
      </c>
      <c r="E113">
        <f t="shared" si="45"/>
        <v>2</v>
      </c>
      <c r="F113">
        <f t="shared" si="45"/>
        <v>10</v>
      </c>
      <c r="G113">
        <f t="shared" si="45"/>
        <v>2</v>
      </c>
      <c r="H113">
        <f t="shared" si="45"/>
        <v>10</v>
      </c>
      <c r="I113">
        <f t="shared" si="45"/>
        <v>2</v>
      </c>
      <c r="J113">
        <f t="shared" si="45"/>
        <v>10</v>
      </c>
      <c r="K113">
        <f t="shared" si="45"/>
        <v>10</v>
      </c>
      <c r="L113">
        <f t="shared" si="45"/>
        <v>2</v>
      </c>
      <c r="M113">
        <f t="shared" si="45"/>
        <v>10</v>
      </c>
      <c r="N113">
        <f t="shared" si="46"/>
        <v>1001672</v>
      </c>
    </row>
    <row r="114" spans="3:14">
      <c r="C114">
        <f t="shared" si="45"/>
        <v>4</v>
      </c>
      <c r="D114">
        <f t="shared" si="45"/>
        <v>8</v>
      </c>
      <c r="E114">
        <f t="shared" si="45"/>
        <v>4</v>
      </c>
      <c r="F114">
        <f t="shared" si="45"/>
        <v>8</v>
      </c>
      <c r="G114">
        <f t="shared" si="45"/>
        <v>4</v>
      </c>
      <c r="H114">
        <f t="shared" si="45"/>
        <v>8</v>
      </c>
      <c r="I114">
        <f t="shared" si="45"/>
        <v>4</v>
      </c>
      <c r="J114">
        <f t="shared" si="45"/>
        <v>8</v>
      </c>
      <c r="K114">
        <f t="shared" si="45"/>
        <v>8</v>
      </c>
      <c r="L114">
        <f t="shared" si="45"/>
        <v>4</v>
      </c>
      <c r="M114">
        <f t="shared" si="45"/>
        <v>8</v>
      </c>
      <c r="N114">
        <f t="shared" si="46"/>
        <v>1002699</v>
      </c>
    </row>
    <row r="117" spans="3:14">
      <c r="C117">
        <f>RANK(C3,C$3:C$13,C$62)</f>
        <v>11</v>
      </c>
      <c r="D117">
        <f t="shared" ref="D117:M117" si="47">RANK(D3,D$3:D$13,D$62)</f>
        <v>1</v>
      </c>
      <c r="E117">
        <f t="shared" si="47"/>
        <v>11</v>
      </c>
      <c r="F117">
        <f t="shared" si="47"/>
        <v>1</v>
      </c>
      <c r="G117">
        <f t="shared" si="47"/>
        <v>11</v>
      </c>
      <c r="H117">
        <f t="shared" si="47"/>
        <v>1</v>
      </c>
      <c r="I117">
        <f t="shared" si="47"/>
        <v>11</v>
      </c>
      <c r="J117">
        <f t="shared" si="47"/>
        <v>1</v>
      </c>
      <c r="K117">
        <f t="shared" si="47"/>
        <v>1</v>
      </c>
      <c r="L117">
        <f t="shared" si="47"/>
        <v>11</v>
      </c>
      <c r="M117">
        <f t="shared" si="47"/>
        <v>1</v>
      </c>
      <c r="N117">
        <f>BR19</f>
        <v>1000183</v>
      </c>
    </row>
    <row r="118" spans="3:14">
      <c r="C118">
        <f t="shared" ref="C118:M127" si="48">RANK(C4,C$3:C$13,C$62)</f>
        <v>8</v>
      </c>
      <c r="D118">
        <f t="shared" si="48"/>
        <v>4</v>
      </c>
      <c r="E118">
        <f t="shared" si="48"/>
        <v>8</v>
      </c>
      <c r="F118">
        <f t="shared" si="48"/>
        <v>4</v>
      </c>
      <c r="G118">
        <f t="shared" si="48"/>
        <v>8</v>
      </c>
      <c r="H118">
        <f t="shared" si="48"/>
        <v>4</v>
      </c>
      <c r="I118">
        <f t="shared" si="48"/>
        <v>8</v>
      </c>
      <c r="J118">
        <f t="shared" si="48"/>
        <v>4</v>
      </c>
      <c r="K118">
        <f t="shared" si="48"/>
        <v>4</v>
      </c>
      <c r="L118">
        <f t="shared" si="48"/>
        <v>8</v>
      </c>
      <c r="M118">
        <f t="shared" si="48"/>
        <v>4</v>
      </c>
      <c r="N118">
        <f t="shared" ref="N118:N127" si="49">BR20</f>
        <v>1000319</v>
      </c>
    </row>
    <row r="119" spans="3:14">
      <c r="C119">
        <f t="shared" si="48"/>
        <v>10</v>
      </c>
      <c r="D119">
        <f t="shared" si="48"/>
        <v>2</v>
      </c>
      <c r="E119">
        <f t="shared" si="48"/>
        <v>10</v>
      </c>
      <c r="F119">
        <f t="shared" si="48"/>
        <v>2</v>
      </c>
      <c r="G119">
        <f t="shared" si="48"/>
        <v>10</v>
      </c>
      <c r="H119">
        <f t="shared" si="48"/>
        <v>2</v>
      </c>
      <c r="I119">
        <f t="shared" si="48"/>
        <v>10</v>
      </c>
      <c r="J119">
        <f t="shared" si="48"/>
        <v>2</v>
      </c>
      <c r="K119">
        <f t="shared" si="48"/>
        <v>2</v>
      </c>
      <c r="L119">
        <f t="shared" si="48"/>
        <v>10</v>
      </c>
      <c r="M119">
        <f t="shared" si="48"/>
        <v>2</v>
      </c>
      <c r="N119">
        <f t="shared" si="49"/>
        <v>1000204</v>
      </c>
    </row>
    <row r="120" spans="3:14">
      <c r="C120">
        <f t="shared" si="48"/>
        <v>9</v>
      </c>
      <c r="D120">
        <f t="shared" si="48"/>
        <v>3</v>
      </c>
      <c r="E120">
        <f t="shared" si="48"/>
        <v>9</v>
      </c>
      <c r="F120">
        <f t="shared" si="48"/>
        <v>3</v>
      </c>
      <c r="G120">
        <f t="shared" si="48"/>
        <v>9</v>
      </c>
      <c r="H120">
        <f t="shared" si="48"/>
        <v>3</v>
      </c>
      <c r="I120">
        <f t="shared" si="48"/>
        <v>9</v>
      </c>
      <c r="J120">
        <f t="shared" si="48"/>
        <v>3</v>
      </c>
      <c r="K120">
        <f t="shared" si="48"/>
        <v>3</v>
      </c>
      <c r="L120">
        <f t="shared" si="48"/>
        <v>9</v>
      </c>
      <c r="M120">
        <f t="shared" si="48"/>
        <v>3</v>
      </c>
      <c r="N120">
        <f t="shared" si="49"/>
        <v>1000000</v>
      </c>
    </row>
    <row r="121" spans="3:14">
      <c r="C121">
        <f t="shared" si="48"/>
        <v>1</v>
      </c>
      <c r="D121">
        <f t="shared" si="48"/>
        <v>11</v>
      </c>
      <c r="E121">
        <f t="shared" si="48"/>
        <v>1</v>
      </c>
      <c r="F121">
        <f t="shared" si="48"/>
        <v>11</v>
      </c>
      <c r="G121">
        <f t="shared" si="48"/>
        <v>1</v>
      </c>
      <c r="H121">
        <f t="shared" si="48"/>
        <v>11</v>
      </c>
      <c r="I121">
        <f t="shared" si="48"/>
        <v>1</v>
      </c>
      <c r="J121">
        <f t="shared" si="48"/>
        <v>11</v>
      </c>
      <c r="K121">
        <f t="shared" si="48"/>
        <v>11</v>
      </c>
      <c r="L121">
        <f t="shared" si="48"/>
        <v>1</v>
      </c>
      <c r="M121">
        <f t="shared" si="48"/>
        <v>11</v>
      </c>
      <c r="N121">
        <f t="shared" si="49"/>
        <v>1001288</v>
      </c>
    </row>
    <row r="122" spans="3:14">
      <c r="C122">
        <f t="shared" si="48"/>
        <v>3</v>
      </c>
      <c r="D122">
        <f t="shared" si="48"/>
        <v>9</v>
      </c>
      <c r="E122">
        <f t="shared" si="48"/>
        <v>3</v>
      </c>
      <c r="F122">
        <f t="shared" si="48"/>
        <v>9</v>
      </c>
      <c r="G122">
        <f t="shared" si="48"/>
        <v>3</v>
      </c>
      <c r="H122">
        <f t="shared" si="48"/>
        <v>9</v>
      </c>
      <c r="I122">
        <f t="shared" si="48"/>
        <v>3</v>
      </c>
      <c r="J122">
        <f t="shared" si="48"/>
        <v>9</v>
      </c>
      <c r="K122">
        <f t="shared" si="48"/>
        <v>9</v>
      </c>
      <c r="L122">
        <f t="shared" si="48"/>
        <v>3</v>
      </c>
      <c r="M122">
        <f t="shared" si="48"/>
        <v>9</v>
      </c>
      <c r="N122">
        <f t="shared" si="49"/>
        <v>1000000</v>
      </c>
    </row>
    <row r="123" spans="3:14">
      <c r="C123">
        <f t="shared" si="48"/>
        <v>7</v>
      </c>
      <c r="D123">
        <f t="shared" si="48"/>
        <v>5</v>
      </c>
      <c r="E123">
        <f t="shared" si="48"/>
        <v>7</v>
      </c>
      <c r="F123">
        <f t="shared" si="48"/>
        <v>5</v>
      </c>
      <c r="G123">
        <f t="shared" si="48"/>
        <v>7</v>
      </c>
      <c r="H123">
        <f t="shared" si="48"/>
        <v>5</v>
      </c>
      <c r="I123">
        <f t="shared" si="48"/>
        <v>7</v>
      </c>
      <c r="J123">
        <f t="shared" si="48"/>
        <v>5</v>
      </c>
      <c r="K123">
        <f t="shared" si="48"/>
        <v>5</v>
      </c>
      <c r="L123">
        <f t="shared" si="48"/>
        <v>7</v>
      </c>
      <c r="M123">
        <f t="shared" si="48"/>
        <v>5</v>
      </c>
      <c r="N123">
        <f t="shared" si="49"/>
        <v>1000000</v>
      </c>
    </row>
    <row r="124" spans="3:14">
      <c r="C124">
        <f t="shared" si="48"/>
        <v>6</v>
      </c>
      <c r="D124">
        <f t="shared" si="48"/>
        <v>6</v>
      </c>
      <c r="E124">
        <f t="shared" si="48"/>
        <v>6</v>
      </c>
      <c r="F124">
        <f t="shared" si="48"/>
        <v>6</v>
      </c>
      <c r="G124">
        <f t="shared" si="48"/>
        <v>6</v>
      </c>
      <c r="H124">
        <f t="shared" si="48"/>
        <v>6</v>
      </c>
      <c r="I124">
        <f t="shared" si="48"/>
        <v>6</v>
      </c>
      <c r="J124">
        <f t="shared" si="48"/>
        <v>6</v>
      </c>
      <c r="K124">
        <f t="shared" si="48"/>
        <v>6</v>
      </c>
      <c r="L124">
        <f t="shared" si="48"/>
        <v>6</v>
      </c>
      <c r="M124">
        <f t="shared" si="48"/>
        <v>6</v>
      </c>
      <c r="N124">
        <f t="shared" si="49"/>
        <v>1000000</v>
      </c>
    </row>
    <row r="125" spans="3:14">
      <c r="C125">
        <f t="shared" si="48"/>
        <v>5</v>
      </c>
      <c r="D125">
        <f t="shared" si="48"/>
        <v>7</v>
      </c>
      <c r="E125">
        <f t="shared" si="48"/>
        <v>5</v>
      </c>
      <c r="F125">
        <f t="shared" si="48"/>
        <v>7</v>
      </c>
      <c r="G125">
        <f t="shared" si="48"/>
        <v>5</v>
      </c>
      <c r="H125">
        <f t="shared" si="48"/>
        <v>7</v>
      </c>
      <c r="I125">
        <f t="shared" si="48"/>
        <v>5</v>
      </c>
      <c r="J125">
        <f t="shared" si="48"/>
        <v>7</v>
      </c>
      <c r="K125">
        <f t="shared" si="48"/>
        <v>7</v>
      </c>
      <c r="L125">
        <f t="shared" si="48"/>
        <v>5</v>
      </c>
      <c r="M125">
        <f t="shared" si="48"/>
        <v>7</v>
      </c>
      <c r="N125">
        <f t="shared" si="49"/>
        <v>1000000</v>
      </c>
    </row>
    <row r="126" spans="3:14">
      <c r="C126">
        <f t="shared" si="48"/>
        <v>2</v>
      </c>
      <c r="D126">
        <f t="shared" si="48"/>
        <v>10</v>
      </c>
      <c r="E126">
        <f t="shared" si="48"/>
        <v>2</v>
      </c>
      <c r="F126">
        <f t="shared" si="48"/>
        <v>10</v>
      </c>
      <c r="G126">
        <f t="shared" si="48"/>
        <v>2</v>
      </c>
      <c r="H126">
        <f t="shared" si="48"/>
        <v>10</v>
      </c>
      <c r="I126">
        <f t="shared" si="48"/>
        <v>2</v>
      </c>
      <c r="J126">
        <f t="shared" si="48"/>
        <v>10</v>
      </c>
      <c r="K126">
        <f t="shared" si="48"/>
        <v>10</v>
      </c>
      <c r="L126">
        <f t="shared" si="48"/>
        <v>2</v>
      </c>
      <c r="M126">
        <f t="shared" si="48"/>
        <v>10</v>
      </c>
      <c r="N126">
        <f t="shared" si="49"/>
        <v>1001672</v>
      </c>
    </row>
    <row r="127" spans="3:14">
      <c r="C127">
        <f t="shared" si="48"/>
        <v>4</v>
      </c>
      <c r="D127">
        <f t="shared" si="48"/>
        <v>8</v>
      </c>
      <c r="E127">
        <f t="shared" si="48"/>
        <v>4</v>
      </c>
      <c r="F127">
        <f t="shared" si="48"/>
        <v>8</v>
      </c>
      <c r="G127">
        <f t="shared" si="48"/>
        <v>4</v>
      </c>
      <c r="H127">
        <f t="shared" si="48"/>
        <v>8</v>
      </c>
      <c r="I127">
        <f t="shared" si="48"/>
        <v>4</v>
      </c>
      <c r="J127">
        <f t="shared" si="48"/>
        <v>8</v>
      </c>
      <c r="K127">
        <f t="shared" si="48"/>
        <v>8</v>
      </c>
      <c r="L127">
        <f t="shared" si="48"/>
        <v>4</v>
      </c>
      <c r="M127">
        <f t="shared" si="48"/>
        <v>8</v>
      </c>
      <c r="N127">
        <f t="shared" si="49"/>
        <v>1000000</v>
      </c>
    </row>
  </sheetData>
  <phoneticPr fontId="1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C7515-894F-489E-8ABA-E49EC6621588}">
  <dimension ref="A1:CF145"/>
  <sheetViews>
    <sheetView topLeftCell="A75" workbookViewId="0">
      <selection activeCell="A75" sqref="A75"/>
    </sheetView>
  </sheetViews>
  <sheetFormatPr defaultRowHeight="14.5"/>
  <sheetData>
    <row r="1" spans="1:81" ht="18">
      <c r="A1" s="65"/>
      <c r="R1" s="65"/>
      <c r="AI1" s="65"/>
      <c r="AZ1" s="65"/>
      <c r="BQ1" s="65"/>
    </row>
    <row r="2" spans="1:81">
      <c r="A2" s="66"/>
      <c r="R2" s="66"/>
      <c r="AI2" s="66"/>
      <c r="AZ2" s="66"/>
      <c r="BQ2" s="66"/>
    </row>
    <row r="5" spans="1:81" ht="15">
      <c r="A5" s="67" t="s">
        <v>331</v>
      </c>
      <c r="B5" s="68">
        <v>8559244</v>
      </c>
      <c r="C5" s="67" t="s">
        <v>332</v>
      </c>
      <c r="D5" s="68">
        <v>11</v>
      </c>
      <c r="E5" s="67" t="s">
        <v>333</v>
      </c>
      <c r="F5" s="68">
        <v>11</v>
      </c>
      <c r="G5" s="67" t="s">
        <v>334</v>
      </c>
      <c r="H5" s="68">
        <v>11</v>
      </c>
      <c r="I5" s="67" t="s">
        <v>335</v>
      </c>
      <c r="J5" s="68">
        <v>0</v>
      </c>
      <c r="K5" s="67" t="s">
        <v>336</v>
      </c>
      <c r="L5" s="68" t="s">
        <v>516</v>
      </c>
      <c r="R5" s="67" t="s">
        <v>331</v>
      </c>
      <c r="S5" s="68">
        <v>2074430</v>
      </c>
      <c r="T5" s="67" t="s">
        <v>332</v>
      </c>
      <c r="U5" s="68">
        <v>11</v>
      </c>
      <c r="V5" s="67" t="s">
        <v>333</v>
      </c>
      <c r="W5" s="68">
        <v>11</v>
      </c>
      <c r="X5" s="67" t="s">
        <v>334</v>
      </c>
      <c r="Y5" s="68">
        <v>11</v>
      </c>
      <c r="Z5" s="67" t="s">
        <v>335</v>
      </c>
      <c r="AA5" s="68">
        <v>0</v>
      </c>
      <c r="AB5" s="67" t="s">
        <v>336</v>
      </c>
      <c r="AC5" s="68" t="s">
        <v>518</v>
      </c>
      <c r="AI5" s="67" t="s">
        <v>331</v>
      </c>
      <c r="AJ5" s="68">
        <v>9416284</v>
      </c>
      <c r="AK5" s="67" t="s">
        <v>332</v>
      </c>
      <c r="AL5" s="68">
        <v>11</v>
      </c>
      <c r="AM5" s="67" t="s">
        <v>333</v>
      </c>
      <c r="AN5" s="68">
        <v>11</v>
      </c>
      <c r="AO5" s="67" t="s">
        <v>334</v>
      </c>
      <c r="AP5" s="68">
        <v>11</v>
      </c>
      <c r="AQ5" s="67" t="s">
        <v>335</v>
      </c>
      <c r="AR5" s="68">
        <v>0</v>
      </c>
      <c r="AS5" s="67" t="s">
        <v>336</v>
      </c>
      <c r="AT5" s="68" t="s">
        <v>520</v>
      </c>
      <c r="AZ5" s="67" t="s">
        <v>331</v>
      </c>
      <c r="BA5" s="68">
        <v>1910370</v>
      </c>
      <c r="BB5" s="67" t="s">
        <v>332</v>
      </c>
      <c r="BC5" s="68">
        <v>11</v>
      </c>
      <c r="BD5" s="67" t="s">
        <v>333</v>
      </c>
      <c r="BE5" s="68">
        <v>11</v>
      </c>
      <c r="BF5" s="67" t="s">
        <v>334</v>
      </c>
      <c r="BG5" s="68">
        <v>11</v>
      </c>
      <c r="BH5" s="67" t="s">
        <v>335</v>
      </c>
      <c r="BI5" s="68">
        <v>0</v>
      </c>
      <c r="BJ5" s="67" t="s">
        <v>336</v>
      </c>
      <c r="BK5" s="68" t="s">
        <v>523</v>
      </c>
      <c r="BQ5" s="67" t="s">
        <v>331</v>
      </c>
      <c r="BR5" s="68">
        <v>8108670</v>
      </c>
      <c r="BS5" s="67" t="s">
        <v>332</v>
      </c>
      <c r="BT5" s="68">
        <v>11</v>
      </c>
      <c r="BU5" s="67" t="s">
        <v>333</v>
      </c>
      <c r="BV5" s="68">
        <v>11</v>
      </c>
      <c r="BW5" s="67" t="s">
        <v>334</v>
      </c>
      <c r="BX5" s="68">
        <v>11</v>
      </c>
      <c r="BY5" s="67" t="s">
        <v>335</v>
      </c>
      <c r="BZ5" s="68">
        <v>0</v>
      </c>
      <c r="CA5" s="67" t="s">
        <v>336</v>
      </c>
      <c r="CB5" s="68" t="s">
        <v>526</v>
      </c>
    </row>
    <row r="6" spans="1:81" ht="18.5" thickBot="1">
      <c r="A6" s="65"/>
      <c r="R6" s="65"/>
      <c r="AI6" s="65"/>
      <c r="AZ6" s="65"/>
      <c r="BQ6" s="65"/>
    </row>
    <row r="7" spans="1:81" ht="15" thickBot="1">
      <c r="A7" s="69" t="s">
        <v>338</v>
      </c>
      <c r="B7" s="69" t="s">
        <v>339</v>
      </c>
      <c r="C7" s="69" t="s">
        <v>340</v>
      </c>
      <c r="D7" s="69" t="s">
        <v>341</v>
      </c>
      <c r="E7" s="69" t="s">
        <v>342</v>
      </c>
      <c r="F7" s="69" t="s">
        <v>343</v>
      </c>
      <c r="G7" s="69" t="s">
        <v>344</v>
      </c>
      <c r="H7" s="69" t="s">
        <v>345</v>
      </c>
      <c r="I7" s="69" t="s">
        <v>346</v>
      </c>
      <c r="J7" s="69" t="s">
        <v>347</v>
      </c>
      <c r="K7" s="69" t="s">
        <v>348</v>
      </c>
      <c r="L7" s="69" t="s">
        <v>349</v>
      </c>
      <c r="M7" s="69" t="s">
        <v>350</v>
      </c>
      <c r="R7" s="69" t="s">
        <v>338</v>
      </c>
      <c r="S7" s="69" t="s">
        <v>339</v>
      </c>
      <c r="T7" s="69" t="s">
        <v>340</v>
      </c>
      <c r="U7" s="69" t="s">
        <v>341</v>
      </c>
      <c r="V7" s="69" t="s">
        <v>342</v>
      </c>
      <c r="W7" s="69" t="s">
        <v>343</v>
      </c>
      <c r="X7" s="69" t="s">
        <v>344</v>
      </c>
      <c r="Y7" s="69" t="s">
        <v>345</v>
      </c>
      <c r="Z7" s="69" t="s">
        <v>346</v>
      </c>
      <c r="AA7" s="69" t="s">
        <v>347</v>
      </c>
      <c r="AB7" s="69" t="s">
        <v>348</v>
      </c>
      <c r="AC7" s="69" t="s">
        <v>349</v>
      </c>
      <c r="AD7" s="69" t="s">
        <v>350</v>
      </c>
      <c r="AI7" s="69" t="s">
        <v>338</v>
      </c>
      <c r="AJ7" s="69" t="s">
        <v>339</v>
      </c>
      <c r="AK7" s="69" t="s">
        <v>340</v>
      </c>
      <c r="AL7" s="69" t="s">
        <v>341</v>
      </c>
      <c r="AM7" s="69" t="s">
        <v>342</v>
      </c>
      <c r="AN7" s="69" t="s">
        <v>343</v>
      </c>
      <c r="AO7" s="69" t="s">
        <v>344</v>
      </c>
      <c r="AP7" s="69" t="s">
        <v>345</v>
      </c>
      <c r="AQ7" s="69" t="s">
        <v>346</v>
      </c>
      <c r="AR7" s="69" t="s">
        <v>347</v>
      </c>
      <c r="AS7" s="69" t="s">
        <v>348</v>
      </c>
      <c r="AT7" s="69" t="s">
        <v>349</v>
      </c>
      <c r="AU7" s="69" t="s">
        <v>350</v>
      </c>
      <c r="AZ7" s="69" t="s">
        <v>338</v>
      </c>
      <c r="BA7" s="69" t="s">
        <v>339</v>
      </c>
      <c r="BB7" s="69" t="s">
        <v>340</v>
      </c>
      <c r="BC7" s="69" t="s">
        <v>341</v>
      </c>
      <c r="BD7" s="69" t="s">
        <v>342</v>
      </c>
      <c r="BE7" s="69" t="s">
        <v>343</v>
      </c>
      <c r="BF7" s="69" t="s">
        <v>344</v>
      </c>
      <c r="BG7" s="69" t="s">
        <v>345</v>
      </c>
      <c r="BH7" s="69" t="s">
        <v>346</v>
      </c>
      <c r="BI7" s="69" t="s">
        <v>347</v>
      </c>
      <c r="BJ7" s="69" t="s">
        <v>348</v>
      </c>
      <c r="BK7" s="69" t="s">
        <v>349</v>
      </c>
      <c r="BL7" s="69" t="s">
        <v>350</v>
      </c>
      <c r="BQ7" s="69" t="s">
        <v>338</v>
      </c>
      <c r="BR7" s="69" t="s">
        <v>339</v>
      </c>
      <c r="BS7" s="69" t="s">
        <v>340</v>
      </c>
      <c r="BT7" s="69" t="s">
        <v>341</v>
      </c>
      <c r="BU7" s="69" t="s">
        <v>342</v>
      </c>
      <c r="BV7" s="69" t="s">
        <v>343</v>
      </c>
      <c r="BW7" s="69" t="s">
        <v>344</v>
      </c>
      <c r="BX7" s="69" t="s">
        <v>345</v>
      </c>
      <c r="BY7" s="69" t="s">
        <v>346</v>
      </c>
      <c r="BZ7" s="69" t="s">
        <v>347</v>
      </c>
      <c r="CA7" s="69" t="s">
        <v>348</v>
      </c>
      <c r="CB7" s="69" t="s">
        <v>349</v>
      </c>
      <c r="CC7" s="69" t="s">
        <v>350</v>
      </c>
    </row>
    <row r="8" spans="1:81" ht="15" thickBot="1">
      <c r="A8" s="69" t="s">
        <v>351</v>
      </c>
      <c r="B8" s="70">
        <v>11</v>
      </c>
      <c r="C8" s="70">
        <v>11</v>
      </c>
      <c r="D8" s="70">
        <v>11</v>
      </c>
      <c r="E8" s="70">
        <v>1</v>
      </c>
      <c r="F8" s="70">
        <v>11</v>
      </c>
      <c r="G8" s="70">
        <v>1</v>
      </c>
      <c r="H8" s="70">
        <v>11</v>
      </c>
      <c r="I8" s="70">
        <v>11</v>
      </c>
      <c r="J8" s="70">
        <v>11</v>
      </c>
      <c r="K8" s="70">
        <v>11</v>
      </c>
      <c r="L8" s="70">
        <v>11</v>
      </c>
      <c r="M8" s="70">
        <v>174995</v>
      </c>
      <c r="R8" s="69" t="s">
        <v>351</v>
      </c>
      <c r="S8" s="70">
        <v>11</v>
      </c>
      <c r="T8" s="70">
        <v>11</v>
      </c>
      <c r="U8" s="70">
        <v>11</v>
      </c>
      <c r="V8" s="70">
        <v>1</v>
      </c>
      <c r="W8" s="70">
        <v>11</v>
      </c>
      <c r="X8" s="70">
        <v>1</v>
      </c>
      <c r="Y8" s="70">
        <v>11</v>
      </c>
      <c r="Z8" s="70">
        <v>11</v>
      </c>
      <c r="AA8" s="70">
        <v>11</v>
      </c>
      <c r="AB8" s="70">
        <v>11</v>
      </c>
      <c r="AC8" s="70">
        <v>11</v>
      </c>
      <c r="AD8" s="70">
        <v>659527</v>
      </c>
      <c r="AI8" s="69" t="s">
        <v>351</v>
      </c>
      <c r="AJ8" s="70">
        <v>11</v>
      </c>
      <c r="AK8" s="70">
        <v>11</v>
      </c>
      <c r="AL8" s="70">
        <v>11</v>
      </c>
      <c r="AM8" s="70">
        <v>1</v>
      </c>
      <c r="AN8" s="70">
        <v>11</v>
      </c>
      <c r="AO8" s="70">
        <v>1</v>
      </c>
      <c r="AP8" s="70">
        <v>11</v>
      </c>
      <c r="AQ8" s="70">
        <v>11</v>
      </c>
      <c r="AR8" s="70">
        <v>11</v>
      </c>
      <c r="AS8" s="70">
        <v>11</v>
      </c>
      <c r="AT8" s="70">
        <v>11</v>
      </c>
      <c r="AU8" s="70">
        <v>159436</v>
      </c>
      <c r="AZ8" s="69" t="s">
        <v>351</v>
      </c>
      <c r="BA8" s="70">
        <v>11</v>
      </c>
      <c r="BB8" s="70">
        <v>11</v>
      </c>
      <c r="BC8" s="70">
        <v>11</v>
      </c>
      <c r="BD8" s="70">
        <v>1</v>
      </c>
      <c r="BE8" s="70">
        <v>11</v>
      </c>
      <c r="BF8" s="70">
        <v>1</v>
      </c>
      <c r="BG8" s="70">
        <v>11</v>
      </c>
      <c r="BH8" s="70">
        <v>11</v>
      </c>
      <c r="BI8" s="70">
        <v>11</v>
      </c>
      <c r="BJ8" s="70">
        <v>11</v>
      </c>
      <c r="BK8" s="70">
        <v>11</v>
      </c>
      <c r="BL8" s="70">
        <v>1005857</v>
      </c>
      <c r="BQ8" s="69" t="s">
        <v>351</v>
      </c>
      <c r="BR8" s="70">
        <v>11</v>
      </c>
      <c r="BS8" s="70">
        <v>11</v>
      </c>
      <c r="BT8" s="70">
        <v>11</v>
      </c>
      <c r="BU8" s="70">
        <v>1</v>
      </c>
      <c r="BV8" s="70">
        <v>11</v>
      </c>
      <c r="BW8" s="70">
        <v>1</v>
      </c>
      <c r="BX8" s="70">
        <v>11</v>
      </c>
      <c r="BY8" s="70">
        <v>11</v>
      </c>
      <c r="BZ8" s="70">
        <v>11</v>
      </c>
      <c r="CA8" s="70">
        <v>11</v>
      </c>
      <c r="CB8" s="70">
        <v>11</v>
      </c>
      <c r="CC8" s="70">
        <v>1000183</v>
      </c>
    </row>
    <row r="9" spans="1:81" ht="15" thickBot="1">
      <c r="A9" s="69" t="s">
        <v>352</v>
      </c>
      <c r="B9" s="70">
        <v>8</v>
      </c>
      <c r="C9" s="70">
        <v>8</v>
      </c>
      <c r="D9" s="70">
        <v>8</v>
      </c>
      <c r="E9" s="70">
        <v>4</v>
      </c>
      <c r="F9" s="70">
        <v>8</v>
      </c>
      <c r="G9" s="70">
        <v>4</v>
      </c>
      <c r="H9" s="70">
        <v>8</v>
      </c>
      <c r="I9" s="70">
        <v>8</v>
      </c>
      <c r="J9" s="70">
        <v>8</v>
      </c>
      <c r="K9" s="70">
        <v>8</v>
      </c>
      <c r="L9" s="70">
        <v>8</v>
      </c>
      <c r="M9" s="70">
        <v>226198</v>
      </c>
      <c r="R9" s="69" t="s">
        <v>352</v>
      </c>
      <c r="S9" s="70">
        <v>8</v>
      </c>
      <c r="T9" s="70">
        <v>8</v>
      </c>
      <c r="U9" s="70">
        <v>8</v>
      </c>
      <c r="V9" s="70">
        <v>4</v>
      </c>
      <c r="W9" s="70">
        <v>8</v>
      </c>
      <c r="X9" s="70">
        <v>4</v>
      </c>
      <c r="Y9" s="70">
        <v>8</v>
      </c>
      <c r="Z9" s="70">
        <v>8</v>
      </c>
      <c r="AA9" s="70">
        <v>8</v>
      </c>
      <c r="AB9" s="70">
        <v>8</v>
      </c>
      <c r="AC9" s="70">
        <v>8</v>
      </c>
      <c r="AD9" s="70">
        <v>632587</v>
      </c>
      <c r="AI9" s="69" t="s">
        <v>352</v>
      </c>
      <c r="AJ9" s="70">
        <v>8</v>
      </c>
      <c r="AK9" s="70">
        <v>8</v>
      </c>
      <c r="AL9" s="70">
        <v>8</v>
      </c>
      <c r="AM9" s="70">
        <v>4</v>
      </c>
      <c r="AN9" s="70">
        <v>8</v>
      </c>
      <c r="AO9" s="70">
        <v>4</v>
      </c>
      <c r="AP9" s="70">
        <v>8</v>
      </c>
      <c r="AQ9" s="70">
        <v>8</v>
      </c>
      <c r="AR9" s="70">
        <v>8</v>
      </c>
      <c r="AS9" s="70">
        <v>8</v>
      </c>
      <c r="AT9" s="70">
        <v>8</v>
      </c>
      <c r="AU9" s="70">
        <v>134504</v>
      </c>
      <c r="AZ9" s="69" t="s">
        <v>352</v>
      </c>
      <c r="BA9" s="70">
        <v>8</v>
      </c>
      <c r="BB9" s="70">
        <v>8</v>
      </c>
      <c r="BC9" s="70">
        <v>8</v>
      </c>
      <c r="BD9" s="70">
        <v>4</v>
      </c>
      <c r="BE9" s="70">
        <v>8</v>
      </c>
      <c r="BF9" s="70">
        <v>4</v>
      </c>
      <c r="BG9" s="70">
        <v>8</v>
      </c>
      <c r="BH9" s="70">
        <v>8</v>
      </c>
      <c r="BI9" s="70">
        <v>8</v>
      </c>
      <c r="BJ9" s="70">
        <v>8</v>
      </c>
      <c r="BK9" s="70">
        <v>8</v>
      </c>
      <c r="BL9" s="70">
        <v>1006389</v>
      </c>
      <c r="BQ9" s="69" t="s">
        <v>352</v>
      </c>
      <c r="BR9" s="70">
        <v>8</v>
      </c>
      <c r="BS9" s="70">
        <v>8</v>
      </c>
      <c r="BT9" s="70">
        <v>8</v>
      </c>
      <c r="BU9" s="70">
        <v>4</v>
      </c>
      <c r="BV9" s="70">
        <v>8</v>
      </c>
      <c r="BW9" s="70">
        <v>4</v>
      </c>
      <c r="BX9" s="70">
        <v>8</v>
      </c>
      <c r="BY9" s="70">
        <v>8</v>
      </c>
      <c r="BZ9" s="70">
        <v>8</v>
      </c>
      <c r="CA9" s="70">
        <v>8</v>
      </c>
      <c r="CB9" s="70">
        <v>8</v>
      </c>
      <c r="CC9" s="70">
        <v>1000319</v>
      </c>
    </row>
    <row r="10" spans="1:81" ht="15" thickBot="1">
      <c r="A10" s="69" t="s">
        <v>353</v>
      </c>
      <c r="B10" s="70">
        <v>10</v>
      </c>
      <c r="C10" s="70">
        <v>10</v>
      </c>
      <c r="D10" s="70">
        <v>10</v>
      </c>
      <c r="E10" s="70">
        <v>2</v>
      </c>
      <c r="F10" s="70">
        <v>10</v>
      </c>
      <c r="G10" s="70">
        <v>2</v>
      </c>
      <c r="H10" s="70">
        <v>10</v>
      </c>
      <c r="I10" s="70">
        <v>10</v>
      </c>
      <c r="J10" s="70">
        <v>10</v>
      </c>
      <c r="K10" s="70">
        <v>10</v>
      </c>
      <c r="L10" s="70">
        <v>10</v>
      </c>
      <c r="M10" s="70">
        <v>185571</v>
      </c>
      <c r="R10" s="69" t="s">
        <v>353</v>
      </c>
      <c r="S10" s="70">
        <v>10</v>
      </c>
      <c r="T10" s="70">
        <v>10</v>
      </c>
      <c r="U10" s="70">
        <v>10</v>
      </c>
      <c r="V10" s="70">
        <v>2</v>
      </c>
      <c r="W10" s="70">
        <v>10</v>
      </c>
      <c r="X10" s="70">
        <v>2</v>
      </c>
      <c r="Y10" s="70">
        <v>10</v>
      </c>
      <c r="Z10" s="70">
        <v>10</v>
      </c>
      <c r="AA10" s="70">
        <v>10</v>
      </c>
      <c r="AB10" s="70">
        <v>10</v>
      </c>
      <c r="AC10" s="70">
        <v>10</v>
      </c>
      <c r="AD10" s="70">
        <v>661557</v>
      </c>
      <c r="AI10" s="69" t="s">
        <v>353</v>
      </c>
      <c r="AJ10" s="70">
        <v>10</v>
      </c>
      <c r="AK10" s="70">
        <v>10</v>
      </c>
      <c r="AL10" s="70">
        <v>10</v>
      </c>
      <c r="AM10" s="70">
        <v>2</v>
      </c>
      <c r="AN10" s="70">
        <v>10</v>
      </c>
      <c r="AO10" s="70">
        <v>2</v>
      </c>
      <c r="AP10" s="70">
        <v>10</v>
      </c>
      <c r="AQ10" s="70">
        <v>10</v>
      </c>
      <c r="AR10" s="70">
        <v>10</v>
      </c>
      <c r="AS10" s="70">
        <v>10</v>
      </c>
      <c r="AT10" s="70">
        <v>10</v>
      </c>
      <c r="AU10" s="70">
        <v>146535</v>
      </c>
      <c r="AZ10" s="69" t="s">
        <v>353</v>
      </c>
      <c r="BA10" s="70">
        <v>10</v>
      </c>
      <c r="BB10" s="70">
        <v>10</v>
      </c>
      <c r="BC10" s="70">
        <v>10</v>
      </c>
      <c r="BD10" s="70">
        <v>2</v>
      </c>
      <c r="BE10" s="70">
        <v>10</v>
      </c>
      <c r="BF10" s="70">
        <v>2</v>
      </c>
      <c r="BG10" s="70">
        <v>10</v>
      </c>
      <c r="BH10" s="70">
        <v>10</v>
      </c>
      <c r="BI10" s="70">
        <v>10</v>
      </c>
      <c r="BJ10" s="70">
        <v>10</v>
      </c>
      <c r="BK10" s="70">
        <v>10</v>
      </c>
      <c r="BL10" s="70">
        <v>1006131</v>
      </c>
      <c r="BQ10" s="69" t="s">
        <v>353</v>
      </c>
      <c r="BR10" s="70">
        <v>10</v>
      </c>
      <c r="BS10" s="70">
        <v>10</v>
      </c>
      <c r="BT10" s="70">
        <v>10</v>
      </c>
      <c r="BU10" s="70">
        <v>2</v>
      </c>
      <c r="BV10" s="70">
        <v>10</v>
      </c>
      <c r="BW10" s="70">
        <v>2</v>
      </c>
      <c r="BX10" s="70">
        <v>10</v>
      </c>
      <c r="BY10" s="70">
        <v>10</v>
      </c>
      <c r="BZ10" s="70">
        <v>10</v>
      </c>
      <c r="CA10" s="70">
        <v>10</v>
      </c>
      <c r="CB10" s="70">
        <v>10</v>
      </c>
      <c r="CC10" s="70">
        <v>1000204</v>
      </c>
    </row>
    <row r="11" spans="1:81" ht="15" thickBot="1">
      <c r="A11" s="69" t="s">
        <v>354</v>
      </c>
      <c r="B11" s="70">
        <v>9</v>
      </c>
      <c r="C11" s="70">
        <v>9</v>
      </c>
      <c r="D11" s="70">
        <v>9</v>
      </c>
      <c r="E11" s="70">
        <v>3</v>
      </c>
      <c r="F11" s="70">
        <v>9</v>
      </c>
      <c r="G11" s="70">
        <v>3</v>
      </c>
      <c r="H11" s="70">
        <v>9</v>
      </c>
      <c r="I11" s="70">
        <v>9</v>
      </c>
      <c r="J11" s="70">
        <v>9</v>
      </c>
      <c r="K11" s="70">
        <v>9</v>
      </c>
      <c r="L11" s="70">
        <v>9</v>
      </c>
      <c r="M11" s="70">
        <v>221944</v>
      </c>
      <c r="R11" s="69" t="s">
        <v>354</v>
      </c>
      <c r="S11" s="70">
        <v>9</v>
      </c>
      <c r="T11" s="70">
        <v>9</v>
      </c>
      <c r="U11" s="70">
        <v>9</v>
      </c>
      <c r="V11" s="70">
        <v>3</v>
      </c>
      <c r="W11" s="70">
        <v>9</v>
      </c>
      <c r="X11" s="70">
        <v>3</v>
      </c>
      <c r="Y11" s="70">
        <v>9</v>
      </c>
      <c r="Z11" s="70">
        <v>9</v>
      </c>
      <c r="AA11" s="70">
        <v>9</v>
      </c>
      <c r="AB11" s="70">
        <v>9</v>
      </c>
      <c r="AC11" s="70">
        <v>9</v>
      </c>
      <c r="AD11" s="70">
        <v>642244</v>
      </c>
      <c r="AI11" s="69" t="s">
        <v>354</v>
      </c>
      <c r="AJ11" s="70">
        <v>9</v>
      </c>
      <c r="AK11" s="70">
        <v>9</v>
      </c>
      <c r="AL11" s="70">
        <v>9</v>
      </c>
      <c r="AM11" s="70">
        <v>3</v>
      </c>
      <c r="AN11" s="70">
        <v>9</v>
      </c>
      <c r="AO11" s="70">
        <v>3</v>
      </c>
      <c r="AP11" s="70">
        <v>9</v>
      </c>
      <c r="AQ11" s="70">
        <v>9</v>
      </c>
      <c r="AR11" s="70">
        <v>9</v>
      </c>
      <c r="AS11" s="70">
        <v>9</v>
      </c>
      <c r="AT11" s="70">
        <v>9</v>
      </c>
      <c r="AU11" s="70">
        <v>131165</v>
      </c>
      <c r="AZ11" s="69" t="s">
        <v>354</v>
      </c>
      <c r="BA11" s="70">
        <v>9</v>
      </c>
      <c r="BB11" s="70">
        <v>9</v>
      </c>
      <c r="BC11" s="70">
        <v>9</v>
      </c>
      <c r="BD11" s="70">
        <v>3</v>
      </c>
      <c r="BE11" s="70">
        <v>9</v>
      </c>
      <c r="BF11" s="70">
        <v>3</v>
      </c>
      <c r="BG11" s="70">
        <v>9</v>
      </c>
      <c r="BH11" s="70">
        <v>9</v>
      </c>
      <c r="BI11" s="70">
        <v>9</v>
      </c>
      <c r="BJ11" s="70">
        <v>9</v>
      </c>
      <c r="BK11" s="70">
        <v>9</v>
      </c>
      <c r="BL11" s="70">
        <v>1004646</v>
      </c>
      <c r="BQ11" s="69" t="s">
        <v>354</v>
      </c>
      <c r="BR11" s="70">
        <v>9</v>
      </c>
      <c r="BS11" s="70">
        <v>9</v>
      </c>
      <c r="BT11" s="70">
        <v>9</v>
      </c>
      <c r="BU11" s="70">
        <v>3</v>
      </c>
      <c r="BV11" s="70">
        <v>9</v>
      </c>
      <c r="BW11" s="70">
        <v>3</v>
      </c>
      <c r="BX11" s="70">
        <v>9</v>
      </c>
      <c r="BY11" s="70">
        <v>9</v>
      </c>
      <c r="BZ11" s="70">
        <v>9</v>
      </c>
      <c r="CA11" s="70">
        <v>9</v>
      </c>
      <c r="CB11" s="70">
        <v>9</v>
      </c>
      <c r="CC11" s="70">
        <v>1000000</v>
      </c>
    </row>
    <row r="12" spans="1:81" ht="15" thickBot="1">
      <c r="A12" s="69" t="s">
        <v>355</v>
      </c>
      <c r="B12" s="70">
        <v>1</v>
      </c>
      <c r="C12" s="70">
        <v>1</v>
      </c>
      <c r="D12" s="70">
        <v>1</v>
      </c>
      <c r="E12" s="70">
        <v>11</v>
      </c>
      <c r="F12" s="70">
        <v>1</v>
      </c>
      <c r="G12" s="70">
        <v>11</v>
      </c>
      <c r="H12" s="70">
        <v>1</v>
      </c>
      <c r="I12" s="70">
        <v>1</v>
      </c>
      <c r="J12" s="70">
        <v>1</v>
      </c>
      <c r="K12" s="70">
        <v>1</v>
      </c>
      <c r="L12" s="70">
        <v>1</v>
      </c>
      <c r="M12" s="70">
        <v>369845</v>
      </c>
      <c r="R12" s="69" t="s">
        <v>355</v>
      </c>
      <c r="S12" s="70">
        <v>1</v>
      </c>
      <c r="T12" s="70">
        <v>1</v>
      </c>
      <c r="U12" s="70">
        <v>1</v>
      </c>
      <c r="V12" s="70">
        <v>11</v>
      </c>
      <c r="W12" s="70">
        <v>1</v>
      </c>
      <c r="X12" s="70">
        <v>11</v>
      </c>
      <c r="Y12" s="70">
        <v>1</v>
      </c>
      <c r="Z12" s="70">
        <v>1</v>
      </c>
      <c r="AA12" s="70">
        <v>1</v>
      </c>
      <c r="AB12" s="70">
        <v>1</v>
      </c>
      <c r="AC12" s="70">
        <v>1</v>
      </c>
      <c r="AD12" s="70">
        <v>578608</v>
      </c>
      <c r="AI12" s="69" t="s">
        <v>355</v>
      </c>
      <c r="AJ12" s="70">
        <v>1</v>
      </c>
      <c r="AK12" s="70">
        <v>1</v>
      </c>
      <c r="AL12" s="70">
        <v>1</v>
      </c>
      <c r="AM12" s="70">
        <v>11</v>
      </c>
      <c r="AN12" s="70">
        <v>1</v>
      </c>
      <c r="AO12" s="70">
        <v>11</v>
      </c>
      <c r="AP12" s="70">
        <v>1</v>
      </c>
      <c r="AQ12" s="70">
        <v>1</v>
      </c>
      <c r="AR12" s="70">
        <v>1</v>
      </c>
      <c r="AS12" s="70">
        <v>1</v>
      </c>
      <c r="AT12" s="70">
        <v>1</v>
      </c>
      <c r="AU12" s="70">
        <v>48969</v>
      </c>
      <c r="AZ12" s="69" t="s">
        <v>355</v>
      </c>
      <c r="BA12" s="70">
        <v>1</v>
      </c>
      <c r="BB12" s="70">
        <v>1</v>
      </c>
      <c r="BC12" s="70">
        <v>1</v>
      </c>
      <c r="BD12" s="70">
        <v>11</v>
      </c>
      <c r="BE12" s="70">
        <v>1</v>
      </c>
      <c r="BF12" s="70">
        <v>11</v>
      </c>
      <c r="BG12" s="70">
        <v>1</v>
      </c>
      <c r="BH12" s="70">
        <v>1</v>
      </c>
      <c r="BI12" s="70">
        <v>1</v>
      </c>
      <c r="BJ12" s="70">
        <v>1</v>
      </c>
      <c r="BK12" s="70">
        <v>1</v>
      </c>
      <c r="BL12" s="70">
        <v>1001288</v>
      </c>
      <c r="BQ12" s="69" t="s">
        <v>355</v>
      </c>
      <c r="BR12" s="70">
        <v>1</v>
      </c>
      <c r="BS12" s="70">
        <v>1</v>
      </c>
      <c r="BT12" s="70">
        <v>1</v>
      </c>
      <c r="BU12" s="70">
        <v>11</v>
      </c>
      <c r="BV12" s="70">
        <v>1</v>
      </c>
      <c r="BW12" s="70">
        <v>11</v>
      </c>
      <c r="BX12" s="70">
        <v>1</v>
      </c>
      <c r="BY12" s="70">
        <v>1</v>
      </c>
      <c r="BZ12" s="70">
        <v>1</v>
      </c>
      <c r="CA12" s="70">
        <v>1</v>
      </c>
      <c r="CB12" s="70">
        <v>1</v>
      </c>
      <c r="CC12" s="70">
        <v>1001288</v>
      </c>
    </row>
    <row r="13" spans="1:81" ht="15" thickBot="1">
      <c r="A13" s="69" t="s">
        <v>356</v>
      </c>
      <c r="B13" s="70">
        <v>3</v>
      </c>
      <c r="C13" s="70">
        <v>3</v>
      </c>
      <c r="D13" s="70">
        <v>3</v>
      </c>
      <c r="E13" s="70">
        <v>9</v>
      </c>
      <c r="F13" s="70">
        <v>3</v>
      </c>
      <c r="G13" s="70">
        <v>9</v>
      </c>
      <c r="H13" s="70">
        <v>3</v>
      </c>
      <c r="I13" s="70">
        <v>3</v>
      </c>
      <c r="J13" s="70">
        <v>3</v>
      </c>
      <c r="K13" s="70">
        <v>3</v>
      </c>
      <c r="L13" s="70">
        <v>3</v>
      </c>
      <c r="M13" s="70">
        <v>332932</v>
      </c>
      <c r="R13" s="69" t="s">
        <v>356</v>
      </c>
      <c r="S13" s="70">
        <v>3</v>
      </c>
      <c r="T13" s="70">
        <v>3</v>
      </c>
      <c r="U13" s="70">
        <v>3</v>
      </c>
      <c r="V13" s="70">
        <v>9</v>
      </c>
      <c r="W13" s="70">
        <v>3</v>
      </c>
      <c r="X13" s="70">
        <v>9</v>
      </c>
      <c r="Y13" s="70">
        <v>3</v>
      </c>
      <c r="Z13" s="70">
        <v>3</v>
      </c>
      <c r="AA13" s="70">
        <v>3</v>
      </c>
      <c r="AB13" s="70">
        <v>3</v>
      </c>
      <c r="AC13" s="70">
        <v>3</v>
      </c>
      <c r="AD13" s="70">
        <v>618990</v>
      </c>
      <c r="AI13" s="69" t="s">
        <v>356</v>
      </c>
      <c r="AJ13" s="70">
        <v>3</v>
      </c>
      <c r="AK13" s="70">
        <v>3</v>
      </c>
      <c r="AL13" s="70">
        <v>3</v>
      </c>
      <c r="AM13" s="70">
        <v>9</v>
      </c>
      <c r="AN13" s="70">
        <v>3</v>
      </c>
      <c r="AO13" s="70">
        <v>9</v>
      </c>
      <c r="AP13" s="70">
        <v>3</v>
      </c>
      <c r="AQ13" s="70">
        <v>3</v>
      </c>
      <c r="AR13" s="70">
        <v>3</v>
      </c>
      <c r="AS13" s="70">
        <v>3</v>
      </c>
      <c r="AT13" s="70">
        <v>3</v>
      </c>
      <c r="AU13" s="70">
        <v>48076</v>
      </c>
      <c r="AZ13" s="69" t="s">
        <v>356</v>
      </c>
      <c r="BA13" s="70">
        <v>3</v>
      </c>
      <c r="BB13" s="70">
        <v>3</v>
      </c>
      <c r="BC13" s="70">
        <v>3</v>
      </c>
      <c r="BD13" s="70">
        <v>9</v>
      </c>
      <c r="BE13" s="70">
        <v>3</v>
      </c>
      <c r="BF13" s="70">
        <v>9</v>
      </c>
      <c r="BG13" s="70">
        <v>3</v>
      </c>
      <c r="BH13" s="70">
        <v>3</v>
      </c>
      <c r="BI13" s="70">
        <v>3</v>
      </c>
      <c r="BJ13" s="70">
        <v>3</v>
      </c>
      <c r="BK13" s="70">
        <v>3</v>
      </c>
      <c r="BL13" s="70">
        <v>1000000</v>
      </c>
      <c r="BQ13" s="69" t="s">
        <v>356</v>
      </c>
      <c r="BR13" s="70">
        <v>3</v>
      </c>
      <c r="BS13" s="70">
        <v>3</v>
      </c>
      <c r="BT13" s="70">
        <v>3</v>
      </c>
      <c r="BU13" s="70">
        <v>9</v>
      </c>
      <c r="BV13" s="70">
        <v>3</v>
      </c>
      <c r="BW13" s="70">
        <v>9</v>
      </c>
      <c r="BX13" s="70">
        <v>3</v>
      </c>
      <c r="BY13" s="70">
        <v>3</v>
      </c>
      <c r="BZ13" s="70">
        <v>3</v>
      </c>
      <c r="CA13" s="70">
        <v>3</v>
      </c>
      <c r="CB13" s="70">
        <v>3</v>
      </c>
      <c r="CC13" s="70">
        <v>1000000</v>
      </c>
    </row>
    <row r="14" spans="1:81" ht="15" thickBot="1">
      <c r="A14" s="69" t="s">
        <v>357</v>
      </c>
      <c r="B14" s="70">
        <v>7</v>
      </c>
      <c r="C14" s="70">
        <v>7</v>
      </c>
      <c r="D14" s="70">
        <v>7</v>
      </c>
      <c r="E14" s="70">
        <v>5</v>
      </c>
      <c r="F14" s="70">
        <v>7</v>
      </c>
      <c r="G14" s="70">
        <v>5</v>
      </c>
      <c r="H14" s="70">
        <v>7</v>
      </c>
      <c r="I14" s="70">
        <v>7</v>
      </c>
      <c r="J14" s="70">
        <v>7</v>
      </c>
      <c r="K14" s="70">
        <v>7</v>
      </c>
      <c r="L14" s="70">
        <v>7</v>
      </c>
      <c r="M14" s="70">
        <v>267857</v>
      </c>
      <c r="R14" s="69" t="s">
        <v>357</v>
      </c>
      <c r="S14" s="70">
        <v>7</v>
      </c>
      <c r="T14" s="70">
        <v>7</v>
      </c>
      <c r="U14" s="70">
        <v>7</v>
      </c>
      <c r="V14" s="70">
        <v>5</v>
      </c>
      <c r="W14" s="70">
        <v>7</v>
      </c>
      <c r="X14" s="70">
        <v>5</v>
      </c>
      <c r="Y14" s="70">
        <v>7</v>
      </c>
      <c r="Z14" s="70">
        <v>7</v>
      </c>
      <c r="AA14" s="70">
        <v>7</v>
      </c>
      <c r="AB14" s="70">
        <v>7</v>
      </c>
      <c r="AC14" s="70">
        <v>7</v>
      </c>
      <c r="AD14" s="70">
        <v>660714</v>
      </c>
      <c r="AI14" s="69" t="s">
        <v>357</v>
      </c>
      <c r="AJ14" s="70">
        <v>7</v>
      </c>
      <c r="AK14" s="70">
        <v>7</v>
      </c>
      <c r="AL14" s="70">
        <v>7</v>
      </c>
      <c r="AM14" s="70">
        <v>5</v>
      </c>
      <c r="AN14" s="70">
        <v>7</v>
      </c>
      <c r="AO14" s="70">
        <v>5</v>
      </c>
      <c r="AP14" s="70">
        <v>7</v>
      </c>
      <c r="AQ14" s="70">
        <v>7</v>
      </c>
      <c r="AR14" s="70">
        <v>7</v>
      </c>
      <c r="AS14" s="70">
        <v>7</v>
      </c>
      <c r="AT14" s="70">
        <v>7</v>
      </c>
      <c r="AU14" s="70">
        <v>71428</v>
      </c>
      <c r="AZ14" s="69" t="s">
        <v>357</v>
      </c>
      <c r="BA14" s="70">
        <v>7</v>
      </c>
      <c r="BB14" s="70">
        <v>7</v>
      </c>
      <c r="BC14" s="70">
        <v>7</v>
      </c>
      <c r="BD14" s="70">
        <v>5</v>
      </c>
      <c r="BE14" s="70">
        <v>7</v>
      </c>
      <c r="BF14" s="70">
        <v>5</v>
      </c>
      <c r="BG14" s="70">
        <v>7</v>
      </c>
      <c r="BH14" s="70">
        <v>7</v>
      </c>
      <c r="BI14" s="70">
        <v>7</v>
      </c>
      <c r="BJ14" s="70">
        <v>7</v>
      </c>
      <c r="BK14" s="70">
        <v>7</v>
      </c>
      <c r="BL14" s="70">
        <v>1000000</v>
      </c>
      <c r="BQ14" s="69" t="s">
        <v>357</v>
      </c>
      <c r="BR14" s="70">
        <v>7</v>
      </c>
      <c r="BS14" s="70">
        <v>7</v>
      </c>
      <c r="BT14" s="70">
        <v>7</v>
      </c>
      <c r="BU14" s="70">
        <v>5</v>
      </c>
      <c r="BV14" s="70">
        <v>7</v>
      </c>
      <c r="BW14" s="70">
        <v>5</v>
      </c>
      <c r="BX14" s="70">
        <v>7</v>
      </c>
      <c r="BY14" s="70">
        <v>7</v>
      </c>
      <c r="BZ14" s="70">
        <v>7</v>
      </c>
      <c r="CA14" s="70">
        <v>7</v>
      </c>
      <c r="CB14" s="70">
        <v>7</v>
      </c>
      <c r="CC14" s="70">
        <v>1000000</v>
      </c>
    </row>
    <row r="15" spans="1:81" ht="15" thickBot="1">
      <c r="A15" s="69" t="s">
        <v>358</v>
      </c>
      <c r="B15" s="70">
        <v>6</v>
      </c>
      <c r="C15" s="70">
        <v>6</v>
      </c>
      <c r="D15" s="70">
        <v>6</v>
      </c>
      <c r="E15" s="70">
        <v>6</v>
      </c>
      <c r="F15" s="70">
        <v>6</v>
      </c>
      <c r="G15" s="70">
        <v>6</v>
      </c>
      <c r="H15" s="70">
        <v>6</v>
      </c>
      <c r="I15" s="70">
        <v>6</v>
      </c>
      <c r="J15" s="70">
        <v>6</v>
      </c>
      <c r="K15" s="70">
        <v>6</v>
      </c>
      <c r="L15" s="70">
        <v>6</v>
      </c>
      <c r="M15" s="70">
        <v>295358</v>
      </c>
      <c r="R15" s="69" t="s">
        <v>358</v>
      </c>
      <c r="S15" s="70">
        <v>6</v>
      </c>
      <c r="T15" s="70">
        <v>6</v>
      </c>
      <c r="U15" s="70">
        <v>6</v>
      </c>
      <c r="V15" s="70">
        <v>6</v>
      </c>
      <c r="W15" s="70">
        <v>6</v>
      </c>
      <c r="X15" s="70">
        <v>6</v>
      </c>
      <c r="Y15" s="70">
        <v>6</v>
      </c>
      <c r="Z15" s="70">
        <v>6</v>
      </c>
      <c r="AA15" s="70">
        <v>6</v>
      </c>
      <c r="AB15" s="70">
        <v>6</v>
      </c>
      <c r="AC15" s="70">
        <v>6</v>
      </c>
      <c r="AD15" s="70">
        <v>622784</v>
      </c>
      <c r="AI15" s="69" t="s">
        <v>358</v>
      </c>
      <c r="AJ15" s="70">
        <v>6</v>
      </c>
      <c r="AK15" s="70">
        <v>6</v>
      </c>
      <c r="AL15" s="70">
        <v>6</v>
      </c>
      <c r="AM15" s="70">
        <v>6</v>
      </c>
      <c r="AN15" s="70">
        <v>6</v>
      </c>
      <c r="AO15" s="70">
        <v>6</v>
      </c>
      <c r="AP15" s="70">
        <v>6</v>
      </c>
      <c r="AQ15" s="70">
        <v>6</v>
      </c>
      <c r="AR15" s="70">
        <v>6</v>
      </c>
      <c r="AS15" s="70">
        <v>6</v>
      </c>
      <c r="AT15" s="70">
        <v>6</v>
      </c>
      <c r="AU15" s="70">
        <v>80168</v>
      </c>
      <c r="AZ15" s="69" t="s">
        <v>358</v>
      </c>
      <c r="BA15" s="70">
        <v>6</v>
      </c>
      <c r="BB15" s="70">
        <v>6</v>
      </c>
      <c r="BC15" s="70">
        <v>6</v>
      </c>
      <c r="BD15" s="70">
        <v>6</v>
      </c>
      <c r="BE15" s="70">
        <v>6</v>
      </c>
      <c r="BF15" s="70">
        <v>6</v>
      </c>
      <c r="BG15" s="70">
        <v>6</v>
      </c>
      <c r="BH15" s="70">
        <v>6</v>
      </c>
      <c r="BI15" s="70">
        <v>6</v>
      </c>
      <c r="BJ15" s="70">
        <v>6</v>
      </c>
      <c r="BK15" s="70">
        <v>6</v>
      </c>
      <c r="BL15" s="70">
        <v>1001687</v>
      </c>
      <c r="BQ15" s="69" t="s">
        <v>358</v>
      </c>
      <c r="BR15" s="70">
        <v>6</v>
      </c>
      <c r="BS15" s="70">
        <v>6</v>
      </c>
      <c r="BT15" s="70">
        <v>6</v>
      </c>
      <c r="BU15" s="70">
        <v>6</v>
      </c>
      <c r="BV15" s="70">
        <v>6</v>
      </c>
      <c r="BW15" s="70">
        <v>6</v>
      </c>
      <c r="BX15" s="70">
        <v>6</v>
      </c>
      <c r="BY15" s="70">
        <v>6</v>
      </c>
      <c r="BZ15" s="70">
        <v>6</v>
      </c>
      <c r="CA15" s="70">
        <v>6</v>
      </c>
      <c r="CB15" s="70">
        <v>6</v>
      </c>
      <c r="CC15" s="70">
        <v>1000000</v>
      </c>
    </row>
    <row r="16" spans="1:81" ht="15" thickBot="1">
      <c r="A16" s="69" t="s">
        <v>359</v>
      </c>
      <c r="B16" s="70">
        <v>5</v>
      </c>
      <c r="C16" s="70">
        <v>5</v>
      </c>
      <c r="D16" s="70">
        <v>5</v>
      </c>
      <c r="E16" s="70">
        <v>7</v>
      </c>
      <c r="F16" s="70">
        <v>5</v>
      </c>
      <c r="G16" s="70">
        <v>7</v>
      </c>
      <c r="H16" s="70">
        <v>5</v>
      </c>
      <c r="I16" s="70">
        <v>5</v>
      </c>
      <c r="J16" s="70">
        <v>5</v>
      </c>
      <c r="K16" s="70">
        <v>5</v>
      </c>
      <c r="L16" s="70">
        <v>5</v>
      </c>
      <c r="M16" s="70">
        <v>315328</v>
      </c>
      <c r="R16" s="69" t="s">
        <v>359</v>
      </c>
      <c r="S16" s="70">
        <v>5</v>
      </c>
      <c r="T16" s="70">
        <v>5</v>
      </c>
      <c r="U16" s="70">
        <v>5</v>
      </c>
      <c r="V16" s="70">
        <v>7</v>
      </c>
      <c r="W16" s="70">
        <v>5</v>
      </c>
      <c r="X16" s="70">
        <v>7</v>
      </c>
      <c r="Y16" s="70">
        <v>5</v>
      </c>
      <c r="Z16" s="70">
        <v>5</v>
      </c>
      <c r="AA16" s="70">
        <v>5</v>
      </c>
      <c r="AB16" s="70">
        <v>5</v>
      </c>
      <c r="AC16" s="70">
        <v>5</v>
      </c>
      <c r="AD16" s="70">
        <v>608759</v>
      </c>
      <c r="AI16" s="69" t="s">
        <v>359</v>
      </c>
      <c r="AJ16" s="70">
        <v>5</v>
      </c>
      <c r="AK16" s="70">
        <v>5</v>
      </c>
      <c r="AL16" s="70">
        <v>5</v>
      </c>
      <c r="AM16" s="70">
        <v>7</v>
      </c>
      <c r="AN16" s="70">
        <v>5</v>
      </c>
      <c r="AO16" s="70">
        <v>7</v>
      </c>
      <c r="AP16" s="70">
        <v>5</v>
      </c>
      <c r="AQ16" s="70">
        <v>5</v>
      </c>
      <c r="AR16" s="70">
        <v>5</v>
      </c>
      <c r="AS16" s="70">
        <v>5</v>
      </c>
      <c r="AT16" s="70">
        <v>5</v>
      </c>
      <c r="AU16" s="70">
        <v>71532</v>
      </c>
      <c r="AZ16" s="69" t="s">
        <v>359</v>
      </c>
      <c r="BA16" s="70">
        <v>5</v>
      </c>
      <c r="BB16" s="70">
        <v>5</v>
      </c>
      <c r="BC16" s="70">
        <v>5</v>
      </c>
      <c r="BD16" s="70">
        <v>7</v>
      </c>
      <c r="BE16" s="70">
        <v>5</v>
      </c>
      <c r="BF16" s="70">
        <v>7</v>
      </c>
      <c r="BG16" s="70">
        <v>5</v>
      </c>
      <c r="BH16" s="70">
        <v>5</v>
      </c>
      <c r="BI16" s="70">
        <v>5</v>
      </c>
      <c r="BJ16" s="70">
        <v>5</v>
      </c>
      <c r="BK16" s="70">
        <v>5</v>
      </c>
      <c r="BL16" s="70">
        <v>1004379</v>
      </c>
      <c r="BQ16" s="69" t="s">
        <v>359</v>
      </c>
      <c r="BR16" s="70">
        <v>5</v>
      </c>
      <c r="BS16" s="70">
        <v>5</v>
      </c>
      <c r="BT16" s="70">
        <v>5</v>
      </c>
      <c r="BU16" s="70">
        <v>7</v>
      </c>
      <c r="BV16" s="70">
        <v>5</v>
      </c>
      <c r="BW16" s="70">
        <v>7</v>
      </c>
      <c r="BX16" s="70">
        <v>5</v>
      </c>
      <c r="BY16" s="70">
        <v>5</v>
      </c>
      <c r="BZ16" s="70">
        <v>5</v>
      </c>
      <c r="CA16" s="70">
        <v>5</v>
      </c>
      <c r="CB16" s="70">
        <v>5</v>
      </c>
      <c r="CC16" s="70">
        <v>1000000</v>
      </c>
    </row>
    <row r="17" spans="1:81" ht="15" thickBot="1">
      <c r="A17" s="69" t="s">
        <v>360</v>
      </c>
      <c r="B17" s="70">
        <v>2</v>
      </c>
      <c r="C17" s="70">
        <v>2</v>
      </c>
      <c r="D17" s="70">
        <v>2</v>
      </c>
      <c r="E17" s="70">
        <v>10</v>
      </c>
      <c r="F17" s="70">
        <v>2</v>
      </c>
      <c r="G17" s="70">
        <v>10</v>
      </c>
      <c r="H17" s="70">
        <v>2</v>
      </c>
      <c r="I17" s="70">
        <v>2</v>
      </c>
      <c r="J17" s="70">
        <v>2</v>
      </c>
      <c r="K17" s="70">
        <v>2</v>
      </c>
      <c r="L17" s="70">
        <v>2</v>
      </c>
      <c r="M17" s="70">
        <v>342809</v>
      </c>
      <c r="R17" s="69" t="s">
        <v>360</v>
      </c>
      <c r="S17" s="70">
        <v>2</v>
      </c>
      <c r="T17" s="70">
        <v>2</v>
      </c>
      <c r="U17" s="70">
        <v>2</v>
      </c>
      <c r="V17" s="70">
        <v>10</v>
      </c>
      <c r="W17" s="70">
        <v>2</v>
      </c>
      <c r="X17" s="70">
        <v>10</v>
      </c>
      <c r="Y17" s="70">
        <v>2</v>
      </c>
      <c r="Z17" s="70">
        <v>2</v>
      </c>
      <c r="AA17" s="70">
        <v>2</v>
      </c>
      <c r="AB17" s="70">
        <v>2</v>
      </c>
      <c r="AC17" s="70">
        <v>2</v>
      </c>
      <c r="AD17" s="70">
        <v>588628</v>
      </c>
      <c r="AI17" s="69" t="s">
        <v>360</v>
      </c>
      <c r="AJ17" s="70">
        <v>2</v>
      </c>
      <c r="AK17" s="70">
        <v>2</v>
      </c>
      <c r="AL17" s="70">
        <v>2</v>
      </c>
      <c r="AM17" s="70">
        <v>10</v>
      </c>
      <c r="AN17" s="70">
        <v>2</v>
      </c>
      <c r="AO17" s="70">
        <v>10</v>
      </c>
      <c r="AP17" s="70">
        <v>2</v>
      </c>
      <c r="AQ17" s="70">
        <v>2</v>
      </c>
      <c r="AR17" s="70">
        <v>2</v>
      </c>
      <c r="AS17" s="70">
        <v>2</v>
      </c>
      <c r="AT17" s="70">
        <v>2</v>
      </c>
      <c r="AU17" s="70">
        <v>65217</v>
      </c>
      <c r="AZ17" s="69" t="s">
        <v>360</v>
      </c>
      <c r="BA17" s="70">
        <v>2</v>
      </c>
      <c r="BB17" s="70">
        <v>2</v>
      </c>
      <c r="BC17" s="70">
        <v>2</v>
      </c>
      <c r="BD17" s="70">
        <v>10</v>
      </c>
      <c r="BE17" s="70">
        <v>2</v>
      </c>
      <c r="BF17" s="70">
        <v>10</v>
      </c>
      <c r="BG17" s="70">
        <v>2</v>
      </c>
      <c r="BH17" s="70">
        <v>2</v>
      </c>
      <c r="BI17" s="70">
        <v>2</v>
      </c>
      <c r="BJ17" s="70">
        <v>2</v>
      </c>
      <c r="BK17" s="70">
        <v>2</v>
      </c>
      <c r="BL17" s="70">
        <v>1001672</v>
      </c>
      <c r="BQ17" s="69" t="s">
        <v>360</v>
      </c>
      <c r="BR17" s="70">
        <v>2</v>
      </c>
      <c r="BS17" s="70">
        <v>2</v>
      </c>
      <c r="BT17" s="70">
        <v>2</v>
      </c>
      <c r="BU17" s="70">
        <v>10</v>
      </c>
      <c r="BV17" s="70">
        <v>2</v>
      </c>
      <c r="BW17" s="70">
        <v>10</v>
      </c>
      <c r="BX17" s="70">
        <v>2</v>
      </c>
      <c r="BY17" s="70">
        <v>2</v>
      </c>
      <c r="BZ17" s="70">
        <v>2</v>
      </c>
      <c r="CA17" s="70">
        <v>2</v>
      </c>
      <c r="CB17" s="70">
        <v>2</v>
      </c>
      <c r="CC17" s="70">
        <v>1001672</v>
      </c>
    </row>
    <row r="18" spans="1:81" ht="15" thickBot="1">
      <c r="A18" s="69" t="s">
        <v>361</v>
      </c>
      <c r="B18" s="70">
        <v>4</v>
      </c>
      <c r="C18" s="70">
        <v>4</v>
      </c>
      <c r="D18" s="70">
        <v>4</v>
      </c>
      <c r="E18" s="70">
        <v>8</v>
      </c>
      <c r="F18" s="70">
        <v>4</v>
      </c>
      <c r="G18" s="70">
        <v>8</v>
      </c>
      <c r="H18" s="70">
        <v>4</v>
      </c>
      <c r="I18" s="70">
        <v>4</v>
      </c>
      <c r="J18" s="70">
        <v>4</v>
      </c>
      <c r="K18" s="70">
        <v>4</v>
      </c>
      <c r="L18" s="70">
        <v>4</v>
      </c>
      <c r="M18" s="70">
        <v>316239</v>
      </c>
      <c r="R18" s="69" t="s">
        <v>361</v>
      </c>
      <c r="S18" s="70">
        <v>4</v>
      </c>
      <c r="T18" s="70">
        <v>4</v>
      </c>
      <c r="U18" s="70">
        <v>4</v>
      </c>
      <c r="V18" s="70">
        <v>8</v>
      </c>
      <c r="W18" s="70">
        <v>4</v>
      </c>
      <c r="X18" s="70">
        <v>8</v>
      </c>
      <c r="Y18" s="70">
        <v>4</v>
      </c>
      <c r="Z18" s="70">
        <v>4</v>
      </c>
      <c r="AA18" s="70">
        <v>4</v>
      </c>
      <c r="AB18" s="70">
        <v>4</v>
      </c>
      <c r="AC18" s="70">
        <v>4</v>
      </c>
      <c r="AD18" s="70">
        <v>602789</v>
      </c>
      <c r="AI18" s="69" t="s">
        <v>361</v>
      </c>
      <c r="AJ18" s="70">
        <v>4</v>
      </c>
      <c r="AK18" s="70">
        <v>4</v>
      </c>
      <c r="AL18" s="70">
        <v>4</v>
      </c>
      <c r="AM18" s="70">
        <v>8</v>
      </c>
      <c r="AN18" s="70">
        <v>4</v>
      </c>
      <c r="AO18" s="70">
        <v>8</v>
      </c>
      <c r="AP18" s="70">
        <v>4</v>
      </c>
      <c r="AQ18" s="70">
        <v>4</v>
      </c>
      <c r="AR18" s="70">
        <v>4</v>
      </c>
      <c r="AS18" s="70">
        <v>4</v>
      </c>
      <c r="AT18" s="70">
        <v>4</v>
      </c>
      <c r="AU18" s="70">
        <v>78272</v>
      </c>
      <c r="AZ18" s="69" t="s">
        <v>361</v>
      </c>
      <c r="BA18" s="70">
        <v>4</v>
      </c>
      <c r="BB18" s="70">
        <v>4</v>
      </c>
      <c r="BC18" s="70">
        <v>4</v>
      </c>
      <c r="BD18" s="70">
        <v>8</v>
      </c>
      <c r="BE18" s="70">
        <v>4</v>
      </c>
      <c r="BF18" s="70">
        <v>8</v>
      </c>
      <c r="BG18" s="70">
        <v>4</v>
      </c>
      <c r="BH18" s="70">
        <v>4</v>
      </c>
      <c r="BI18" s="70">
        <v>4</v>
      </c>
      <c r="BJ18" s="70">
        <v>4</v>
      </c>
      <c r="BK18" s="70">
        <v>4</v>
      </c>
      <c r="BL18" s="70">
        <v>1002699</v>
      </c>
      <c r="BQ18" s="69" t="s">
        <v>361</v>
      </c>
      <c r="BR18" s="70">
        <v>4</v>
      </c>
      <c r="BS18" s="70">
        <v>4</v>
      </c>
      <c r="BT18" s="70">
        <v>4</v>
      </c>
      <c r="BU18" s="70">
        <v>8</v>
      </c>
      <c r="BV18" s="70">
        <v>4</v>
      </c>
      <c r="BW18" s="70">
        <v>8</v>
      </c>
      <c r="BX18" s="70">
        <v>4</v>
      </c>
      <c r="BY18" s="70">
        <v>4</v>
      </c>
      <c r="BZ18" s="70">
        <v>4</v>
      </c>
      <c r="CA18" s="70">
        <v>4</v>
      </c>
      <c r="CB18" s="70">
        <v>4</v>
      </c>
      <c r="CC18" s="70">
        <v>1000000</v>
      </c>
    </row>
    <row r="19" spans="1:81" ht="18.5" thickBot="1">
      <c r="A19" s="65"/>
      <c r="R19" s="65"/>
      <c r="AI19" s="65"/>
      <c r="AZ19" s="65"/>
      <c r="BQ19" s="65"/>
    </row>
    <row r="20" spans="1:81" ht="15" thickBot="1">
      <c r="A20" s="69" t="s">
        <v>362</v>
      </c>
      <c r="B20" s="69" t="s">
        <v>339</v>
      </c>
      <c r="C20" s="69" t="s">
        <v>340</v>
      </c>
      <c r="D20" s="69" t="s">
        <v>341</v>
      </c>
      <c r="E20" s="69" t="s">
        <v>342</v>
      </c>
      <c r="F20" s="69" t="s">
        <v>343</v>
      </c>
      <c r="G20" s="69" t="s">
        <v>344</v>
      </c>
      <c r="H20" s="69" t="s">
        <v>345</v>
      </c>
      <c r="I20" s="69" t="s">
        <v>346</v>
      </c>
      <c r="J20" s="69" t="s">
        <v>347</v>
      </c>
      <c r="K20" s="69" t="s">
        <v>348</v>
      </c>
      <c r="L20" s="69" t="s">
        <v>349</v>
      </c>
      <c r="R20" s="69" t="s">
        <v>362</v>
      </c>
      <c r="S20" s="69" t="s">
        <v>339</v>
      </c>
      <c r="T20" s="69" t="s">
        <v>340</v>
      </c>
      <c r="U20" s="69" t="s">
        <v>341</v>
      </c>
      <c r="V20" s="69" t="s">
        <v>342</v>
      </c>
      <c r="W20" s="69" t="s">
        <v>343</v>
      </c>
      <c r="X20" s="69" t="s">
        <v>344</v>
      </c>
      <c r="Y20" s="69" t="s">
        <v>345</v>
      </c>
      <c r="Z20" s="69" t="s">
        <v>346</v>
      </c>
      <c r="AA20" s="69" t="s">
        <v>347</v>
      </c>
      <c r="AB20" s="69" t="s">
        <v>348</v>
      </c>
      <c r="AC20" s="69" t="s">
        <v>349</v>
      </c>
      <c r="AI20" s="69" t="s">
        <v>362</v>
      </c>
      <c r="AJ20" s="69" t="s">
        <v>339</v>
      </c>
      <c r="AK20" s="69" t="s">
        <v>340</v>
      </c>
      <c r="AL20" s="69" t="s">
        <v>341</v>
      </c>
      <c r="AM20" s="69" t="s">
        <v>342</v>
      </c>
      <c r="AN20" s="69" t="s">
        <v>343</v>
      </c>
      <c r="AO20" s="69" t="s">
        <v>344</v>
      </c>
      <c r="AP20" s="69" t="s">
        <v>345</v>
      </c>
      <c r="AQ20" s="69" t="s">
        <v>346</v>
      </c>
      <c r="AR20" s="69" t="s">
        <v>347</v>
      </c>
      <c r="AS20" s="69" t="s">
        <v>348</v>
      </c>
      <c r="AT20" s="69" t="s">
        <v>349</v>
      </c>
      <c r="AZ20" s="69" t="s">
        <v>362</v>
      </c>
      <c r="BA20" s="69" t="s">
        <v>339</v>
      </c>
      <c r="BB20" s="69" t="s">
        <v>340</v>
      </c>
      <c r="BC20" s="69" t="s">
        <v>341</v>
      </c>
      <c r="BD20" s="69" t="s">
        <v>342</v>
      </c>
      <c r="BE20" s="69" t="s">
        <v>343</v>
      </c>
      <c r="BF20" s="69" t="s">
        <v>344</v>
      </c>
      <c r="BG20" s="69" t="s">
        <v>345</v>
      </c>
      <c r="BH20" s="69" t="s">
        <v>346</v>
      </c>
      <c r="BI20" s="69" t="s">
        <v>347</v>
      </c>
      <c r="BJ20" s="69" t="s">
        <v>348</v>
      </c>
      <c r="BK20" s="69" t="s">
        <v>349</v>
      </c>
      <c r="BQ20" s="69" t="s">
        <v>362</v>
      </c>
      <c r="BR20" s="69" t="s">
        <v>339</v>
      </c>
      <c r="BS20" s="69" t="s">
        <v>340</v>
      </c>
      <c r="BT20" s="69" t="s">
        <v>341</v>
      </c>
      <c r="BU20" s="69" t="s">
        <v>342</v>
      </c>
      <c r="BV20" s="69" t="s">
        <v>343</v>
      </c>
      <c r="BW20" s="69" t="s">
        <v>344</v>
      </c>
      <c r="BX20" s="69" t="s">
        <v>345</v>
      </c>
      <c r="BY20" s="69" t="s">
        <v>346</v>
      </c>
      <c r="BZ20" s="69" t="s">
        <v>347</v>
      </c>
      <c r="CA20" s="69" t="s">
        <v>348</v>
      </c>
      <c r="CB20" s="69" t="s">
        <v>349</v>
      </c>
    </row>
    <row r="21" spans="1:81" ht="15" thickBot="1">
      <c r="A21" s="69" t="s">
        <v>363</v>
      </c>
      <c r="B21" s="70" t="s">
        <v>364</v>
      </c>
      <c r="C21" s="70" t="s">
        <v>365</v>
      </c>
      <c r="D21" s="70" t="s">
        <v>365</v>
      </c>
      <c r="E21" s="70" t="s">
        <v>366</v>
      </c>
      <c r="F21" s="70" t="s">
        <v>365</v>
      </c>
      <c r="G21" s="70" t="s">
        <v>365</v>
      </c>
      <c r="H21" s="70" t="s">
        <v>365</v>
      </c>
      <c r="I21" s="70" t="s">
        <v>365</v>
      </c>
      <c r="J21" s="70" t="s">
        <v>365</v>
      </c>
      <c r="K21" s="70" t="s">
        <v>365</v>
      </c>
      <c r="L21" s="70" t="s">
        <v>365</v>
      </c>
      <c r="R21" s="69" t="s">
        <v>363</v>
      </c>
      <c r="S21" s="70" t="s">
        <v>404</v>
      </c>
      <c r="T21" s="70" t="s">
        <v>365</v>
      </c>
      <c r="U21" s="70" t="s">
        <v>365</v>
      </c>
      <c r="V21" s="70" t="s">
        <v>405</v>
      </c>
      <c r="W21" s="70" t="s">
        <v>365</v>
      </c>
      <c r="X21" s="70" t="s">
        <v>365</v>
      </c>
      <c r="Y21" s="70" t="s">
        <v>365</v>
      </c>
      <c r="Z21" s="70" t="s">
        <v>365</v>
      </c>
      <c r="AA21" s="70" t="s">
        <v>365</v>
      </c>
      <c r="AB21" s="70" t="s">
        <v>365</v>
      </c>
      <c r="AC21" s="70" t="s">
        <v>365</v>
      </c>
      <c r="AI21" s="69" t="s">
        <v>363</v>
      </c>
      <c r="AJ21" s="70" t="s">
        <v>419</v>
      </c>
      <c r="AK21" s="70" t="s">
        <v>365</v>
      </c>
      <c r="AL21" s="70" t="s">
        <v>365</v>
      </c>
      <c r="AM21" s="70" t="s">
        <v>420</v>
      </c>
      <c r="AN21" s="70" t="s">
        <v>365</v>
      </c>
      <c r="AO21" s="70" t="s">
        <v>365</v>
      </c>
      <c r="AP21" s="70" t="s">
        <v>365</v>
      </c>
      <c r="AQ21" s="70" t="s">
        <v>365</v>
      </c>
      <c r="AR21" s="70" t="s">
        <v>365</v>
      </c>
      <c r="AS21" s="70" t="s">
        <v>365</v>
      </c>
      <c r="AT21" s="70" t="s">
        <v>365</v>
      </c>
      <c r="AZ21" s="69" t="s">
        <v>363</v>
      </c>
      <c r="BA21" s="70" t="s">
        <v>433</v>
      </c>
      <c r="BB21" s="70" t="s">
        <v>365</v>
      </c>
      <c r="BC21" s="70" t="s">
        <v>365</v>
      </c>
      <c r="BD21" s="70" t="s">
        <v>434</v>
      </c>
      <c r="BE21" s="70" t="s">
        <v>365</v>
      </c>
      <c r="BF21" s="70" t="s">
        <v>365</v>
      </c>
      <c r="BG21" s="70" t="s">
        <v>365</v>
      </c>
      <c r="BH21" s="70" t="s">
        <v>365</v>
      </c>
      <c r="BI21" s="70" t="s">
        <v>365</v>
      </c>
      <c r="BJ21" s="70" t="s">
        <v>365</v>
      </c>
      <c r="BK21" s="70" t="s">
        <v>365</v>
      </c>
      <c r="BQ21" s="69" t="s">
        <v>363</v>
      </c>
      <c r="BR21" s="70" t="s">
        <v>433</v>
      </c>
      <c r="BS21" s="70" t="s">
        <v>365</v>
      </c>
      <c r="BT21" s="70" t="s">
        <v>365</v>
      </c>
      <c r="BU21" s="70" t="s">
        <v>447</v>
      </c>
      <c r="BV21" s="70" t="s">
        <v>365</v>
      </c>
      <c r="BW21" s="70" t="s">
        <v>365</v>
      </c>
      <c r="BX21" s="70" t="s">
        <v>365</v>
      </c>
      <c r="BY21" s="70" t="s">
        <v>365</v>
      </c>
      <c r="BZ21" s="70" t="s">
        <v>365</v>
      </c>
      <c r="CA21" s="70" t="s">
        <v>365</v>
      </c>
      <c r="CB21" s="70" t="s">
        <v>365</v>
      </c>
    </row>
    <row r="22" spans="1:81" ht="15" thickBot="1">
      <c r="A22" s="69" t="s">
        <v>367</v>
      </c>
      <c r="B22" s="70" t="s">
        <v>368</v>
      </c>
      <c r="C22" s="70" t="s">
        <v>365</v>
      </c>
      <c r="D22" s="70" t="s">
        <v>365</v>
      </c>
      <c r="E22" s="70" t="s">
        <v>366</v>
      </c>
      <c r="F22" s="70" t="s">
        <v>365</v>
      </c>
      <c r="G22" s="70" t="s">
        <v>365</v>
      </c>
      <c r="H22" s="70" t="s">
        <v>365</v>
      </c>
      <c r="I22" s="70" t="s">
        <v>365</v>
      </c>
      <c r="J22" s="70" t="s">
        <v>365</v>
      </c>
      <c r="K22" s="70" t="s">
        <v>365</v>
      </c>
      <c r="L22" s="70" t="s">
        <v>365</v>
      </c>
      <c r="R22" s="69" t="s">
        <v>367</v>
      </c>
      <c r="S22" s="70" t="s">
        <v>404</v>
      </c>
      <c r="T22" s="70" t="s">
        <v>365</v>
      </c>
      <c r="U22" s="70" t="s">
        <v>365</v>
      </c>
      <c r="V22" s="70" t="s">
        <v>405</v>
      </c>
      <c r="W22" s="70" t="s">
        <v>365</v>
      </c>
      <c r="X22" s="70" t="s">
        <v>365</v>
      </c>
      <c r="Y22" s="70" t="s">
        <v>365</v>
      </c>
      <c r="Z22" s="70" t="s">
        <v>365</v>
      </c>
      <c r="AA22" s="70" t="s">
        <v>365</v>
      </c>
      <c r="AB22" s="70" t="s">
        <v>365</v>
      </c>
      <c r="AC22" s="70" t="s">
        <v>365</v>
      </c>
      <c r="AI22" s="69" t="s">
        <v>367</v>
      </c>
      <c r="AJ22" s="70" t="s">
        <v>419</v>
      </c>
      <c r="AK22" s="70" t="s">
        <v>365</v>
      </c>
      <c r="AL22" s="70" t="s">
        <v>365</v>
      </c>
      <c r="AM22" s="70" t="s">
        <v>421</v>
      </c>
      <c r="AN22" s="70" t="s">
        <v>365</v>
      </c>
      <c r="AO22" s="70" t="s">
        <v>365</v>
      </c>
      <c r="AP22" s="70" t="s">
        <v>365</v>
      </c>
      <c r="AQ22" s="70" t="s">
        <v>365</v>
      </c>
      <c r="AR22" s="70" t="s">
        <v>365</v>
      </c>
      <c r="AS22" s="70" t="s">
        <v>365</v>
      </c>
      <c r="AT22" s="70" t="s">
        <v>365</v>
      </c>
      <c r="AZ22" s="69" t="s">
        <v>367</v>
      </c>
      <c r="BA22" s="70" t="s">
        <v>433</v>
      </c>
      <c r="BB22" s="70" t="s">
        <v>365</v>
      </c>
      <c r="BC22" s="70" t="s">
        <v>365</v>
      </c>
      <c r="BD22" s="70" t="s">
        <v>434</v>
      </c>
      <c r="BE22" s="70" t="s">
        <v>365</v>
      </c>
      <c r="BF22" s="70" t="s">
        <v>365</v>
      </c>
      <c r="BG22" s="70" t="s">
        <v>365</v>
      </c>
      <c r="BH22" s="70" t="s">
        <v>365</v>
      </c>
      <c r="BI22" s="70" t="s">
        <v>365</v>
      </c>
      <c r="BJ22" s="70" t="s">
        <v>365</v>
      </c>
      <c r="BK22" s="70" t="s">
        <v>365</v>
      </c>
      <c r="BQ22" s="69" t="s">
        <v>367</v>
      </c>
      <c r="BR22" s="70" t="s">
        <v>433</v>
      </c>
      <c r="BS22" s="70" t="s">
        <v>365</v>
      </c>
      <c r="BT22" s="70" t="s">
        <v>365</v>
      </c>
      <c r="BU22" s="70" t="s">
        <v>447</v>
      </c>
      <c r="BV22" s="70" t="s">
        <v>365</v>
      </c>
      <c r="BW22" s="70" t="s">
        <v>365</v>
      </c>
      <c r="BX22" s="70" t="s">
        <v>365</v>
      </c>
      <c r="BY22" s="70" t="s">
        <v>365</v>
      </c>
      <c r="BZ22" s="70" t="s">
        <v>365</v>
      </c>
      <c r="CA22" s="70" t="s">
        <v>365</v>
      </c>
      <c r="CB22" s="70" t="s">
        <v>365</v>
      </c>
    </row>
    <row r="23" spans="1:81" ht="15" thickBot="1">
      <c r="A23" s="69" t="s">
        <v>369</v>
      </c>
      <c r="B23" s="70" t="s">
        <v>370</v>
      </c>
      <c r="C23" s="70" t="s">
        <v>365</v>
      </c>
      <c r="D23" s="70" t="s">
        <v>365</v>
      </c>
      <c r="E23" s="70" t="s">
        <v>366</v>
      </c>
      <c r="F23" s="70" t="s">
        <v>365</v>
      </c>
      <c r="G23" s="70" t="s">
        <v>365</v>
      </c>
      <c r="H23" s="70" t="s">
        <v>365</v>
      </c>
      <c r="I23" s="70" t="s">
        <v>365</v>
      </c>
      <c r="J23" s="70" t="s">
        <v>365</v>
      </c>
      <c r="K23" s="70" t="s">
        <v>365</v>
      </c>
      <c r="L23" s="70" t="s">
        <v>365</v>
      </c>
      <c r="R23" s="69" t="s">
        <v>369</v>
      </c>
      <c r="S23" s="70" t="s">
        <v>404</v>
      </c>
      <c r="T23" s="70" t="s">
        <v>365</v>
      </c>
      <c r="U23" s="70" t="s">
        <v>365</v>
      </c>
      <c r="V23" s="70" t="s">
        <v>406</v>
      </c>
      <c r="W23" s="70" t="s">
        <v>365</v>
      </c>
      <c r="X23" s="70" t="s">
        <v>365</v>
      </c>
      <c r="Y23" s="70" t="s">
        <v>365</v>
      </c>
      <c r="Z23" s="70" t="s">
        <v>365</v>
      </c>
      <c r="AA23" s="70" t="s">
        <v>365</v>
      </c>
      <c r="AB23" s="70" t="s">
        <v>365</v>
      </c>
      <c r="AC23" s="70" t="s">
        <v>365</v>
      </c>
      <c r="AI23" s="69" t="s">
        <v>369</v>
      </c>
      <c r="AJ23" s="70" t="s">
        <v>422</v>
      </c>
      <c r="AK23" s="70" t="s">
        <v>365</v>
      </c>
      <c r="AL23" s="70" t="s">
        <v>365</v>
      </c>
      <c r="AM23" s="70" t="s">
        <v>423</v>
      </c>
      <c r="AN23" s="70" t="s">
        <v>365</v>
      </c>
      <c r="AO23" s="70" t="s">
        <v>365</v>
      </c>
      <c r="AP23" s="70" t="s">
        <v>365</v>
      </c>
      <c r="AQ23" s="70" t="s">
        <v>365</v>
      </c>
      <c r="AR23" s="70" t="s">
        <v>365</v>
      </c>
      <c r="AS23" s="70" t="s">
        <v>365</v>
      </c>
      <c r="AT23" s="70" t="s">
        <v>365</v>
      </c>
      <c r="AZ23" s="69" t="s">
        <v>369</v>
      </c>
      <c r="BA23" s="70" t="s">
        <v>435</v>
      </c>
      <c r="BB23" s="70" t="s">
        <v>365</v>
      </c>
      <c r="BC23" s="70" t="s">
        <v>365</v>
      </c>
      <c r="BD23" s="70" t="s">
        <v>436</v>
      </c>
      <c r="BE23" s="70" t="s">
        <v>365</v>
      </c>
      <c r="BF23" s="70" t="s">
        <v>365</v>
      </c>
      <c r="BG23" s="70" t="s">
        <v>365</v>
      </c>
      <c r="BH23" s="70" t="s">
        <v>365</v>
      </c>
      <c r="BI23" s="70" t="s">
        <v>365</v>
      </c>
      <c r="BJ23" s="70" t="s">
        <v>365</v>
      </c>
      <c r="BK23" s="70" t="s">
        <v>365</v>
      </c>
      <c r="BQ23" s="69" t="s">
        <v>369</v>
      </c>
      <c r="BR23" s="70" t="s">
        <v>435</v>
      </c>
      <c r="BS23" s="70" t="s">
        <v>365</v>
      </c>
      <c r="BT23" s="70" t="s">
        <v>365</v>
      </c>
      <c r="BU23" s="70" t="s">
        <v>448</v>
      </c>
      <c r="BV23" s="70" t="s">
        <v>365</v>
      </c>
      <c r="BW23" s="70" t="s">
        <v>365</v>
      </c>
      <c r="BX23" s="70" t="s">
        <v>365</v>
      </c>
      <c r="BY23" s="70" t="s">
        <v>365</v>
      </c>
      <c r="BZ23" s="70" t="s">
        <v>365</v>
      </c>
      <c r="CA23" s="70" t="s">
        <v>365</v>
      </c>
      <c r="CB23" s="70" t="s">
        <v>365</v>
      </c>
    </row>
    <row r="24" spans="1:81" ht="15" thickBot="1">
      <c r="A24" s="69" t="s">
        <v>371</v>
      </c>
      <c r="B24" s="70" t="s">
        <v>372</v>
      </c>
      <c r="C24" s="70" t="s">
        <v>365</v>
      </c>
      <c r="D24" s="70" t="s">
        <v>365</v>
      </c>
      <c r="E24" s="70" t="s">
        <v>366</v>
      </c>
      <c r="F24" s="70" t="s">
        <v>365</v>
      </c>
      <c r="G24" s="70" t="s">
        <v>365</v>
      </c>
      <c r="H24" s="70" t="s">
        <v>365</v>
      </c>
      <c r="I24" s="70" t="s">
        <v>365</v>
      </c>
      <c r="J24" s="70" t="s">
        <v>365</v>
      </c>
      <c r="K24" s="70" t="s">
        <v>365</v>
      </c>
      <c r="L24" s="70" t="s">
        <v>365</v>
      </c>
      <c r="R24" s="69" t="s">
        <v>371</v>
      </c>
      <c r="S24" s="70" t="s">
        <v>407</v>
      </c>
      <c r="T24" s="70" t="s">
        <v>365</v>
      </c>
      <c r="U24" s="70" t="s">
        <v>365</v>
      </c>
      <c r="V24" s="70" t="s">
        <v>408</v>
      </c>
      <c r="W24" s="70" t="s">
        <v>365</v>
      </c>
      <c r="X24" s="70" t="s">
        <v>365</v>
      </c>
      <c r="Y24" s="70" t="s">
        <v>365</v>
      </c>
      <c r="Z24" s="70" t="s">
        <v>365</v>
      </c>
      <c r="AA24" s="70" t="s">
        <v>365</v>
      </c>
      <c r="AB24" s="70" t="s">
        <v>365</v>
      </c>
      <c r="AC24" s="70" t="s">
        <v>365</v>
      </c>
      <c r="AI24" s="69" t="s">
        <v>371</v>
      </c>
      <c r="AJ24" s="70" t="s">
        <v>422</v>
      </c>
      <c r="AK24" s="70" t="s">
        <v>365</v>
      </c>
      <c r="AL24" s="70" t="s">
        <v>365</v>
      </c>
      <c r="AM24" s="70" t="s">
        <v>423</v>
      </c>
      <c r="AN24" s="70" t="s">
        <v>365</v>
      </c>
      <c r="AO24" s="70" t="s">
        <v>365</v>
      </c>
      <c r="AP24" s="70" t="s">
        <v>365</v>
      </c>
      <c r="AQ24" s="70" t="s">
        <v>365</v>
      </c>
      <c r="AR24" s="70" t="s">
        <v>365</v>
      </c>
      <c r="AS24" s="70" t="s">
        <v>365</v>
      </c>
      <c r="AT24" s="70" t="s">
        <v>365</v>
      </c>
      <c r="AZ24" s="69" t="s">
        <v>371</v>
      </c>
      <c r="BA24" s="70" t="s">
        <v>435</v>
      </c>
      <c r="BB24" s="70" t="s">
        <v>365</v>
      </c>
      <c r="BC24" s="70" t="s">
        <v>365</v>
      </c>
      <c r="BD24" s="70" t="s">
        <v>436</v>
      </c>
      <c r="BE24" s="70" t="s">
        <v>365</v>
      </c>
      <c r="BF24" s="70" t="s">
        <v>365</v>
      </c>
      <c r="BG24" s="70" t="s">
        <v>365</v>
      </c>
      <c r="BH24" s="70" t="s">
        <v>365</v>
      </c>
      <c r="BI24" s="70" t="s">
        <v>365</v>
      </c>
      <c r="BJ24" s="70" t="s">
        <v>365</v>
      </c>
      <c r="BK24" s="70" t="s">
        <v>365</v>
      </c>
      <c r="BQ24" s="69" t="s">
        <v>371</v>
      </c>
      <c r="BR24" s="70" t="s">
        <v>435</v>
      </c>
      <c r="BS24" s="70" t="s">
        <v>365</v>
      </c>
      <c r="BT24" s="70" t="s">
        <v>365</v>
      </c>
      <c r="BU24" s="70" t="s">
        <v>448</v>
      </c>
      <c r="BV24" s="70" t="s">
        <v>365</v>
      </c>
      <c r="BW24" s="70" t="s">
        <v>365</v>
      </c>
      <c r="BX24" s="70" t="s">
        <v>365</v>
      </c>
      <c r="BY24" s="70" t="s">
        <v>365</v>
      </c>
      <c r="BZ24" s="70" t="s">
        <v>365</v>
      </c>
      <c r="CA24" s="70" t="s">
        <v>365</v>
      </c>
      <c r="CB24" s="70" t="s">
        <v>365</v>
      </c>
    </row>
    <row r="25" spans="1:81" ht="15" thickBot="1">
      <c r="A25" s="69" t="s">
        <v>373</v>
      </c>
      <c r="B25" s="70" t="s">
        <v>517</v>
      </c>
      <c r="C25" s="70" t="s">
        <v>365</v>
      </c>
      <c r="D25" s="70" t="s">
        <v>365</v>
      </c>
      <c r="E25" s="70" t="s">
        <v>366</v>
      </c>
      <c r="F25" s="70" t="s">
        <v>365</v>
      </c>
      <c r="G25" s="70" t="s">
        <v>365</v>
      </c>
      <c r="H25" s="70" t="s">
        <v>365</v>
      </c>
      <c r="I25" s="70" t="s">
        <v>365</v>
      </c>
      <c r="J25" s="70" t="s">
        <v>365</v>
      </c>
      <c r="K25" s="70" t="s">
        <v>365</v>
      </c>
      <c r="L25" s="70" t="s">
        <v>365</v>
      </c>
      <c r="R25" s="69" t="s">
        <v>373</v>
      </c>
      <c r="S25" s="70" t="s">
        <v>407</v>
      </c>
      <c r="T25" s="70" t="s">
        <v>365</v>
      </c>
      <c r="U25" s="70" t="s">
        <v>365</v>
      </c>
      <c r="V25" s="70" t="s">
        <v>408</v>
      </c>
      <c r="W25" s="70" t="s">
        <v>365</v>
      </c>
      <c r="X25" s="70" t="s">
        <v>365</v>
      </c>
      <c r="Y25" s="70" t="s">
        <v>365</v>
      </c>
      <c r="Z25" s="70" t="s">
        <v>365</v>
      </c>
      <c r="AA25" s="70" t="s">
        <v>365</v>
      </c>
      <c r="AB25" s="70" t="s">
        <v>365</v>
      </c>
      <c r="AC25" s="70" t="s">
        <v>365</v>
      </c>
      <c r="AI25" s="69" t="s">
        <v>373</v>
      </c>
      <c r="AJ25" s="70" t="s">
        <v>521</v>
      </c>
      <c r="AK25" s="70" t="s">
        <v>365</v>
      </c>
      <c r="AL25" s="70" t="s">
        <v>365</v>
      </c>
      <c r="AM25" s="70" t="s">
        <v>424</v>
      </c>
      <c r="AN25" s="70" t="s">
        <v>365</v>
      </c>
      <c r="AO25" s="70" t="s">
        <v>365</v>
      </c>
      <c r="AP25" s="70" t="s">
        <v>365</v>
      </c>
      <c r="AQ25" s="70" t="s">
        <v>365</v>
      </c>
      <c r="AR25" s="70" t="s">
        <v>365</v>
      </c>
      <c r="AS25" s="70" t="s">
        <v>365</v>
      </c>
      <c r="AT25" s="70" t="s">
        <v>365</v>
      </c>
      <c r="AZ25" s="69" t="s">
        <v>373</v>
      </c>
      <c r="BA25" s="70" t="s">
        <v>435</v>
      </c>
      <c r="BB25" s="70" t="s">
        <v>365</v>
      </c>
      <c r="BC25" s="70" t="s">
        <v>365</v>
      </c>
      <c r="BD25" s="70" t="s">
        <v>438</v>
      </c>
      <c r="BE25" s="70" t="s">
        <v>365</v>
      </c>
      <c r="BF25" s="70" t="s">
        <v>365</v>
      </c>
      <c r="BG25" s="70" t="s">
        <v>365</v>
      </c>
      <c r="BH25" s="70" t="s">
        <v>365</v>
      </c>
      <c r="BI25" s="70" t="s">
        <v>365</v>
      </c>
      <c r="BJ25" s="70" t="s">
        <v>365</v>
      </c>
      <c r="BK25" s="70" t="s">
        <v>365</v>
      </c>
      <c r="BQ25" s="69" t="s">
        <v>373</v>
      </c>
      <c r="BR25" s="70" t="s">
        <v>435</v>
      </c>
      <c r="BS25" s="70" t="s">
        <v>365</v>
      </c>
      <c r="BT25" s="70" t="s">
        <v>365</v>
      </c>
      <c r="BU25" s="70" t="s">
        <v>449</v>
      </c>
      <c r="BV25" s="70" t="s">
        <v>365</v>
      </c>
      <c r="BW25" s="70" t="s">
        <v>365</v>
      </c>
      <c r="BX25" s="70" t="s">
        <v>365</v>
      </c>
      <c r="BY25" s="70" t="s">
        <v>365</v>
      </c>
      <c r="BZ25" s="70" t="s">
        <v>365</v>
      </c>
      <c r="CA25" s="70" t="s">
        <v>365</v>
      </c>
      <c r="CB25" s="70" t="s">
        <v>365</v>
      </c>
    </row>
    <row r="26" spans="1:81" ht="15" thickBot="1">
      <c r="A26" s="69" t="s">
        <v>375</v>
      </c>
      <c r="B26" s="70" t="s">
        <v>374</v>
      </c>
      <c r="C26" s="70" t="s">
        <v>365</v>
      </c>
      <c r="D26" s="70" t="s">
        <v>365</v>
      </c>
      <c r="E26" s="70" t="s">
        <v>365</v>
      </c>
      <c r="F26" s="70" t="s">
        <v>365</v>
      </c>
      <c r="G26" s="70" t="s">
        <v>365</v>
      </c>
      <c r="H26" s="70" t="s">
        <v>365</v>
      </c>
      <c r="I26" s="70" t="s">
        <v>365</v>
      </c>
      <c r="J26" s="70" t="s">
        <v>365</v>
      </c>
      <c r="K26" s="70" t="s">
        <v>365</v>
      </c>
      <c r="L26" s="70" t="s">
        <v>365</v>
      </c>
      <c r="R26" s="69" t="s">
        <v>375</v>
      </c>
      <c r="S26" s="70" t="s">
        <v>407</v>
      </c>
      <c r="T26" s="70" t="s">
        <v>365</v>
      </c>
      <c r="U26" s="70" t="s">
        <v>365</v>
      </c>
      <c r="V26" s="70" t="s">
        <v>410</v>
      </c>
      <c r="W26" s="70" t="s">
        <v>365</v>
      </c>
      <c r="X26" s="70" t="s">
        <v>365</v>
      </c>
      <c r="Y26" s="70" t="s">
        <v>365</v>
      </c>
      <c r="Z26" s="70" t="s">
        <v>365</v>
      </c>
      <c r="AA26" s="70" t="s">
        <v>365</v>
      </c>
      <c r="AB26" s="70" t="s">
        <v>365</v>
      </c>
      <c r="AC26" s="70" t="s">
        <v>365</v>
      </c>
      <c r="AI26" s="69" t="s">
        <v>375</v>
      </c>
      <c r="AJ26" s="70" t="s">
        <v>521</v>
      </c>
      <c r="AK26" s="70" t="s">
        <v>365</v>
      </c>
      <c r="AL26" s="70" t="s">
        <v>365</v>
      </c>
      <c r="AM26" s="70" t="s">
        <v>522</v>
      </c>
      <c r="AN26" s="70" t="s">
        <v>365</v>
      </c>
      <c r="AO26" s="70" t="s">
        <v>365</v>
      </c>
      <c r="AP26" s="70" t="s">
        <v>365</v>
      </c>
      <c r="AQ26" s="70" t="s">
        <v>365</v>
      </c>
      <c r="AR26" s="70" t="s">
        <v>365</v>
      </c>
      <c r="AS26" s="70" t="s">
        <v>365</v>
      </c>
      <c r="AT26" s="70" t="s">
        <v>365</v>
      </c>
      <c r="AZ26" s="69" t="s">
        <v>375</v>
      </c>
      <c r="BA26" s="70" t="s">
        <v>524</v>
      </c>
      <c r="BB26" s="70" t="s">
        <v>365</v>
      </c>
      <c r="BC26" s="70" t="s">
        <v>365</v>
      </c>
      <c r="BD26" s="70" t="s">
        <v>525</v>
      </c>
      <c r="BE26" s="70" t="s">
        <v>365</v>
      </c>
      <c r="BF26" s="70" t="s">
        <v>365</v>
      </c>
      <c r="BG26" s="70" t="s">
        <v>365</v>
      </c>
      <c r="BH26" s="70" t="s">
        <v>365</v>
      </c>
      <c r="BI26" s="70" t="s">
        <v>365</v>
      </c>
      <c r="BJ26" s="70" t="s">
        <v>365</v>
      </c>
      <c r="BK26" s="70" t="s">
        <v>365</v>
      </c>
      <c r="BQ26" s="69" t="s">
        <v>375</v>
      </c>
      <c r="BR26" s="70" t="s">
        <v>435</v>
      </c>
      <c r="BS26" s="70" t="s">
        <v>365</v>
      </c>
      <c r="BT26" s="70" t="s">
        <v>365</v>
      </c>
      <c r="BU26" s="70" t="s">
        <v>443</v>
      </c>
      <c r="BV26" s="70" t="s">
        <v>365</v>
      </c>
      <c r="BW26" s="70" t="s">
        <v>365</v>
      </c>
      <c r="BX26" s="70" t="s">
        <v>365</v>
      </c>
      <c r="BY26" s="70" t="s">
        <v>365</v>
      </c>
      <c r="BZ26" s="70" t="s">
        <v>365</v>
      </c>
      <c r="CA26" s="70" t="s">
        <v>365</v>
      </c>
      <c r="CB26" s="70" t="s">
        <v>365</v>
      </c>
    </row>
    <row r="27" spans="1:81" ht="15" thickBot="1">
      <c r="A27" s="69" t="s">
        <v>377</v>
      </c>
      <c r="B27" s="70" t="s">
        <v>378</v>
      </c>
      <c r="C27" s="70" t="s">
        <v>365</v>
      </c>
      <c r="D27" s="70" t="s">
        <v>365</v>
      </c>
      <c r="E27" s="70" t="s">
        <v>365</v>
      </c>
      <c r="F27" s="70" t="s">
        <v>365</v>
      </c>
      <c r="G27" s="70" t="s">
        <v>365</v>
      </c>
      <c r="H27" s="70" t="s">
        <v>365</v>
      </c>
      <c r="I27" s="70" t="s">
        <v>365</v>
      </c>
      <c r="J27" s="70" t="s">
        <v>365</v>
      </c>
      <c r="K27" s="70" t="s">
        <v>365</v>
      </c>
      <c r="L27" s="70" t="s">
        <v>365</v>
      </c>
      <c r="R27" s="69" t="s">
        <v>377</v>
      </c>
      <c r="S27" s="70" t="s">
        <v>411</v>
      </c>
      <c r="T27" s="70" t="s">
        <v>365</v>
      </c>
      <c r="U27" s="70" t="s">
        <v>365</v>
      </c>
      <c r="V27" s="70" t="s">
        <v>519</v>
      </c>
      <c r="W27" s="70" t="s">
        <v>365</v>
      </c>
      <c r="X27" s="70" t="s">
        <v>365</v>
      </c>
      <c r="Y27" s="70" t="s">
        <v>365</v>
      </c>
      <c r="Z27" s="70" t="s">
        <v>365</v>
      </c>
      <c r="AA27" s="70" t="s">
        <v>365</v>
      </c>
      <c r="AB27" s="70" t="s">
        <v>365</v>
      </c>
      <c r="AC27" s="70" t="s">
        <v>365</v>
      </c>
      <c r="AI27" s="69" t="s">
        <v>377</v>
      </c>
      <c r="AJ27" s="70" t="s">
        <v>427</v>
      </c>
      <c r="AK27" s="70" t="s">
        <v>365</v>
      </c>
      <c r="AL27" s="70" t="s">
        <v>365</v>
      </c>
      <c r="AM27" s="70" t="s">
        <v>428</v>
      </c>
      <c r="AN27" s="70" t="s">
        <v>365</v>
      </c>
      <c r="AO27" s="70" t="s">
        <v>365</v>
      </c>
      <c r="AP27" s="70" t="s">
        <v>365</v>
      </c>
      <c r="AQ27" s="70" t="s">
        <v>365</v>
      </c>
      <c r="AR27" s="70" t="s">
        <v>365</v>
      </c>
      <c r="AS27" s="70" t="s">
        <v>365</v>
      </c>
      <c r="AT27" s="70" t="s">
        <v>365</v>
      </c>
      <c r="AZ27" s="69" t="s">
        <v>377</v>
      </c>
      <c r="BA27" s="70" t="s">
        <v>440</v>
      </c>
      <c r="BB27" s="70" t="s">
        <v>365</v>
      </c>
      <c r="BC27" s="70" t="s">
        <v>365</v>
      </c>
      <c r="BD27" s="70" t="s">
        <v>525</v>
      </c>
      <c r="BE27" s="70" t="s">
        <v>365</v>
      </c>
      <c r="BF27" s="70" t="s">
        <v>365</v>
      </c>
      <c r="BG27" s="70" t="s">
        <v>365</v>
      </c>
      <c r="BH27" s="70" t="s">
        <v>365</v>
      </c>
      <c r="BI27" s="70" t="s">
        <v>365</v>
      </c>
      <c r="BJ27" s="70" t="s">
        <v>365</v>
      </c>
      <c r="BK27" s="70" t="s">
        <v>365</v>
      </c>
      <c r="BQ27" s="69" t="s">
        <v>377</v>
      </c>
      <c r="BR27" s="70" t="s">
        <v>450</v>
      </c>
      <c r="BS27" s="70" t="s">
        <v>365</v>
      </c>
      <c r="BT27" s="70" t="s">
        <v>365</v>
      </c>
      <c r="BU27" s="70" t="s">
        <v>443</v>
      </c>
      <c r="BV27" s="70" t="s">
        <v>365</v>
      </c>
      <c r="BW27" s="70" t="s">
        <v>365</v>
      </c>
      <c r="BX27" s="70" t="s">
        <v>365</v>
      </c>
      <c r="BY27" s="70" t="s">
        <v>365</v>
      </c>
      <c r="BZ27" s="70" t="s">
        <v>365</v>
      </c>
      <c r="CA27" s="70" t="s">
        <v>365</v>
      </c>
      <c r="CB27" s="70" t="s">
        <v>365</v>
      </c>
    </row>
    <row r="28" spans="1:81" ht="15" thickBot="1">
      <c r="A28" s="69" t="s">
        <v>379</v>
      </c>
      <c r="B28" s="70" t="s">
        <v>380</v>
      </c>
      <c r="C28" s="70" t="s">
        <v>365</v>
      </c>
      <c r="D28" s="70" t="s">
        <v>365</v>
      </c>
      <c r="E28" s="70" t="s">
        <v>365</v>
      </c>
      <c r="F28" s="70" t="s">
        <v>365</v>
      </c>
      <c r="G28" s="70" t="s">
        <v>365</v>
      </c>
      <c r="H28" s="70" t="s">
        <v>365</v>
      </c>
      <c r="I28" s="70" t="s">
        <v>365</v>
      </c>
      <c r="J28" s="70" t="s">
        <v>365</v>
      </c>
      <c r="K28" s="70" t="s">
        <v>365</v>
      </c>
      <c r="L28" s="70" t="s">
        <v>365</v>
      </c>
      <c r="R28" s="69" t="s">
        <v>379</v>
      </c>
      <c r="S28" s="70" t="s">
        <v>412</v>
      </c>
      <c r="T28" s="70" t="s">
        <v>365</v>
      </c>
      <c r="U28" s="70" t="s">
        <v>365</v>
      </c>
      <c r="V28" s="70" t="s">
        <v>413</v>
      </c>
      <c r="W28" s="70" t="s">
        <v>365</v>
      </c>
      <c r="X28" s="70" t="s">
        <v>365</v>
      </c>
      <c r="Y28" s="70" t="s">
        <v>365</v>
      </c>
      <c r="Z28" s="70" t="s">
        <v>365</v>
      </c>
      <c r="AA28" s="70" t="s">
        <v>365</v>
      </c>
      <c r="AB28" s="70" t="s">
        <v>365</v>
      </c>
      <c r="AC28" s="70" t="s">
        <v>365</v>
      </c>
      <c r="AI28" s="69" t="s">
        <v>379</v>
      </c>
      <c r="AJ28" s="70" t="s">
        <v>427</v>
      </c>
      <c r="AK28" s="70" t="s">
        <v>365</v>
      </c>
      <c r="AL28" s="70" t="s">
        <v>365</v>
      </c>
      <c r="AM28" s="70" t="s">
        <v>428</v>
      </c>
      <c r="AN28" s="70" t="s">
        <v>365</v>
      </c>
      <c r="AO28" s="70" t="s">
        <v>365</v>
      </c>
      <c r="AP28" s="70" t="s">
        <v>365</v>
      </c>
      <c r="AQ28" s="70" t="s">
        <v>365</v>
      </c>
      <c r="AR28" s="70" t="s">
        <v>365</v>
      </c>
      <c r="AS28" s="70" t="s">
        <v>365</v>
      </c>
      <c r="AT28" s="70" t="s">
        <v>365</v>
      </c>
      <c r="AZ28" s="69" t="s">
        <v>379</v>
      </c>
      <c r="BA28" s="70" t="s">
        <v>440</v>
      </c>
      <c r="BB28" s="70" t="s">
        <v>365</v>
      </c>
      <c r="BC28" s="70" t="s">
        <v>365</v>
      </c>
      <c r="BD28" s="70" t="s">
        <v>441</v>
      </c>
      <c r="BE28" s="70" t="s">
        <v>365</v>
      </c>
      <c r="BF28" s="70" t="s">
        <v>365</v>
      </c>
      <c r="BG28" s="70" t="s">
        <v>365</v>
      </c>
      <c r="BH28" s="70" t="s">
        <v>365</v>
      </c>
      <c r="BI28" s="70" t="s">
        <v>365</v>
      </c>
      <c r="BJ28" s="70" t="s">
        <v>365</v>
      </c>
      <c r="BK28" s="70" t="s">
        <v>365</v>
      </c>
      <c r="BQ28" s="69" t="s">
        <v>379</v>
      </c>
      <c r="BR28" s="70" t="s">
        <v>450</v>
      </c>
      <c r="BS28" s="70" t="s">
        <v>365</v>
      </c>
      <c r="BT28" s="70" t="s">
        <v>365</v>
      </c>
      <c r="BU28" s="70" t="s">
        <v>443</v>
      </c>
      <c r="BV28" s="70" t="s">
        <v>365</v>
      </c>
      <c r="BW28" s="70" t="s">
        <v>365</v>
      </c>
      <c r="BX28" s="70" t="s">
        <v>365</v>
      </c>
      <c r="BY28" s="70" t="s">
        <v>365</v>
      </c>
      <c r="BZ28" s="70" t="s">
        <v>365</v>
      </c>
      <c r="CA28" s="70" t="s">
        <v>365</v>
      </c>
      <c r="CB28" s="70" t="s">
        <v>365</v>
      </c>
    </row>
    <row r="29" spans="1:81" ht="15" thickBot="1">
      <c r="A29" s="69" t="s">
        <v>381</v>
      </c>
      <c r="B29" s="70" t="s">
        <v>382</v>
      </c>
      <c r="C29" s="70" t="s">
        <v>365</v>
      </c>
      <c r="D29" s="70" t="s">
        <v>365</v>
      </c>
      <c r="E29" s="70" t="s">
        <v>365</v>
      </c>
      <c r="F29" s="70" t="s">
        <v>365</v>
      </c>
      <c r="G29" s="70" t="s">
        <v>365</v>
      </c>
      <c r="H29" s="70" t="s">
        <v>365</v>
      </c>
      <c r="I29" s="70" t="s">
        <v>365</v>
      </c>
      <c r="J29" s="70" t="s">
        <v>365</v>
      </c>
      <c r="K29" s="70" t="s">
        <v>365</v>
      </c>
      <c r="L29" s="70" t="s">
        <v>365</v>
      </c>
      <c r="R29" s="69" t="s">
        <v>381</v>
      </c>
      <c r="S29" s="70" t="s">
        <v>412</v>
      </c>
      <c r="T29" s="70" t="s">
        <v>365</v>
      </c>
      <c r="U29" s="70" t="s">
        <v>365</v>
      </c>
      <c r="V29" s="70" t="s">
        <v>413</v>
      </c>
      <c r="W29" s="70" t="s">
        <v>365</v>
      </c>
      <c r="X29" s="70" t="s">
        <v>365</v>
      </c>
      <c r="Y29" s="70" t="s">
        <v>365</v>
      </c>
      <c r="Z29" s="70" t="s">
        <v>365</v>
      </c>
      <c r="AA29" s="70" t="s">
        <v>365</v>
      </c>
      <c r="AB29" s="70" t="s">
        <v>365</v>
      </c>
      <c r="AC29" s="70" t="s">
        <v>365</v>
      </c>
      <c r="AI29" s="69" t="s">
        <v>381</v>
      </c>
      <c r="AJ29" s="70" t="s">
        <v>365</v>
      </c>
      <c r="AK29" s="70" t="s">
        <v>365</v>
      </c>
      <c r="AL29" s="70" t="s">
        <v>365</v>
      </c>
      <c r="AM29" s="70" t="s">
        <v>429</v>
      </c>
      <c r="AN29" s="70" t="s">
        <v>365</v>
      </c>
      <c r="AO29" s="70" t="s">
        <v>365</v>
      </c>
      <c r="AP29" s="70" t="s">
        <v>365</v>
      </c>
      <c r="AQ29" s="70" t="s">
        <v>365</v>
      </c>
      <c r="AR29" s="70" t="s">
        <v>365</v>
      </c>
      <c r="AS29" s="70" t="s">
        <v>365</v>
      </c>
      <c r="AT29" s="70" t="s">
        <v>365</v>
      </c>
      <c r="AZ29" s="69" t="s">
        <v>381</v>
      </c>
      <c r="BA29" s="70" t="s">
        <v>442</v>
      </c>
      <c r="BB29" s="70" t="s">
        <v>365</v>
      </c>
      <c r="BC29" s="70" t="s">
        <v>365</v>
      </c>
      <c r="BD29" s="70" t="s">
        <v>443</v>
      </c>
      <c r="BE29" s="70" t="s">
        <v>365</v>
      </c>
      <c r="BF29" s="70" t="s">
        <v>365</v>
      </c>
      <c r="BG29" s="70" t="s">
        <v>365</v>
      </c>
      <c r="BH29" s="70" t="s">
        <v>365</v>
      </c>
      <c r="BI29" s="70" t="s">
        <v>365</v>
      </c>
      <c r="BJ29" s="70" t="s">
        <v>365</v>
      </c>
      <c r="BK29" s="70" t="s">
        <v>365</v>
      </c>
      <c r="BQ29" s="69" t="s">
        <v>381</v>
      </c>
      <c r="BR29" s="70" t="s">
        <v>451</v>
      </c>
      <c r="BS29" s="70" t="s">
        <v>365</v>
      </c>
      <c r="BT29" s="70" t="s">
        <v>365</v>
      </c>
      <c r="BU29" s="70" t="s">
        <v>443</v>
      </c>
      <c r="BV29" s="70" t="s">
        <v>365</v>
      </c>
      <c r="BW29" s="70" t="s">
        <v>365</v>
      </c>
      <c r="BX29" s="70" t="s">
        <v>365</v>
      </c>
      <c r="BY29" s="70" t="s">
        <v>365</v>
      </c>
      <c r="BZ29" s="70" t="s">
        <v>365</v>
      </c>
      <c r="CA29" s="70" t="s">
        <v>365</v>
      </c>
      <c r="CB29" s="70" t="s">
        <v>365</v>
      </c>
    </row>
    <row r="30" spans="1:81" ht="15" thickBot="1">
      <c r="A30" s="69" t="s">
        <v>383</v>
      </c>
      <c r="B30" s="70" t="s">
        <v>384</v>
      </c>
      <c r="C30" s="70" t="s">
        <v>365</v>
      </c>
      <c r="D30" s="70" t="s">
        <v>365</v>
      </c>
      <c r="E30" s="70" t="s">
        <v>365</v>
      </c>
      <c r="F30" s="70" t="s">
        <v>365</v>
      </c>
      <c r="G30" s="70" t="s">
        <v>365</v>
      </c>
      <c r="H30" s="70" t="s">
        <v>365</v>
      </c>
      <c r="I30" s="70" t="s">
        <v>365</v>
      </c>
      <c r="J30" s="70" t="s">
        <v>365</v>
      </c>
      <c r="K30" s="70" t="s">
        <v>365</v>
      </c>
      <c r="L30" s="70" t="s">
        <v>365</v>
      </c>
      <c r="R30" s="69" t="s">
        <v>383</v>
      </c>
      <c r="S30" s="70" t="s">
        <v>412</v>
      </c>
      <c r="T30" s="70" t="s">
        <v>365</v>
      </c>
      <c r="U30" s="70" t="s">
        <v>365</v>
      </c>
      <c r="V30" s="70" t="s">
        <v>414</v>
      </c>
      <c r="W30" s="70" t="s">
        <v>365</v>
      </c>
      <c r="X30" s="70" t="s">
        <v>365</v>
      </c>
      <c r="Y30" s="70" t="s">
        <v>365</v>
      </c>
      <c r="Z30" s="70" t="s">
        <v>365</v>
      </c>
      <c r="AA30" s="70" t="s">
        <v>365</v>
      </c>
      <c r="AB30" s="70" t="s">
        <v>365</v>
      </c>
      <c r="AC30" s="70" t="s">
        <v>365</v>
      </c>
      <c r="AI30" s="69" t="s">
        <v>383</v>
      </c>
      <c r="AJ30" s="70" t="s">
        <v>365</v>
      </c>
      <c r="AK30" s="70" t="s">
        <v>365</v>
      </c>
      <c r="AL30" s="70" t="s">
        <v>365</v>
      </c>
      <c r="AM30" s="70" t="s">
        <v>429</v>
      </c>
      <c r="AN30" s="70" t="s">
        <v>365</v>
      </c>
      <c r="AO30" s="70" t="s">
        <v>365</v>
      </c>
      <c r="AP30" s="70" t="s">
        <v>365</v>
      </c>
      <c r="AQ30" s="70" t="s">
        <v>365</v>
      </c>
      <c r="AR30" s="70" t="s">
        <v>365</v>
      </c>
      <c r="AS30" s="70" t="s">
        <v>365</v>
      </c>
      <c r="AT30" s="70" t="s">
        <v>365</v>
      </c>
      <c r="AZ30" s="69" t="s">
        <v>383</v>
      </c>
      <c r="BA30" s="70" t="s">
        <v>442</v>
      </c>
      <c r="BB30" s="70" t="s">
        <v>365</v>
      </c>
      <c r="BC30" s="70" t="s">
        <v>365</v>
      </c>
      <c r="BD30" s="70" t="s">
        <v>443</v>
      </c>
      <c r="BE30" s="70" t="s">
        <v>365</v>
      </c>
      <c r="BF30" s="70" t="s">
        <v>365</v>
      </c>
      <c r="BG30" s="70" t="s">
        <v>365</v>
      </c>
      <c r="BH30" s="70" t="s">
        <v>365</v>
      </c>
      <c r="BI30" s="70" t="s">
        <v>365</v>
      </c>
      <c r="BJ30" s="70" t="s">
        <v>365</v>
      </c>
      <c r="BK30" s="70" t="s">
        <v>365</v>
      </c>
      <c r="BQ30" s="69" t="s">
        <v>383</v>
      </c>
      <c r="BR30" s="70" t="s">
        <v>451</v>
      </c>
      <c r="BS30" s="70" t="s">
        <v>365</v>
      </c>
      <c r="BT30" s="70" t="s">
        <v>365</v>
      </c>
      <c r="BU30" s="70" t="s">
        <v>443</v>
      </c>
      <c r="BV30" s="70" t="s">
        <v>365</v>
      </c>
      <c r="BW30" s="70" t="s">
        <v>365</v>
      </c>
      <c r="BX30" s="70" t="s">
        <v>365</v>
      </c>
      <c r="BY30" s="70" t="s">
        <v>365</v>
      </c>
      <c r="BZ30" s="70" t="s">
        <v>365</v>
      </c>
      <c r="CA30" s="70" t="s">
        <v>365</v>
      </c>
      <c r="CB30" s="70" t="s">
        <v>365</v>
      </c>
    </row>
    <row r="31" spans="1:81" ht="15" thickBot="1">
      <c r="A31" s="69" t="s">
        <v>385</v>
      </c>
      <c r="B31" s="70" t="s">
        <v>365</v>
      </c>
      <c r="C31" s="70" t="s">
        <v>365</v>
      </c>
      <c r="D31" s="70" t="s">
        <v>365</v>
      </c>
      <c r="E31" s="70" t="s">
        <v>365</v>
      </c>
      <c r="F31" s="70" t="s">
        <v>365</v>
      </c>
      <c r="G31" s="70" t="s">
        <v>365</v>
      </c>
      <c r="H31" s="70" t="s">
        <v>365</v>
      </c>
      <c r="I31" s="70" t="s">
        <v>365</v>
      </c>
      <c r="J31" s="70" t="s">
        <v>365</v>
      </c>
      <c r="K31" s="70" t="s">
        <v>365</v>
      </c>
      <c r="L31" s="70" t="s">
        <v>365</v>
      </c>
      <c r="R31" s="69" t="s">
        <v>385</v>
      </c>
      <c r="S31" s="70" t="s">
        <v>365</v>
      </c>
      <c r="T31" s="70" t="s">
        <v>365</v>
      </c>
      <c r="U31" s="70" t="s">
        <v>365</v>
      </c>
      <c r="V31" s="70" t="s">
        <v>365</v>
      </c>
      <c r="W31" s="70" t="s">
        <v>365</v>
      </c>
      <c r="X31" s="70" t="s">
        <v>365</v>
      </c>
      <c r="Y31" s="70" t="s">
        <v>365</v>
      </c>
      <c r="Z31" s="70" t="s">
        <v>365</v>
      </c>
      <c r="AA31" s="70" t="s">
        <v>365</v>
      </c>
      <c r="AB31" s="70" t="s">
        <v>365</v>
      </c>
      <c r="AC31" s="70" t="s">
        <v>365</v>
      </c>
      <c r="AI31" s="69" t="s">
        <v>385</v>
      </c>
      <c r="AJ31" s="70" t="s">
        <v>365</v>
      </c>
      <c r="AK31" s="70" t="s">
        <v>365</v>
      </c>
      <c r="AL31" s="70" t="s">
        <v>365</v>
      </c>
      <c r="AM31" s="70" t="s">
        <v>365</v>
      </c>
      <c r="AN31" s="70" t="s">
        <v>365</v>
      </c>
      <c r="AO31" s="70" t="s">
        <v>365</v>
      </c>
      <c r="AP31" s="70" t="s">
        <v>365</v>
      </c>
      <c r="AQ31" s="70" t="s">
        <v>365</v>
      </c>
      <c r="AR31" s="70" t="s">
        <v>365</v>
      </c>
      <c r="AS31" s="70" t="s">
        <v>365</v>
      </c>
      <c r="AT31" s="70" t="s">
        <v>365</v>
      </c>
      <c r="AZ31" s="69" t="s">
        <v>385</v>
      </c>
      <c r="BA31" s="70" t="s">
        <v>365</v>
      </c>
      <c r="BB31" s="70" t="s">
        <v>365</v>
      </c>
      <c r="BC31" s="70" t="s">
        <v>365</v>
      </c>
      <c r="BD31" s="70" t="s">
        <v>365</v>
      </c>
      <c r="BE31" s="70" t="s">
        <v>365</v>
      </c>
      <c r="BF31" s="70" t="s">
        <v>365</v>
      </c>
      <c r="BG31" s="70" t="s">
        <v>365</v>
      </c>
      <c r="BH31" s="70" t="s">
        <v>365</v>
      </c>
      <c r="BI31" s="70" t="s">
        <v>365</v>
      </c>
      <c r="BJ31" s="70" t="s">
        <v>365</v>
      </c>
      <c r="BK31" s="70" t="s">
        <v>365</v>
      </c>
      <c r="BQ31" s="69" t="s">
        <v>385</v>
      </c>
      <c r="BR31" s="70" t="s">
        <v>365</v>
      </c>
      <c r="BS31" s="70" t="s">
        <v>365</v>
      </c>
      <c r="BT31" s="70" t="s">
        <v>365</v>
      </c>
      <c r="BU31" s="70" t="s">
        <v>365</v>
      </c>
      <c r="BV31" s="70" t="s">
        <v>365</v>
      </c>
      <c r="BW31" s="70" t="s">
        <v>365</v>
      </c>
      <c r="BX31" s="70" t="s">
        <v>365</v>
      </c>
      <c r="BY31" s="70" t="s">
        <v>365</v>
      </c>
      <c r="BZ31" s="70" t="s">
        <v>365</v>
      </c>
      <c r="CA31" s="70" t="s">
        <v>365</v>
      </c>
      <c r="CB31" s="70" t="s">
        <v>365</v>
      </c>
    </row>
    <row r="32" spans="1:81" ht="18.5" thickBot="1">
      <c r="A32" s="65"/>
      <c r="R32" s="65"/>
      <c r="AI32" s="65"/>
      <c r="AZ32" s="65"/>
      <c r="BQ32" s="65"/>
    </row>
    <row r="33" spans="1:84" ht="15" thickBot="1">
      <c r="A33" s="69" t="s">
        <v>386</v>
      </c>
      <c r="B33" s="69" t="s">
        <v>339</v>
      </c>
      <c r="C33" s="69" t="s">
        <v>340</v>
      </c>
      <c r="D33" s="69" t="s">
        <v>341</v>
      </c>
      <c r="E33" s="69" t="s">
        <v>342</v>
      </c>
      <c r="F33" s="69" t="s">
        <v>343</v>
      </c>
      <c r="G33" s="69" t="s">
        <v>344</v>
      </c>
      <c r="H33" s="69" t="s">
        <v>345</v>
      </c>
      <c r="I33" s="69" t="s">
        <v>346</v>
      </c>
      <c r="J33" s="69" t="s">
        <v>347</v>
      </c>
      <c r="K33" s="69" t="s">
        <v>348</v>
      </c>
      <c r="L33" s="69" t="s">
        <v>349</v>
      </c>
      <c r="R33" s="69" t="s">
        <v>386</v>
      </c>
      <c r="S33" s="69" t="s">
        <v>339</v>
      </c>
      <c r="T33" s="69" t="s">
        <v>340</v>
      </c>
      <c r="U33" s="69" t="s">
        <v>341</v>
      </c>
      <c r="V33" s="69" t="s">
        <v>342</v>
      </c>
      <c r="W33" s="69" t="s">
        <v>343</v>
      </c>
      <c r="X33" s="69" t="s">
        <v>344</v>
      </c>
      <c r="Y33" s="69" t="s">
        <v>345</v>
      </c>
      <c r="Z33" s="69" t="s">
        <v>346</v>
      </c>
      <c r="AA33" s="69" t="s">
        <v>347</v>
      </c>
      <c r="AB33" s="69" t="s">
        <v>348</v>
      </c>
      <c r="AC33" s="69" t="s">
        <v>349</v>
      </c>
      <c r="AI33" s="69" t="s">
        <v>386</v>
      </c>
      <c r="AJ33" s="69" t="s">
        <v>339</v>
      </c>
      <c r="AK33" s="69" t="s">
        <v>340</v>
      </c>
      <c r="AL33" s="69" t="s">
        <v>341</v>
      </c>
      <c r="AM33" s="69" t="s">
        <v>342</v>
      </c>
      <c r="AN33" s="69" t="s">
        <v>343</v>
      </c>
      <c r="AO33" s="69" t="s">
        <v>344</v>
      </c>
      <c r="AP33" s="69" t="s">
        <v>345</v>
      </c>
      <c r="AQ33" s="69" t="s">
        <v>346</v>
      </c>
      <c r="AR33" s="69" t="s">
        <v>347</v>
      </c>
      <c r="AS33" s="69" t="s">
        <v>348</v>
      </c>
      <c r="AT33" s="69" t="s">
        <v>349</v>
      </c>
      <c r="AZ33" s="69" t="s">
        <v>386</v>
      </c>
      <c r="BA33" s="69" t="s">
        <v>339</v>
      </c>
      <c r="BB33" s="69" t="s">
        <v>340</v>
      </c>
      <c r="BC33" s="69" t="s">
        <v>341</v>
      </c>
      <c r="BD33" s="69" t="s">
        <v>342</v>
      </c>
      <c r="BE33" s="69" t="s">
        <v>343</v>
      </c>
      <c r="BF33" s="69" t="s">
        <v>344</v>
      </c>
      <c r="BG33" s="69" t="s">
        <v>345</v>
      </c>
      <c r="BH33" s="69" t="s">
        <v>346</v>
      </c>
      <c r="BI33" s="69" t="s">
        <v>347</v>
      </c>
      <c r="BJ33" s="69" t="s">
        <v>348</v>
      </c>
      <c r="BK33" s="69" t="s">
        <v>349</v>
      </c>
      <c r="BQ33" s="69" t="s">
        <v>386</v>
      </c>
      <c r="BR33" s="69" t="s">
        <v>339</v>
      </c>
      <c r="BS33" s="69" t="s">
        <v>340</v>
      </c>
      <c r="BT33" s="69" t="s">
        <v>341</v>
      </c>
      <c r="BU33" s="69" t="s">
        <v>342</v>
      </c>
      <c r="BV33" s="69" t="s">
        <v>343</v>
      </c>
      <c r="BW33" s="69" t="s">
        <v>344</v>
      </c>
      <c r="BX33" s="69" t="s">
        <v>345</v>
      </c>
      <c r="BY33" s="69" t="s">
        <v>346</v>
      </c>
      <c r="BZ33" s="69" t="s">
        <v>347</v>
      </c>
      <c r="CA33" s="69" t="s">
        <v>348</v>
      </c>
      <c r="CB33" s="69" t="s">
        <v>349</v>
      </c>
    </row>
    <row r="34" spans="1:84" ht="15" thickBot="1">
      <c r="A34" s="69" t="s">
        <v>363</v>
      </c>
      <c r="B34" s="70">
        <v>369845</v>
      </c>
      <c r="C34" s="70">
        <v>0</v>
      </c>
      <c r="D34" s="70">
        <v>0</v>
      </c>
      <c r="E34" s="70">
        <v>174995</v>
      </c>
      <c r="F34" s="70">
        <v>0</v>
      </c>
      <c r="G34" s="70">
        <v>0</v>
      </c>
      <c r="H34" s="70">
        <v>0</v>
      </c>
      <c r="I34" s="70">
        <v>0</v>
      </c>
      <c r="J34" s="70">
        <v>0</v>
      </c>
      <c r="K34" s="70">
        <v>0</v>
      </c>
      <c r="L34" s="70">
        <v>0</v>
      </c>
      <c r="R34" s="69" t="s">
        <v>363</v>
      </c>
      <c r="S34" s="70">
        <v>578608</v>
      </c>
      <c r="T34" s="70">
        <v>0</v>
      </c>
      <c r="U34" s="70">
        <v>0</v>
      </c>
      <c r="V34" s="70">
        <v>659527</v>
      </c>
      <c r="W34" s="70">
        <v>0</v>
      </c>
      <c r="X34" s="70">
        <v>0</v>
      </c>
      <c r="Y34" s="70">
        <v>0</v>
      </c>
      <c r="Z34" s="70">
        <v>0</v>
      </c>
      <c r="AA34" s="70">
        <v>0</v>
      </c>
      <c r="AB34" s="70">
        <v>0</v>
      </c>
      <c r="AC34" s="70">
        <v>0</v>
      </c>
      <c r="AI34" s="69" t="s">
        <v>363</v>
      </c>
      <c r="AJ34" s="70">
        <v>48969</v>
      </c>
      <c r="AK34" s="70">
        <v>0</v>
      </c>
      <c r="AL34" s="70">
        <v>0</v>
      </c>
      <c r="AM34" s="70">
        <v>159436</v>
      </c>
      <c r="AN34" s="70">
        <v>0</v>
      </c>
      <c r="AO34" s="70">
        <v>0</v>
      </c>
      <c r="AP34" s="70">
        <v>0</v>
      </c>
      <c r="AQ34" s="70">
        <v>0</v>
      </c>
      <c r="AR34" s="70">
        <v>0</v>
      </c>
      <c r="AS34" s="70">
        <v>0</v>
      </c>
      <c r="AT34" s="70">
        <v>0</v>
      </c>
      <c r="AZ34" s="69" t="s">
        <v>363</v>
      </c>
      <c r="BA34" s="70">
        <v>1001290</v>
      </c>
      <c r="BB34" s="70">
        <v>0</v>
      </c>
      <c r="BC34" s="70">
        <v>0</v>
      </c>
      <c r="BD34" s="70">
        <v>1005860</v>
      </c>
      <c r="BE34" s="70">
        <v>0</v>
      </c>
      <c r="BF34" s="70">
        <v>0</v>
      </c>
      <c r="BG34" s="70">
        <v>0</v>
      </c>
      <c r="BH34" s="70">
        <v>0</v>
      </c>
      <c r="BI34" s="70">
        <v>0</v>
      </c>
      <c r="BJ34" s="70">
        <v>0</v>
      </c>
      <c r="BK34" s="70">
        <v>0</v>
      </c>
      <c r="BQ34" s="69" t="s">
        <v>363</v>
      </c>
      <c r="BR34" s="70">
        <v>1001290</v>
      </c>
      <c r="BS34" s="70">
        <v>0</v>
      </c>
      <c r="BT34" s="70">
        <v>0</v>
      </c>
      <c r="BU34" s="70">
        <v>1000180</v>
      </c>
      <c r="BV34" s="70">
        <v>0</v>
      </c>
      <c r="BW34" s="70">
        <v>0</v>
      </c>
      <c r="BX34" s="70">
        <v>0</v>
      </c>
      <c r="BY34" s="70">
        <v>0</v>
      </c>
      <c r="BZ34" s="70">
        <v>0</v>
      </c>
      <c r="CA34" s="70">
        <v>0</v>
      </c>
      <c r="CB34" s="70">
        <v>0</v>
      </c>
    </row>
    <row r="35" spans="1:84" ht="15" thickBot="1">
      <c r="A35" s="69" t="s">
        <v>367</v>
      </c>
      <c r="B35" s="70">
        <v>342809</v>
      </c>
      <c r="C35" s="70">
        <v>0</v>
      </c>
      <c r="D35" s="70">
        <v>0</v>
      </c>
      <c r="E35" s="70">
        <v>174995</v>
      </c>
      <c r="F35" s="70">
        <v>0</v>
      </c>
      <c r="G35" s="70">
        <v>0</v>
      </c>
      <c r="H35" s="70">
        <v>0</v>
      </c>
      <c r="I35" s="70">
        <v>0</v>
      </c>
      <c r="J35" s="70">
        <v>0</v>
      </c>
      <c r="K35" s="70">
        <v>0</v>
      </c>
      <c r="L35" s="70">
        <v>0</v>
      </c>
      <c r="R35" s="69" t="s">
        <v>367</v>
      </c>
      <c r="S35" s="70">
        <v>578608</v>
      </c>
      <c r="T35" s="70">
        <v>0</v>
      </c>
      <c r="U35" s="70">
        <v>0</v>
      </c>
      <c r="V35" s="70">
        <v>659527</v>
      </c>
      <c r="W35" s="70">
        <v>0</v>
      </c>
      <c r="X35" s="70">
        <v>0</v>
      </c>
      <c r="Y35" s="70">
        <v>0</v>
      </c>
      <c r="Z35" s="70">
        <v>0</v>
      </c>
      <c r="AA35" s="70">
        <v>0</v>
      </c>
      <c r="AB35" s="70">
        <v>0</v>
      </c>
      <c r="AC35" s="70">
        <v>0</v>
      </c>
      <c r="AI35" s="69" t="s">
        <v>367</v>
      </c>
      <c r="AJ35" s="70">
        <v>48969</v>
      </c>
      <c r="AK35" s="70">
        <v>0</v>
      </c>
      <c r="AL35" s="70">
        <v>0</v>
      </c>
      <c r="AM35" s="70">
        <v>146535</v>
      </c>
      <c r="AN35" s="70">
        <v>0</v>
      </c>
      <c r="AO35" s="70">
        <v>0</v>
      </c>
      <c r="AP35" s="70">
        <v>0</v>
      </c>
      <c r="AQ35" s="70">
        <v>0</v>
      </c>
      <c r="AR35" s="70">
        <v>0</v>
      </c>
      <c r="AS35" s="70">
        <v>0</v>
      </c>
      <c r="AT35" s="70">
        <v>0</v>
      </c>
      <c r="AZ35" s="69" t="s">
        <v>367</v>
      </c>
      <c r="BA35" s="70">
        <v>1001290</v>
      </c>
      <c r="BB35" s="70">
        <v>0</v>
      </c>
      <c r="BC35" s="70">
        <v>0</v>
      </c>
      <c r="BD35" s="70">
        <v>1005860</v>
      </c>
      <c r="BE35" s="70">
        <v>0</v>
      </c>
      <c r="BF35" s="70">
        <v>0</v>
      </c>
      <c r="BG35" s="70">
        <v>0</v>
      </c>
      <c r="BH35" s="70">
        <v>0</v>
      </c>
      <c r="BI35" s="70">
        <v>0</v>
      </c>
      <c r="BJ35" s="70">
        <v>0</v>
      </c>
      <c r="BK35" s="70">
        <v>0</v>
      </c>
      <c r="BQ35" s="69" t="s">
        <v>367</v>
      </c>
      <c r="BR35" s="70">
        <v>1001290</v>
      </c>
      <c r="BS35" s="70">
        <v>0</v>
      </c>
      <c r="BT35" s="70">
        <v>0</v>
      </c>
      <c r="BU35" s="70">
        <v>1000180</v>
      </c>
      <c r="BV35" s="70">
        <v>0</v>
      </c>
      <c r="BW35" s="70">
        <v>0</v>
      </c>
      <c r="BX35" s="70">
        <v>0</v>
      </c>
      <c r="BY35" s="70">
        <v>0</v>
      </c>
      <c r="BZ35" s="70">
        <v>0</v>
      </c>
      <c r="CA35" s="70">
        <v>0</v>
      </c>
      <c r="CB35" s="70">
        <v>0</v>
      </c>
    </row>
    <row r="36" spans="1:84" ht="15" thickBot="1">
      <c r="A36" s="69" t="s">
        <v>369</v>
      </c>
      <c r="B36" s="70">
        <v>332932</v>
      </c>
      <c r="C36" s="70">
        <v>0</v>
      </c>
      <c r="D36" s="70">
        <v>0</v>
      </c>
      <c r="E36" s="70">
        <v>174995</v>
      </c>
      <c r="F36" s="70">
        <v>0</v>
      </c>
      <c r="G36" s="70">
        <v>0</v>
      </c>
      <c r="H36" s="70">
        <v>0</v>
      </c>
      <c r="I36" s="70">
        <v>0</v>
      </c>
      <c r="J36" s="70">
        <v>0</v>
      </c>
      <c r="K36" s="70">
        <v>0</v>
      </c>
      <c r="L36" s="70">
        <v>0</v>
      </c>
      <c r="R36" s="69" t="s">
        <v>369</v>
      </c>
      <c r="S36" s="70">
        <v>578608</v>
      </c>
      <c r="T36" s="70">
        <v>0</v>
      </c>
      <c r="U36" s="70">
        <v>0</v>
      </c>
      <c r="V36" s="70">
        <v>640214</v>
      </c>
      <c r="W36" s="70">
        <v>0</v>
      </c>
      <c r="X36" s="70">
        <v>0</v>
      </c>
      <c r="Y36" s="70">
        <v>0</v>
      </c>
      <c r="Z36" s="70">
        <v>0</v>
      </c>
      <c r="AA36" s="70">
        <v>0</v>
      </c>
      <c r="AB36" s="70">
        <v>0</v>
      </c>
      <c r="AC36" s="70">
        <v>0</v>
      </c>
      <c r="AI36" s="69" t="s">
        <v>369</v>
      </c>
      <c r="AJ36" s="70">
        <v>31828</v>
      </c>
      <c r="AK36" s="70">
        <v>0</v>
      </c>
      <c r="AL36" s="70">
        <v>0</v>
      </c>
      <c r="AM36" s="70">
        <v>131165</v>
      </c>
      <c r="AN36" s="70">
        <v>0</v>
      </c>
      <c r="AO36" s="70">
        <v>0</v>
      </c>
      <c r="AP36" s="70">
        <v>0</v>
      </c>
      <c r="AQ36" s="70">
        <v>0</v>
      </c>
      <c r="AR36" s="70">
        <v>0</v>
      </c>
      <c r="AS36" s="70">
        <v>0</v>
      </c>
      <c r="AT36" s="70">
        <v>0</v>
      </c>
      <c r="AZ36" s="69" t="s">
        <v>369</v>
      </c>
      <c r="BA36" s="70">
        <v>999616</v>
      </c>
      <c r="BB36" s="70">
        <v>0</v>
      </c>
      <c r="BC36" s="70">
        <v>0</v>
      </c>
      <c r="BD36" s="70">
        <v>1004370</v>
      </c>
      <c r="BE36" s="70">
        <v>0</v>
      </c>
      <c r="BF36" s="70">
        <v>0</v>
      </c>
      <c r="BG36" s="70">
        <v>0</v>
      </c>
      <c r="BH36" s="70">
        <v>0</v>
      </c>
      <c r="BI36" s="70">
        <v>0</v>
      </c>
      <c r="BJ36" s="70">
        <v>0</v>
      </c>
      <c r="BK36" s="70">
        <v>0</v>
      </c>
      <c r="BQ36" s="69" t="s">
        <v>369</v>
      </c>
      <c r="BR36" s="70">
        <v>999616</v>
      </c>
      <c r="BS36" s="70">
        <v>0</v>
      </c>
      <c r="BT36" s="70">
        <v>0</v>
      </c>
      <c r="BU36" s="70">
        <v>999979</v>
      </c>
      <c r="BV36" s="70">
        <v>0</v>
      </c>
      <c r="BW36" s="70">
        <v>0</v>
      </c>
      <c r="BX36" s="70">
        <v>0</v>
      </c>
      <c r="BY36" s="70">
        <v>0</v>
      </c>
      <c r="BZ36" s="70">
        <v>0</v>
      </c>
      <c r="CA36" s="70">
        <v>0</v>
      </c>
      <c r="CB36" s="70">
        <v>0</v>
      </c>
    </row>
    <row r="37" spans="1:84" ht="15" thickBot="1">
      <c r="A37" s="69" t="s">
        <v>371</v>
      </c>
      <c r="B37" s="70">
        <v>316239</v>
      </c>
      <c r="C37" s="70">
        <v>0</v>
      </c>
      <c r="D37" s="70">
        <v>0</v>
      </c>
      <c r="E37" s="70">
        <v>174995</v>
      </c>
      <c r="F37" s="70">
        <v>0</v>
      </c>
      <c r="G37" s="70">
        <v>0</v>
      </c>
      <c r="H37" s="70">
        <v>0</v>
      </c>
      <c r="I37" s="70">
        <v>0</v>
      </c>
      <c r="J37" s="70">
        <v>0</v>
      </c>
      <c r="K37" s="70">
        <v>0</v>
      </c>
      <c r="L37" s="70">
        <v>0</v>
      </c>
      <c r="R37" s="69" t="s">
        <v>371</v>
      </c>
      <c r="S37" s="70">
        <v>562407</v>
      </c>
      <c r="T37" s="70">
        <v>0</v>
      </c>
      <c r="U37" s="70">
        <v>0</v>
      </c>
      <c r="V37" s="70">
        <v>630557</v>
      </c>
      <c r="W37" s="70">
        <v>0</v>
      </c>
      <c r="X37" s="70">
        <v>0</v>
      </c>
      <c r="Y37" s="70">
        <v>0</v>
      </c>
      <c r="Z37" s="70">
        <v>0</v>
      </c>
      <c r="AA37" s="70">
        <v>0</v>
      </c>
      <c r="AB37" s="70">
        <v>0</v>
      </c>
      <c r="AC37" s="70">
        <v>0</v>
      </c>
      <c r="AI37" s="69" t="s">
        <v>371</v>
      </c>
      <c r="AJ37" s="70">
        <v>31828</v>
      </c>
      <c r="AK37" s="70">
        <v>0</v>
      </c>
      <c r="AL37" s="70">
        <v>0</v>
      </c>
      <c r="AM37" s="70">
        <v>131165</v>
      </c>
      <c r="AN37" s="70">
        <v>0</v>
      </c>
      <c r="AO37" s="70">
        <v>0</v>
      </c>
      <c r="AP37" s="70">
        <v>0</v>
      </c>
      <c r="AQ37" s="70">
        <v>0</v>
      </c>
      <c r="AR37" s="70">
        <v>0</v>
      </c>
      <c r="AS37" s="70">
        <v>0</v>
      </c>
      <c r="AT37" s="70">
        <v>0</v>
      </c>
      <c r="AZ37" s="69" t="s">
        <v>371</v>
      </c>
      <c r="BA37" s="70">
        <v>999616</v>
      </c>
      <c r="BB37" s="70">
        <v>0</v>
      </c>
      <c r="BC37" s="70">
        <v>0</v>
      </c>
      <c r="BD37" s="70">
        <v>1004370</v>
      </c>
      <c r="BE37" s="70">
        <v>0</v>
      </c>
      <c r="BF37" s="70">
        <v>0</v>
      </c>
      <c r="BG37" s="70">
        <v>0</v>
      </c>
      <c r="BH37" s="70">
        <v>0</v>
      </c>
      <c r="BI37" s="70">
        <v>0</v>
      </c>
      <c r="BJ37" s="70">
        <v>0</v>
      </c>
      <c r="BK37" s="70">
        <v>0</v>
      </c>
      <c r="BQ37" s="69" t="s">
        <v>371</v>
      </c>
      <c r="BR37" s="70">
        <v>999616</v>
      </c>
      <c r="BS37" s="70">
        <v>0</v>
      </c>
      <c r="BT37" s="70">
        <v>0</v>
      </c>
      <c r="BU37" s="70">
        <v>999979</v>
      </c>
      <c r="BV37" s="70">
        <v>0</v>
      </c>
      <c r="BW37" s="70">
        <v>0</v>
      </c>
      <c r="BX37" s="70">
        <v>0</v>
      </c>
      <c r="BY37" s="70">
        <v>0</v>
      </c>
      <c r="BZ37" s="70">
        <v>0</v>
      </c>
      <c r="CA37" s="70">
        <v>0</v>
      </c>
      <c r="CB37" s="70">
        <v>0</v>
      </c>
    </row>
    <row r="38" spans="1:84" ht="15" thickBot="1">
      <c r="A38" s="69" t="s">
        <v>373</v>
      </c>
      <c r="B38" s="70">
        <v>315328</v>
      </c>
      <c r="C38" s="70">
        <v>0</v>
      </c>
      <c r="D38" s="70">
        <v>0</v>
      </c>
      <c r="E38" s="70">
        <v>174995</v>
      </c>
      <c r="F38" s="70">
        <v>0</v>
      </c>
      <c r="G38" s="70">
        <v>0</v>
      </c>
      <c r="H38" s="70">
        <v>0</v>
      </c>
      <c r="I38" s="70">
        <v>0</v>
      </c>
      <c r="J38" s="70">
        <v>0</v>
      </c>
      <c r="K38" s="70">
        <v>0</v>
      </c>
      <c r="L38" s="70">
        <v>0</v>
      </c>
      <c r="R38" s="69" t="s">
        <v>373</v>
      </c>
      <c r="S38" s="70">
        <v>562407</v>
      </c>
      <c r="T38" s="70">
        <v>0</v>
      </c>
      <c r="U38" s="70">
        <v>0</v>
      </c>
      <c r="V38" s="70">
        <v>630557</v>
      </c>
      <c r="W38" s="70">
        <v>0</v>
      </c>
      <c r="X38" s="70">
        <v>0</v>
      </c>
      <c r="Y38" s="70">
        <v>0</v>
      </c>
      <c r="Z38" s="70">
        <v>0</v>
      </c>
      <c r="AA38" s="70">
        <v>0</v>
      </c>
      <c r="AB38" s="70">
        <v>0</v>
      </c>
      <c r="AC38" s="70">
        <v>0</v>
      </c>
      <c r="AI38" s="69" t="s">
        <v>373</v>
      </c>
      <c r="AJ38" s="70">
        <v>25088</v>
      </c>
      <c r="AK38" s="70">
        <v>0</v>
      </c>
      <c r="AL38" s="70">
        <v>0</v>
      </c>
      <c r="AM38" s="70">
        <v>68089</v>
      </c>
      <c r="AN38" s="70">
        <v>0</v>
      </c>
      <c r="AO38" s="70">
        <v>0</v>
      </c>
      <c r="AP38" s="70">
        <v>0</v>
      </c>
      <c r="AQ38" s="70">
        <v>0</v>
      </c>
      <c r="AR38" s="70">
        <v>0</v>
      </c>
      <c r="AS38" s="70">
        <v>0</v>
      </c>
      <c r="AT38" s="70">
        <v>0</v>
      </c>
      <c r="AZ38" s="69" t="s">
        <v>373</v>
      </c>
      <c r="BA38" s="70">
        <v>999616</v>
      </c>
      <c r="BB38" s="70">
        <v>0</v>
      </c>
      <c r="BC38" s="70">
        <v>0</v>
      </c>
      <c r="BD38" s="70">
        <v>997983</v>
      </c>
      <c r="BE38" s="70">
        <v>0</v>
      </c>
      <c r="BF38" s="70">
        <v>0</v>
      </c>
      <c r="BG38" s="70">
        <v>0</v>
      </c>
      <c r="BH38" s="70">
        <v>0</v>
      </c>
      <c r="BI38" s="70">
        <v>0</v>
      </c>
      <c r="BJ38" s="70">
        <v>0</v>
      </c>
      <c r="BK38" s="70">
        <v>0</v>
      </c>
      <c r="BQ38" s="69" t="s">
        <v>373</v>
      </c>
      <c r="BR38" s="70">
        <v>999616</v>
      </c>
      <c r="BS38" s="70">
        <v>0</v>
      </c>
      <c r="BT38" s="70">
        <v>0</v>
      </c>
      <c r="BU38" s="70">
        <v>999660</v>
      </c>
      <c r="BV38" s="70">
        <v>0</v>
      </c>
      <c r="BW38" s="70">
        <v>0</v>
      </c>
      <c r="BX38" s="70">
        <v>0</v>
      </c>
      <c r="BY38" s="70">
        <v>0</v>
      </c>
      <c r="BZ38" s="70">
        <v>0</v>
      </c>
      <c r="CA38" s="70">
        <v>0</v>
      </c>
      <c r="CB38" s="70">
        <v>0</v>
      </c>
    </row>
    <row r="39" spans="1:84" ht="15" thickBot="1">
      <c r="A39" s="69" t="s">
        <v>375</v>
      </c>
      <c r="B39" s="70">
        <v>295358</v>
      </c>
      <c r="C39" s="70">
        <v>0</v>
      </c>
      <c r="D39" s="70">
        <v>0</v>
      </c>
      <c r="E39" s="70">
        <v>0</v>
      </c>
      <c r="F39" s="70">
        <v>0</v>
      </c>
      <c r="G39" s="70">
        <v>0</v>
      </c>
      <c r="H39" s="70">
        <v>0</v>
      </c>
      <c r="I39" s="70">
        <v>0</v>
      </c>
      <c r="J39" s="70">
        <v>0</v>
      </c>
      <c r="K39" s="70">
        <v>0</v>
      </c>
      <c r="L39" s="70">
        <v>0</v>
      </c>
      <c r="R39" s="69" t="s">
        <v>375</v>
      </c>
      <c r="S39" s="70">
        <v>562407</v>
      </c>
      <c r="T39" s="70">
        <v>0</v>
      </c>
      <c r="U39" s="70">
        <v>0</v>
      </c>
      <c r="V39" s="70">
        <v>60377</v>
      </c>
      <c r="W39" s="70">
        <v>0</v>
      </c>
      <c r="X39" s="70">
        <v>0</v>
      </c>
      <c r="Y39" s="70">
        <v>0</v>
      </c>
      <c r="Z39" s="70">
        <v>0</v>
      </c>
      <c r="AA39" s="70">
        <v>0</v>
      </c>
      <c r="AB39" s="70">
        <v>0</v>
      </c>
      <c r="AC39" s="70">
        <v>0</v>
      </c>
      <c r="AI39" s="69" t="s">
        <v>375</v>
      </c>
      <c r="AJ39" s="70">
        <v>25088</v>
      </c>
      <c r="AK39" s="70">
        <v>0</v>
      </c>
      <c r="AL39" s="70">
        <v>0</v>
      </c>
      <c r="AM39" s="70">
        <v>55080</v>
      </c>
      <c r="AN39" s="70">
        <v>0</v>
      </c>
      <c r="AO39" s="70">
        <v>0</v>
      </c>
      <c r="AP39" s="70">
        <v>0</v>
      </c>
      <c r="AQ39" s="70">
        <v>0</v>
      </c>
      <c r="AR39" s="70">
        <v>0</v>
      </c>
      <c r="AS39" s="70">
        <v>0</v>
      </c>
      <c r="AT39" s="70">
        <v>0</v>
      </c>
      <c r="AZ39" s="69" t="s">
        <v>375</v>
      </c>
      <c r="BA39" s="70">
        <v>996924</v>
      </c>
      <c r="BB39" s="70">
        <v>0</v>
      </c>
      <c r="BC39" s="70">
        <v>0</v>
      </c>
      <c r="BD39" s="70">
        <v>4763</v>
      </c>
      <c r="BE39" s="70">
        <v>0</v>
      </c>
      <c r="BF39" s="70">
        <v>0</v>
      </c>
      <c r="BG39" s="70">
        <v>0</v>
      </c>
      <c r="BH39" s="70">
        <v>0</v>
      </c>
      <c r="BI39" s="70">
        <v>0</v>
      </c>
      <c r="BJ39" s="70">
        <v>0</v>
      </c>
      <c r="BK39" s="70">
        <v>0</v>
      </c>
      <c r="BQ39" s="69" t="s">
        <v>375</v>
      </c>
      <c r="BR39" s="70">
        <v>999616</v>
      </c>
      <c r="BS39" s="70">
        <v>0</v>
      </c>
      <c r="BT39" s="70">
        <v>0</v>
      </c>
      <c r="BU39" s="70">
        <v>384</v>
      </c>
      <c r="BV39" s="70">
        <v>0</v>
      </c>
      <c r="BW39" s="70">
        <v>0</v>
      </c>
      <c r="BX39" s="70">
        <v>0</v>
      </c>
      <c r="BY39" s="70">
        <v>0</v>
      </c>
      <c r="BZ39" s="70">
        <v>0</v>
      </c>
      <c r="CA39" s="70">
        <v>0</v>
      </c>
      <c r="CB39" s="70">
        <v>0</v>
      </c>
    </row>
    <row r="40" spans="1:84" ht="15" thickBot="1">
      <c r="A40" s="69" t="s">
        <v>377</v>
      </c>
      <c r="B40" s="70">
        <v>92862</v>
      </c>
      <c r="C40" s="70">
        <v>0</v>
      </c>
      <c r="D40" s="70">
        <v>0</v>
      </c>
      <c r="E40" s="70">
        <v>0</v>
      </c>
      <c r="F40" s="70">
        <v>0</v>
      </c>
      <c r="G40" s="70">
        <v>0</v>
      </c>
      <c r="H40" s="70">
        <v>0</v>
      </c>
      <c r="I40" s="70">
        <v>0</v>
      </c>
      <c r="J40" s="70">
        <v>0</v>
      </c>
      <c r="K40" s="70">
        <v>0</v>
      </c>
      <c r="L40" s="70">
        <v>0</v>
      </c>
      <c r="R40" s="69" t="s">
        <v>377</v>
      </c>
      <c r="S40" s="70">
        <v>30157</v>
      </c>
      <c r="T40" s="70">
        <v>0</v>
      </c>
      <c r="U40" s="70">
        <v>0</v>
      </c>
      <c r="V40" s="70">
        <v>46352</v>
      </c>
      <c r="W40" s="70">
        <v>0</v>
      </c>
      <c r="X40" s="70">
        <v>0</v>
      </c>
      <c r="Y40" s="70">
        <v>0</v>
      </c>
      <c r="Z40" s="70">
        <v>0</v>
      </c>
      <c r="AA40" s="70">
        <v>0</v>
      </c>
      <c r="AB40" s="70">
        <v>0</v>
      </c>
      <c r="AC40" s="70">
        <v>0</v>
      </c>
      <c r="AI40" s="69" t="s">
        <v>377</v>
      </c>
      <c r="AJ40" s="70">
        <v>3339</v>
      </c>
      <c r="AK40" s="70">
        <v>0</v>
      </c>
      <c r="AL40" s="70">
        <v>0</v>
      </c>
      <c r="AM40" s="70">
        <v>46444</v>
      </c>
      <c r="AN40" s="70">
        <v>0</v>
      </c>
      <c r="AO40" s="70">
        <v>0</v>
      </c>
      <c r="AP40" s="70">
        <v>0</v>
      </c>
      <c r="AQ40" s="70">
        <v>0</v>
      </c>
      <c r="AR40" s="70">
        <v>0</v>
      </c>
      <c r="AS40" s="70">
        <v>0</v>
      </c>
      <c r="AT40" s="70">
        <v>0</v>
      </c>
      <c r="AZ40" s="69" t="s">
        <v>377</v>
      </c>
      <c r="BA40" s="70">
        <v>2017</v>
      </c>
      <c r="BB40" s="70">
        <v>0</v>
      </c>
      <c r="BC40" s="70">
        <v>0</v>
      </c>
      <c r="BD40" s="70">
        <v>4763</v>
      </c>
      <c r="BE40" s="70">
        <v>0</v>
      </c>
      <c r="BF40" s="70">
        <v>0</v>
      </c>
      <c r="BG40" s="70">
        <v>0</v>
      </c>
      <c r="BH40" s="70">
        <v>0</v>
      </c>
      <c r="BI40" s="70">
        <v>0</v>
      </c>
      <c r="BJ40" s="70">
        <v>0</v>
      </c>
      <c r="BK40" s="70">
        <v>0</v>
      </c>
      <c r="BQ40" s="69" t="s">
        <v>377</v>
      </c>
      <c r="BR40" s="70">
        <v>340</v>
      </c>
      <c r="BS40" s="70">
        <v>0</v>
      </c>
      <c r="BT40" s="70">
        <v>0</v>
      </c>
      <c r="BU40" s="70">
        <v>384</v>
      </c>
      <c r="BV40" s="70">
        <v>0</v>
      </c>
      <c r="BW40" s="70">
        <v>0</v>
      </c>
      <c r="BX40" s="70">
        <v>0</v>
      </c>
      <c r="BY40" s="70">
        <v>0</v>
      </c>
      <c r="BZ40" s="70">
        <v>0</v>
      </c>
      <c r="CA40" s="70">
        <v>0</v>
      </c>
      <c r="CB40" s="70">
        <v>0</v>
      </c>
    </row>
    <row r="41" spans="1:84" ht="15" thickBot="1">
      <c r="A41" s="69" t="s">
        <v>379</v>
      </c>
      <c r="B41" s="70">
        <v>51203</v>
      </c>
      <c r="C41" s="70">
        <v>0</v>
      </c>
      <c r="D41" s="70">
        <v>0</v>
      </c>
      <c r="E41" s="70">
        <v>0</v>
      </c>
      <c r="F41" s="70">
        <v>0</v>
      </c>
      <c r="G41" s="70">
        <v>0</v>
      </c>
      <c r="H41" s="70">
        <v>0</v>
      </c>
      <c r="I41" s="70">
        <v>0</v>
      </c>
      <c r="J41" s="70">
        <v>0</v>
      </c>
      <c r="K41" s="70">
        <v>0</v>
      </c>
      <c r="L41" s="70">
        <v>0</v>
      </c>
      <c r="R41" s="69" t="s">
        <v>379</v>
      </c>
      <c r="S41" s="70">
        <v>2030</v>
      </c>
      <c r="T41" s="70">
        <v>0</v>
      </c>
      <c r="U41" s="70">
        <v>0</v>
      </c>
      <c r="V41" s="70">
        <v>40382</v>
      </c>
      <c r="W41" s="70">
        <v>0</v>
      </c>
      <c r="X41" s="70">
        <v>0</v>
      </c>
      <c r="Y41" s="70">
        <v>0</v>
      </c>
      <c r="Z41" s="70">
        <v>0</v>
      </c>
      <c r="AA41" s="70">
        <v>0</v>
      </c>
      <c r="AB41" s="70">
        <v>0</v>
      </c>
      <c r="AC41" s="70">
        <v>0</v>
      </c>
      <c r="AI41" s="69" t="s">
        <v>379</v>
      </c>
      <c r="AJ41" s="70">
        <v>3339</v>
      </c>
      <c r="AK41" s="70">
        <v>0</v>
      </c>
      <c r="AL41" s="70">
        <v>0</v>
      </c>
      <c r="AM41" s="70">
        <v>46444</v>
      </c>
      <c r="AN41" s="70">
        <v>0</v>
      </c>
      <c r="AO41" s="70">
        <v>0</v>
      </c>
      <c r="AP41" s="70">
        <v>0</v>
      </c>
      <c r="AQ41" s="70">
        <v>0</v>
      </c>
      <c r="AR41" s="70">
        <v>0</v>
      </c>
      <c r="AS41" s="70">
        <v>0</v>
      </c>
      <c r="AT41" s="70">
        <v>0</v>
      </c>
      <c r="AZ41" s="69" t="s">
        <v>379</v>
      </c>
      <c r="BA41" s="70">
        <v>2017</v>
      </c>
      <c r="BB41" s="70">
        <v>0</v>
      </c>
      <c r="BC41" s="70">
        <v>0</v>
      </c>
      <c r="BD41" s="70">
        <v>3083</v>
      </c>
      <c r="BE41" s="70">
        <v>0</v>
      </c>
      <c r="BF41" s="70">
        <v>0</v>
      </c>
      <c r="BG41" s="70">
        <v>0</v>
      </c>
      <c r="BH41" s="70">
        <v>0</v>
      </c>
      <c r="BI41" s="70">
        <v>0</v>
      </c>
      <c r="BJ41" s="70">
        <v>0</v>
      </c>
      <c r="BK41" s="70">
        <v>0</v>
      </c>
      <c r="BQ41" s="69" t="s">
        <v>379</v>
      </c>
      <c r="BR41" s="70">
        <v>340</v>
      </c>
      <c r="BS41" s="70">
        <v>0</v>
      </c>
      <c r="BT41" s="70">
        <v>0</v>
      </c>
      <c r="BU41" s="70">
        <v>384</v>
      </c>
      <c r="BV41" s="70">
        <v>0</v>
      </c>
      <c r="BW41" s="70">
        <v>0</v>
      </c>
      <c r="BX41" s="70">
        <v>0</v>
      </c>
      <c r="BY41" s="70">
        <v>0</v>
      </c>
      <c r="BZ41" s="70">
        <v>0</v>
      </c>
      <c r="CA41" s="70">
        <v>0</v>
      </c>
      <c r="CB41" s="70">
        <v>0</v>
      </c>
    </row>
    <row r="42" spans="1:84" ht="15" thickBot="1">
      <c r="A42" s="69" t="s">
        <v>381</v>
      </c>
      <c r="B42" s="70">
        <v>46949</v>
      </c>
      <c r="C42" s="70">
        <v>0</v>
      </c>
      <c r="D42" s="70">
        <v>0</v>
      </c>
      <c r="E42" s="70">
        <v>0</v>
      </c>
      <c r="F42" s="70">
        <v>0</v>
      </c>
      <c r="G42" s="70">
        <v>0</v>
      </c>
      <c r="H42" s="70">
        <v>0</v>
      </c>
      <c r="I42" s="70">
        <v>0</v>
      </c>
      <c r="J42" s="70">
        <v>0</v>
      </c>
      <c r="K42" s="70">
        <v>0</v>
      </c>
      <c r="L42" s="70">
        <v>0</v>
      </c>
      <c r="R42" s="69" t="s">
        <v>381</v>
      </c>
      <c r="S42" s="70">
        <v>2030</v>
      </c>
      <c r="T42" s="70">
        <v>0</v>
      </c>
      <c r="U42" s="70">
        <v>0</v>
      </c>
      <c r="V42" s="70">
        <v>40382</v>
      </c>
      <c r="W42" s="70">
        <v>0</v>
      </c>
      <c r="X42" s="70">
        <v>0</v>
      </c>
      <c r="Y42" s="70">
        <v>0</v>
      </c>
      <c r="Z42" s="70">
        <v>0</v>
      </c>
      <c r="AA42" s="70">
        <v>0</v>
      </c>
      <c r="AB42" s="70">
        <v>0</v>
      </c>
      <c r="AC42" s="70">
        <v>0</v>
      </c>
      <c r="AI42" s="69" t="s">
        <v>381</v>
      </c>
      <c r="AJ42" s="70">
        <v>0</v>
      </c>
      <c r="AK42" s="70">
        <v>0</v>
      </c>
      <c r="AL42" s="70">
        <v>0</v>
      </c>
      <c r="AM42" s="70">
        <v>16248</v>
      </c>
      <c r="AN42" s="70">
        <v>0</v>
      </c>
      <c r="AO42" s="70">
        <v>0</v>
      </c>
      <c r="AP42" s="70">
        <v>0</v>
      </c>
      <c r="AQ42" s="70">
        <v>0</v>
      </c>
      <c r="AR42" s="70">
        <v>0</v>
      </c>
      <c r="AS42" s="70">
        <v>0</v>
      </c>
      <c r="AT42" s="70">
        <v>0</v>
      </c>
      <c r="AZ42" s="69" t="s">
        <v>381</v>
      </c>
      <c r="BA42" s="70">
        <v>274</v>
      </c>
      <c r="BB42" s="70">
        <v>0</v>
      </c>
      <c r="BC42" s="70">
        <v>0</v>
      </c>
      <c r="BD42" s="70">
        <v>384</v>
      </c>
      <c r="BE42" s="70">
        <v>0</v>
      </c>
      <c r="BF42" s="70">
        <v>0</v>
      </c>
      <c r="BG42" s="70">
        <v>0</v>
      </c>
      <c r="BH42" s="70">
        <v>0</v>
      </c>
      <c r="BI42" s="70">
        <v>0</v>
      </c>
      <c r="BJ42" s="70">
        <v>0</v>
      </c>
      <c r="BK42" s="70">
        <v>0</v>
      </c>
      <c r="BQ42" s="69" t="s">
        <v>381</v>
      </c>
      <c r="BR42" s="70">
        <v>21</v>
      </c>
      <c r="BS42" s="70">
        <v>0</v>
      </c>
      <c r="BT42" s="70">
        <v>0</v>
      </c>
      <c r="BU42" s="70">
        <v>384</v>
      </c>
      <c r="BV42" s="70">
        <v>0</v>
      </c>
      <c r="BW42" s="70">
        <v>0</v>
      </c>
      <c r="BX42" s="70">
        <v>0</v>
      </c>
      <c r="BY42" s="70">
        <v>0</v>
      </c>
      <c r="BZ42" s="70">
        <v>0</v>
      </c>
      <c r="CA42" s="70">
        <v>0</v>
      </c>
      <c r="CB42" s="70">
        <v>0</v>
      </c>
    </row>
    <row r="43" spans="1:84" ht="15" thickBot="1">
      <c r="A43" s="69" t="s">
        <v>383</v>
      </c>
      <c r="B43" s="70">
        <v>10576</v>
      </c>
      <c r="C43" s="70">
        <v>0</v>
      </c>
      <c r="D43" s="70">
        <v>0</v>
      </c>
      <c r="E43" s="70">
        <v>0</v>
      </c>
      <c r="F43" s="70">
        <v>0</v>
      </c>
      <c r="G43" s="70">
        <v>0</v>
      </c>
      <c r="H43" s="70">
        <v>0</v>
      </c>
      <c r="I43" s="70">
        <v>0</v>
      </c>
      <c r="J43" s="70">
        <v>0</v>
      </c>
      <c r="K43" s="70">
        <v>0</v>
      </c>
      <c r="L43" s="70">
        <v>0</v>
      </c>
      <c r="R43" s="69" t="s">
        <v>383</v>
      </c>
      <c r="S43" s="70">
        <v>2030</v>
      </c>
      <c r="T43" s="70">
        <v>0</v>
      </c>
      <c r="U43" s="70">
        <v>0</v>
      </c>
      <c r="V43" s="70">
        <v>10020</v>
      </c>
      <c r="W43" s="70">
        <v>0</v>
      </c>
      <c r="X43" s="70">
        <v>0</v>
      </c>
      <c r="Y43" s="70">
        <v>0</v>
      </c>
      <c r="Z43" s="70">
        <v>0</v>
      </c>
      <c r="AA43" s="70">
        <v>0</v>
      </c>
      <c r="AB43" s="70">
        <v>0</v>
      </c>
      <c r="AC43" s="70">
        <v>0</v>
      </c>
      <c r="AI43" s="69" t="s">
        <v>383</v>
      </c>
      <c r="AJ43" s="70">
        <v>0</v>
      </c>
      <c r="AK43" s="70">
        <v>0</v>
      </c>
      <c r="AL43" s="70">
        <v>0</v>
      </c>
      <c r="AM43" s="70">
        <v>16248</v>
      </c>
      <c r="AN43" s="70">
        <v>0</v>
      </c>
      <c r="AO43" s="70">
        <v>0</v>
      </c>
      <c r="AP43" s="70">
        <v>0</v>
      </c>
      <c r="AQ43" s="70">
        <v>0</v>
      </c>
      <c r="AR43" s="70">
        <v>0</v>
      </c>
      <c r="AS43" s="70">
        <v>0</v>
      </c>
      <c r="AT43" s="70">
        <v>0</v>
      </c>
      <c r="AZ43" s="69" t="s">
        <v>383</v>
      </c>
      <c r="BA43" s="70">
        <v>274</v>
      </c>
      <c r="BB43" s="70">
        <v>0</v>
      </c>
      <c r="BC43" s="70">
        <v>0</v>
      </c>
      <c r="BD43" s="70">
        <v>384</v>
      </c>
      <c r="BE43" s="70">
        <v>0</v>
      </c>
      <c r="BF43" s="70">
        <v>0</v>
      </c>
      <c r="BG43" s="70">
        <v>0</v>
      </c>
      <c r="BH43" s="70">
        <v>0</v>
      </c>
      <c r="BI43" s="70">
        <v>0</v>
      </c>
      <c r="BJ43" s="70">
        <v>0</v>
      </c>
      <c r="BK43" s="70">
        <v>0</v>
      </c>
      <c r="BQ43" s="69" t="s">
        <v>383</v>
      </c>
      <c r="BR43" s="70">
        <v>21</v>
      </c>
      <c r="BS43" s="70">
        <v>0</v>
      </c>
      <c r="BT43" s="70">
        <v>0</v>
      </c>
      <c r="BU43" s="70">
        <v>384</v>
      </c>
      <c r="BV43" s="70">
        <v>0</v>
      </c>
      <c r="BW43" s="70">
        <v>0</v>
      </c>
      <c r="BX43" s="70">
        <v>0</v>
      </c>
      <c r="BY43" s="70">
        <v>0</v>
      </c>
      <c r="BZ43" s="70">
        <v>0</v>
      </c>
      <c r="CA43" s="70">
        <v>0</v>
      </c>
      <c r="CB43" s="70">
        <v>0</v>
      </c>
    </row>
    <row r="44" spans="1:84" ht="15" thickBot="1">
      <c r="A44" s="69" t="s">
        <v>385</v>
      </c>
      <c r="B44" s="70">
        <v>0</v>
      </c>
      <c r="C44" s="70">
        <v>0</v>
      </c>
      <c r="D44" s="70">
        <v>0</v>
      </c>
      <c r="E44" s="70">
        <v>0</v>
      </c>
      <c r="F44" s="70">
        <v>0</v>
      </c>
      <c r="G44" s="70">
        <v>0</v>
      </c>
      <c r="H44" s="70">
        <v>0</v>
      </c>
      <c r="I44" s="70">
        <v>0</v>
      </c>
      <c r="J44" s="70">
        <v>0</v>
      </c>
      <c r="K44" s="70">
        <v>0</v>
      </c>
      <c r="L44" s="70">
        <v>0</v>
      </c>
      <c r="R44" s="69" t="s">
        <v>385</v>
      </c>
      <c r="S44" s="70">
        <v>0</v>
      </c>
      <c r="T44" s="70">
        <v>0</v>
      </c>
      <c r="U44" s="70">
        <v>0</v>
      </c>
      <c r="V44" s="70">
        <v>0</v>
      </c>
      <c r="W44" s="70">
        <v>0</v>
      </c>
      <c r="X44" s="70">
        <v>0</v>
      </c>
      <c r="Y44" s="70">
        <v>0</v>
      </c>
      <c r="Z44" s="70">
        <v>0</v>
      </c>
      <c r="AA44" s="70">
        <v>0</v>
      </c>
      <c r="AB44" s="70">
        <v>0</v>
      </c>
      <c r="AC44" s="70">
        <v>0</v>
      </c>
      <c r="AI44" s="69" t="s">
        <v>385</v>
      </c>
      <c r="AJ44" s="70">
        <v>0</v>
      </c>
      <c r="AK44" s="70">
        <v>0</v>
      </c>
      <c r="AL44" s="70">
        <v>0</v>
      </c>
      <c r="AM44" s="70">
        <v>0</v>
      </c>
      <c r="AN44" s="70">
        <v>0</v>
      </c>
      <c r="AO44" s="70">
        <v>0</v>
      </c>
      <c r="AP44" s="70">
        <v>0</v>
      </c>
      <c r="AQ44" s="70">
        <v>0</v>
      </c>
      <c r="AR44" s="70">
        <v>0</v>
      </c>
      <c r="AS44" s="70">
        <v>0</v>
      </c>
      <c r="AT44" s="70">
        <v>0</v>
      </c>
      <c r="AZ44" s="69" t="s">
        <v>385</v>
      </c>
      <c r="BA44" s="70">
        <v>0</v>
      </c>
      <c r="BB44" s="70">
        <v>0</v>
      </c>
      <c r="BC44" s="70">
        <v>0</v>
      </c>
      <c r="BD44" s="70">
        <v>0</v>
      </c>
      <c r="BE44" s="70">
        <v>0</v>
      </c>
      <c r="BF44" s="70">
        <v>0</v>
      </c>
      <c r="BG44" s="70">
        <v>0</v>
      </c>
      <c r="BH44" s="70">
        <v>0</v>
      </c>
      <c r="BI44" s="70">
        <v>0</v>
      </c>
      <c r="BJ44" s="70">
        <v>0</v>
      </c>
      <c r="BK44" s="70">
        <v>0</v>
      </c>
      <c r="BQ44" s="69" t="s">
        <v>385</v>
      </c>
      <c r="BR44" s="70">
        <v>0</v>
      </c>
      <c r="BS44" s="70">
        <v>0</v>
      </c>
      <c r="BT44" s="70">
        <v>0</v>
      </c>
      <c r="BU44" s="70">
        <v>0</v>
      </c>
      <c r="BV44" s="70">
        <v>0</v>
      </c>
      <c r="BW44" s="70">
        <v>0</v>
      </c>
      <c r="BX44" s="70">
        <v>0</v>
      </c>
      <c r="BY44" s="70">
        <v>0</v>
      </c>
      <c r="BZ44" s="70">
        <v>0</v>
      </c>
      <c r="CA44" s="70">
        <v>0</v>
      </c>
      <c r="CB44" s="70">
        <v>0</v>
      </c>
    </row>
    <row r="45" spans="1:84" ht="18.5" thickBot="1">
      <c r="A45" s="65"/>
      <c r="R45" s="65"/>
      <c r="AI45" s="65"/>
      <c r="AZ45" s="65"/>
      <c r="BQ45" s="65"/>
    </row>
    <row r="46" spans="1:84" ht="15" thickBot="1">
      <c r="A46" s="69" t="s">
        <v>387</v>
      </c>
      <c r="B46" s="69" t="s">
        <v>339</v>
      </c>
      <c r="C46" s="69" t="s">
        <v>340</v>
      </c>
      <c r="D46" s="69" t="s">
        <v>341</v>
      </c>
      <c r="E46" s="69" t="s">
        <v>342</v>
      </c>
      <c r="F46" s="69" t="s">
        <v>343</v>
      </c>
      <c r="G46" s="69" t="s">
        <v>344</v>
      </c>
      <c r="H46" s="69" t="s">
        <v>345</v>
      </c>
      <c r="I46" s="69" t="s">
        <v>346</v>
      </c>
      <c r="J46" s="69" t="s">
        <v>347</v>
      </c>
      <c r="K46" s="69" t="s">
        <v>348</v>
      </c>
      <c r="L46" s="69" t="s">
        <v>349</v>
      </c>
      <c r="M46" s="69" t="s">
        <v>388</v>
      </c>
      <c r="N46" s="69" t="s">
        <v>389</v>
      </c>
      <c r="O46" s="69" t="s">
        <v>390</v>
      </c>
      <c r="P46" s="69" t="s">
        <v>391</v>
      </c>
      <c r="R46" s="69" t="s">
        <v>387</v>
      </c>
      <c r="S46" s="69" t="s">
        <v>339</v>
      </c>
      <c r="T46" s="69" t="s">
        <v>340</v>
      </c>
      <c r="U46" s="69" t="s">
        <v>341</v>
      </c>
      <c r="V46" s="69" t="s">
        <v>342</v>
      </c>
      <c r="W46" s="69" t="s">
        <v>343</v>
      </c>
      <c r="X46" s="69" t="s">
        <v>344</v>
      </c>
      <c r="Y46" s="69" t="s">
        <v>345</v>
      </c>
      <c r="Z46" s="69" t="s">
        <v>346</v>
      </c>
      <c r="AA46" s="69" t="s">
        <v>347</v>
      </c>
      <c r="AB46" s="69" t="s">
        <v>348</v>
      </c>
      <c r="AC46" s="69" t="s">
        <v>349</v>
      </c>
      <c r="AD46" s="69" t="s">
        <v>388</v>
      </c>
      <c r="AE46" s="69" t="s">
        <v>389</v>
      </c>
      <c r="AF46" s="69" t="s">
        <v>390</v>
      </c>
      <c r="AG46" s="69" t="s">
        <v>391</v>
      </c>
      <c r="AI46" s="69" t="s">
        <v>387</v>
      </c>
      <c r="AJ46" s="69" t="s">
        <v>339</v>
      </c>
      <c r="AK46" s="69" t="s">
        <v>340</v>
      </c>
      <c r="AL46" s="69" t="s">
        <v>341</v>
      </c>
      <c r="AM46" s="69" t="s">
        <v>342</v>
      </c>
      <c r="AN46" s="69" t="s">
        <v>343</v>
      </c>
      <c r="AO46" s="69" t="s">
        <v>344</v>
      </c>
      <c r="AP46" s="69" t="s">
        <v>345</v>
      </c>
      <c r="AQ46" s="69" t="s">
        <v>346</v>
      </c>
      <c r="AR46" s="69" t="s">
        <v>347</v>
      </c>
      <c r="AS46" s="69" t="s">
        <v>348</v>
      </c>
      <c r="AT46" s="69" t="s">
        <v>349</v>
      </c>
      <c r="AU46" s="69" t="s">
        <v>388</v>
      </c>
      <c r="AV46" s="69" t="s">
        <v>389</v>
      </c>
      <c r="AW46" s="69" t="s">
        <v>390</v>
      </c>
      <c r="AX46" s="69" t="s">
        <v>391</v>
      </c>
      <c r="AZ46" s="69" t="s">
        <v>387</v>
      </c>
      <c r="BA46" s="69" t="s">
        <v>339</v>
      </c>
      <c r="BB46" s="69" t="s">
        <v>340</v>
      </c>
      <c r="BC46" s="69" t="s">
        <v>341</v>
      </c>
      <c r="BD46" s="69" t="s">
        <v>342</v>
      </c>
      <c r="BE46" s="69" t="s">
        <v>343</v>
      </c>
      <c r="BF46" s="69" t="s">
        <v>344</v>
      </c>
      <c r="BG46" s="69" t="s">
        <v>345</v>
      </c>
      <c r="BH46" s="69" t="s">
        <v>346</v>
      </c>
      <c r="BI46" s="69" t="s">
        <v>347</v>
      </c>
      <c r="BJ46" s="69" t="s">
        <v>348</v>
      </c>
      <c r="BK46" s="69" t="s">
        <v>349</v>
      </c>
      <c r="BL46" s="69" t="s">
        <v>388</v>
      </c>
      <c r="BM46" s="69" t="s">
        <v>389</v>
      </c>
      <c r="BN46" s="69" t="s">
        <v>390</v>
      </c>
      <c r="BO46" s="69" t="s">
        <v>391</v>
      </c>
      <c r="BQ46" s="69" t="s">
        <v>387</v>
      </c>
      <c r="BR46" s="69" t="s">
        <v>339</v>
      </c>
      <c r="BS46" s="69" t="s">
        <v>340</v>
      </c>
      <c r="BT46" s="69" t="s">
        <v>341</v>
      </c>
      <c r="BU46" s="69" t="s">
        <v>342</v>
      </c>
      <c r="BV46" s="69" t="s">
        <v>343</v>
      </c>
      <c r="BW46" s="69" t="s">
        <v>344</v>
      </c>
      <c r="BX46" s="69" t="s">
        <v>345</v>
      </c>
      <c r="BY46" s="69" t="s">
        <v>346</v>
      </c>
      <c r="BZ46" s="69" t="s">
        <v>347</v>
      </c>
      <c r="CA46" s="69" t="s">
        <v>348</v>
      </c>
      <c r="CB46" s="69" t="s">
        <v>349</v>
      </c>
      <c r="CC46" s="69" t="s">
        <v>388</v>
      </c>
      <c r="CD46" s="69" t="s">
        <v>389</v>
      </c>
      <c r="CE46" s="69" t="s">
        <v>390</v>
      </c>
      <c r="CF46" s="69" t="s">
        <v>391</v>
      </c>
    </row>
    <row r="47" spans="1:84" ht="15" thickBot="1">
      <c r="A47" s="69" t="s">
        <v>351</v>
      </c>
      <c r="B47" s="70">
        <v>0</v>
      </c>
      <c r="C47" s="70">
        <v>0</v>
      </c>
      <c r="D47" s="70">
        <v>0</v>
      </c>
      <c r="E47" s="70">
        <v>174995</v>
      </c>
      <c r="F47" s="70">
        <v>0</v>
      </c>
      <c r="G47" s="70">
        <v>0</v>
      </c>
      <c r="H47" s="70">
        <v>0</v>
      </c>
      <c r="I47" s="70">
        <v>0</v>
      </c>
      <c r="J47" s="70">
        <v>0</v>
      </c>
      <c r="K47" s="70">
        <v>0</v>
      </c>
      <c r="L47" s="70">
        <v>0</v>
      </c>
      <c r="M47" s="70">
        <v>174995</v>
      </c>
      <c r="N47" s="70">
        <v>174995</v>
      </c>
      <c r="O47" s="70">
        <v>0</v>
      </c>
      <c r="P47" s="70">
        <v>0</v>
      </c>
      <c r="R47" s="69" t="s">
        <v>351</v>
      </c>
      <c r="S47" s="70">
        <v>0</v>
      </c>
      <c r="T47" s="70">
        <v>0</v>
      </c>
      <c r="U47" s="70">
        <v>0</v>
      </c>
      <c r="V47" s="70">
        <v>659527</v>
      </c>
      <c r="W47" s="70">
        <v>0</v>
      </c>
      <c r="X47" s="70">
        <v>0</v>
      </c>
      <c r="Y47" s="70">
        <v>0</v>
      </c>
      <c r="Z47" s="70">
        <v>0</v>
      </c>
      <c r="AA47" s="70">
        <v>0</v>
      </c>
      <c r="AB47" s="70">
        <v>0</v>
      </c>
      <c r="AC47" s="70">
        <v>0</v>
      </c>
      <c r="AD47" s="70">
        <v>659527</v>
      </c>
      <c r="AE47" s="70">
        <v>659527</v>
      </c>
      <c r="AF47" s="70">
        <v>0</v>
      </c>
      <c r="AG47" s="70">
        <v>0</v>
      </c>
      <c r="AI47" s="69" t="s">
        <v>351</v>
      </c>
      <c r="AJ47" s="70">
        <v>0</v>
      </c>
      <c r="AK47" s="70">
        <v>0</v>
      </c>
      <c r="AL47" s="70">
        <v>0</v>
      </c>
      <c r="AM47" s="70">
        <v>159436</v>
      </c>
      <c r="AN47" s="70">
        <v>0</v>
      </c>
      <c r="AO47" s="70">
        <v>0</v>
      </c>
      <c r="AP47" s="70">
        <v>0</v>
      </c>
      <c r="AQ47" s="70">
        <v>0</v>
      </c>
      <c r="AR47" s="70">
        <v>0</v>
      </c>
      <c r="AS47" s="70">
        <v>0</v>
      </c>
      <c r="AT47" s="70">
        <v>0</v>
      </c>
      <c r="AU47" s="70">
        <v>159436</v>
      </c>
      <c r="AV47" s="70">
        <v>159436</v>
      </c>
      <c r="AW47" s="70">
        <v>0</v>
      </c>
      <c r="AX47" s="70">
        <v>0</v>
      </c>
      <c r="AZ47" s="69" t="s">
        <v>351</v>
      </c>
      <c r="BA47" s="70">
        <v>0</v>
      </c>
      <c r="BB47" s="70">
        <v>0</v>
      </c>
      <c r="BC47" s="70">
        <v>0</v>
      </c>
      <c r="BD47" s="70">
        <v>1005860</v>
      </c>
      <c r="BE47" s="70">
        <v>0</v>
      </c>
      <c r="BF47" s="70">
        <v>0</v>
      </c>
      <c r="BG47" s="70">
        <v>0</v>
      </c>
      <c r="BH47" s="70">
        <v>0</v>
      </c>
      <c r="BI47" s="70">
        <v>0</v>
      </c>
      <c r="BJ47" s="70">
        <v>0</v>
      </c>
      <c r="BK47" s="70">
        <v>0</v>
      </c>
      <c r="BL47" s="70">
        <v>1005860</v>
      </c>
      <c r="BM47" s="70">
        <v>1005857</v>
      </c>
      <c r="BN47" s="70">
        <v>-3</v>
      </c>
      <c r="BO47" s="70">
        <v>0</v>
      </c>
      <c r="BQ47" s="69" t="s">
        <v>351</v>
      </c>
      <c r="BR47" s="70">
        <v>0</v>
      </c>
      <c r="BS47" s="70">
        <v>0</v>
      </c>
      <c r="BT47" s="70">
        <v>0</v>
      </c>
      <c r="BU47" s="70">
        <v>1000180</v>
      </c>
      <c r="BV47" s="70">
        <v>0</v>
      </c>
      <c r="BW47" s="70">
        <v>0</v>
      </c>
      <c r="BX47" s="70">
        <v>0</v>
      </c>
      <c r="BY47" s="70">
        <v>0</v>
      </c>
      <c r="BZ47" s="70">
        <v>0</v>
      </c>
      <c r="CA47" s="70">
        <v>0</v>
      </c>
      <c r="CB47" s="70">
        <v>0</v>
      </c>
      <c r="CC47" s="70">
        <v>1000180</v>
      </c>
      <c r="CD47" s="70">
        <v>1000183</v>
      </c>
      <c r="CE47" s="70">
        <v>3</v>
      </c>
      <c r="CF47" s="70">
        <v>0</v>
      </c>
    </row>
    <row r="48" spans="1:84" ht="15" thickBot="1">
      <c r="A48" s="69" t="s">
        <v>352</v>
      </c>
      <c r="B48" s="70">
        <v>51203</v>
      </c>
      <c r="C48" s="70">
        <v>0</v>
      </c>
      <c r="D48" s="70">
        <v>0</v>
      </c>
      <c r="E48" s="70">
        <v>174995</v>
      </c>
      <c r="F48" s="70">
        <v>0</v>
      </c>
      <c r="G48" s="70">
        <v>0</v>
      </c>
      <c r="H48" s="70">
        <v>0</v>
      </c>
      <c r="I48" s="70">
        <v>0</v>
      </c>
      <c r="J48" s="70">
        <v>0</v>
      </c>
      <c r="K48" s="70">
        <v>0</v>
      </c>
      <c r="L48" s="70">
        <v>0</v>
      </c>
      <c r="M48" s="70">
        <v>226198</v>
      </c>
      <c r="N48" s="70">
        <v>226198</v>
      </c>
      <c r="O48" s="70">
        <v>0</v>
      </c>
      <c r="P48" s="70">
        <v>0</v>
      </c>
      <c r="R48" s="69" t="s">
        <v>352</v>
      </c>
      <c r="S48" s="70">
        <v>2030</v>
      </c>
      <c r="T48" s="70">
        <v>0</v>
      </c>
      <c r="U48" s="70">
        <v>0</v>
      </c>
      <c r="V48" s="70">
        <v>630557</v>
      </c>
      <c r="W48" s="70">
        <v>0</v>
      </c>
      <c r="X48" s="70">
        <v>0</v>
      </c>
      <c r="Y48" s="70">
        <v>0</v>
      </c>
      <c r="Z48" s="70">
        <v>0</v>
      </c>
      <c r="AA48" s="70">
        <v>0</v>
      </c>
      <c r="AB48" s="70">
        <v>0</v>
      </c>
      <c r="AC48" s="70">
        <v>0</v>
      </c>
      <c r="AD48" s="70">
        <v>632587</v>
      </c>
      <c r="AE48" s="70">
        <v>632587</v>
      </c>
      <c r="AF48" s="70">
        <v>0</v>
      </c>
      <c r="AG48" s="70">
        <v>0</v>
      </c>
      <c r="AI48" s="69" t="s">
        <v>352</v>
      </c>
      <c r="AJ48" s="70">
        <v>3339</v>
      </c>
      <c r="AK48" s="70">
        <v>0</v>
      </c>
      <c r="AL48" s="70">
        <v>0</v>
      </c>
      <c r="AM48" s="70">
        <v>131165</v>
      </c>
      <c r="AN48" s="70">
        <v>0</v>
      </c>
      <c r="AO48" s="70">
        <v>0</v>
      </c>
      <c r="AP48" s="70">
        <v>0</v>
      </c>
      <c r="AQ48" s="70">
        <v>0</v>
      </c>
      <c r="AR48" s="70">
        <v>0</v>
      </c>
      <c r="AS48" s="70">
        <v>0</v>
      </c>
      <c r="AT48" s="70">
        <v>0</v>
      </c>
      <c r="AU48" s="70">
        <v>134504</v>
      </c>
      <c r="AV48" s="70">
        <v>134504</v>
      </c>
      <c r="AW48" s="70">
        <v>0</v>
      </c>
      <c r="AX48" s="70">
        <v>0</v>
      </c>
      <c r="AZ48" s="69" t="s">
        <v>352</v>
      </c>
      <c r="BA48" s="70">
        <v>2017</v>
      </c>
      <c r="BB48" s="70">
        <v>0</v>
      </c>
      <c r="BC48" s="70">
        <v>0</v>
      </c>
      <c r="BD48" s="70">
        <v>1004370</v>
      </c>
      <c r="BE48" s="70">
        <v>0</v>
      </c>
      <c r="BF48" s="70">
        <v>0</v>
      </c>
      <c r="BG48" s="70">
        <v>0</v>
      </c>
      <c r="BH48" s="70">
        <v>0</v>
      </c>
      <c r="BI48" s="70">
        <v>0</v>
      </c>
      <c r="BJ48" s="70">
        <v>0</v>
      </c>
      <c r="BK48" s="70">
        <v>0</v>
      </c>
      <c r="BL48" s="70">
        <v>1006387</v>
      </c>
      <c r="BM48" s="70">
        <v>1006389</v>
      </c>
      <c r="BN48" s="70">
        <v>2</v>
      </c>
      <c r="BO48" s="70">
        <v>0</v>
      </c>
      <c r="BQ48" s="69" t="s">
        <v>352</v>
      </c>
      <c r="BR48" s="70">
        <v>340</v>
      </c>
      <c r="BS48" s="70">
        <v>0</v>
      </c>
      <c r="BT48" s="70">
        <v>0</v>
      </c>
      <c r="BU48" s="70">
        <v>999979</v>
      </c>
      <c r="BV48" s="70">
        <v>0</v>
      </c>
      <c r="BW48" s="70">
        <v>0</v>
      </c>
      <c r="BX48" s="70">
        <v>0</v>
      </c>
      <c r="BY48" s="70">
        <v>0</v>
      </c>
      <c r="BZ48" s="70">
        <v>0</v>
      </c>
      <c r="CA48" s="70">
        <v>0</v>
      </c>
      <c r="CB48" s="70">
        <v>0</v>
      </c>
      <c r="CC48" s="70">
        <v>1000319</v>
      </c>
      <c r="CD48" s="70">
        <v>1000319</v>
      </c>
      <c r="CE48" s="70">
        <v>0</v>
      </c>
      <c r="CF48" s="70">
        <v>0</v>
      </c>
    </row>
    <row r="49" spans="1:84" ht="15" thickBot="1">
      <c r="A49" s="69" t="s">
        <v>353</v>
      </c>
      <c r="B49" s="70">
        <v>10576</v>
      </c>
      <c r="C49" s="70">
        <v>0</v>
      </c>
      <c r="D49" s="70">
        <v>0</v>
      </c>
      <c r="E49" s="70">
        <v>174995</v>
      </c>
      <c r="F49" s="70">
        <v>0</v>
      </c>
      <c r="G49" s="70">
        <v>0</v>
      </c>
      <c r="H49" s="70">
        <v>0</v>
      </c>
      <c r="I49" s="70">
        <v>0</v>
      </c>
      <c r="J49" s="70">
        <v>0</v>
      </c>
      <c r="K49" s="70">
        <v>0</v>
      </c>
      <c r="L49" s="70">
        <v>0</v>
      </c>
      <c r="M49" s="70">
        <v>185571</v>
      </c>
      <c r="N49" s="70">
        <v>185571</v>
      </c>
      <c r="O49" s="70">
        <v>0</v>
      </c>
      <c r="P49" s="70">
        <v>0</v>
      </c>
      <c r="R49" s="69" t="s">
        <v>353</v>
      </c>
      <c r="S49" s="70">
        <v>2030</v>
      </c>
      <c r="T49" s="70">
        <v>0</v>
      </c>
      <c r="U49" s="70">
        <v>0</v>
      </c>
      <c r="V49" s="70">
        <v>659527</v>
      </c>
      <c r="W49" s="70">
        <v>0</v>
      </c>
      <c r="X49" s="70">
        <v>0</v>
      </c>
      <c r="Y49" s="70">
        <v>0</v>
      </c>
      <c r="Z49" s="70">
        <v>0</v>
      </c>
      <c r="AA49" s="70">
        <v>0</v>
      </c>
      <c r="AB49" s="70">
        <v>0</v>
      </c>
      <c r="AC49" s="70">
        <v>0</v>
      </c>
      <c r="AD49" s="70">
        <v>661557</v>
      </c>
      <c r="AE49" s="70">
        <v>661557</v>
      </c>
      <c r="AF49" s="70">
        <v>0</v>
      </c>
      <c r="AG49" s="70">
        <v>0</v>
      </c>
      <c r="AI49" s="69" t="s">
        <v>353</v>
      </c>
      <c r="AJ49" s="70">
        <v>0</v>
      </c>
      <c r="AK49" s="70">
        <v>0</v>
      </c>
      <c r="AL49" s="70">
        <v>0</v>
      </c>
      <c r="AM49" s="70">
        <v>146535</v>
      </c>
      <c r="AN49" s="70">
        <v>0</v>
      </c>
      <c r="AO49" s="70">
        <v>0</v>
      </c>
      <c r="AP49" s="70">
        <v>0</v>
      </c>
      <c r="AQ49" s="70">
        <v>0</v>
      </c>
      <c r="AR49" s="70">
        <v>0</v>
      </c>
      <c r="AS49" s="70">
        <v>0</v>
      </c>
      <c r="AT49" s="70">
        <v>0</v>
      </c>
      <c r="AU49" s="70">
        <v>146535</v>
      </c>
      <c r="AV49" s="70">
        <v>146535</v>
      </c>
      <c r="AW49" s="70">
        <v>0</v>
      </c>
      <c r="AX49" s="70">
        <v>0</v>
      </c>
      <c r="AZ49" s="69" t="s">
        <v>353</v>
      </c>
      <c r="BA49" s="70">
        <v>274</v>
      </c>
      <c r="BB49" s="70">
        <v>0</v>
      </c>
      <c r="BC49" s="70">
        <v>0</v>
      </c>
      <c r="BD49" s="70">
        <v>1005860</v>
      </c>
      <c r="BE49" s="70">
        <v>0</v>
      </c>
      <c r="BF49" s="70">
        <v>0</v>
      </c>
      <c r="BG49" s="70">
        <v>0</v>
      </c>
      <c r="BH49" s="70">
        <v>0</v>
      </c>
      <c r="BI49" s="70">
        <v>0</v>
      </c>
      <c r="BJ49" s="70">
        <v>0</v>
      </c>
      <c r="BK49" s="70">
        <v>0</v>
      </c>
      <c r="BL49" s="70">
        <v>1006134</v>
      </c>
      <c r="BM49" s="70">
        <v>1006131</v>
      </c>
      <c r="BN49" s="70">
        <v>-3</v>
      </c>
      <c r="BO49" s="70">
        <v>0</v>
      </c>
      <c r="BQ49" s="69" t="s">
        <v>353</v>
      </c>
      <c r="BR49" s="70">
        <v>21</v>
      </c>
      <c r="BS49" s="70">
        <v>0</v>
      </c>
      <c r="BT49" s="70">
        <v>0</v>
      </c>
      <c r="BU49" s="70">
        <v>1000180</v>
      </c>
      <c r="BV49" s="70">
        <v>0</v>
      </c>
      <c r="BW49" s="70">
        <v>0</v>
      </c>
      <c r="BX49" s="70">
        <v>0</v>
      </c>
      <c r="BY49" s="70">
        <v>0</v>
      </c>
      <c r="BZ49" s="70">
        <v>0</v>
      </c>
      <c r="CA49" s="70">
        <v>0</v>
      </c>
      <c r="CB49" s="70">
        <v>0</v>
      </c>
      <c r="CC49" s="70">
        <v>1000201</v>
      </c>
      <c r="CD49" s="70">
        <v>1000204</v>
      </c>
      <c r="CE49" s="70">
        <v>3</v>
      </c>
      <c r="CF49" s="70">
        <v>0</v>
      </c>
    </row>
    <row r="50" spans="1:84" ht="15" thickBot="1">
      <c r="A50" s="69" t="s">
        <v>354</v>
      </c>
      <c r="B50" s="70">
        <v>46949</v>
      </c>
      <c r="C50" s="70">
        <v>0</v>
      </c>
      <c r="D50" s="70">
        <v>0</v>
      </c>
      <c r="E50" s="70">
        <v>174995</v>
      </c>
      <c r="F50" s="70">
        <v>0</v>
      </c>
      <c r="G50" s="70">
        <v>0</v>
      </c>
      <c r="H50" s="70">
        <v>0</v>
      </c>
      <c r="I50" s="70">
        <v>0</v>
      </c>
      <c r="J50" s="70">
        <v>0</v>
      </c>
      <c r="K50" s="70">
        <v>0</v>
      </c>
      <c r="L50" s="70">
        <v>0</v>
      </c>
      <c r="M50" s="70">
        <v>221944</v>
      </c>
      <c r="N50" s="70">
        <v>221944</v>
      </c>
      <c r="O50" s="70">
        <v>0</v>
      </c>
      <c r="P50" s="70">
        <v>0</v>
      </c>
      <c r="R50" s="69" t="s">
        <v>354</v>
      </c>
      <c r="S50" s="70">
        <v>2030</v>
      </c>
      <c r="T50" s="70">
        <v>0</v>
      </c>
      <c r="U50" s="70">
        <v>0</v>
      </c>
      <c r="V50" s="70">
        <v>640214</v>
      </c>
      <c r="W50" s="70">
        <v>0</v>
      </c>
      <c r="X50" s="70">
        <v>0</v>
      </c>
      <c r="Y50" s="70">
        <v>0</v>
      </c>
      <c r="Z50" s="70">
        <v>0</v>
      </c>
      <c r="AA50" s="70">
        <v>0</v>
      </c>
      <c r="AB50" s="70">
        <v>0</v>
      </c>
      <c r="AC50" s="70">
        <v>0</v>
      </c>
      <c r="AD50" s="70">
        <v>642244</v>
      </c>
      <c r="AE50" s="70">
        <v>642244</v>
      </c>
      <c r="AF50" s="70">
        <v>0</v>
      </c>
      <c r="AG50" s="70">
        <v>0</v>
      </c>
      <c r="AI50" s="69" t="s">
        <v>354</v>
      </c>
      <c r="AJ50" s="70">
        <v>0</v>
      </c>
      <c r="AK50" s="70">
        <v>0</v>
      </c>
      <c r="AL50" s="70">
        <v>0</v>
      </c>
      <c r="AM50" s="70">
        <v>131165</v>
      </c>
      <c r="AN50" s="70">
        <v>0</v>
      </c>
      <c r="AO50" s="70">
        <v>0</v>
      </c>
      <c r="AP50" s="70">
        <v>0</v>
      </c>
      <c r="AQ50" s="70">
        <v>0</v>
      </c>
      <c r="AR50" s="70">
        <v>0</v>
      </c>
      <c r="AS50" s="70">
        <v>0</v>
      </c>
      <c r="AT50" s="70">
        <v>0</v>
      </c>
      <c r="AU50" s="70">
        <v>131165</v>
      </c>
      <c r="AV50" s="70">
        <v>131165</v>
      </c>
      <c r="AW50" s="70">
        <v>0</v>
      </c>
      <c r="AX50" s="70">
        <v>0</v>
      </c>
      <c r="AZ50" s="69" t="s">
        <v>354</v>
      </c>
      <c r="BA50" s="70">
        <v>274</v>
      </c>
      <c r="BB50" s="70">
        <v>0</v>
      </c>
      <c r="BC50" s="70">
        <v>0</v>
      </c>
      <c r="BD50" s="70">
        <v>1004370</v>
      </c>
      <c r="BE50" s="70">
        <v>0</v>
      </c>
      <c r="BF50" s="70">
        <v>0</v>
      </c>
      <c r="BG50" s="70">
        <v>0</v>
      </c>
      <c r="BH50" s="70">
        <v>0</v>
      </c>
      <c r="BI50" s="70">
        <v>0</v>
      </c>
      <c r="BJ50" s="70">
        <v>0</v>
      </c>
      <c r="BK50" s="70">
        <v>0</v>
      </c>
      <c r="BL50" s="70">
        <v>1004644</v>
      </c>
      <c r="BM50" s="70">
        <v>1004646</v>
      </c>
      <c r="BN50" s="70">
        <v>2</v>
      </c>
      <c r="BO50" s="70">
        <v>0</v>
      </c>
      <c r="BQ50" s="69" t="s">
        <v>354</v>
      </c>
      <c r="BR50" s="70">
        <v>21</v>
      </c>
      <c r="BS50" s="70">
        <v>0</v>
      </c>
      <c r="BT50" s="70">
        <v>0</v>
      </c>
      <c r="BU50" s="70">
        <v>999979</v>
      </c>
      <c r="BV50" s="70">
        <v>0</v>
      </c>
      <c r="BW50" s="70">
        <v>0</v>
      </c>
      <c r="BX50" s="70">
        <v>0</v>
      </c>
      <c r="BY50" s="70">
        <v>0</v>
      </c>
      <c r="BZ50" s="70">
        <v>0</v>
      </c>
      <c r="CA50" s="70">
        <v>0</v>
      </c>
      <c r="CB50" s="70">
        <v>0</v>
      </c>
      <c r="CC50" s="70">
        <v>1000000</v>
      </c>
      <c r="CD50" s="70">
        <v>1000000</v>
      </c>
      <c r="CE50" s="70">
        <v>0</v>
      </c>
      <c r="CF50" s="70">
        <v>0</v>
      </c>
    </row>
    <row r="51" spans="1:84" ht="15" thickBot="1">
      <c r="A51" s="69" t="s">
        <v>355</v>
      </c>
      <c r="B51" s="70">
        <v>369845</v>
      </c>
      <c r="C51" s="70">
        <v>0</v>
      </c>
      <c r="D51" s="70">
        <v>0</v>
      </c>
      <c r="E51" s="70">
        <v>0</v>
      </c>
      <c r="F51" s="70">
        <v>0</v>
      </c>
      <c r="G51" s="70">
        <v>0</v>
      </c>
      <c r="H51" s="70">
        <v>0</v>
      </c>
      <c r="I51" s="70">
        <v>0</v>
      </c>
      <c r="J51" s="70">
        <v>0</v>
      </c>
      <c r="K51" s="70">
        <v>0</v>
      </c>
      <c r="L51" s="70">
        <v>0</v>
      </c>
      <c r="M51" s="70">
        <v>369845</v>
      </c>
      <c r="N51" s="70">
        <v>369845</v>
      </c>
      <c r="O51" s="70">
        <v>0</v>
      </c>
      <c r="P51" s="70">
        <v>0</v>
      </c>
      <c r="R51" s="69" t="s">
        <v>355</v>
      </c>
      <c r="S51" s="70">
        <v>578608</v>
      </c>
      <c r="T51" s="70">
        <v>0</v>
      </c>
      <c r="U51" s="70">
        <v>0</v>
      </c>
      <c r="V51" s="70">
        <v>0</v>
      </c>
      <c r="W51" s="70">
        <v>0</v>
      </c>
      <c r="X51" s="70">
        <v>0</v>
      </c>
      <c r="Y51" s="70">
        <v>0</v>
      </c>
      <c r="Z51" s="70">
        <v>0</v>
      </c>
      <c r="AA51" s="70">
        <v>0</v>
      </c>
      <c r="AB51" s="70">
        <v>0</v>
      </c>
      <c r="AC51" s="70">
        <v>0</v>
      </c>
      <c r="AD51" s="70">
        <v>578608</v>
      </c>
      <c r="AE51" s="70">
        <v>578608</v>
      </c>
      <c r="AF51" s="70">
        <v>0</v>
      </c>
      <c r="AG51" s="70">
        <v>0</v>
      </c>
      <c r="AI51" s="69" t="s">
        <v>355</v>
      </c>
      <c r="AJ51" s="70">
        <v>48969</v>
      </c>
      <c r="AK51" s="70">
        <v>0</v>
      </c>
      <c r="AL51" s="70">
        <v>0</v>
      </c>
      <c r="AM51" s="70">
        <v>0</v>
      </c>
      <c r="AN51" s="70">
        <v>0</v>
      </c>
      <c r="AO51" s="70">
        <v>0</v>
      </c>
      <c r="AP51" s="70">
        <v>0</v>
      </c>
      <c r="AQ51" s="70">
        <v>0</v>
      </c>
      <c r="AR51" s="70">
        <v>0</v>
      </c>
      <c r="AS51" s="70">
        <v>0</v>
      </c>
      <c r="AT51" s="70">
        <v>0</v>
      </c>
      <c r="AU51" s="70">
        <v>48969</v>
      </c>
      <c r="AV51" s="70">
        <v>48969</v>
      </c>
      <c r="AW51" s="70">
        <v>0</v>
      </c>
      <c r="AX51" s="70">
        <v>0</v>
      </c>
      <c r="AZ51" s="69" t="s">
        <v>355</v>
      </c>
      <c r="BA51" s="70">
        <v>1001290</v>
      </c>
      <c r="BB51" s="70">
        <v>0</v>
      </c>
      <c r="BC51" s="70">
        <v>0</v>
      </c>
      <c r="BD51" s="70">
        <v>0</v>
      </c>
      <c r="BE51" s="70">
        <v>0</v>
      </c>
      <c r="BF51" s="70">
        <v>0</v>
      </c>
      <c r="BG51" s="70">
        <v>0</v>
      </c>
      <c r="BH51" s="70">
        <v>0</v>
      </c>
      <c r="BI51" s="70">
        <v>0</v>
      </c>
      <c r="BJ51" s="70">
        <v>0</v>
      </c>
      <c r="BK51" s="70">
        <v>0</v>
      </c>
      <c r="BL51" s="70">
        <v>1001290</v>
      </c>
      <c r="BM51" s="70">
        <v>1001288</v>
      </c>
      <c r="BN51" s="70">
        <v>-2</v>
      </c>
      <c r="BO51" s="70">
        <v>0</v>
      </c>
      <c r="BQ51" s="69" t="s">
        <v>355</v>
      </c>
      <c r="BR51" s="70">
        <v>1001290</v>
      </c>
      <c r="BS51" s="70">
        <v>0</v>
      </c>
      <c r="BT51" s="70">
        <v>0</v>
      </c>
      <c r="BU51" s="70">
        <v>0</v>
      </c>
      <c r="BV51" s="70">
        <v>0</v>
      </c>
      <c r="BW51" s="70">
        <v>0</v>
      </c>
      <c r="BX51" s="70">
        <v>0</v>
      </c>
      <c r="BY51" s="70">
        <v>0</v>
      </c>
      <c r="BZ51" s="70">
        <v>0</v>
      </c>
      <c r="CA51" s="70">
        <v>0</v>
      </c>
      <c r="CB51" s="70">
        <v>0</v>
      </c>
      <c r="CC51" s="70">
        <v>1001290</v>
      </c>
      <c r="CD51" s="70">
        <v>1001288</v>
      </c>
      <c r="CE51" s="70">
        <v>-2</v>
      </c>
      <c r="CF51" s="70">
        <v>0</v>
      </c>
    </row>
    <row r="52" spans="1:84" ht="15" thickBot="1">
      <c r="A52" s="69" t="s">
        <v>356</v>
      </c>
      <c r="B52" s="70">
        <v>332932</v>
      </c>
      <c r="C52" s="70">
        <v>0</v>
      </c>
      <c r="D52" s="70">
        <v>0</v>
      </c>
      <c r="E52" s="70">
        <v>0</v>
      </c>
      <c r="F52" s="70">
        <v>0</v>
      </c>
      <c r="G52" s="70">
        <v>0</v>
      </c>
      <c r="H52" s="70">
        <v>0</v>
      </c>
      <c r="I52" s="70">
        <v>0</v>
      </c>
      <c r="J52" s="70">
        <v>0</v>
      </c>
      <c r="K52" s="70">
        <v>0</v>
      </c>
      <c r="L52" s="70">
        <v>0</v>
      </c>
      <c r="M52" s="70">
        <v>332932</v>
      </c>
      <c r="N52" s="70">
        <v>332932</v>
      </c>
      <c r="O52" s="70">
        <v>0</v>
      </c>
      <c r="P52" s="70">
        <v>0</v>
      </c>
      <c r="R52" s="69" t="s">
        <v>356</v>
      </c>
      <c r="S52" s="70">
        <v>578608</v>
      </c>
      <c r="T52" s="70">
        <v>0</v>
      </c>
      <c r="U52" s="70">
        <v>0</v>
      </c>
      <c r="V52" s="70">
        <v>40382</v>
      </c>
      <c r="W52" s="70">
        <v>0</v>
      </c>
      <c r="X52" s="70">
        <v>0</v>
      </c>
      <c r="Y52" s="70">
        <v>0</v>
      </c>
      <c r="Z52" s="70">
        <v>0</v>
      </c>
      <c r="AA52" s="70">
        <v>0</v>
      </c>
      <c r="AB52" s="70">
        <v>0</v>
      </c>
      <c r="AC52" s="70">
        <v>0</v>
      </c>
      <c r="AD52" s="70">
        <v>618990</v>
      </c>
      <c r="AE52" s="70">
        <v>618990</v>
      </c>
      <c r="AF52" s="70">
        <v>0</v>
      </c>
      <c r="AG52" s="70">
        <v>0</v>
      </c>
      <c r="AI52" s="69" t="s">
        <v>356</v>
      </c>
      <c r="AJ52" s="70">
        <v>31828</v>
      </c>
      <c r="AK52" s="70">
        <v>0</v>
      </c>
      <c r="AL52" s="70">
        <v>0</v>
      </c>
      <c r="AM52" s="70">
        <v>16248</v>
      </c>
      <c r="AN52" s="70">
        <v>0</v>
      </c>
      <c r="AO52" s="70">
        <v>0</v>
      </c>
      <c r="AP52" s="70">
        <v>0</v>
      </c>
      <c r="AQ52" s="70">
        <v>0</v>
      </c>
      <c r="AR52" s="70">
        <v>0</v>
      </c>
      <c r="AS52" s="70">
        <v>0</v>
      </c>
      <c r="AT52" s="70">
        <v>0</v>
      </c>
      <c r="AU52" s="70">
        <v>48076</v>
      </c>
      <c r="AV52" s="70">
        <v>48076</v>
      </c>
      <c r="AW52" s="70">
        <v>0</v>
      </c>
      <c r="AX52" s="70">
        <v>0</v>
      </c>
      <c r="AZ52" s="69" t="s">
        <v>356</v>
      </c>
      <c r="BA52" s="70">
        <v>999616</v>
      </c>
      <c r="BB52" s="70">
        <v>0</v>
      </c>
      <c r="BC52" s="70">
        <v>0</v>
      </c>
      <c r="BD52" s="70">
        <v>384</v>
      </c>
      <c r="BE52" s="70">
        <v>0</v>
      </c>
      <c r="BF52" s="70">
        <v>0</v>
      </c>
      <c r="BG52" s="70">
        <v>0</v>
      </c>
      <c r="BH52" s="70">
        <v>0</v>
      </c>
      <c r="BI52" s="70">
        <v>0</v>
      </c>
      <c r="BJ52" s="70">
        <v>0</v>
      </c>
      <c r="BK52" s="70">
        <v>0</v>
      </c>
      <c r="BL52" s="70">
        <v>1000000</v>
      </c>
      <c r="BM52" s="70">
        <v>1000000</v>
      </c>
      <c r="BN52" s="70">
        <v>0</v>
      </c>
      <c r="BO52" s="70">
        <v>0</v>
      </c>
      <c r="BQ52" s="69" t="s">
        <v>356</v>
      </c>
      <c r="BR52" s="70">
        <v>999616</v>
      </c>
      <c r="BS52" s="70">
        <v>0</v>
      </c>
      <c r="BT52" s="70">
        <v>0</v>
      </c>
      <c r="BU52" s="70">
        <v>384</v>
      </c>
      <c r="BV52" s="70">
        <v>0</v>
      </c>
      <c r="BW52" s="70">
        <v>0</v>
      </c>
      <c r="BX52" s="70">
        <v>0</v>
      </c>
      <c r="BY52" s="70">
        <v>0</v>
      </c>
      <c r="BZ52" s="70">
        <v>0</v>
      </c>
      <c r="CA52" s="70">
        <v>0</v>
      </c>
      <c r="CB52" s="70">
        <v>0</v>
      </c>
      <c r="CC52" s="70">
        <v>1000000</v>
      </c>
      <c r="CD52" s="70">
        <v>1000000</v>
      </c>
      <c r="CE52" s="70">
        <v>0</v>
      </c>
      <c r="CF52" s="70">
        <v>0</v>
      </c>
    </row>
    <row r="53" spans="1:84" ht="15" thickBot="1">
      <c r="A53" s="69" t="s">
        <v>357</v>
      </c>
      <c r="B53" s="70">
        <v>92862</v>
      </c>
      <c r="C53" s="70">
        <v>0</v>
      </c>
      <c r="D53" s="70">
        <v>0</v>
      </c>
      <c r="E53" s="70">
        <v>174995</v>
      </c>
      <c r="F53" s="70">
        <v>0</v>
      </c>
      <c r="G53" s="70">
        <v>0</v>
      </c>
      <c r="H53" s="70">
        <v>0</v>
      </c>
      <c r="I53" s="70">
        <v>0</v>
      </c>
      <c r="J53" s="70">
        <v>0</v>
      </c>
      <c r="K53" s="70">
        <v>0</v>
      </c>
      <c r="L53" s="70">
        <v>0</v>
      </c>
      <c r="M53" s="70">
        <v>267857</v>
      </c>
      <c r="N53" s="70">
        <v>267857</v>
      </c>
      <c r="O53" s="70">
        <v>0</v>
      </c>
      <c r="P53" s="70">
        <v>0</v>
      </c>
      <c r="R53" s="69" t="s">
        <v>357</v>
      </c>
      <c r="S53" s="70">
        <v>30157</v>
      </c>
      <c r="T53" s="70">
        <v>0</v>
      </c>
      <c r="U53" s="70">
        <v>0</v>
      </c>
      <c r="V53" s="70">
        <v>630557</v>
      </c>
      <c r="W53" s="70">
        <v>0</v>
      </c>
      <c r="X53" s="70">
        <v>0</v>
      </c>
      <c r="Y53" s="70">
        <v>0</v>
      </c>
      <c r="Z53" s="70">
        <v>0</v>
      </c>
      <c r="AA53" s="70">
        <v>0</v>
      </c>
      <c r="AB53" s="70">
        <v>0</v>
      </c>
      <c r="AC53" s="70">
        <v>0</v>
      </c>
      <c r="AD53" s="70">
        <v>660714</v>
      </c>
      <c r="AE53" s="70">
        <v>660714</v>
      </c>
      <c r="AF53" s="70">
        <v>0</v>
      </c>
      <c r="AG53" s="70">
        <v>0</v>
      </c>
      <c r="AI53" s="69" t="s">
        <v>357</v>
      </c>
      <c r="AJ53" s="70">
        <v>3339</v>
      </c>
      <c r="AK53" s="70">
        <v>0</v>
      </c>
      <c r="AL53" s="70">
        <v>0</v>
      </c>
      <c r="AM53" s="70">
        <v>68089</v>
      </c>
      <c r="AN53" s="70">
        <v>0</v>
      </c>
      <c r="AO53" s="70">
        <v>0</v>
      </c>
      <c r="AP53" s="70">
        <v>0</v>
      </c>
      <c r="AQ53" s="70">
        <v>0</v>
      </c>
      <c r="AR53" s="70">
        <v>0</v>
      </c>
      <c r="AS53" s="70">
        <v>0</v>
      </c>
      <c r="AT53" s="70">
        <v>0</v>
      </c>
      <c r="AU53" s="70">
        <v>71428</v>
      </c>
      <c r="AV53" s="70">
        <v>71428</v>
      </c>
      <c r="AW53" s="70">
        <v>0</v>
      </c>
      <c r="AX53" s="70">
        <v>0</v>
      </c>
      <c r="AZ53" s="69" t="s">
        <v>357</v>
      </c>
      <c r="BA53" s="70">
        <v>2017</v>
      </c>
      <c r="BB53" s="70">
        <v>0</v>
      </c>
      <c r="BC53" s="70">
        <v>0</v>
      </c>
      <c r="BD53" s="70">
        <v>997983</v>
      </c>
      <c r="BE53" s="70">
        <v>0</v>
      </c>
      <c r="BF53" s="70">
        <v>0</v>
      </c>
      <c r="BG53" s="70">
        <v>0</v>
      </c>
      <c r="BH53" s="70">
        <v>0</v>
      </c>
      <c r="BI53" s="70">
        <v>0</v>
      </c>
      <c r="BJ53" s="70">
        <v>0</v>
      </c>
      <c r="BK53" s="70">
        <v>0</v>
      </c>
      <c r="BL53" s="70">
        <v>1000000</v>
      </c>
      <c r="BM53" s="70">
        <v>1000000</v>
      </c>
      <c r="BN53" s="70">
        <v>0</v>
      </c>
      <c r="BO53" s="70">
        <v>0</v>
      </c>
      <c r="BQ53" s="69" t="s">
        <v>357</v>
      </c>
      <c r="BR53" s="70">
        <v>340</v>
      </c>
      <c r="BS53" s="70">
        <v>0</v>
      </c>
      <c r="BT53" s="70">
        <v>0</v>
      </c>
      <c r="BU53" s="70">
        <v>999660</v>
      </c>
      <c r="BV53" s="70">
        <v>0</v>
      </c>
      <c r="BW53" s="70">
        <v>0</v>
      </c>
      <c r="BX53" s="70">
        <v>0</v>
      </c>
      <c r="BY53" s="70">
        <v>0</v>
      </c>
      <c r="BZ53" s="70">
        <v>0</v>
      </c>
      <c r="CA53" s="70">
        <v>0</v>
      </c>
      <c r="CB53" s="70">
        <v>0</v>
      </c>
      <c r="CC53" s="70">
        <v>1000000</v>
      </c>
      <c r="CD53" s="70">
        <v>1000000</v>
      </c>
      <c r="CE53" s="70">
        <v>0</v>
      </c>
      <c r="CF53" s="70">
        <v>0</v>
      </c>
    </row>
    <row r="54" spans="1:84" ht="15" thickBot="1">
      <c r="A54" s="69" t="s">
        <v>358</v>
      </c>
      <c r="B54" s="70">
        <v>295358</v>
      </c>
      <c r="C54" s="70">
        <v>0</v>
      </c>
      <c r="D54" s="70">
        <v>0</v>
      </c>
      <c r="E54" s="70">
        <v>0</v>
      </c>
      <c r="F54" s="70">
        <v>0</v>
      </c>
      <c r="G54" s="70">
        <v>0</v>
      </c>
      <c r="H54" s="70">
        <v>0</v>
      </c>
      <c r="I54" s="70">
        <v>0</v>
      </c>
      <c r="J54" s="70">
        <v>0</v>
      </c>
      <c r="K54" s="70">
        <v>0</v>
      </c>
      <c r="L54" s="70">
        <v>0</v>
      </c>
      <c r="M54" s="70">
        <v>295358</v>
      </c>
      <c r="N54" s="70">
        <v>295358</v>
      </c>
      <c r="O54" s="70">
        <v>0</v>
      </c>
      <c r="P54" s="70">
        <v>0</v>
      </c>
      <c r="R54" s="69" t="s">
        <v>358</v>
      </c>
      <c r="S54" s="70">
        <v>562407</v>
      </c>
      <c r="T54" s="70">
        <v>0</v>
      </c>
      <c r="U54" s="70">
        <v>0</v>
      </c>
      <c r="V54" s="70">
        <v>60377</v>
      </c>
      <c r="W54" s="70">
        <v>0</v>
      </c>
      <c r="X54" s="70">
        <v>0</v>
      </c>
      <c r="Y54" s="70">
        <v>0</v>
      </c>
      <c r="Z54" s="70">
        <v>0</v>
      </c>
      <c r="AA54" s="70">
        <v>0</v>
      </c>
      <c r="AB54" s="70">
        <v>0</v>
      </c>
      <c r="AC54" s="70">
        <v>0</v>
      </c>
      <c r="AD54" s="70">
        <v>622784</v>
      </c>
      <c r="AE54" s="70">
        <v>622784</v>
      </c>
      <c r="AF54" s="70">
        <v>0</v>
      </c>
      <c r="AG54" s="70">
        <v>0</v>
      </c>
      <c r="AI54" s="69" t="s">
        <v>358</v>
      </c>
      <c r="AJ54" s="70">
        <v>25088</v>
      </c>
      <c r="AK54" s="70">
        <v>0</v>
      </c>
      <c r="AL54" s="70">
        <v>0</v>
      </c>
      <c r="AM54" s="70">
        <v>55080</v>
      </c>
      <c r="AN54" s="70">
        <v>0</v>
      </c>
      <c r="AO54" s="70">
        <v>0</v>
      </c>
      <c r="AP54" s="70">
        <v>0</v>
      </c>
      <c r="AQ54" s="70">
        <v>0</v>
      </c>
      <c r="AR54" s="70">
        <v>0</v>
      </c>
      <c r="AS54" s="70">
        <v>0</v>
      </c>
      <c r="AT54" s="70">
        <v>0</v>
      </c>
      <c r="AU54" s="70">
        <v>80168</v>
      </c>
      <c r="AV54" s="70">
        <v>80168</v>
      </c>
      <c r="AW54" s="70">
        <v>0</v>
      </c>
      <c r="AX54" s="70">
        <v>0</v>
      </c>
      <c r="AZ54" s="69" t="s">
        <v>358</v>
      </c>
      <c r="BA54" s="70">
        <v>996924</v>
      </c>
      <c r="BB54" s="70">
        <v>0</v>
      </c>
      <c r="BC54" s="70">
        <v>0</v>
      </c>
      <c r="BD54" s="70">
        <v>4763</v>
      </c>
      <c r="BE54" s="70">
        <v>0</v>
      </c>
      <c r="BF54" s="70">
        <v>0</v>
      </c>
      <c r="BG54" s="70">
        <v>0</v>
      </c>
      <c r="BH54" s="70">
        <v>0</v>
      </c>
      <c r="BI54" s="70">
        <v>0</v>
      </c>
      <c r="BJ54" s="70">
        <v>0</v>
      </c>
      <c r="BK54" s="70">
        <v>0</v>
      </c>
      <c r="BL54" s="70">
        <v>1001687</v>
      </c>
      <c r="BM54" s="70">
        <v>1001687</v>
      </c>
      <c r="BN54" s="70">
        <v>0</v>
      </c>
      <c r="BO54" s="70">
        <v>0</v>
      </c>
      <c r="BQ54" s="69" t="s">
        <v>358</v>
      </c>
      <c r="BR54" s="70">
        <v>999616</v>
      </c>
      <c r="BS54" s="70">
        <v>0</v>
      </c>
      <c r="BT54" s="70">
        <v>0</v>
      </c>
      <c r="BU54" s="70">
        <v>384</v>
      </c>
      <c r="BV54" s="70">
        <v>0</v>
      </c>
      <c r="BW54" s="70">
        <v>0</v>
      </c>
      <c r="BX54" s="70">
        <v>0</v>
      </c>
      <c r="BY54" s="70">
        <v>0</v>
      </c>
      <c r="BZ54" s="70">
        <v>0</v>
      </c>
      <c r="CA54" s="70">
        <v>0</v>
      </c>
      <c r="CB54" s="70">
        <v>0</v>
      </c>
      <c r="CC54" s="70">
        <v>1000000</v>
      </c>
      <c r="CD54" s="70">
        <v>1000000</v>
      </c>
      <c r="CE54" s="70">
        <v>0</v>
      </c>
      <c r="CF54" s="70">
        <v>0</v>
      </c>
    </row>
    <row r="55" spans="1:84" ht="15" thickBot="1">
      <c r="A55" s="69" t="s">
        <v>359</v>
      </c>
      <c r="B55" s="70">
        <v>315328</v>
      </c>
      <c r="C55" s="70">
        <v>0</v>
      </c>
      <c r="D55" s="70">
        <v>0</v>
      </c>
      <c r="E55" s="70">
        <v>0</v>
      </c>
      <c r="F55" s="70">
        <v>0</v>
      </c>
      <c r="G55" s="70">
        <v>0</v>
      </c>
      <c r="H55" s="70">
        <v>0</v>
      </c>
      <c r="I55" s="70">
        <v>0</v>
      </c>
      <c r="J55" s="70">
        <v>0</v>
      </c>
      <c r="K55" s="70">
        <v>0</v>
      </c>
      <c r="L55" s="70">
        <v>0</v>
      </c>
      <c r="M55" s="70">
        <v>315328</v>
      </c>
      <c r="N55" s="70">
        <v>315328</v>
      </c>
      <c r="O55" s="70">
        <v>0</v>
      </c>
      <c r="P55" s="70">
        <v>0</v>
      </c>
      <c r="R55" s="69" t="s">
        <v>359</v>
      </c>
      <c r="S55" s="70">
        <v>562407</v>
      </c>
      <c r="T55" s="70">
        <v>0</v>
      </c>
      <c r="U55" s="70">
        <v>0</v>
      </c>
      <c r="V55" s="70">
        <v>46352</v>
      </c>
      <c r="W55" s="70">
        <v>0</v>
      </c>
      <c r="X55" s="70">
        <v>0</v>
      </c>
      <c r="Y55" s="70">
        <v>0</v>
      </c>
      <c r="Z55" s="70">
        <v>0</v>
      </c>
      <c r="AA55" s="70">
        <v>0</v>
      </c>
      <c r="AB55" s="70">
        <v>0</v>
      </c>
      <c r="AC55" s="70">
        <v>0</v>
      </c>
      <c r="AD55" s="70">
        <v>608759</v>
      </c>
      <c r="AE55" s="70">
        <v>608759</v>
      </c>
      <c r="AF55" s="70">
        <v>0</v>
      </c>
      <c r="AG55" s="70">
        <v>0</v>
      </c>
      <c r="AI55" s="69" t="s">
        <v>359</v>
      </c>
      <c r="AJ55" s="70">
        <v>25088</v>
      </c>
      <c r="AK55" s="70">
        <v>0</v>
      </c>
      <c r="AL55" s="70">
        <v>0</v>
      </c>
      <c r="AM55" s="70">
        <v>46444</v>
      </c>
      <c r="AN55" s="70">
        <v>0</v>
      </c>
      <c r="AO55" s="70">
        <v>0</v>
      </c>
      <c r="AP55" s="70">
        <v>0</v>
      </c>
      <c r="AQ55" s="70">
        <v>0</v>
      </c>
      <c r="AR55" s="70">
        <v>0</v>
      </c>
      <c r="AS55" s="70">
        <v>0</v>
      </c>
      <c r="AT55" s="70">
        <v>0</v>
      </c>
      <c r="AU55" s="70">
        <v>71532</v>
      </c>
      <c r="AV55" s="70">
        <v>71532</v>
      </c>
      <c r="AW55" s="70">
        <v>0</v>
      </c>
      <c r="AX55" s="70">
        <v>0</v>
      </c>
      <c r="AZ55" s="69" t="s">
        <v>359</v>
      </c>
      <c r="BA55" s="70">
        <v>999616</v>
      </c>
      <c r="BB55" s="70">
        <v>0</v>
      </c>
      <c r="BC55" s="70">
        <v>0</v>
      </c>
      <c r="BD55" s="70">
        <v>4763</v>
      </c>
      <c r="BE55" s="70">
        <v>0</v>
      </c>
      <c r="BF55" s="70">
        <v>0</v>
      </c>
      <c r="BG55" s="70">
        <v>0</v>
      </c>
      <c r="BH55" s="70">
        <v>0</v>
      </c>
      <c r="BI55" s="70">
        <v>0</v>
      </c>
      <c r="BJ55" s="70">
        <v>0</v>
      </c>
      <c r="BK55" s="70">
        <v>0</v>
      </c>
      <c r="BL55" s="70">
        <v>1004379</v>
      </c>
      <c r="BM55" s="70">
        <v>1004379</v>
      </c>
      <c r="BN55" s="70">
        <v>0</v>
      </c>
      <c r="BO55" s="70">
        <v>0</v>
      </c>
      <c r="BQ55" s="69" t="s">
        <v>359</v>
      </c>
      <c r="BR55" s="70">
        <v>999616</v>
      </c>
      <c r="BS55" s="70">
        <v>0</v>
      </c>
      <c r="BT55" s="70">
        <v>0</v>
      </c>
      <c r="BU55" s="70">
        <v>384</v>
      </c>
      <c r="BV55" s="70">
        <v>0</v>
      </c>
      <c r="BW55" s="70">
        <v>0</v>
      </c>
      <c r="BX55" s="70">
        <v>0</v>
      </c>
      <c r="BY55" s="70">
        <v>0</v>
      </c>
      <c r="BZ55" s="70">
        <v>0</v>
      </c>
      <c r="CA55" s="70">
        <v>0</v>
      </c>
      <c r="CB55" s="70">
        <v>0</v>
      </c>
      <c r="CC55" s="70">
        <v>1000000</v>
      </c>
      <c r="CD55" s="70">
        <v>1000000</v>
      </c>
      <c r="CE55" s="70">
        <v>0</v>
      </c>
      <c r="CF55" s="70">
        <v>0</v>
      </c>
    </row>
    <row r="56" spans="1:84" ht="15" thickBot="1">
      <c r="A56" s="69" t="s">
        <v>360</v>
      </c>
      <c r="B56" s="70">
        <v>342809</v>
      </c>
      <c r="C56" s="70">
        <v>0</v>
      </c>
      <c r="D56" s="70">
        <v>0</v>
      </c>
      <c r="E56" s="70">
        <v>0</v>
      </c>
      <c r="F56" s="70">
        <v>0</v>
      </c>
      <c r="G56" s="70">
        <v>0</v>
      </c>
      <c r="H56" s="70">
        <v>0</v>
      </c>
      <c r="I56" s="70">
        <v>0</v>
      </c>
      <c r="J56" s="70">
        <v>0</v>
      </c>
      <c r="K56" s="70">
        <v>0</v>
      </c>
      <c r="L56" s="70">
        <v>0</v>
      </c>
      <c r="M56" s="70">
        <v>342809</v>
      </c>
      <c r="N56" s="70">
        <v>342809</v>
      </c>
      <c r="O56" s="70">
        <v>0</v>
      </c>
      <c r="P56" s="70">
        <v>0</v>
      </c>
      <c r="R56" s="69" t="s">
        <v>360</v>
      </c>
      <c r="S56" s="70">
        <v>578608</v>
      </c>
      <c r="T56" s="70">
        <v>0</v>
      </c>
      <c r="U56" s="70">
        <v>0</v>
      </c>
      <c r="V56" s="70">
        <v>10020</v>
      </c>
      <c r="W56" s="70">
        <v>0</v>
      </c>
      <c r="X56" s="70">
        <v>0</v>
      </c>
      <c r="Y56" s="70">
        <v>0</v>
      </c>
      <c r="Z56" s="70">
        <v>0</v>
      </c>
      <c r="AA56" s="70">
        <v>0</v>
      </c>
      <c r="AB56" s="70">
        <v>0</v>
      </c>
      <c r="AC56" s="70">
        <v>0</v>
      </c>
      <c r="AD56" s="70">
        <v>588628</v>
      </c>
      <c r="AE56" s="70">
        <v>588628</v>
      </c>
      <c r="AF56" s="70">
        <v>0</v>
      </c>
      <c r="AG56" s="70">
        <v>0</v>
      </c>
      <c r="AI56" s="69" t="s">
        <v>360</v>
      </c>
      <c r="AJ56" s="70">
        <v>48969</v>
      </c>
      <c r="AK56" s="70">
        <v>0</v>
      </c>
      <c r="AL56" s="70">
        <v>0</v>
      </c>
      <c r="AM56" s="70">
        <v>16248</v>
      </c>
      <c r="AN56" s="70">
        <v>0</v>
      </c>
      <c r="AO56" s="70">
        <v>0</v>
      </c>
      <c r="AP56" s="70">
        <v>0</v>
      </c>
      <c r="AQ56" s="70">
        <v>0</v>
      </c>
      <c r="AR56" s="70">
        <v>0</v>
      </c>
      <c r="AS56" s="70">
        <v>0</v>
      </c>
      <c r="AT56" s="70">
        <v>0</v>
      </c>
      <c r="AU56" s="70">
        <v>65217</v>
      </c>
      <c r="AV56" s="70">
        <v>65217</v>
      </c>
      <c r="AW56" s="70">
        <v>0</v>
      </c>
      <c r="AX56" s="70">
        <v>0</v>
      </c>
      <c r="AZ56" s="69" t="s">
        <v>360</v>
      </c>
      <c r="BA56" s="70">
        <v>1001290</v>
      </c>
      <c r="BB56" s="70">
        <v>0</v>
      </c>
      <c r="BC56" s="70">
        <v>0</v>
      </c>
      <c r="BD56" s="70">
        <v>384</v>
      </c>
      <c r="BE56" s="70">
        <v>0</v>
      </c>
      <c r="BF56" s="70">
        <v>0</v>
      </c>
      <c r="BG56" s="70">
        <v>0</v>
      </c>
      <c r="BH56" s="70">
        <v>0</v>
      </c>
      <c r="BI56" s="70">
        <v>0</v>
      </c>
      <c r="BJ56" s="70">
        <v>0</v>
      </c>
      <c r="BK56" s="70">
        <v>0</v>
      </c>
      <c r="BL56" s="70">
        <v>1001674</v>
      </c>
      <c r="BM56" s="70">
        <v>1001672</v>
      </c>
      <c r="BN56" s="70">
        <v>-2</v>
      </c>
      <c r="BO56" s="70">
        <v>0</v>
      </c>
      <c r="BQ56" s="69" t="s">
        <v>360</v>
      </c>
      <c r="BR56" s="70">
        <v>1001290</v>
      </c>
      <c r="BS56" s="70">
        <v>0</v>
      </c>
      <c r="BT56" s="70">
        <v>0</v>
      </c>
      <c r="BU56" s="70">
        <v>384</v>
      </c>
      <c r="BV56" s="70">
        <v>0</v>
      </c>
      <c r="BW56" s="70">
        <v>0</v>
      </c>
      <c r="BX56" s="70">
        <v>0</v>
      </c>
      <c r="BY56" s="70">
        <v>0</v>
      </c>
      <c r="BZ56" s="70">
        <v>0</v>
      </c>
      <c r="CA56" s="70">
        <v>0</v>
      </c>
      <c r="CB56" s="70">
        <v>0</v>
      </c>
      <c r="CC56" s="70">
        <v>1001674</v>
      </c>
      <c r="CD56" s="70">
        <v>1001672</v>
      </c>
      <c r="CE56" s="70">
        <v>-2</v>
      </c>
      <c r="CF56" s="70">
        <v>0</v>
      </c>
    </row>
    <row r="57" spans="1:84" ht="15" thickBot="1">
      <c r="A57" s="69" t="s">
        <v>361</v>
      </c>
      <c r="B57" s="70">
        <v>316239</v>
      </c>
      <c r="C57" s="70">
        <v>0</v>
      </c>
      <c r="D57" s="70">
        <v>0</v>
      </c>
      <c r="E57" s="70">
        <v>0</v>
      </c>
      <c r="F57" s="70">
        <v>0</v>
      </c>
      <c r="G57" s="70">
        <v>0</v>
      </c>
      <c r="H57" s="70">
        <v>0</v>
      </c>
      <c r="I57" s="70">
        <v>0</v>
      </c>
      <c r="J57" s="70">
        <v>0</v>
      </c>
      <c r="K57" s="70">
        <v>0</v>
      </c>
      <c r="L57" s="70">
        <v>0</v>
      </c>
      <c r="M57" s="70">
        <v>316239</v>
      </c>
      <c r="N57" s="70">
        <v>316239</v>
      </c>
      <c r="O57" s="70">
        <v>0</v>
      </c>
      <c r="P57" s="70">
        <v>0</v>
      </c>
      <c r="R57" s="69" t="s">
        <v>361</v>
      </c>
      <c r="S57" s="70">
        <v>562407</v>
      </c>
      <c r="T57" s="70">
        <v>0</v>
      </c>
      <c r="U57" s="70">
        <v>0</v>
      </c>
      <c r="V57" s="70">
        <v>40382</v>
      </c>
      <c r="W57" s="70">
        <v>0</v>
      </c>
      <c r="X57" s="70">
        <v>0</v>
      </c>
      <c r="Y57" s="70">
        <v>0</v>
      </c>
      <c r="Z57" s="70">
        <v>0</v>
      </c>
      <c r="AA57" s="70">
        <v>0</v>
      </c>
      <c r="AB57" s="70">
        <v>0</v>
      </c>
      <c r="AC57" s="70">
        <v>0</v>
      </c>
      <c r="AD57" s="70">
        <v>602789</v>
      </c>
      <c r="AE57" s="70">
        <v>602789</v>
      </c>
      <c r="AF57" s="70">
        <v>0</v>
      </c>
      <c r="AG57" s="70">
        <v>0</v>
      </c>
      <c r="AI57" s="69" t="s">
        <v>361</v>
      </c>
      <c r="AJ57" s="70">
        <v>31828</v>
      </c>
      <c r="AK57" s="70">
        <v>0</v>
      </c>
      <c r="AL57" s="70">
        <v>0</v>
      </c>
      <c r="AM57" s="70">
        <v>46444</v>
      </c>
      <c r="AN57" s="70">
        <v>0</v>
      </c>
      <c r="AO57" s="70">
        <v>0</v>
      </c>
      <c r="AP57" s="70">
        <v>0</v>
      </c>
      <c r="AQ57" s="70">
        <v>0</v>
      </c>
      <c r="AR57" s="70">
        <v>0</v>
      </c>
      <c r="AS57" s="70">
        <v>0</v>
      </c>
      <c r="AT57" s="70">
        <v>0</v>
      </c>
      <c r="AU57" s="70">
        <v>78272</v>
      </c>
      <c r="AV57" s="70">
        <v>78272</v>
      </c>
      <c r="AW57" s="70">
        <v>0</v>
      </c>
      <c r="AX57" s="70">
        <v>0</v>
      </c>
      <c r="AZ57" s="69" t="s">
        <v>361</v>
      </c>
      <c r="BA57" s="70">
        <v>999616</v>
      </c>
      <c r="BB57" s="70">
        <v>0</v>
      </c>
      <c r="BC57" s="70">
        <v>0</v>
      </c>
      <c r="BD57" s="70">
        <v>3083</v>
      </c>
      <c r="BE57" s="70">
        <v>0</v>
      </c>
      <c r="BF57" s="70">
        <v>0</v>
      </c>
      <c r="BG57" s="70">
        <v>0</v>
      </c>
      <c r="BH57" s="70">
        <v>0</v>
      </c>
      <c r="BI57" s="70">
        <v>0</v>
      </c>
      <c r="BJ57" s="70">
        <v>0</v>
      </c>
      <c r="BK57" s="70">
        <v>0</v>
      </c>
      <c r="BL57" s="70">
        <v>1002699</v>
      </c>
      <c r="BM57" s="70">
        <v>1002699</v>
      </c>
      <c r="BN57" s="70">
        <v>0</v>
      </c>
      <c r="BO57" s="70">
        <v>0</v>
      </c>
      <c r="BQ57" s="69" t="s">
        <v>361</v>
      </c>
      <c r="BR57" s="70">
        <v>999616</v>
      </c>
      <c r="BS57" s="70">
        <v>0</v>
      </c>
      <c r="BT57" s="70">
        <v>0</v>
      </c>
      <c r="BU57" s="70">
        <v>384</v>
      </c>
      <c r="BV57" s="70">
        <v>0</v>
      </c>
      <c r="BW57" s="70">
        <v>0</v>
      </c>
      <c r="BX57" s="70">
        <v>0</v>
      </c>
      <c r="BY57" s="70">
        <v>0</v>
      </c>
      <c r="BZ57" s="70">
        <v>0</v>
      </c>
      <c r="CA57" s="70">
        <v>0</v>
      </c>
      <c r="CB57" s="70">
        <v>0</v>
      </c>
      <c r="CC57" s="70">
        <v>1000000</v>
      </c>
      <c r="CD57" s="70">
        <v>1000000</v>
      </c>
      <c r="CE57" s="70">
        <v>0</v>
      </c>
      <c r="CF57" s="70">
        <v>0</v>
      </c>
    </row>
    <row r="58" spans="1:84" ht="15" thickBot="1"/>
    <row r="59" spans="1:84" ht="15" thickBot="1">
      <c r="A59" s="71" t="s">
        <v>392</v>
      </c>
      <c r="B59" s="72">
        <v>544840</v>
      </c>
      <c r="R59" s="71" t="s">
        <v>392</v>
      </c>
      <c r="S59" s="72">
        <v>1238135</v>
      </c>
      <c r="AI59" s="71" t="s">
        <v>392</v>
      </c>
      <c r="AJ59" s="72">
        <v>208405</v>
      </c>
      <c r="AZ59" s="71" t="s">
        <v>392</v>
      </c>
      <c r="BA59" s="72">
        <v>2007150</v>
      </c>
      <c r="BQ59" s="71" t="s">
        <v>392</v>
      </c>
      <c r="BR59" s="72">
        <v>2001470</v>
      </c>
    </row>
    <row r="60" spans="1:84" ht="15" thickBot="1">
      <c r="A60" s="71" t="s">
        <v>393</v>
      </c>
      <c r="B60" s="72">
        <v>0</v>
      </c>
      <c r="R60" s="71" t="s">
        <v>393</v>
      </c>
      <c r="S60" s="72">
        <v>0</v>
      </c>
      <c r="AI60" s="71" t="s">
        <v>393</v>
      </c>
      <c r="AJ60" s="72">
        <v>0</v>
      </c>
      <c r="AZ60" s="71" t="s">
        <v>393</v>
      </c>
      <c r="BA60" s="72">
        <v>0</v>
      </c>
      <c r="BQ60" s="71" t="s">
        <v>393</v>
      </c>
      <c r="BR60" s="72">
        <v>0</v>
      </c>
    </row>
    <row r="61" spans="1:84" ht="15" thickBot="1">
      <c r="A61" s="71" t="s">
        <v>394</v>
      </c>
      <c r="B61" s="72">
        <v>3049076</v>
      </c>
      <c r="R61" s="71" t="s">
        <v>394</v>
      </c>
      <c r="S61" s="72">
        <v>6877187</v>
      </c>
      <c r="AI61" s="71" t="s">
        <v>394</v>
      </c>
      <c r="AJ61" s="72">
        <v>1035302</v>
      </c>
      <c r="AZ61" s="71" t="s">
        <v>394</v>
      </c>
      <c r="BA61" s="72">
        <v>11034754</v>
      </c>
      <c r="BQ61" s="71" t="s">
        <v>394</v>
      </c>
      <c r="BR61" s="72">
        <v>11003664</v>
      </c>
    </row>
    <row r="62" spans="1:84" ht="15" thickBot="1">
      <c r="A62" s="71" t="s">
        <v>395</v>
      </c>
      <c r="B62" s="72">
        <v>3049076</v>
      </c>
      <c r="R62" s="71" t="s">
        <v>395</v>
      </c>
      <c r="S62" s="72">
        <v>6877187</v>
      </c>
      <c r="AI62" s="71" t="s">
        <v>395</v>
      </c>
      <c r="AJ62" s="72">
        <v>1035302</v>
      </c>
      <c r="AZ62" s="71" t="s">
        <v>395</v>
      </c>
      <c r="BA62" s="72">
        <v>11034748</v>
      </c>
      <c r="BQ62" s="71" t="s">
        <v>395</v>
      </c>
      <c r="BR62" s="72">
        <v>11003666</v>
      </c>
    </row>
    <row r="63" spans="1:84" ht="15" thickBot="1">
      <c r="A63" s="71" t="s">
        <v>396</v>
      </c>
      <c r="B63" s="72">
        <v>0</v>
      </c>
      <c r="R63" s="71" t="s">
        <v>396</v>
      </c>
      <c r="S63" s="72">
        <v>0</v>
      </c>
      <c r="AI63" s="71" t="s">
        <v>396</v>
      </c>
      <c r="AJ63" s="72">
        <v>0</v>
      </c>
      <c r="AZ63" s="71" t="s">
        <v>396</v>
      </c>
      <c r="BA63" s="72">
        <v>6</v>
      </c>
      <c r="BQ63" s="71" t="s">
        <v>396</v>
      </c>
      <c r="BR63" s="72">
        <v>-2</v>
      </c>
    </row>
    <row r="64" spans="1:84" ht="15" thickBot="1">
      <c r="A64" s="71" t="s">
        <v>397</v>
      </c>
      <c r="B64" s="72"/>
      <c r="R64" s="71" t="s">
        <v>397</v>
      </c>
      <c r="S64" s="72"/>
      <c r="AI64" s="71" t="s">
        <v>397</v>
      </c>
      <c r="AJ64" s="72"/>
      <c r="AZ64" s="71" t="s">
        <v>397</v>
      </c>
      <c r="BA64" s="72"/>
      <c r="BQ64" s="71" t="s">
        <v>397</v>
      </c>
      <c r="BR64" s="72"/>
    </row>
    <row r="65" spans="1:80" ht="15" thickBot="1">
      <c r="A65" s="71" t="s">
        <v>398</v>
      </c>
      <c r="B65" s="72"/>
      <c r="R65" s="71" t="s">
        <v>398</v>
      </c>
      <c r="S65" s="72"/>
      <c r="AI65" s="71" t="s">
        <v>398</v>
      </c>
      <c r="AJ65" s="72"/>
      <c r="AZ65" s="71" t="s">
        <v>398</v>
      </c>
      <c r="BA65" s="72"/>
      <c r="BQ65" s="71" t="s">
        <v>398</v>
      </c>
      <c r="BR65" s="72"/>
    </row>
    <row r="66" spans="1:80" ht="15" thickBot="1">
      <c r="A66" s="71" t="s">
        <v>399</v>
      </c>
      <c r="B66" s="72">
        <v>0</v>
      </c>
      <c r="R66" s="71" t="s">
        <v>399</v>
      </c>
      <c r="S66" s="72">
        <v>0</v>
      </c>
      <c r="AI66" s="71" t="s">
        <v>399</v>
      </c>
      <c r="AJ66" s="72">
        <v>0</v>
      </c>
      <c r="AZ66" s="71" t="s">
        <v>399</v>
      </c>
      <c r="BA66" s="72">
        <v>0</v>
      </c>
      <c r="BQ66" s="71" t="s">
        <v>399</v>
      </c>
      <c r="BR66" s="72">
        <v>0</v>
      </c>
    </row>
    <row r="68" spans="1:80">
      <c r="A68" s="74" t="s">
        <v>400</v>
      </c>
      <c r="R68" s="74" t="s">
        <v>400</v>
      </c>
      <c r="AI68" s="74" t="s">
        <v>400</v>
      </c>
      <c r="AZ68" s="74" t="s">
        <v>400</v>
      </c>
      <c r="BQ68" s="74" t="s">
        <v>400</v>
      </c>
    </row>
    <row r="70" spans="1:80">
      <c r="A70" s="73" t="s">
        <v>401</v>
      </c>
      <c r="R70" s="73" t="s">
        <v>401</v>
      </c>
      <c r="AI70" s="73" t="s">
        <v>401</v>
      </c>
      <c r="AZ70" s="73" t="s">
        <v>401</v>
      </c>
      <c r="BQ70" s="73" t="s">
        <v>401</v>
      </c>
    </row>
    <row r="71" spans="1:80">
      <c r="A71" s="73" t="s">
        <v>444</v>
      </c>
      <c r="R71" s="73" t="s">
        <v>444</v>
      </c>
      <c r="AI71" s="73" t="s">
        <v>415</v>
      </c>
      <c r="AZ71" s="73" t="s">
        <v>415</v>
      </c>
      <c r="BQ71" s="73" t="s">
        <v>444</v>
      </c>
    </row>
    <row r="75" spans="1:80" ht="18">
      <c r="A75" s="65"/>
      <c r="R75" s="65"/>
      <c r="AI75" s="65"/>
      <c r="AZ75" s="65"/>
      <c r="BQ75" s="65"/>
    </row>
    <row r="76" spans="1:80">
      <c r="A76" s="66"/>
      <c r="R76" s="66"/>
      <c r="AI76" s="66"/>
      <c r="AZ76" s="66"/>
      <c r="BQ76" s="66"/>
    </row>
    <row r="79" spans="1:80" ht="15">
      <c r="A79" s="67" t="s">
        <v>331</v>
      </c>
      <c r="B79" s="68">
        <v>3077394</v>
      </c>
      <c r="C79" s="67" t="s">
        <v>332</v>
      </c>
      <c r="D79" s="68">
        <v>11</v>
      </c>
      <c r="E79" s="67" t="s">
        <v>333</v>
      </c>
      <c r="F79" s="68">
        <v>11</v>
      </c>
      <c r="G79" s="67" t="s">
        <v>334</v>
      </c>
      <c r="H79" s="68">
        <v>11</v>
      </c>
      <c r="I79" s="67" t="s">
        <v>335</v>
      </c>
      <c r="J79" s="68">
        <v>0</v>
      </c>
      <c r="K79" s="67" t="s">
        <v>336</v>
      </c>
      <c r="L79" s="68" t="s">
        <v>527</v>
      </c>
      <c r="R79" s="67" t="s">
        <v>331</v>
      </c>
      <c r="S79" s="68">
        <v>1929727</v>
      </c>
      <c r="T79" s="67" t="s">
        <v>332</v>
      </c>
      <c r="U79" s="68">
        <v>11</v>
      </c>
      <c r="V79" s="67" t="s">
        <v>333</v>
      </c>
      <c r="W79" s="68">
        <v>11</v>
      </c>
      <c r="X79" s="67" t="s">
        <v>334</v>
      </c>
      <c r="Y79" s="68">
        <v>11</v>
      </c>
      <c r="Z79" s="67" t="s">
        <v>335</v>
      </c>
      <c r="AA79" s="68">
        <v>0</v>
      </c>
      <c r="AB79" s="67" t="s">
        <v>336</v>
      </c>
      <c r="AC79" s="68" t="s">
        <v>528</v>
      </c>
      <c r="AI79" s="67" t="s">
        <v>331</v>
      </c>
      <c r="AJ79" s="68">
        <v>7213068</v>
      </c>
      <c r="AK79" s="67" t="s">
        <v>332</v>
      </c>
      <c r="AL79" s="68">
        <v>11</v>
      </c>
      <c r="AM79" s="67" t="s">
        <v>333</v>
      </c>
      <c r="AN79" s="68">
        <v>11</v>
      </c>
      <c r="AO79" s="67" t="s">
        <v>334</v>
      </c>
      <c r="AP79" s="68">
        <v>11</v>
      </c>
      <c r="AQ79" s="67" t="s">
        <v>335</v>
      </c>
      <c r="AR79" s="68">
        <v>0</v>
      </c>
      <c r="AS79" s="67" t="s">
        <v>336</v>
      </c>
      <c r="AT79" s="68" t="s">
        <v>529</v>
      </c>
      <c r="AZ79" s="67" t="s">
        <v>331</v>
      </c>
      <c r="BA79" s="68">
        <v>8998125</v>
      </c>
      <c r="BB79" s="67" t="s">
        <v>332</v>
      </c>
      <c r="BC79" s="68">
        <v>11</v>
      </c>
      <c r="BD79" s="67" t="s">
        <v>333</v>
      </c>
      <c r="BE79" s="68">
        <v>11</v>
      </c>
      <c r="BF79" s="67" t="s">
        <v>334</v>
      </c>
      <c r="BG79" s="68">
        <v>11</v>
      </c>
      <c r="BH79" s="67" t="s">
        <v>335</v>
      </c>
      <c r="BI79" s="68">
        <v>0</v>
      </c>
      <c r="BJ79" s="67" t="s">
        <v>336</v>
      </c>
      <c r="BK79" s="68" t="s">
        <v>530</v>
      </c>
      <c r="BQ79" s="67" t="s">
        <v>331</v>
      </c>
      <c r="BR79" s="68">
        <v>2651672</v>
      </c>
      <c r="BS79" s="67" t="s">
        <v>332</v>
      </c>
      <c r="BT79" s="68">
        <v>11</v>
      </c>
      <c r="BU79" s="67" t="s">
        <v>333</v>
      </c>
      <c r="BV79" s="68">
        <v>11</v>
      </c>
      <c r="BW79" s="67" t="s">
        <v>334</v>
      </c>
      <c r="BX79" s="68">
        <v>11</v>
      </c>
      <c r="BY79" s="67" t="s">
        <v>335</v>
      </c>
      <c r="BZ79" s="68">
        <v>0</v>
      </c>
      <c r="CA79" s="67" t="s">
        <v>336</v>
      </c>
      <c r="CB79" s="68" t="s">
        <v>531</v>
      </c>
    </row>
    <row r="80" spans="1:80" ht="18.5" thickBot="1">
      <c r="A80" s="65"/>
      <c r="R80" s="65"/>
      <c r="AI80" s="65"/>
      <c r="AZ80" s="65"/>
      <c r="BQ80" s="65"/>
    </row>
    <row r="81" spans="1:81" ht="15" thickBot="1">
      <c r="A81" s="69" t="s">
        <v>338</v>
      </c>
      <c r="B81" s="69" t="s">
        <v>339</v>
      </c>
      <c r="C81" s="69" t="s">
        <v>340</v>
      </c>
      <c r="D81" s="69" t="s">
        <v>341</v>
      </c>
      <c r="E81" s="69" t="s">
        <v>342</v>
      </c>
      <c r="F81" s="69" t="s">
        <v>343</v>
      </c>
      <c r="G81" s="69" t="s">
        <v>344</v>
      </c>
      <c r="H81" s="69" t="s">
        <v>345</v>
      </c>
      <c r="I81" s="69" t="s">
        <v>346</v>
      </c>
      <c r="J81" s="69" t="s">
        <v>347</v>
      </c>
      <c r="K81" s="69" t="s">
        <v>348</v>
      </c>
      <c r="L81" s="69" t="s">
        <v>349</v>
      </c>
      <c r="M81" s="69" t="s">
        <v>350</v>
      </c>
      <c r="R81" s="69" t="s">
        <v>338</v>
      </c>
      <c r="S81" s="69" t="s">
        <v>339</v>
      </c>
      <c r="T81" s="69" t="s">
        <v>340</v>
      </c>
      <c r="U81" s="69" t="s">
        <v>341</v>
      </c>
      <c r="V81" s="69" t="s">
        <v>342</v>
      </c>
      <c r="W81" s="69" t="s">
        <v>343</v>
      </c>
      <c r="X81" s="69" t="s">
        <v>344</v>
      </c>
      <c r="Y81" s="69" t="s">
        <v>345</v>
      </c>
      <c r="Z81" s="69" t="s">
        <v>346</v>
      </c>
      <c r="AA81" s="69" t="s">
        <v>347</v>
      </c>
      <c r="AB81" s="69" t="s">
        <v>348</v>
      </c>
      <c r="AC81" s="69" t="s">
        <v>349</v>
      </c>
      <c r="AD81" s="69" t="s">
        <v>350</v>
      </c>
      <c r="AI81" s="69" t="s">
        <v>338</v>
      </c>
      <c r="AJ81" s="69" t="s">
        <v>339</v>
      </c>
      <c r="AK81" s="69" t="s">
        <v>340</v>
      </c>
      <c r="AL81" s="69" t="s">
        <v>341</v>
      </c>
      <c r="AM81" s="69" t="s">
        <v>342</v>
      </c>
      <c r="AN81" s="69" t="s">
        <v>343</v>
      </c>
      <c r="AO81" s="69" t="s">
        <v>344</v>
      </c>
      <c r="AP81" s="69" t="s">
        <v>345</v>
      </c>
      <c r="AQ81" s="69" t="s">
        <v>346</v>
      </c>
      <c r="AR81" s="69" t="s">
        <v>347</v>
      </c>
      <c r="AS81" s="69" t="s">
        <v>348</v>
      </c>
      <c r="AT81" s="69" t="s">
        <v>349</v>
      </c>
      <c r="AU81" s="69" t="s">
        <v>350</v>
      </c>
      <c r="AZ81" s="69" t="s">
        <v>338</v>
      </c>
      <c r="BA81" s="69" t="s">
        <v>339</v>
      </c>
      <c r="BB81" s="69" t="s">
        <v>340</v>
      </c>
      <c r="BC81" s="69" t="s">
        <v>341</v>
      </c>
      <c r="BD81" s="69" t="s">
        <v>342</v>
      </c>
      <c r="BE81" s="69" t="s">
        <v>343</v>
      </c>
      <c r="BF81" s="69" t="s">
        <v>344</v>
      </c>
      <c r="BG81" s="69" t="s">
        <v>345</v>
      </c>
      <c r="BH81" s="69" t="s">
        <v>346</v>
      </c>
      <c r="BI81" s="69" t="s">
        <v>347</v>
      </c>
      <c r="BJ81" s="69" t="s">
        <v>348</v>
      </c>
      <c r="BK81" s="69" t="s">
        <v>349</v>
      </c>
      <c r="BL81" s="69" t="s">
        <v>350</v>
      </c>
      <c r="BQ81" s="69" t="s">
        <v>338</v>
      </c>
      <c r="BR81" s="69" t="s">
        <v>339</v>
      </c>
      <c r="BS81" s="69" t="s">
        <v>340</v>
      </c>
      <c r="BT81" s="69" t="s">
        <v>341</v>
      </c>
      <c r="BU81" s="69" t="s">
        <v>342</v>
      </c>
      <c r="BV81" s="69" t="s">
        <v>343</v>
      </c>
      <c r="BW81" s="69" t="s">
        <v>344</v>
      </c>
      <c r="BX81" s="69" t="s">
        <v>345</v>
      </c>
      <c r="BY81" s="69" t="s">
        <v>346</v>
      </c>
      <c r="BZ81" s="69" t="s">
        <v>347</v>
      </c>
      <c r="CA81" s="69" t="s">
        <v>348</v>
      </c>
      <c r="CB81" s="69" t="s">
        <v>349</v>
      </c>
      <c r="CC81" s="69" t="s">
        <v>350</v>
      </c>
    </row>
    <row r="82" spans="1:81" ht="15" thickBot="1">
      <c r="A82" s="69" t="s">
        <v>351</v>
      </c>
      <c r="B82" s="70">
        <v>11</v>
      </c>
      <c r="C82" s="70">
        <v>1</v>
      </c>
      <c r="D82" s="70">
        <v>11</v>
      </c>
      <c r="E82" s="70">
        <v>1</v>
      </c>
      <c r="F82" s="70">
        <v>11</v>
      </c>
      <c r="G82" s="70">
        <v>1</v>
      </c>
      <c r="H82" s="70">
        <v>11</v>
      </c>
      <c r="I82" s="70">
        <v>1</v>
      </c>
      <c r="J82" s="70">
        <v>1</v>
      </c>
      <c r="K82" s="70">
        <v>11</v>
      </c>
      <c r="L82" s="70">
        <v>1</v>
      </c>
      <c r="M82" s="70">
        <v>174995</v>
      </c>
      <c r="R82" s="69" t="s">
        <v>351</v>
      </c>
      <c r="S82" s="70">
        <v>11</v>
      </c>
      <c r="T82" s="70">
        <v>1</v>
      </c>
      <c r="U82" s="70">
        <v>11</v>
      </c>
      <c r="V82" s="70">
        <v>1</v>
      </c>
      <c r="W82" s="70">
        <v>11</v>
      </c>
      <c r="X82" s="70">
        <v>1</v>
      </c>
      <c r="Y82" s="70">
        <v>11</v>
      </c>
      <c r="Z82" s="70">
        <v>1</v>
      </c>
      <c r="AA82" s="70">
        <v>1</v>
      </c>
      <c r="AB82" s="70">
        <v>11</v>
      </c>
      <c r="AC82" s="70">
        <v>1</v>
      </c>
      <c r="AD82" s="70">
        <v>659527</v>
      </c>
      <c r="AI82" s="69" t="s">
        <v>351</v>
      </c>
      <c r="AJ82" s="70">
        <v>11</v>
      </c>
      <c r="AK82" s="70">
        <v>1</v>
      </c>
      <c r="AL82" s="70">
        <v>11</v>
      </c>
      <c r="AM82" s="70">
        <v>1</v>
      </c>
      <c r="AN82" s="70">
        <v>11</v>
      </c>
      <c r="AO82" s="70">
        <v>1</v>
      </c>
      <c r="AP82" s="70">
        <v>11</v>
      </c>
      <c r="AQ82" s="70">
        <v>1</v>
      </c>
      <c r="AR82" s="70">
        <v>1</v>
      </c>
      <c r="AS82" s="70">
        <v>11</v>
      </c>
      <c r="AT82" s="70">
        <v>1</v>
      </c>
      <c r="AU82" s="70">
        <v>159436</v>
      </c>
      <c r="AZ82" s="69" t="s">
        <v>351</v>
      </c>
      <c r="BA82" s="70">
        <v>11</v>
      </c>
      <c r="BB82" s="70">
        <v>1</v>
      </c>
      <c r="BC82" s="70">
        <v>11</v>
      </c>
      <c r="BD82" s="70">
        <v>1</v>
      </c>
      <c r="BE82" s="70">
        <v>11</v>
      </c>
      <c r="BF82" s="70">
        <v>1</v>
      </c>
      <c r="BG82" s="70">
        <v>11</v>
      </c>
      <c r="BH82" s="70">
        <v>1</v>
      </c>
      <c r="BI82" s="70">
        <v>1</v>
      </c>
      <c r="BJ82" s="70">
        <v>11</v>
      </c>
      <c r="BK82" s="70">
        <v>1</v>
      </c>
      <c r="BL82" s="70">
        <v>1005857</v>
      </c>
      <c r="BQ82" s="69" t="s">
        <v>351</v>
      </c>
      <c r="BR82" s="70">
        <v>11</v>
      </c>
      <c r="BS82" s="70">
        <v>1</v>
      </c>
      <c r="BT82" s="70">
        <v>11</v>
      </c>
      <c r="BU82" s="70">
        <v>1</v>
      </c>
      <c r="BV82" s="70">
        <v>11</v>
      </c>
      <c r="BW82" s="70">
        <v>1</v>
      </c>
      <c r="BX82" s="70">
        <v>11</v>
      </c>
      <c r="BY82" s="70">
        <v>1</v>
      </c>
      <c r="BZ82" s="70">
        <v>1</v>
      </c>
      <c r="CA82" s="70">
        <v>11</v>
      </c>
      <c r="CB82" s="70">
        <v>1</v>
      </c>
      <c r="CC82" s="70">
        <v>1000183</v>
      </c>
    </row>
    <row r="83" spans="1:81" ht="15" thickBot="1">
      <c r="A83" s="69" t="s">
        <v>352</v>
      </c>
      <c r="B83" s="70">
        <v>8</v>
      </c>
      <c r="C83" s="70">
        <v>4</v>
      </c>
      <c r="D83" s="70">
        <v>8</v>
      </c>
      <c r="E83" s="70">
        <v>4</v>
      </c>
      <c r="F83" s="70">
        <v>8</v>
      </c>
      <c r="G83" s="70">
        <v>4</v>
      </c>
      <c r="H83" s="70">
        <v>8</v>
      </c>
      <c r="I83" s="70">
        <v>4</v>
      </c>
      <c r="J83" s="70">
        <v>4</v>
      </c>
      <c r="K83" s="70">
        <v>8</v>
      </c>
      <c r="L83" s="70">
        <v>4</v>
      </c>
      <c r="M83" s="70">
        <v>226198</v>
      </c>
      <c r="R83" s="69" t="s">
        <v>352</v>
      </c>
      <c r="S83" s="70">
        <v>8</v>
      </c>
      <c r="T83" s="70">
        <v>4</v>
      </c>
      <c r="U83" s="70">
        <v>8</v>
      </c>
      <c r="V83" s="70">
        <v>4</v>
      </c>
      <c r="W83" s="70">
        <v>8</v>
      </c>
      <c r="X83" s="70">
        <v>4</v>
      </c>
      <c r="Y83" s="70">
        <v>8</v>
      </c>
      <c r="Z83" s="70">
        <v>4</v>
      </c>
      <c r="AA83" s="70">
        <v>4</v>
      </c>
      <c r="AB83" s="70">
        <v>8</v>
      </c>
      <c r="AC83" s="70">
        <v>4</v>
      </c>
      <c r="AD83" s="70">
        <v>632587</v>
      </c>
      <c r="AI83" s="69" t="s">
        <v>352</v>
      </c>
      <c r="AJ83" s="70">
        <v>8</v>
      </c>
      <c r="AK83" s="70">
        <v>4</v>
      </c>
      <c r="AL83" s="70">
        <v>8</v>
      </c>
      <c r="AM83" s="70">
        <v>4</v>
      </c>
      <c r="AN83" s="70">
        <v>8</v>
      </c>
      <c r="AO83" s="70">
        <v>4</v>
      </c>
      <c r="AP83" s="70">
        <v>8</v>
      </c>
      <c r="AQ83" s="70">
        <v>4</v>
      </c>
      <c r="AR83" s="70">
        <v>4</v>
      </c>
      <c r="AS83" s="70">
        <v>8</v>
      </c>
      <c r="AT83" s="70">
        <v>4</v>
      </c>
      <c r="AU83" s="70">
        <v>134504</v>
      </c>
      <c r="AZ83" s="69" t="s">
        <v>352</v>
      </c>
      <c r="BA83" s="70">
        <v>8</v>
      </c>
      <c r="BB83" s="70">
        <v>4</v>
      </c>
      <c r="BC83" s="70">
        <v>8</v>
      </c>
      <c r="BD83" s="70">
        <v>4</v>
      </c>
      <c r="BE83" s="70">
        <v>8</v>
      </c>
      <c r="BF83" s="70">
        <v>4</v>
      </c>
      <c r="BG83" s="70">
        <v>8</v>
      </c>
      <c r="BH83" s="70">
        <v>4</v>
      </c>
      <c r="BI83" s="70">
        <v>4</v>
      </c>
      <c r="BJ83" s="70">
        <v>8</v>
      </c>
      <c r="BK83" s="70">
        <v>4</v>
      </c>
      <c r="BL83" s="70">
        <v>1006389</v>
      </c>
      <c r="BQ83" s="69" t="s">
        <v>352</v>
      </c>
      <c r="BR83" s="70">
        <v>8</v>
      </c>
      <c r="BS83" s="70">
        <v>4</v>
      </c>
      <c r="BT83" s="70">
        <v>8</v>
      </c>
      <c r="BU83" s="70">
        <v>4</v>
      </c>
      <c r="BV83" s="70">
        <v>8</v>
      </c>
      <c r="BW83" s="70">
        <v>4</v>
      </c>
      <c r="BX83" s="70">
        <v>8</v>
      </c>
      <c r="BY83" s="70">
        <v>4</v>
      </c>
      <c r="BZ83" s="70">
        <v>4</v>
      </c>
      <c r="CA83" s="70">
        <v>8</v>
      </c>
      <c r="CB83" s="70">
        <v>4</v>
      </c>
      <c r="CC83" s="70">
        <v>1000319</v>
      </c>
    </row>
    <row r="84" spans="1:81" ht="15" thickBot="1">
      <c r="A84" s="69" t="s">
        <v>353</v>
      </c>
      <c r="B84" s="70">
        <v>10</v>
      </c>
      <c r="C84" s="70">
        <v>2</v>
      </c>
      <c r="D84" s="70">
        <v>10</v>
      </c>
      <c r="E84" s="70">
        <v>2</v>
      </c>
      <c r="F84" s="70">
        <v>10</v>
      </c>
      <c r="G84" s="70">
        <v>2</v>
      </c>
      <c r="H84" s="70">
        <v>10</v>
      </c>
      <c r="I84" s="70">
        <v>2</v>
      </c>
      <c r="J84" s="70">
        <v>2</v>
      </c>
      <c r="K84" s="70">
        <v>10</v>
      </c>
      <c r="L84" s="70">
        <v>2</v>
      </c>
      <c r="M84" s="70">
        <v>185571</v>
      </c>
      <c r="R84" s="69" t="s">
        <v>353</v>
      </c>
      <c r="S84" s="70">
        <v>10</v>
      </c>
      <c r="T84" s="70">
        <v>2</v>
      </c>
      <c r="U84" s="70">
        <v>10</v>
      </c>
      <c r="V84" s="70">
        <v>2</v>
      </c>
      <c r="W84" s="70">
        <v>10</v>
      </c>
      <c r="X84" s="70">
        <v>2</v>
      </c>
      <c r="Y84" s="70">
        <v>10</v>
      </c>
      <c r="Z84" s="70">
        <v>2</v>
      </c>
      <c r="AA84" s="70">
        <v>2</v>
      </c>
      <c r="AB84" s="70">
        <v>10</v>
      </c>
      <c r="AC84" s="70">
        <v>2</v>
      </c>
      <c r="AD84" s="70">
        <v>661557</v>
      </c>
      <c r="AI84" s="69" t="s">
        <v>353</v>
      </c>
      <c r="AJ84" s="70">
        <v>10</v>
      </c>
      <c r="AK84" s="70">
        <v>2</v>
      </c>
      <c r="AL84" s="70">
        <v>10</v>
      </c>
      <c r="AM84" s="70">
        <v>2</v>
      </c>
      <c r="AN84" s="70">
        <v>10</v>
      </c>
      <c r="AO84" s="70">
        <v>2</v>
      </c>
      <c r="AP84" s="70">
        <v>10</v>
      </c>
      <c r="AQ84" s="70">
        <v>2</v>
      </c>
      <c r="AR84" s="70">
        <v>2</v>
      </c>
      <c r="AS84" s="70">
        <v>10</v>
      </c>
      <c r="AT84" s="70">
        <v>2</v>
      </c>
      <c r="AU84" s="70">
        <v>146535</v>
      </c>
      <c r="AZ84" s="69" t="s">
        <v>353</v>
      </c>
      <c r="BA84" s="70">
        <v>10</v>
      </c>
      <c r="BB84" s="70">
        <v>2</v>
      </c>
      <c r="BC84" s="70">
        <v>10</v>
      </c>
      <c r="BD84" s="70">
        <v>2</v>
      </c>
      <c r="BE84" s="70">
        <v>10</v>
      </c>
      <c r="BF84" s="70">
        <v>2</v>
      </c>
      <c r="BG84" s="70">
        <v>10</v>
      </c>
      <c r="BH84" s="70">
        <v>2</v>
      </c>
      <c r="BI84" s="70">
        <v>2</v>
      </c>
      <c r="BJ84" s="70">
        <v>10</v>
      </c>
      <c r="BK84" s="70">
        <v>2</v>
      </c>
      <c r="BL84" s="70">
        <v>1006131</v>
      </c>
      <c r="BQ84" s="69" t="s">
        <v>353</v>
      </c>
      <c r="BR84" s="70">
        <v>10</v>
      </c>
      <c r="BS84" s="70">
        <v>2</v>
      </c>
      <c r="BT84" s="70">
        <v>10</v>
      </c>
      <c r="BU84" s="70">
        <v>2</v>
      </c>
      <c r="BV84" s="70">
        <v>10</v>
      </c>
      <c r="BW84" s="70">
        <v>2</v>
      </c>
      <c r="BX84" s="70">
        <v>10</v>
      </c>
      <c r="BY84" s="70">
        <v>2</v>
      </c>
      <c r="BZ84" s="70">
        <v>2</v>
      </c>
      <c r="CA84" s="70">
        <v>10</v>
      </c>
      <c r="CB84" s="70">
        <v>2</v>
      </c>
      <c r="CC84" s="70">
        <v>1000204</v>
      </c>
    </row>
    <row r="85" spans="1:81" ht="15" thickBot="1">
      <c r="A85" s="69" t="s">
        <v>354</v>
      </c>
      <c r="B85" s="70">
        <v>9</v>
      </c>
      <c r="C85" s="70">
        <v>3</v>
      </c>
      <c r="D85" s="70">
        <v>9</v>
      </c>
      <c r="E85" s="70">
        <v>3</v>
      </c>
      <c r="F85" s="70">
        <v>9</v>
      </c>
      <c r="G85" s="70">
        <v>3</v>
      </c>
      <c r="H85" s="70">
        <v>9</v>
      </c>
      <c r="I85" s="70">
        <v>3</v>
      </c>
      <c r="J85" s="70">
        <v>3</v>
      </c>
      <c r="K85" s="70">
        <v>9</v>
      </c>
      <c r="L85" s="70">
        <v>3</v>
      </c>
      <c r="M85" s="70">
        <v>221944</v>
      </c>
      <c r="R85" s="69" t="s">
        <v>354</v>
      </c>
      <c r="S85" s="70">
        <v>9</v>
      </c>
      <c r="T85" s="70">
        <v>3</v>
      </c>
      <c r="U85" s="70">
        <v>9</v>
      </c>
      <c r="V85" s="70">
        <v>3</v>
      </c>
      <c r="W85" s="70">
        <v>9</v>
      </c>
      <c r="X85" s="70">
        <v>3</v>
      </c>
      <c r="Y85" s="70">
        <v>9</v>
      </c>
      <c r="Z85" s="70">
        <v>3</v>
      </c>
      <c r="AA85" s="70">
        <v>3</v>
      </c>
      <c r="AB85" s="70">
        <v>9</v>
      </c>
      <c r="AC85" s="70">
        <v>3</v>
      </c>
      <c r="AD85" s="70">
        <v>642244</v>
      </c>
      <c r="AI85" s="69" t="s">
        <v>354</v>
      </c>
      <c r="AJ85" s="70">
        <v>9</v>
      </c>
      <c r="AK85" s="70">
        <v>3</v>
      </c>
      <c r="AL85" s="70">
        <v>9</v>
      </c>
      <c r="AM85" s="70">
        <v>3</v>
      </c>
      <c r="AN85" s="70">
        <v>9</v>
      </c>
      <c r="AO85" s="70">
        <v>3</v>
      </c>
      <c r="AP85" s="70">
        <v>9</v>
      </c>
      <c r="AQ85" s="70">
        <v>3</v>
      </c>
      <c r="AR85" s="70">
        <v>3</v>
      </c>
      <c r="AS85" s="70">
        <v>9</v>
      </c>
      <c r="AT85" s="70">
        <v>3</v>
      </c>
      <c r="AU85" s="70">
        <v>131165</v>
      </c>
      <c r="AZ85" s="69" t="s">
        <v>354</v>
      </c>
      <c r="BA85" s="70">
        <v>9</v>
      </c>
      <c r="BB85" s="70">
        <v>3</v>
      </c>
      <c r="BC85" s="70">
        <v>9</v>
      </c>
      <c r="BD85" s="70">
        <v>3</v>
      </c>
      <c r="BE85" s="70">
        <v>9</v>
      </c>
      <c r="BF85" s="70">
        <v>3</v>
      </c>
      <c r="BG85" s="70">
        <v>9</v>
      </c>
      <c r="BH85" s="70">
        <v>3</v>
      </c>
      <c r="BI85" s="70">
        <v>3</v>
      </c>
      <c r="BJ85" s="70">
        <v>9</v>
      </c>
      <c r="BK85" s="70">
        <v>3</v>
      </c>
      <c r="BL85" s="70">
        <v>1004646</v>
      </c>
      <c r="BQ85" s="69" t="s">
        <v>354</v>
      </c>
      <c r="BR85" s="70">
        <v>9</v>
      </c>
      <c r="BS85" s="70">
        <v>3</v>
      </c>
      <c r="BT85" s="70">
        <v>9</v>
      </c>
      <c r="BU85" s="70">
        <v>3</v>
      </c>
      <c r="BV85" s="70">
        <v>9</v>
      </c>
      <c r="BW85" s="70">
        <v>3</v>
      </c>
      <c r="BX85" s="70">
        <v>9</v>
      </c>
      <c r="BY85" s="70">
        <v>3</v>
      </c>
      <c r="BZ85" s="70">
        <v>3</v>
      </c>
      <c r="CA85" s="70">
        <v>9</v>
      </c>
      <c r="CB85" s="70">
        <v>3</v>
      </c>
      <c r="CC85" s="70">
        <v>1000000</v>
      </c>
    </row>
    <row r="86" spans="1:81" ht="15" thickBot="1">
      <c r="A86" s="69" t="s">
        <v>355</v>
      </c>
      <c r="B86" s="70">
        <v>1</v>
      </c>
      <c r="C86" s="70">
        <v>11</v>
      </c>
      <c r="D86" s="70">
        <v>1</v>
      </c>
      <c r="E86" s="70">
        <v>11</v>
      </c>
      <c r="F86" s="70">
        <v>1</v>
      </c>
      <c r="G86" s="70">
        <v>11</v>
      </c>
      <c r="H86" s="70">
        <v>1</v>
      </c>
      <c r="I86" s="70">
        <v>11</v>
      </c>
      <c r="J86" s="70">
        <v>11</v>
      </c>
      <c r="K86" s="70">
        <v>1</v>
      </c>
      <c r="L86" s="70">
        <v>11</v>
      </c>
      <c r="M86" s="70">
        <v>369845</v>
      </c>
      <c r="R86" s="69" t="s">
        <v>355</v>
      </c>
      <c r="S86" s="70">
        <v>1</v>
      </c>
      <c r="T86" s="70">
        <v>11</v>
      </c>
      <c r="U86" s="70">
        <v>1</v>
      </c>
      <c r="V86" s="70">
        <v>11</v>
      </c>
      <c r="W86" s="70">
        <v>1</v>
      </c>
      <c r="X86" s="70">
        <v>11</v>
      </c>
      <c r="Y86" s="70">
        <v>1</v>
      </c>
      <c r="Z86" s="70">
        <v>11</v>
      </c>
      <c r="AA86" s="70">
        <v>11</v>
      </c>
      <c r="AB86" s="70">
        <v>1</v>
      </c>
      <c r="AC86" s="70">
        <v>11</v>
      </c>
      <c r="AD86" s="70">
        <v>578608</v>
      </c>
      <c r="AI86" s="69" t="s">
        <v>355</v>
      </c>
      <c r="AJ86" s="70">
        <v>1</v>
      </c>
      <c r="AK86" s="70">
        <v>11</v>
      </c>
      <c r="AL86" s="70">
        <v>1</v>
      </c>
      <c r="AM86" s="70">
        <v>11</v>
      </c>
      <c r="AN86" s="70">
        <v>1</v>
      </c>
      <c r="AO86" s="70">
        <v>11</v>
      </c>
      <c r="AP86" s="70">
        <v>1</v>
      </c>
      <c r="AQ86" s="70">
        <v>11</v>
      </c>
      <c r="AR86" s="70">
        <v>11</v>
      </c>
      <c r="AS86" s="70">
        <v>1</v>
      </c>
      <c r="AT86" s="70">
        <v>11</v>
      </c>
      <c r="AU86" s="70">
        <v>48969</v>
      </c>
      <c r="AZ86" s="69" t="s">
        <v>355</v>
      </c>
      <c r="BA86" s="70">
        <v>1</v>
      </c>
      <c r="BB86" s="70">
        <v>11</v>
      </c>
      <c r="BC86" s="70">
        <v>1</v>
      </c>
      <c r="BD86" s="70">
        <v>11</v>
      </c>
      <c r="BE86" s="70">
        <v>1</v>
      </c>
      <c r="BF86" s="70">
        <v>11</v>
      </c>
      <c r="BG86" s="70">
        <v>1</v>
      </c>
      <c r="BH86" s="70">
        <v>11</v>
      </c>
      <c r="BI86" s="70">
        <v>11</v>
      </c>
      <c r="BJ86" s="70">
        <v>1</v>
      </c>
      <c r="BK86" s="70">
        <v>11</v>
      </c>
      <c r="BL86" s="70">
        <v>1001288</v>
      </c>
      <c r="BQ86" s="69" t="s">
        <v>355</v>
      </c>
      <c r="BR86" s="70">
        <v>1</v>
      </c>
      <c r="BS86" s="70">
        <v>11</v>
      </c>
      <c r="BT86" s="70">
        <v>1</v>
      </c>
      <c r="BU86" s="70">
        <v>11</v>
      </c>
      <c r="BV86" s="70">
        <v>1</v>
      </c>
      <c r="BW86" s="70">
        <v>11</v>
      </c>
      <c r="BX86" s="70">
        <v>1</v>
      </c>
      <c r="BY86" s="70">
        <v>11</v>
      </c>
      <c r="BZ86" s="70">
        <v>11</v>
      </c>
      <c r="CA86" s="70">
        <v>1</v>
      </c>
      <c r="CB86" s="70">
        <v>11</v>
      </c>
      <c r="CC86" s="70">
        <v>1001288</v>
      </c>
    </row>
    <row r="87" spans="1:81" ht="15" thickBot="1">
      <c r="A87" s="69" t="s">
        <v>356</v>
      </c>
      <c r="B87" s="70">
        <v>3</v>
      </c>
      <c r="C87" s="70">
        <v>9</v>
      </c>
      <c r="D87" s="70">
        <v>3</v>
      </c>
      <c r="E87" s="70">
        <v>9</v>
      </c>
      <c r="F87" s="70">
        <v>3</v>
      </c>
      <c r="G87" s="70">
        <v>9</v>
      </c>
      <c r="H87" s="70">
        <v>3</v>
      </c>
      <c r="I87" s="70">
        <v>9</v>
      </c>
      <c r="J87" s="70">
        <v>9</v>
      </c>
      <c r="K87" s="70">
        <v>3</v>
      </c>
      <c r="L87" s="70">
        <v>9</v>
      </c>
      <c r="M87" s="70">
        <v>332932</v>
      </c>
      <c r="R87" s="69" t="s">
        <v>356</v>
      </c>
      <c r="S87" s="70">
        <v>3</v>
      </c>
      <c r="T87" s="70">
        <v>9</v>
      </c>
      <c r="U87" s="70">
        <v>3</v>
      </c>
      <c r="V87" s="70">
        <v>9</v>
      </c>
      <c r="W87" s="70">
        <v>3</v>
      </c>
      <c r="X87" s="70">
        <v>9</v>
      </c>
      <c r="Y87" s="70">
        <v>3</v>
      </c>
      <c r="Z87" s="70">
        <v>9</v>
      </c>
      <c r="AA87" s="70">
        <v>9</v>
      </c>
      <c r="AB87" s="70">
        <v>3</v>
      </c>
      <c r="AC87" s="70">
        <v>9</v>
      </c>
      <c r="AD87" s="70">
        <v>618990</v>
      </c>
      <c r="AI87" s="69" t="s">
        <v>356</v>
      </c>
      <c r="AJ87" s="70">
        <v>3</v>
      </c>
      <c r="AK87" s="70">
        <v>9</v>
      </c>
      <c r="AL87" s="70">
        <v>3</v>
      </c>
      <c r="AM87" s="70">
        <v>9</v>
      </c>
      <c r="AN87" s="70">
        <v>3</v>
      </c>
      <c r="AO87" s="70">
        <v>9</v>
      </c>
      <c r="AP87" s="70">
        <v>3</v>
      </c>
      <c r="AQ87" s="70">
        <v>9</v>
      </c>
      <c r="AR87" s="70">
        <v>9</v>
      </c>
      <c r="AS87" s="70">
        <v>3</v>
      </c>
      <c r="AT87" s="70">
        <v>9</v>
      </c>
      <c r="AU87" s="70">
        <v>48076</v>
      </c>
      <c r="AZ87" s="69" t="s">
        <v>356</v>
      </c>
      <c r="BA87" s="70">
        <v>3</v>
      </c>
      <c r="BB87" s="70">
        <v>9</v>
      </c>
      <c r="BC87" s="70">
        <v>3</v>
      </c>
      <c r="BD87" s="70">
        <v>9</v>
      </c>
      <c r="BE87" s="70">
        <v>3</v>
      </c>
      <c r="BF87" s="70">
        <v>9</v>
      </c>
      <c r="BG87" s="70">
        <v>3</v>
      </c>
      <c r="BH87" s="70">
        <v>9</v>
      </c>
      <c r="BI87" s="70">
        <v>9</v>
      </c>
      <c r="BJ87" s="70">
        <v>3</v>
      </c>
      <c r="BK87" s="70">
        <v>9</v>
      </c>
      <c r="BL87" s="70">
        <v>1000000</v>
      </c>
      <c r="BQ87" s="69" t="s">
        <v>356</v>
      </c>
      <c r="BR87" s="70">
        <v>3</v>
      </c>
      <c r="BS87" s="70">
        <v>9</v>
      </c>
      <c r="BT87" s="70">
        <v>3</v>
      </c>
      <c r="BU87" s="70">
        <v>9</v>
      </c>
      <c r="BV87" s="70">
        <v>3</v>
      </c>
      <c r="BW87" s="70">
        <v>9</v>
      </c>
      <c r="BX87" s="70">
        <v>3</v>
      </c>
      <c r="BY87" s="70">
        <v>9</v>
      </c>
      <c r="BZ87" s="70">
        <v>9</v>
      </c>
      <c r="CA87" s="70">
        <v>3</v>
      </c>
      <c r="CB87" s="70">
        <v>9</v>
      </c>
      <c r="CC87" s="70">
        <v>1000000</v>
      </c>
    </row>
    <row r="88" spans="1:81" ht="15" thickBot="1">
      <c r="A88" s="69" t="s">
        <v>357</v>
      </c>
      <c r="B88" s="70">
        <v>7</v>
      </c>
      <c r="C88" s="70">
        <v>5</v>
      </c>
      <c r="D88" s="70">
        <v>7</v>
      </c>
      <c r="E88" s="70">
        <v>5</v>
      </c>
      <c r="F88" s="70">
        <v>7</v>
      </c>
      <c r="G88" s="70">
        <v>5</v>
      </c>
      <c r="H88" s="70">
        <v>7</v>
      </c>
      <c r="I88" s="70">
        <v>5</v>
      </c>
      <c r="J88" s="70">
        <v>5</v>
      </c>
      <c r="K88" s="70">
        <v>7</v>
      </c>
      <c r="L88" s="70">
        <v>5</v>
      </c>
      <c r="M88" s="70">
        <v>267857</v>
      </c>
      <c r="R88" s="69" t="s">
        <v>357</v>
      </c>
      <c r="S88" s="70">
        <v>7</v>
      </c>
      <c r="T88" s="70">
        <v>5</v>
      </c>
      <c r="U88" s="70">
        <v>7</v>
      </c>
      <c r="V88" s="70">
        <v>5</v>
      </c>
      <c r="W88" s="70">
        <v>7</v>
      </c>
      <c r="X88" s="70">
        <v>5</v>
      </c>
      <c r="Y88" s="70">
        <v>7</v>
      </c>
      <c r="Z88" s="70">
        <v>5</v>
      </c>
      <c r="AA88" s="70">
        <v>5</v>
      </c>
      <c r="AB88" s="70">
        <v>7</v>
      </c>
      <c r="AC88" s="70">
        <v>5</v>
      </c>
      <c r="AD88" s="70">
        <v>660714</v>
      </c>
      <c r="AI88" s="69" t="s">
        <v>357</v>
      </c>
      <c r="AJ88" s="70">
        <v>7</v>
      </c>
      <c r="AK88" s="70">
        <v>5</v>
      </c>
      <c r="AL88" s="70">
        <v>7</v>
      </c>
      <c r="AM88" s="70">
        <v>5</v>
      </c>
      <c r="AN88" s="70">
        <v>7</v>
      </c>
      <c r="AO88" s="70">
        <v>5</v>
      </c>
      <c r="AP88" s="70">
        <v>7</v>
      </c>
      <c r="AQ88" s="70">
        <v>5</v>
      </c>
      <c r="AR88" s="70">
        <v>5</v>
      </c>
      <c r="AS88" s="70">
        <v>7</v>
      </c>
      <c r="AT88" s="70">
        <v>5</v>
      </c>
      <c r="AU88" s="70">
        <v>71428</v>
      </c>
      <c r="AZ88" s="69" t="s">
        <v>357</v>
      </c>
      <c r="BA88" s="70">
        <v>7</v>
      </c>
      <c r="BB88" s="70">
        <v>5</v>
      </c>
      <c r="BC88" s="70">
        <v>7</v>
      </c>
      <c r="BD88" s="70">
        <v>5</v>
      </c>
      <c r="BE88" s="70">
        <v>7</v>
      </c>
      <c r="BF88" s="70">
        <v>5</v>
      </c>
      <c r="BG88" s="70">
        <v>7</v>
      </c>
      <c r="BH88" s="70">
        <v>5</v>
      </c>
      <c r="BI88" s="70">
        <v>5</v>
      </c>
      <c r="BJ88" s="70">
        <v>7</v>
      </c>
      <c r="BK88" s="70">
        <v>5</v>
      </c>
      <c r="BL88" s="70">
        <v>1000000</v>
      </c>
      <c r="BQ88" s="69" t="s">
        <v>357</v>
      </c>
      <c r="BR88" s="70">
        <v>7</v>
      </c>
      <c r="BS88" s="70">
        <v>5</v>
      </c>
      <c r="BT88" s="70">
        <v>7</v>
      </c>
      <c r="BU88" s="70">
        <v>5</v>
      </c>
      <c r="BV88" s="70">
        <v>7</v>
      </c>
      <c r="BW88" s="70">
        <v>5</v>
      </c>
      <c r="BX88" s="70">
        <v>7</v>
      </c>
      <c r="BY88" s="70">
        <v>5</v>
      </c>
      <c r="BZ88" s="70">
        <v>5</v>
      </c>
      <c r="CA88" s="70">
        <v>7</v>
      </c>
      <c r="CB88" s="70">
        <v>5</v>
      </c>
      <c r="CC88" s="70">
        <v>1000000</v>
      </c>
    </row>
    <row r="89" spans="1:81" ht="15" thickBot="1">
      <c r="A89" s="69" t="s">
        <v>358</v>
      </c>
      <c r="B89" s="70">
        <v>6</v>
      </c>
      <c r="C89" s="70">
        <v>6</v>
      </c>
      <c r="D89" s="70">
        <v>6</v>
      </c>
      <c r="E89" s="70">
        <v>6</v>
      </c>
      <c r="F89" s="70">
        <v>6</v>
      </c>
      <c r="G89" s="70">
        <v>6</v>
      </c>
      <c r="H89" s="70">
        <v>6</v>
      </c>
      <c r="I89" s="70">
        <v>6</v>
      </c>
      <c r="J89" s="70">
        <v>6</v>
      </c>
      <c r="K89" s="70">
        <v>6</v>
      </c>
      <c r="L89" s="70">
        <v>6</v>
      </c>
      <c r="M89" s="70">
        <v>295358</v>
      </c>
      <c r="R89" s="69" t="s">
        <v>358</v>
      </c>
      <c r="S89" s="70">
        <v>6</v>
      </c>
      <c r="T89" s="70">
        <v>6</v>
      </c>
      <c r="U89" s="70">
        <v>6</v>
      </c>
      <c r="V89" s="70">
        <v>6</v>
      </c>
      <c r="W89" s="70">
        <v>6</v>
      </c>
      <c r="X89" s="70">
        <v>6</v>
      </c>
      <c r="Y89" s="70">
        <v>6</v>
      </c>
      <c r="Z89" s="70">
        <v>6</v>
      </c>
      <c r="AA89" s="70">
        <v>6</v>
      </c>
      <c r="AB89" s="70">
        <v>6</v>
      </c>
      <c r="AC89" s="70">
        <v>6</v>
      </c>
      <c r="AD89" s="70">
        <v>622784</v>
      </c>
      <c r="AI89" s="69" t="s">
        <v>358</v>
      </c>
      <c r="AJ89" s="70">
        <v>6</v>
      </c>
      <c r="AK89" s="70">
        <v>6</v>
      </c>
      <c r="AL89" s="70">
        <v>6</v>
      </c>
      <c r="AM89" s="70">
        <v>6</v>
      </c>
      <c r="AN89" s="70">
        <v>6</v>
      </c>
      <c r="AO89" s="70">
        <v>6</v>
      </c>
      <c r="AP89" s="70">
        <v>6</v>
      </c>
      <c r="AQ89" s="70">
        <v>6</v>
      </c>
      <c r="AR89" s="70">
        <v>6</v>
      </c>
      <c r="AS89" s="70">
        <v>6</v>
      </c>
      <c r="AT89" s="70">
        <v>6</v>
      </c>
      <c r="AU89" s="70">
        <v>80168</v>
      </c>
      <c r="AZ89" s="69" t="s">
        <v>358</v>
      </c>
      <c r="BA89" s="70">
        <v>6</v>
      </c>
      <c r="BB89" s="70">
        <v>6</v>
      </c>
      <c r="BC89" s="70">
        <v>6</v>
      </c>
      <c r="BD89" s="70">
        <v>6</v>
      </c>
      <c r="BE89" s="70">
        <v>6</v>
      </c>
      <c r="BF89" s="70">
        <v>6</v>
      </c>
      <c r="BG89" s="70">
        <v>6</v>
      </c>
      <c r="BH89" s="70">
        <v>6</v>
      </c>
      <c r="BI89" s="70">
        <v>6</v>
      </c>
      <c r="BJ89" s="70">
        <v>6</v>
      </c>
      <c r="BK89" s="70">
        <v>6</v>
      </c>
      <c r="BL89" s="70">
        <v>1001687</v>
      </c>
      <c r="BQ89" s="69" t="s">
        <v>358</v>
      </c>
      <c r="BR89" s="70">
        <v>6</v>
      </c>
      <c r="BS89" s="70">
        <v>6</v>
      </c>
      <c r="BT89" s="70">
        <v>6</v>
      </c>
      <c r="BU89" s="70">
        <v>6</v>
      </c>
      <c r="BV89" s="70">
        <v>6</v>
      </c>
      <c r="BW89" s="70">
        <v>6</v>
      </c>
      <c r="BX89" s="70">
        <v>6</v>
      </c>
      <c r="BY89" s="70">
        <v>6</v>
      </c>
      <c r="BZ89" s="70">
        <v>6</v>
      </c>
      <c r="CA89" s="70">
        <v>6</v>
      </c>
      <c r="CB89" s="70">
        <v>6</v>
      </c>
      <c r="CC89" s="70">
        <v>1000000</v>
      </c>
    </row>
    <row r="90" spans="1:81" ht="15" thickBot="1">
      <c r="A90" s="69" t="s">
        <v>359</v>
      </c>
      <c r="B90" s="70">
        <v>5</v>
      </c>
      <c r="C90" s="70">
        <v>7</v>
      </c>
      <c r="D90" s="70">
        <v>5</v>
      </c>
      <c r="E90" s="70">
        <v>7</v>
      </c>
      <c r="F90" s="70">
        <v>5</v>
      </c>
      <c r="G90" s="70">
        <v>7</v>
      </c>
      <c r="H90" s="70">
        <v>5</v>
      </c>
      <c r="I90" s="70">
        <v>7</v>
      </c>
      <c r="J90" s="70">
        <v>7</v>
      </c>
      <c r="K90" s="70">
        <v>5</v>
      </c>
      <c r="L90" s="70">
        <v>7</v>
      </c>
      <c r="M90" s="70">
        <v>315328</v>
      </c>
      <c r="R90" s="69" t="s">
        <v>359</v>
      </c>
      <c r="S90" s="70">
        <v>5</v>
      </c>
      <c r="T90" s="70">
        <v>7</v>
      </c>
      <c r="U90" s="70">
        <v>5</v>
      </c>
      <c r="V90" s="70">
        <v>7</v>
      </c>
      <c r="W90" s="70">
        <v>5</v>
      </c>
      <c r="X90" s="70">
        <v>7</v>
      </c>
      <c r="Y90" s="70">
        <v>5</v>
      </c>
      <c r="Z90" s="70">
        <v>7</v>
      </c>
      <c r="AA90" s="70">
        <v>7</v>
      </c>
      <c r="AB90" s="70">
        <v>5</v>
      </c>
      <c r="AC90" s="70">
        <v>7</v>
      </c>
      <c r="AD90" s="70">
        <v>608759</v>
      </c>
      <c r="AI90" s="69" t="s">
        <v>359</v>
      </c>
      <c r="AJ90" s="70">
        <v>5</v>
      </c>
      <c r="AK90" s="70">
        <v>7</v>
      </c>
      <c r="AL90" s="70">
        <v>5</v>
      </c>
      <c r="AM90" s="70">
        <v>7</v>
      </c>
      <c r="AN90" s="70">
        <v>5</v>
      </c>
      <c r="AO90" s="70">
        <v>7</v>
      </c>
      <c r="AP90" s="70">
        <v>5</v>
      </c>
      <c r="AQ90" s="70">
        <v>7</v>
      </c>
      <c r="AR90" s="70">
        <v>7</v>
      </c>
      <c r="AS90" s="70">
        <v>5</v>
      </c>
      <c r="AT90" s="70">
        <v>7</v>
      </c>
      <c r="AU90" s="70">
        <v>71532</v>
      </c>
      <c r="AZ90" s="69" t="s">
        <v>359</v>
      </c>
      <c r="BA90" s="70">
        <v>5</v>
      </c>
      <c r="BB90" s="70">
        <v>7</v>
      </c>
      <c r="BC90" s="70">
        <v>5</v>
      </c>
      <c r="BD90" s="70">
        <v>7</v>
      </c>
      <c r="BE90" s="70">
        <v>5</v>
      </c>
      <c r="BF90" s="70">
        <v>7</v>
      </c>
      <c r="BG90" s="70">
        <v>5</v>
      </c>
      <c r="BH90" s="70">
        <v>7</v>
      </c>
      <c r="BI90" s="70">
        <v>7</v>
      </c>
      <c r="BJ90" s="70">
        <v>5</v>
      </c>
      <c r="BK90" s="70">
        <v>7</v>
      </c>
      <c r="BL90" s="70">
        <v>1004379</v>
      </c>
      <c r="BQ90" s="69" t="s">
        <v>359</v>
      </c>
      <c r="BR90" s="70">
        <v>5</v>
      </c>
      <c r="BS90" s="70">
        <v>7</v>
      </c>
      <c r="BT90" s="70">
        <v>5</v>
      </c>
      <c r="BU90" s="70">
        <v>7</v>
      </c>
      <c r="BV90" s="70">
        <v>5</v>
      </c>
      <c r="BW90" s="70">
        <v>7</v>
      </c>
      <c r="BX90" s="70">
        <v>5</v>
      </c>
      <c r="BY90" s="70">
        <v>7</v>
      </c>
      <c r="BZ90" s="70">
        <v>7</v>
      </c>
      <c r="CA90" s="70">
        <v>5</v>
      </c>
      <c r="CB90" s="70">
        <v>7</v>
      </c>
      <c r="CC90" s="70">
        <v>1000000</v>
      </c>
    </row>
    <row r="91" spans="1:81" ht="15" thickBot="1">
      <c r="A91" s="69" t="s">
        <v>360</v>
      </c>
      <c r="B91" s="70">
        <v>2</v>
      </c>
      <c r="C91" s="70">
        <v>10</v>
      </c>
      <c r="D91" s="70">
        <v>2</v>
      </c>
      <c r="E91" s="70">
        <v>10</v>
      </c>
      <c r="F91" s="70">
        <v>2</v>
      </c>
      <c r="G91" s="70">
        <v>10</v>
      </c>
      <c r="H91" s="70">
        <v>2</v>
      </c>
      <c r="I91" s="70">
        <v>10</v>
      </c>
      <c r="J91" s="70">
        <v>10</v>
      </c>
      <c r="K91" s="70">
        <v>2</v>
      </c>
      <c r="L91" s="70">
        <v>10</v>
      </c>
      <c r="M91" s="70">
        <v>342809</v>
      </c>
      <c r="R91" s="69" t="s">
        <v>360</v>
      </c>
      <c r="S91" s="70">
        <v>2</v>
      </c>
      <c r="T91" s="70">
        <v>10</v>
      </c>
      <c r="U91" s="70">
        <v>2</v>
      </c>
      <c r="V91" s="70">
        <v>10</v>
      </c>
      <c r="W91" s="70">
        <v>2</v>
      </c>
      <c r="X91" s="70">
        <v>10</v>
      </c>
      <c r="Y91" s="70">
        <v>2</v>
      </c>
      <c r="Z91" s="70">
        <v>10</v>
      </c>
      <c r="AA91" s="70">
        <v>10</v>
      </c>
      <c r="AB91" s="70">
        <v>2</v>
      </c>
      <c r="AC91" s="70">
        <v>10</v>
      </c>
      <c r="AD91" s="70">
        <v>588628</v>
      </c>
      <c r="AI91" s="69" t="s">
        <v>360</v>
      </c>
      <c r="AJ91" s="70">
        <v>2</v>
      </c>
      <c r="AK91" s="70">
        <v>10</v>
      </c>
      <c r="AL91" s="70">
        <v>2</v>
      </c>
      <c r="AM91" s="70">
        <v>10</v>
      </c>
      <c r="AN91" s="70">
        <v>2</v>
      </c>
      <c r="AO91" s="70">
        <v>10</v>
      </c>
      <c r="AP91" s="70">
        <v>2</v>
      </c>
      <c r="AQ91" s="70">
        <v>10</v>
      </c>
      <c r="AR91" s="70">
        <v>10</v>
      </c>
      <c r="AS91" s="70">
        <v>2</v>
      </c>
      <c r="AT91" s="70">
        <v>10</v>
      </c>
      <c r="AU91" s="70">
        <v>65217</v>
      </c>
      <c r="AZ91" s="69" t="s">
        <v>360</v>
      </c>
      <c r="BA91" s="70">
        <v>2</v>
      </c>
      <c r="BB91" s="70">
        <v>10</v>
      </c>
      <c r="BC91" s="70">
        <v>2</v>
      </c>
      <c r="BD91" s="70">
        <v>10</v>
      </c>
      <c r="BE91" s="70">
        <v>2</v>
      </c>
      <c r="BF91" s="70">
        <v>10</v>
      </c>
      <c r="BG91" s="70">
        <v>2</v>
      </c>
      <c r="BH91" s="70">
        <v>10</v>
      </c>
      <c r="BI91" s="70">
        <v>10</v>
      </c>
      <c r="BJ91" s="70">
        <v>2</v>
      </c>
      <c r="BK91" s="70">
        <v>10</v>
      </c>
      <c r="BL91" s="70">
        <v>1001672</v>
      </c>
      <c r="BQ91" s="69" t="s">
        <v>360</v>
      </c>
      <c r="BR91" s="70">
        <v>2</v>
      </c>
      <c r="BS91" s="70">
        <v>10</v>
      </c>
      <c r="BT91" s="70">
        <v>2</v>
      </c>
      <c r="BU91" s="70">
        <v>10</v>
      </c>
      <c r="BV91" s="70">
        <v>2</v>
      </c>
      <c r="BW91" s="70">
        <v>10</v>
      </c>
      <c r="BX91" s="70">
        <v>2</v>
      </c>
      <c r="BY91" s="70">
        <v>10</v>
      </c>
      <c r="BZ91" s="70">
        <v>10</v>
      </c>
      <c r="CA91" s="70">
        <v>2</v>
      </c>
      <c r="CB91" s="70">
        <v>10</v>
      </c>
      <c r="CC91" s="70">
        <v>1001672</v>
      </c>
    </row>
    <row r="92" spans="1:81" ht="15" thickBot="1">
      <c r="A92" s="69" t="s">
        <v>361</v>
      </c>
      <c r="B92" s="70">
        <v>4</v>
      </c>
      <c r="C92" s="70">
        <v>8</v>
      </c>
      <c r="D92" s="70">
        <v>4</v>
      </c>
      <c r="E92" s="70">
        <v>8</v>
      </c>
      <c r="F92" s="70">
        <v>4</v>
      </c>
      <c r="G92" s="70">
        <v>8</v>
      </c>
      <c r="H92" s="70">
        <v>4</v>
      </c>
      <c r="I92" s="70">
        <v>8</v>
      </c>
      <c r="J92" s="70">
        <v>8</v>
      </c>
      <c r="K92" s="70">
        <v>4</v>
      </c>
      <c r="L92" s="70">
        <v>8</v>
      </c>
      <c r="M92" s="70">
        <v>316239</v>
      </c>
      <c r="R92" s="69" t="s">
        <v>361</v>
      </c>
      <c r="S92" s="70">
        <v>4</v>
      </c>
      <c r="T92" s="70">
        <v>8</v>
      </c>
      <c r="U92" s="70">
        <v>4</v>
      </c>
      <c r="V92" s="70">
        <v>8</v>
      </c>
      <c r="W92" s="70">
        <v>4</v>
      </c>
      <c r="X92" s="70">
        <v>8</v>
      </c>
      <c r="Y92" s="70">
        <v>4</v>
      </c>
      <c r="Z92" s="70">
        <v>8</v>
      </c>
      <c r="AA92" s="70">
        <v>8</v>
      </c>
      <c r="AB92" s="70">
        <v>4</v>
      </c>
      <c r="AC92" s="70">
        <v>8</v>
      </c>
      <c r="AD92" s="70">
        <v>602789</v>
      </c>
      <c r="AI92" s="69" t="s">
        <v>361</v>
      </c>
      <c r="AJ92" s="70">
        <v>4</v>
      </c>
      <c r="AK92" s="70">
        <v>8</v>
      </c>
      <c r="AL92" s="70">
        <v>4</v>
      </c>
      <c r="AM92" s="70">
        <v>8</v>
      </c>
      <c r="AN92" s="70">
        <v>4</v>
      </c>
      <c r="AO92" s="70">
        <v>8</v>
      </c>
      <c r="AP92" s="70">
        <v>4</v>
      </c>
      <c r="AQ92" s="70">
        <v>8</v>
      </c>
      <c r="AR92" s="70">
        <v>8</v>
      </c>
      <c r="AS92" s="70">
        <v>4</v>
      </c>
      <c r="AT92" s="70">
        <v>8</v>
      </c>
      <c r="AU92" s="70">
        <v>78272</v>
      </c>
      <c r="AZ92" s="69" t="s">
        <v>361</v>
      </c>
      <c r="BA92" s="70">
        <v>4</v>
      </c>
      <c r="BB92" s="70">
        <v>8</v>
      </c>
      <c r="BC92" s="70">
        <v>4</v>
      </c>
      <c r="BD92" s="70">
        <v>8</v>
      </c>
      <c r="BE92" s="70">
        <v>4</v>
      </c>
      <c r="BF92" s="70">
        <v>8</v>
      </c>
      <c r="BG92" s="70">
        <v>4</v>
      </c>
      <c r="BH92" s="70">
        <v>8</v>
      </c>
      <c r="BI92" s="70">
        <v>8</v>
      </c>
      <c r="BJ92" s="70">
        <v>4</v>
      </c>
      <c r="BK92" s="70">
        <v>8</v>
      </c>
      <c r="BL92" s="70">
        <v>1002699</v>
      </c>
      <c r="BQ92" s="69" t="s">
        <v>361</v>
      </c>
      <c r="BR92" s="70">
        <v>4</v>
      </c>
      <c r="BS92" s="70">
        <v>8</v>
      </c>
      <c r="BT92" s="70">
        <v>4</v>
      </c>
      <c r="BU92" s="70">
        <v>8</v>
      </c>
      <c r="BV92" s="70">
        <v>4</v>
      </c>
      <c r="BW92" s="70">
        <v>8</v>
      </c>
      <c r="BX92" s="70">
        <v>4</v>
      </c>
      <c r="BY92" s="70">
        <v>8</v>
      </c>
      <c r="BZ92" s="70">
        <v>8</v>
      </c>
      <c r="CA92" s="70">
        <v>4</v>
      </c>
      <c r="CB92" s="70">
        <v>8</v>
      </c>
      <c r="CC92" s="70">
        <v>1000000</v>
      </c>
    </row>
    <row r="93" spans="1:81" ht="18.5" thickBot="1">
      <c r="A93" s="65"/>
      <c r="R93" s="65"/>
      <c r="AI93" s="65"/>
      <c r="AZ93" s="65"/>
      <c r="BQ93" s="65"/>
    </row>
    <row r="94" spans="1:81" ht="15" thickBot="1">
      <c r="A94" s="69" t="s">
        <v>362</v>
      </c>
      <c r="B94" s="69" t="s">
        <v>339</v>
      </c>
      <c r="C94" s="69" t="s">
        <v>340</v>
      </c>
      <c r="D94" s="69" t="s">
        <v>341</v>
      </c>
      <c r="E94" s="69" t="s">
        <v>342</v>
      </c>
      <c r="F94" s="69" t="s">
        <v>343</v>
      </c>
      <c r="G94" s="69" t="s">
        <v>344</v>
      </c>
      <c r="H94" s="69" t="s">
        <v>345</v>
      </c>
      <c r="I94" s="69" t="s">
        <v>346</v>
      </c>
      <c r="J94" s="69" t="s">
        <v>347</v>
      </c>
      <c r="K94" s="69" t="s">
        <v>348</v>
      </c>
      <c r="L94" s="69" t="s">
        <v>349</v>
      </c>
      <c r="R94" s="69" t="s">
        <v>362</v>
      </c>
      <c r="S94" s="69" t="s">
        <v>339</v>
      </c>
      <c r="T94" s="69" t="s">
        <v>340</v>
      </c>
      <c r="U94" s="69" t="s">
        <v>341</v>
      </c>
      <c r="V94" s="69" t="s">
        <v>342</v>
      </c>
      <c r="W94" s="69" t="s">
        <v>343</v>
      </c>
      <c r="X94" s="69" t="s">
        <v>344</v>
      </c>
      <c r="Y94" s="69" t="s">
        <v>345</v>
      </c>
      <c r="Z94" s="69" t="s">
        <v>346</v>
      </c>
      <c r="AA94" s="69" t="s">
        <v>347</v>
      </c>
      <c r="AB94" s="69" t="s">
        <v>348</v>
      </c>
      <c r="AC94" s="69" t="s">
        <v>349</v>
      </c>
      <c r="AI94" s="69" t="s">
        <v>362</v>
      </c>
      <c r="AJ94" s="69" t="s">
        <v>339</v>
      </c>
      <c r="AK94" s="69" t="s">
        <v>340</v>
      </c>
      <c r="AL94" s="69" t="s">
        <v>341</v>
      </c>
      <c r="AM94" s="69" t="s">
        <v>342</v>
      </c>
      <c r="AN94" s="69" t="s">
        <v>343</v>
      </c>
      <c r="AO94" s="69" t="s">
        <v>344</v>
      </c>
      <c r="AP94" s="69" t="s">
        <v>345</v>
      </c>
      <c r="AQ94" s="69" t="s">
        <v>346</v>
      </c>
      <c r="AR94" s="69" t="s">
        <v>347</v>
      </c>
      <c r="AS94" s="69" t="s">
        <v>348</v>
      </c>
      <c r="AT94" s="69" t="s">
        <v>349</v>
      </c>
      <c r="AZ94" s="69" t="s">
        <v>362</v>
      </c>
      <c r="BA94" s="69" t="s">
        <v>339</v>
      </c>
      <c r="BB94" s="69" t="s">
        <v>340</v>
      </c>
      <c r="BC94" s="69" t="s">
        <v>341</v>
      </c>
      <c r="BD94" s="69" t="s">
        <v>342</v>
      </c>
      <c r="BE94" s="69" t="s">
        <v>343</v>
      </c>
      <c r="BF94" s="69" t="s">
        <v>344</v>
      </c>
      <c r="BG94" s="69" t="s">
        <v>345</v>
      </c>
      <c r="BH94" s="69" t="s">
        <v>346</v>
      </c>
      <c r="BI94" s="69" t="s">
        <v>347</v>
      </c>
      <c r="BJ94" s="69" t="s">
        <v>348</v>
      </c>
      <c r="BK94" s="69" t="s">
        <v>349</v>
      </c>
      <c r="BQ94" s="69" t="s">
        <v>362</v>
      </c>
      <c r="BR94" s="69" t="s">
        <v>339</v>
      </c>
      <c r="BS94" s="69" t="s">
        <v>340</v>
      </c>
      <c r="BT94" s="69" t="s">
        <v>341</v>
      </c>
      <c r="BU94" s="69" t="s">
        <v>342</v>
      </c>
      <c r="BV94" s="69" t="s">
        <v>343</v>
      </c>
      <c r="BW94" s="69" t="s">
        <v>344</v>
      </c>
      <c r="BX94" s="69" t="s">
        <v>345</v>
      </c>
      <c r="BY94" s="69" t="s">
        <v>346</v>
      </c>
      <c r="BZ94" s="69" t="s">
        <v>347</v>
      </c>
      <c r="CA94" s="69" t="s">
        <v>348</v>
      </c>
      <c r="CB94" s="69" t="s">
        <v>349</v>
      </c>
    </row>
    <row r="95" spans="1:81" ht="15" thickBot="1">
      <c r="A95" s="69" t="s">
        <v>363</v>
      </c>
      <c r="B95" s="70" t="s">
        <v>364</v>
      </c>
      <c r="C95" s="70" t="s">
        <v>366</v>
      </c>
      <c r="D95" s="70" t="s">
        <v>365</v>
      </c>
      <c r="E95" s="70" t="s">
        <v>365</v>
      </c>
      <c r="F95" s="70" t="s">
        <v>365</v>
      </c>
      <c r="G95" s="70" t="s">
        <v>365</v>
      </c>
      <c r="H95" s="70" t="s">
        <v>365</v>
      </c>
      <c r="I95" s="70" t="s">
        <v>365</v>
      </c>
      <c r="J95" s="70" t="s">
        <v>365</v>
      </c>
      <c r="K95" s="70" t="s">
        <v>365</v>
      </c>
      <c r="L95" s="70" t="s">
        <v>365</v>
      </c>
      <c r="R95" s="69" t="s">
        <v>363</v>
      </c>
      <c r="S95" s="70" t="s">
        <v>404</v>
      </c>
      <c r="T95" s="70" t="s">
        <v>405</v>
      </c>
      <c r="U95" s="70" t="s">
        <v>365</v>
      </c>
      <c r="V95" s="70" t="s">
        <v>365</v>
      </c>
      <c r="W95" s="70" t="s">
        <v>365</v>
      </c>
      <c r="X95" s="70" t="s">
        <v>365</v>
      </c>
      <c r="Y95" s="70" t="s">
        <v>365</v>
      </c>
      <c r="Z95" s="70" t="s">
        <v>365</v>
      </c>
      <c r="AA95" s="70" t="s">
        <v>365</v>
      </c>
      <c r="AB95" s="70" t="s">
        <v>365</v>
      </c>
      <c r="AC95" s="70" t="s">
        <v>365</v>
      </c>
      <c r="AI95" s="69" t="s">
        <v>363</v>
      </c>
      <c r="AJ95" s="70" t="s">
        <v>419</v>
      </c>
      <c r="AK95" s="70" t="s">
        <v>420</v>
      </c>
      <c r="AL95" s="70" t="s">
        <v>365</v>
      </c>
      <c r="AM95" s="70" t="s">
        <v>365</v>
      </c>
      <c r="AN95" s="70" t="s">
        <v>365</v>
      </c>
      <c r="AO95" s="70" t="s">
        <v>365</v>
      </c>
      <c r="AP95" s="70" t="s">
        <v>365</v>
      </c>
      <c r="AQ95" s="70" t="s">
        <v>365</v>
      </c>
      <c r="AR95" s="70" t="s">
        <v>365</v>
      </c>
      <c r="AS95" s="70" t="s">
        <v>365</v>
      </c>
      <c r="AT95" s="70" t="s">
        <v>365</v>
      </c>
      <c r="AZ95" s="69" t="s">
        <v>363</v>
      </c>
      <c r="BA95" s="70" t="s">
        <v>433</v>
      </c>
      <c r="BB95" s="70" t="s">
        <v>434</v>
      </c>
      <c r="BC95" s="70" t="s">
        <v>365</v>
      </c>
      <c r="BD95" s="70" t="s">
        <v>365</v>
      </c>
      <c r="BE95" s="70" t="s">
        <v>365</v>
      </c>
      <c r="BF95" s="70" t="s">
        <v>365</v>
      </c>
      <c r="BG95" s="70" t="s">
        <v>365</v>
      </c>
      <c r="BH95" s="70" t="s">
        <v>365</v>
      </c>
      <c r="BI95" s="70" t="s">
        <v>365</v>
      </c>
      <c r="BJ95" s="70" t="s">
        <v>365</v>
      </c>
      <c r="BK95" s="70" t="s">
        <v>365</v>
      </c>
      <c r="BQ95" s="69" t="s">
        <v>363</v>
      </c>
      <c r="BR95" s="70" t="s">
        <v>433</v>
      </c>
      <c r="BS95" s="70" t="s">
        <v>447</v>
      </c>
      <c r="BT95" s="70" t="s">
        <v>365</v>
      </c>
      <c r="BU95" s="70" t="s">
        <v>365</v>
      </c>
      <c r="BV95" s="70" t="s">
        <v>365</v>
      </c>
      <c r="BW95" s="70" t="s">
        <v>365</v>
      </c>
      <c r="BX95" s="70" t="s">
        <v>365</v>
      </c>
      <c r="BY95" s="70" t="s">
        <v>365</v>
      </c>
      <c r="BZ95" s="70" t="s">
        <v>365</v>
      </c>
      <c r="CA95" s="70" t="s">
        <v>365</v>
      </c>
      <c r="CB95" s="70" t="s">
        <v>365</v>
      </c>
    </row>
    <row r="96" spans="1:81" ht="15" thickBot="1">
      <c r="A96" s="69" t="s">
        <v>367</v>
      </c>
      <c r="B96" s="70" t="s">
        <v>368</v>
      </c>
      <c r="C96" s="70" t="s">
        <v>366</v>
      </c>
      <c r="D96" s="70" t="s">
        <v>365</v>
      </c>
      <c r="E96" s="70" t="s">
        <v>365</v>
      </c>
      <c r="F96" s="70" t="s">
        <v>365</v>
      </c>
      <c r="G96" s="70" t="s">
        <v>365</v>
      </c>
      <c r="H96" s="70" t="s">
        <v>365</v>
      </c>
      <c r="I96" s="70" t="s">
        <v>365</v>
      </c>
      <c r="J96" s="70" t="s">
        <v>365</v>
      </c>
      <c r="K96" s="70" t="s">
        <v>365</v>
      </c>
      <c r="L96" s="70" t="s">
        <v>365</v>
      </c>
      <c r="R96" s="69" t="s">
        <v>367</v>
      </c>
      <c r="S96" s="70" t="s">
        <v>404</v>
      </c>
      <c r="T96" s="70" t="s">
        <v>405</v>
      </c>
      <c r="U96" s="70" t="s">
        <v>365</v>
      </c>
      <c r="V96" s="70" t="s">
        <v>365</v>
      </c>
      <c r="W96" s="70" t="s">
        <v>365</v>
      </c>
      <c r="X96" s="70" t="s">
        <v>365</v>
      </c>
      <c r="Y96" s="70" t="s">
        <v>365</v>
      </c>
      <c r="Z96" s="70" t="s">
        <v>365</v>
      </c>
      <c r="AA96" s="70" t="s">
        <v>365</v>
      </c>
      <c r="AB96" s="70" t="s">
        <v>365</v>
      </c>
      <c r="AC96" s="70" t="s">
        <v>365</v>
      </c>
      <c r="AI96" s="69" t="s">
        <v>367</v>
      </c>
      <c r="AJ96" s="70" t="s">
        <v>419</v>
      </c>
      <c r="AK96" s="70" t="s">
        <v>421</v>
      </c>
      <c r="AL96" s="70" t="s">
        <v>365</v>
      </c>
      <c r="AM96" s="70" t="s">
        <v>365</v>
      </c>
      <c r="AN96" s="70" t="s">
        <v>365</v>
      </c>
      <c r="AO96" s="70" t="s">
        <v>365</v>
      </c>
      <c r="AP96" s="70" t="s">
        <v>365</v>
      </c>
      <c r="AQ96" s="70" t="s">
        <v>365</v>
      </c>
      <c r="AR96" s="70" t="s">
        <v>365</v>
      </c>
      <c r="AS96" s="70" t="s">
        <v>365</v>
      </c>
      <c r="AT96" s="70" t="s">
        <v>365</v>
      </c>
      <c r="AZ96" s="69" t="s">
        <v>367</v>
      </c>
      <c r="BA96" s="70" t="s">
        <v>433</v>
      </c>
      <c r="BB96" s="70" t="s">
        <v>434</v>
      </c>
      <c r="BC96" s="70" t="s">
        <v>365</v>
      </c>
      <c r="BD96" s="70" t="s">
        <v>365</v>
      </c>
      <c r="BE96" s="70" t="s">
        <v>365</v>
      </c>
      <c r="BF96" s="70" t="s">
        <v>365</v>
      </c>
      <c r="BG96" s="70" t="s">
        <v>365</v>
      </c>
      <c r="BH96" s="70" t="s">
        <v>365</v>
      </c>
      <c r="BI96" s="70" t="s">
        <v>365</v>
      </c>
      <c r="BJ96" s="70" t="s">
        <v>365</v>
      </c>
      <c r="BK96" s="70" t="s">
        <v>365</v>
      </c>
      <c r="BQ96" s="69" t="s">
        <v>367</v>
      </c>
      <c r="BR96" s="70" t="s">
        <v>433</v>
      </c>
      <c r="BS96" s="70" t="s">
        <v>447</v>
      </c>
      <c r="BT96" s="70" t="s">
        <v>365</v>
      </c>
      <c r="BU96" s="70" t="s">
        <v>365</v>
      </c>
      <c r="BV96" s="70" t="s">
        <v>365</v>
      </c>
      <c r="BW96" s="70" t="s">
        <v>365</v>
      </c>
      <c r="BX96" s="70" t="s">
        <v>365</v>
      </c>
      <c r="BY96" s="70" t="s">
        <v>365</v>
      </c>
      <c r="BZ96" s="70" t="s">
        <v>365</v>
      </c>
      <c r="CA96" s="70" t="s">
        <v>365</v>
      </c>
      <c r="CB96" s="70" t="s">
        <v>365</v>
      </c>
    </row>
    <row r="97" spans="1:80" ht="15" thickBot="1">
      <c r="A97" s="69" t="s">
        <v>369</v>
      </c>
      <c r="B97" s="70" t="s">
        <v>370</v>
      </c>
      <c r="C97" s="70" t="s">
        <v>366</v>
      </c>
      <c r="D97" s="70" t="s">
        <v>365</v>
      </c>
      <c r="E97" s="70" t="s">
        <v>365</v>
      </c>
      <c r="F97" s="70" t="s">
        <v>365</v>
      </c>
      <c r="G97" s="70" t="s">
        <v>365</v>
      </c>
      <c r="H97" s="70" t="s">
        <v>365</v>
      </c>
      <c r="I97" s="70" t="s">
        <v>365</v>
      </c>
      <c r="J97" s="70" t="s">
        <v>365</v>
      </c>
      <c r="K97" s="70" t="s">
        <v>365</v>
      </c>
      <c r="L97" s="70" t="s">
        <v>365</v>
      </c>
      <c r="R97" s="69" t="s">
        <v>369</v>
      </c>
      <c r="S97" s="70" t="s">
        <v>404</v>
      </c>
      <c r="T97" s="70" t="s">
        <v>406</v>
      </c>
      <c r="U97" s="70" t="s">
        <v>365</v>
      </c>
      <c r="V97" s="70" t="s">
        <v>365</v>
      </c>
      <c r="W97" s="70" t="s">
        <v>365</v>
      </c>
      <c r="X97" s="70" t="s">
        <v>365</v>
      </c>
      <c r="Y97" s="70" t="s">
        <v>365</v>
      </c>
      <c r="Z97" s="70" t="s">
        <v>365</v>
      </c>
      <c r="AA97" s="70" t="s">
        <v>365</v>
      </c>
      <c r="AB97" s="70" t="s">
        <v>365</v>
      </c>
      <c r="AC97" s="70" t="s">
        <v>365</v>
      </c>
      <c r="AI97" s="69" t="s">
        <v>369</v>
      </c>
      <c r="AJ97" s="70" t="s">
        <v>422</v>
      </c>
      <c r="AK97" s="70" t="s">
        <v>423</v>
      </c>
      <c r="AL97" s="70" t="s">
        <v>365</v>
      </c>
      <c r="AM97" s="70" t="s">
        <v>365</v>
      </c>
      <c r="AN97" s="70" t="s">
        <v>365</v>
      </c>
      <c r="AO97" s="70" t="s">
        <v>365</v>
      </c>
      <c r="AP97" s="70" t="s">
        <v>365</v>
      </c>
      <c r="AQ97" s="70" t="s">
        <v>365</v>
      </c>
      <c r="AR97" s="70" t="s">
        <v>365</v>
      </c>
      <c r="AS97" s="70" t="s">
        <v>365</v>
      </c>
      <c r="AT97" s="70" t="s">
        <v>365</v>
      </c>
      <c r="AZ97" s="69" t="s">
        <v>369</v>
      </c>
      <c r="BA97" s="70" t="s">
        <v>435</v>
      </c>
      <c r="BB97" s="70" t="s">
        <v>436</v>
      </c>
      <c r="BC97" s="70" t="s">
        <v>365</v>
      </c>
      <c r="BD97" s="70" t="s">
        <v>365</v>
      </c>
      <c r="BE97" s="70" t="s">
        <v>365</v>
      </c>
      <c r="BF97" s="70" t="s">
        <v>365</v>
      </c>
      <c r="BG97" s="70" t="s">
        <v>365</v>
      </c>
      <c r="BH97" s="70" t="s">
        <v>365</v>
      </c>
      <c r="BI97" s="70" t="s">
        <v>365</v>
      </c>
      <c r="BJ97" s="70" t="s">
        <v>365</v>
      </c>
      <c r="BK97" s="70" t="s">
        <v>365</v>
      </c>
      <c r="BQ97" s="69" t="s">
        <v>369</v>
      </c>
      <c r="BR97" s="70" t="s">
        <v>435</v>
      </c>
      <c r="BS97" s="70" t="s">
        <v>448</v>
      </c>
      <c r="BT97" s="70" t="s">
        <v>365</v>
      </c>
      <c r="BU97" s="70" t="s">
        <v>365</v>
      </c>
      <c r="BV97" s="70" t="s">
        <v>365</v>
      </c>
      <c r="BW97" s="70" t="s">
        <v>365</v>
      </c>
      <c r="BX97" s="70" t="s">
        <v>365</v>
      </c>
      <c r="BY97" s="70" t="s">
        <v>365</v>
      </c>
      <c r="BZ97" s="70" t="s">
        <v>365</v>
      </c>
      <c r="CA97" s="70" t="s">
        <v>365</v>
      </c>
      <c r="CB97" s="70" t="s">
        <v>365</v>
      </c>
    </row>
    <row r="98" spans="1:80" ht="15" thickBot="1">
      <c r="A98" s="69" t="s">
        <v>371</v>
      </c>
      <c r="B98" s="70" t="s">
        <v>372</v>
      </c>
      <c r="C98" s="70" t="s">
        <v>366</v>
      </c>
      <c r="D98" s="70" t="s">
        <v>365</v>
      </c>
      <c r="E98" s="70" t="s">
        <v>365</v>
      </c>
      <c r="F98" s="70" t="s">
        <v>365</v>
      </c>
      <c r="G98" s="70" t="s">
        <v>365</v>
      </c>
      <c r="H98" s="70" t="s">
        <v>365</v>
      </c>
      <c r="I98" s="70" t="s">
        <v>365</v>
      </c>
      <c r="J98" s="70" t="s">
        <v>365</v>
      </c>
      <c r="K98" s="70" t="s">
        <v>365</v>
      </c>
      <c r="L98" s="70" t="s">
        <v>365</v>
      </c>
      <c r="R98" s="69" t="s">
        <v>371</v>
      </c>
      <c r="S98" s="70" t="s">
        <v>407</v>
      </c>
      <c r="T98" s="70" t="s">
        <v>408</v>
      </c>
      <c r="U98" s="70" t="s">
        <v>365</v>
      </c>
      <c r="V98" s="70" t="s">
        <v>365</v>
      </c>
      <c r="W98" s="70" t="s">
        <v>365</v>
      </c>
      <c r="X98" s="70" t="s">
        <v>365</v>
      </c>
      <c r="Y98" s="70" t="s">
        <v>365</v>
      </c>
      <c r="Z98" s="70" t="s">
        <v>365</v>
      </c>
      <c r="AA98" s="70" t="s">
        <v>365</v>
      </c>
      <c r="AB98" s="70" t="s">
        <v>365</v>
      </c>
      <c r="AC98" s="70" t="s">
        <v>365</v>
      </c>
      <c r="AI98" s="69" t="s">
        <v>371</v>
      </c>
      <c r="AJ98" s="70" t="s">
        <v>422</v>
      </c>
      <c r="AK98" s="70" t="s">
        <v>423</v>
      </c>
      <c r="AL98" s="70" t="s">
        <v>365</v>
      </c>
      <c r="AM98" s="70" t="s">
        <v>365</v>
      </c>
      <c r="AN98" s="70" t="s">
        <v>365</v>
      </c>
      <c r="AO98" s="70" t="s">
        <v>365</v>
      </c>
      <c r="AP98" s="70" t="s">
        <v>365</v>
      </c>
      <c r="AQ98" s="70" t="s">
        <v>365</v>
      </c>
      <c r="AR98" s="70" t="s">
        <v>365</v>
      </c>
      <c r="AS98" s="70" t="s">
        <v>365</v>
      </c>
      <c r="AT98" s="70" t="s">
        <v>365</v>
      </c>
      <c r="AZ98" s="69" t="s">
        <v>371</v>
      </c>
      <c r="BA98" s="70" t="s">
        <v>435</v>
      </c>
      <c r="BB98" s="70" t="s">
        <v>436</v>
      </c>
      <c r="BC98" s="70" t="s">
        <v>365</v>
      </c>
      <c r="BD98" s="70" t="s">
        <v>365</v>
      </c>
      <c r="BE98" s="70" t="s">
        <v>365</v>
      </c>
      <c r="BF98" s="70" t="s">
        <v>365</v>
      </c>
      <c r="BG98" s="70" t="s">
        <v>365</v>
      </c>
      <c r="BH98" s="70" t="s">
        <v>365</v>
      </c>
      <c r="BI98" s="70" t="s">
        <v>365</v>
      </c>
      <c r="BJ98" s="70" t="s">
        <v>365</v>
      </c>
      <c r="BK98" s="70" t="s">
        <v>365</v>
      </c>
      <c r="BQ98" s="69" t="s">
        <v>371</v>
      </c>
      <c r="BR98" s="70" t="s">
        <v>435</v>
      </c>
      <c r="BS98" s="70" t="s">
        <v>448</v>
      </c>
      <c r="BT98" s="70" t="s">
        <v>365</v>
      </c>
      <c r="BU98" s="70" t="s">
        <v>365</v>
      </c>
      <c r="BV98" s="70" t="s">
        <v>365</v>
      </c>
      <c r="BW98" s="70" t="s">
        <v>365</v>
      </c>
      <c r="BX98" s="70" t="s">
        <v>365</v>
      </c>
      <c r="BY98" s="70" t="s">
        <v>365</v>
      </c>
      <c r="BZ98" s="70" t="s">
        <v>365</v>
      </c>
      <c r="CA98" s="70" t="s">
        <v>365</v>
      </c>
      <c r="CB98" s="70" t="s">
        <v>365</v>
      </c>
    </row>
    <row r="99" spans="1:80" ht="15" thickBot="1">
      <c r="A99" s="69" t="s">
        <v>373</v>
      </c>
      <c r="B99" s="70" t="s">
        <v>517</v>
      </c>
      <c r="C99" s="70" t="s">
        <v>366</v>
      </c>
      <c r="D99" s="70" t="s">
        <v>365</v>
      </c>
      <c r="E99" s="70" t="s">
        <v>365</v>
      </c>
      <c r="F99" s="70" t="s">
        <v>365</v>
      </c>
      <c r="G99" s="70" t="s">
        <v>365</v>
      </c>
      <c r="H99" s="70" t="s">
        <v>365</v>
      </c>
      <c r="I99" s="70" t="s">
        <v>365</v>
      </c>
      <c r="J99" s="70" t="s">
        <v>365</v>
      </c>
      <c r="K99" s="70" t="s">
        <v>365</v>
      </c>
      <c r="L99" s="70" t="s">
        <v>365</v>
      </c>
      <c r="R99" s="69" t="s">
        <v>373</v>
      </c>
      <c r="S99" s="70" t="s">
        <v>407</v>
      </c>
      <c r="T99" s="70" t="s">
        <v>408</v>
      </c>
      <c r="U99" s="70" t="s">
        <v>365</v>
      </c>
      <c r="V99" s="70" t="s">
        <v>365</v>
      </c>
      <c r="W99" s="70" t="s">
        <v>365</v>
      </c>
      <c r="X99" s="70" t="s">
        <v>365</v>
      </c>
      <c r="Y99" s="70" t="s">
        <v>365</v>
      </c>
      <c r="Z99" s="70" t="s">
        <v>365</v>
      </c>
      <c r="AA99" s="70" t="s">
        <v>365</v>
      </c>
      <c r="AB99" s="70" t="s">
        <v>365</v>
      </c>
      <c r="AC99" s="70" t="s">
        <v>365</v>
      </c>
      <c r="AI99" s="69" t="s">
        <v>373</v>
      </c>
      <c r="AJ99" s="70" t="s">
        <v>521</v>
      </c>
      <c r="AK99" s="70" t="s">
        <v>424</v>
      </c>
      <c r="AL99" s="70" t="s">
        <v>365</v>
      </c>
      <c r="AM99" s="70" t="s">
        <v>365</v>
      </c>
      <c r="AN99" s="70" t="s">
        <v>365</v>
      </c>
      <c r="AO99" s="70" t="s">
        <v>365</v>
      </c>
      <c r="AP99" s="70" t="s">
        <v>365</v>
      </c>
      <c r="AQ99" s="70" t="s">
        <v>365</v>
      </c>
      <c r="AR99" s="70" t="s">
        <v>365</v>
      </c>
      <c r="AS99" s="70" t="s">
        <v>365</v>
      </c>
      <c r="AT99" s="70" t="s">
        <v>365</v>
      </c>
      <c r="AZ99" s="69" t="s">
        <v>373</v>
      </c>
      <c r="BA99" s="70" t="s">
        <v>435</v>
      </c>
      <c r="BB99" s="70" t="s">
        <v>438</v>
      </c>
      <c r="BC99" s="70" t="s">
        <v>365</v>
      </c>
      <c r="BD99" s="70" t="s">
        <v>365</v>
      </c>
      <c r="BE99" s="70" t="s">
        <v>365</v>
      </c>
      <c r="BF99" s="70" t="s">
        <v>365</v>
      </c>
      <c r="BG99" s="70" t="s">
        <v>365</v>
      </c>
      <c r="BH99" s="70" t="s">
        <v>365</v>
      </c>
      <c r="BI99" s="70" t="s">
        <v>365</v>
      </c>
      <c r="BJ99" s="70" t="s">
        <v>365</v>
      </c>
      <c r="BK99" s="70" t="s">
        <v>365</v>
      </c>
      <c r="BQ99" s="69" t="s">
        <v>373</v>
      </c>
      <c r="BR99" s="70" t="s">
        <v>435</v>
      </c>
      <c r="BS99" s="70" t="s">
        <v>449</v>
      </c>
      <c r="BT99" s="70" t="s">
        <v>365</v>
      </c>
      <c r="BU99" s="70" t="s">
        <v>365</v>
      </c>
      <c r="BV99" s="70" t="s">
        <v>365</v>
      </c>
      <c r="BW99" s="70" t="s">
        <v>365</v>
      </c>
      <c r="BX99" s="70" t="s">
        <v>365</v>
      </c>
      <c r="BY99" s="70" t="s">
        <v>365</v>
      </c>
      <c r="BZ99" s="70" t="s">
        <v>365</v>
      </c>
      <c r="CA99" s="70" t="s">
        <v>365</v>
      </c>
      <c r="CB99" s="70" t="s">
        <v>365</v>
      </c>
    </row>
    <row r="100" spans="1:80" ht="15" thickBot="1">
      <c r="A100" s="69" t="s">
        <v>375</v>
      </c>
      <c r="B100" s="70" t="s">
        <v>374</v>
      </c>
      <c r="C100" s="70" t="s">
        <v>365</v>
      </c>
      <c r="D100" s="70" t="s">
        <v>365</v>
      </c>
      <c r="E100" s="70" t="s">
        <v>365</v>
      </c>
      <c r="F100" s="70" t="s">
        <v>365</v>
      </c>
      <c r="G100" s="70" t="s">
        <v>365</v>
      </c>
      <c r="H100" s="70" t="s">
        <v>365</v>
      </c>
      <c r="I100" s="70" t="s">
        <v>365</v>
      </c>
      <c r="J100" s="70" t="s">
        <v>365</v>
      </c>
      <c r="K100" s="70" t="s">
        <v>365</v>
      </c>
      <c r="L100" s="70" t="s">
        <v>365</v>
      </c>
      <c r="R100" s="69" t="s">
        <v>375</v>
      </c>
      <c r="S100" s="70" t="s">
        <v>407</v>
      </c>
      <c r="T100" s="70" t="s">
        <v>410</v>
      </c>
      <c r="U100" s="70" t="s">
        <v>365</v>
      </c>
      <c r="V100" s="70" t="s">
        <v>365</v>
      </c>
      <c r="W100" s="70" t="s">
        <v>365</v>
      </c>
      <c r="X100" s="70" t="s">
        <v>365</v>
      </c>
      <c r="Y100" s="70" t="s">
        <v>365</v>
      </c>
      <c r="Z100" s="70" t="s">
        <v>365</v>
      </c>
      <c r="AA100" s="70" t="s">
        <v>365</v>
      </c>
      <c r="AB100" s="70" t="s">
        <v>365</v>
      </c>
      <c r="AC100" s="70" t="s">
        <v>365</v>
      </c>
      <c r="AI100" s="69" t="s">
        <v>375</v>
      </c>
      <c r="AJ100" s="70" t="s">
        <v>521</v>
      </c>
      <c r="AK100" s="70" t="s">
        <v>522</v>
      </c>
      <c r="AL100" s="70" t="s">
        <v>365</v>
      </c>
      <c r="AM100" s="70" t="s">
        <v>365</v>
      </c>
      <c r="AN100" s="70" t="s">
        <v>365</v>
      </c>
      <c r="AO100" s="70" t="s">
        <v>365</v>
      </c>
      <c r="AP100" s="70" t="s">
        <v>365</v>
      </c>
      <c r="AQ100" s="70" t="s">
        <v>365</v>
      </c>
      <c r="AR100" s="70" t="s">
        <v>365</v>
      </c>
      <c r="AS100" s="70" t="s">
        <v>365</v>
      </c>
      <c r="AT100" s="70" t="s">
        <v>365</v>
      </c>
      <c r="AZ100" s="69" t="s">
        <v>375</v>
      </c>
      <c r="BA100" s="70" t="s">
        <v>524</v>
      </c>
      <c r="BB100" s="70" t="s">
        <v>525</v>
      </c>
      <c r="BC100" s="70" t="s">
        <v>365</v>
      </c>
      <c r="BD100" s="70" t="s">
        <v>365</v>
      </c>
      <c r="BE100" s="70" t="s">
        <v>365</v>
      </c>
      <c r="BF100" s="70" t="s">
        <v>365</v>
      </c>
      <c r="BG100" s="70" t="s">
        <v>365</v>
      </c>
      <c r="BH100" s="70" t="s">
        <v>365</v>
      </c>
      <c r="BI100" s="70" t="s">
        <v>365</v>
      </c>
      <c r="BJ100" s="70" t="s">
        <v>365</v>
      </c>
      <c r="BK100" s="70" t="s">
        <v>365</v>
      </c>
      <c r="BQ100" s="69" t="s">
        <v>375</v>
      </c>
      <c r="BR100" s="70" t="s">
        <v>435</v>
      </c>
      <c r="BS100" s="70" t="s">
        <v>443</v>
      </c>
      <c r="BT100" s="70" t="s">
        <v>365</v>
      </c>
      <c r="BU100" s="70" t="s">
        <v>365</v>
      </c>
      <c r="BV100" s="70" t="s">
        <v>365</v>
      </c>
      <c r="BW100" s="70" t="s">
        <v>365</v>
      </c>
      <c r="BX100" s="70" t="s">
        <v>365</v>
      </c>
      <c r="BY100" s="70" t="s">
        <v>365</v>
      </c>
      <c r="BZ100" s="70" t="s">
        <v>365</v>
      </c>
      <c r="CA100" s="70" t="s">
        <v>365</v>
      </c>
      <c r="CB100" s="70" t="s">
        <v>365</v>
      </c>
    </row>
    <row r="101" spans="1:80" ht="15" thickBot="1">
      <c r="A101" s="69" t="s">
        <v>377</v>
      </c>
      <c r="B101" s="70" t="s">
        <v>378</v>
      </c>
      <c r="C101" s="70" t="s">
        <v>365</v>
      </c>
      <c r="D101" s="70" t="s">
        <v>365</v>
      </c>
      <c r="E101" s="70" t="s">
        <v>365</v>
      </c>
      <c r="F101" s="70" t="s">
        <v>365</v>
      </c>
      <c r="G101" s="70" t="s">
        <v>365</v>
      </c>
      <c r="H101" s="70" t="s">
        <v>365</v>
      </c>
      <c r="I101" s="70" t="s">
        <v>365</v>
      </c>
      <c r="J101" s="70" t="s">
        <v>365</v>
      </c>
      <c r="K101" s="70" t="s">
        <v>365</v>
      </c>
      <c r="L101" s="70" t="s">
        <v>365</v>
      </c>
      <c r="R101" s="69" t="s">
        <v>377</v>
      </c>
      <c r="S101" s="70" t="s">
        <v>411</v>
      </c>
      <c r="T101" s="70" t="s">
        <v>519</v>
      </c>
      <c r="U101" s="70" t="s">
        <v>365</v>
      </c>
      <c r="V101" s="70" t="s">
        <v>365</v>
      </c>
      <c r="W101" s="70" t="s">
        <v>365</v>
      </c>
      <c r="X101" s="70" t="s">
        <v>365</v>
      </c>
      <c r="Y101" s="70" t="s">
        <v>365</v>
      </c>
      <c r="Z101" s="70" t="s">
        <v>365</v>
      </c>
      <c r="AA101" s="70" t="s">
        <v>365</v>
      </c>
      <c r="AB101" s="70" t="s">
        <v>365</v>
      </c>
      <c r="AC101" s="70" t="s">
        <v>365</v>
      </c>
      <c r="AI101" s="69" t="s">
        <v>377</v>
      </c>
      <c r="AJ101" s="70" t="s">
        <v>427</v>
      </c>
      <c r="AK101" s="70" t="s">
        <v>428</v>
      </c>
      <c r="AL101" s="70" t="s">
        <v>365</v>
      </c>
      <c r="AM101" s="70" t="s">
        <v>365</v>
      </c>
      <c r="AN101" s="70" t="s">
        <v>365</v>
      </c>
      <c r="AO101" s="70" t="s">
        <v>365</v>
      </c>
      <c r="AP101" s="70" t="s">
        <v>365</v>
      </c>
      <c r="AQ101" s="70" t="s">
        <v>365</v>
      </c>
      <c r="AR101" s="70" t="s">
        <v>365</v>
      </c>
      <c r="AS101" s="70" t="s">
        <v>365</v>
      </c>
      <c r="AT101" s="70" t="s">
        <v>365</v>
      </c>
      <c r="AZ101" s="69" t="s">
        <v>377</v>
      </c>
      <c r="BA101" s="70" t="s">
        <v>440</v>
      </c>
      <c r="BB101" s="70" t="s">
        <v>525</v>
      </c>
      <c r="BC101" s="70" t="s">
        <v>365</v>
      </c>
      <c r="BD101" s="70" t="s">
        <v>365</v>
      </c>
      <c r="BE101" s="70" t="s">
        <v>365</v>
      </c>
      <c r="BF101" s="70" t="s">
        <v>365</v>
      </c>
      <c r="BG101" s="70" t="s">
        <v>365</v>
      </c>
      <c r="BH101" s="70" t="s">
        <v>365</v>
      </c>
      <c r="BI101" s="70" t="s">
        <v>365</v>
      </c>
      <c r="BJ101" s="70" t="s">
        <v>365</v>
      </c>
      <c r="BK101" s="70" t="s">
        <v>365</v>
      </c>
      <c r="BQ101" s="69" t="s">
        <v>377</v>
      </c>
      <c r="BR101" s="70" t="s">
        <v>450</v>
      </c>
      <c r="BS101" s="70" t="s">
        <v>443</v>
      </c>
      <c r="BT101" s="70" t="s">
        <v>365</v>
      </c>
      <c r="BU101" s="70" t="s">
        <v>365</v>
      </c>
      <c r="BV101" s="70" t="s">
        <v>365</v>
      </c>
      <c r="BW101" s="70" t="s">
        <v>365</v>
      </c>
      <c r="BX101" s="70" t="s">
        <v>365</v>
      </c>
      <c r="BY101" s="70" t="s">
        <v>365</v>
      </c>
      <c r="BZ101" s="70" t="s">
        <v>365</v>
      </c>
      <c r="CA101" s="70" t="s">
        <v>365</v>
      </c>
      <c r="CB101" s="70" t="s">
        <v>365</v>
      </c>
    </row>
    <row r="102" spans="1:80" ht="15" thickBot="1">
      <c r="A102" s="69" t="s">
        <v>379</v>
      </c>
      <c r="B102" s="70" t="s">
        <v>380</v>
      </c>
      <c r="C102" s="70" t="s">
        <v>365</v>
      </c>
      <c r="D102" s="70" t="s">
        <v>365</v>
      </c>
      <c r="E102" s="70" t="s">
        <v>365</v>
      </c>
      <c r="F102" s="70" t="s">
        <v>365</v>
      </c>
      <c r="G102" s="70" t="s">
        <v>365</v>
      </c>
      <c r="H102" s="70" t="s">
        <v>365</v>
      </c>
      <c r="I102" s="70" t="s">
        <v>365</v>
      </c>
      <c r="J102" s="70" t="s">
        <v>365</v>
      </c>
      <c r="K102" s="70" t="s">
        <v>365</v>
      </c>
      <c r="L102" s="70" t="s">
        <v>365</v>
      </c>
      <c r="R102" s="69" t="s">
        <v>379</v>
      </c>
      <c r="S102" s="70" t="s">
        <v>412</v>
      </c>
      <c r="T102" s="70" t="s">
        <v>413</v>
      </c>
      <c r="U102" s="70" t="s">
        <v>365</v>
      </c>
      <c r="V102" s="70" t="s">
        <v>365</v>
      </c>
      <c r="W102" s="70" t="s">
        <v>365</v>
      </c>
      <c r="X102" s="70" t="s">
        <v>365</v>
      </c>
      <c r="Y102" s="70" t="s">
        <v>365</v>
      </c>
      <c r="Z102" s="70" t="s">
        <v>365</v>
      </c>
      <c r="AA102" s="70" t="s">
        <v>365</v>
      </c>
      <c r="AB102" s="70" t="s">
        <v>365</v>
      </c>
      <c r="AC102" s="70" t="s">
        <v>365</v>
      </c>
      <c r="AI102" s="69" t="s">
        <v>379</v>
      </c>
      <c r="AJ102" s="70" t="s">
        <v>427</v>
      </c>
      <c r="AK102" s="70" t="s">
        <v>428</v>
      </c>
      <c r="AL102" s="70" t="s">
        <v>365</v>
      </c>
      <c r="AM102" s="70" t="s">
        <v>365</v>
      </c>
      <c r="AN102" s="70" t="s">
        <v>365</v>
      </c>
      <c r="AO102" s="70" t="s">
        <v>365</v>
      </c>
      <c r="AP102" s="70" t="s">
        <v>365</v>
      </c>
      <c r="AQ102" s="70" t="s">
        <v>365</v>
      </c>
      <c r="AR102" s="70" t="s">
        <v>365</v>
      </c>
      <c r="AS102" s="70" t="s">
        <v>365</v>
      </c>
      <c r="AT102" s="70" t="s">
        <v>365</v>
      </c>
      <c r="AZ102" s="69" t="s">
        <v>379</v>
      </c>
      <c r="BA102" s="70" t="s">
        <v>440</v>
      </c>
      <c r="BB102" s="70" t="s">
        <v>441</v>
      </c>
      <c r="BC102" s="70" t="s">
        <v>365</v>
      </c>
      <c r="BD102" s="70" t="s">
        <v>365</v>
      </c>
      <c r="BE102" s="70" t="s">
        <v>365</v>
      </c>
      <c r="BF102" s="70" t="s">
        <v>365</v>
      </c>
      <c r="BG102" s="70" t="s">
        <v>365</v>
      </c>
      <c r="BH102" s="70" t="s">
        <v>365</v>
      </c>
      <c r="BI102" s="70" t="s">
        <v>365</v>
      </c>
      <c r="BJ102" s="70" t="s">
        <v>365</v>
      </c>
      <c r="BK102" s="70" t="s">
        <v>365</v>
      </c>
      <c r="BQ102" s="69" t="s">
        <v>379</v>
      </c>
      <c r="BR102" s="70" t="s">
        <v>450</v>
      </c>
      <c r="BS102" s="70" t="s">
        <v>443</v>
      </c>
      <c r="BT102" s="70" t="s">
        <v>365</v>
      </c>
      <c r="BU102" s="70" t="s">
        <v>365</v>
      </c>
      <c r="BV102" s="70" t="s">
        <v>365</v>
      </c>
      <c r="BW102" s="70" t="s">
        <v>365</v>
      </c>
      <c r="BX102" s="70" t="s">
        <v>365</v>
      </c>
      <c r="BY102" s="70" t="s">
        <v>365</v>
      </c>
      <c r="BZ102" s="70" t="s">
        <v>365</v>
      </c>
      <c r="CA102" s="70" t="s">
        <v>365</v>
      </c>
      <c r="CB102" s="70" t="s">
        <v>365</v>
      </c>
    </row>
    <row r="103" spans="1:80" ht="15" thickBot="1">
      <c r="A103" s="69" t="s">
        <v>381</v>
      </c>
      <c r="B103" s="70" t="s">
        <v>382</v>
      </c>
      <c r="C103" s="70" t="s">
        <v>365</v>
      </c>
      <c r="D103" s="70" t="s">
        <v>365</v>
      </c>
      <c r="E103" s="70" t="s">
        <v>365</v>
      </c>
      <c r="F103" s="70" t="s">
        <v>365</v>
      </c>
      <c r="G103" s="70" t="s">
        <v>365</v>
      </c>
      <c r="H103" s="70" t="s">
        <v>365</v>
      </c>
      <c r="I103" s="70" t="s">
        <v>365</v>
      </c>
      <c r="J103" s="70" t="s">
        <v>365</v>
      </c>
      <c r="K103" s="70" t="s">
        <v>365</v>
      </c>
      <c r="L103" s="70" t="s">
        <v>365</v>
      </c>
      <c r="R103" s="69" t="s">
        <v>381</v>
      </c>
      <c r="S103" s="70" t="s">
        <v>412</v>
      </c>
      <c r="T103" s="70" t="s">
        <v>413</v>
      </c>
      <c r="U103" s="70" t="s">
        <v>365</v>
      </c>
      <c r="V103" s="70" t="s">
        <v>365</v>
      </c>
      <c r="W103" s="70" t="s">
        <v>365</v>
      </c>
      <c r="X103" s="70" t="s">
        <v>365</v>
      </c>
      <c r="Y103" s="70" t="s">
        <v>365</v>
      </c>
      <c r="Z103" s="70" t="s">
        <v>365</v>
      </c>
      <c r="AA103" s="70" t="s">
        <v>365</v>
      </c>
      <c r="AB103" s="70" t="s">
        <v>365</v>
      </c>
      <c r="AC103" s="70" t="s">
        <v>365</v>
      </c>
      <c r="AI103" s="69" t="s">
        <v>381</v>
      </c>
      <c r="AJ103" s="70" t="s">
        <v>365</v>
      </c>
      <c r="AK103" s="70" t="s">
        <v>429</v>
      </c>
      <c r="AL103" s="70" t="s">
        <v>365</v>
      </c>
      <c r="AM103" s="70" t="s">
        <v>365</v>
      </c>
      <c r="AN103" s="70" t="s">
        <v>365</v>
      </c>
      <c r="AO103" s="70" t="s">
        <v>365</v>
      </c>
      <c r="AP103" s="70" t="s">
        <v>365</v>
      </c>
      <c r="AQ103" s="70" t="s">
        <v>365</v>
      </c>
      <c r="AR103" s="70" t="s">
        <v>365</v>
      </c>
      <c r="AS103" s="70" t="s">
        <v>365</v>
      </c>
      <c r="AT103" s="70" t="s">
        <v>365</v>
      </c>
      <c r="AZ103" s="69" t="s">
        <v>381</v>
      </c>
      <c r="BA103" s="70" t="s">
        <v>442</v>
      </c>
      <c r="BB103" s="70" t="s">
        <v>443</v>
      </c>
      <c r="BC103" s="70" t="s">
        <v>365</v>
      </c>
      <c r="BD103" s="70" t="s">
        <v>365</v>
      </c>
      <c r="BE103" s="70" t="s">
        <v>365</v>
      </c>
      <c r="BF103" s="70" t="s">
        <v>365</v>
      </c>
      <c r="BG103" s="70" t="s">
        <v>365</v>
      </c>
      <c r="BH103" s="70" t="s">
        <v>365</v>
      </c>
      <c r="BI103" s="70" t="s">
        <v>365</v>
      </c>
      <c r="BJ103" s="70" t="s">
        <v>365</v>
      </c>
      <c r="BK103" s="70" t="s">
        <v>365</v>
      </c>
      <c r="BQ103" s="69" t="s">
        <v>381</v>
      </c>
      <c r="BR103" s="70" t="s">
        <v>451</v>
      </c>
      <c r="BS103" s="70" t="s">
        <v>443</v>
      </c>
      <c r="BT103" s="70" t="s">
        <v>365</v>
      </c>
      <c r="BU103" s="70" t="s">
        <v>365</v>
      </c>
      <c r="BV103" s="70" t="s">
        <v>365</v>
      </c>
      <c r="BW103" s="70" t="s">
        <v>365</v>
      </c>
      <c r="BX103" s="70" t="s">
        <v>365</v>
      </c>
      <c r="BY103" s="70" t="s">
        <v>365</v>
      </c>
      <c r="BZ103" s="70" t="s">
        <v>365</v>
      </c>
      <c r="CA103" s="70" t="s">
        <v>365</v>
      </c>
      <c r="CB103" s="70" t="s">
        <v>365</v>
      </c>
    </row>
    <row r="104" spans="1:80" ht="15" thickBot="1">
      <c r="A104" s="69" t="s">
        <v>383</v>
      </c>
      <c r="B104" s="70" t="s">
        <v>384</v>
      </c>
      <c r="C104" s="70" t="s">
        <v>365</v>
      </c>
      <c r="D104" s="70" t="s">
        <v>365</v>
      </c>
      <c r="E104" s="70" t="s">
        <v>365</v>
      </c>
      <c r="F104" s="70" t="s">
        <v>365</v>
      </c>
      <c r="G104" s="70" t="s">
        <v>365</v>
      </c>
      <c r="H104" s="70" t="s">
        <v>365</v>
      </c>
      <c r="I104" s="70" t="s">
        <v>365</v>
      </c>
      <c r="J104" s="70" t="s">
        <v>365</v>
      </c>
      <c r="K104" s="70" t="s">
        <v>365</v>
      </c>
      <c r="L104" s="70" t="s">
        <v>365</v>
      </c>
      <c r="R104" s="69" t="s">
        <v>383</v>
      </c>
      <c r="S104" s="70" t="s">
        <v>412</v>
      </c>
      <c r="T104" s="70" t="s">
        <v>414</v>
      </c>
      <c r="U104" s="70" t="s">
        <v>365</v>
      </c>
      <c r="V104" s="70" t="s">
        <v>365</v>
      </c>
      <c r="W104" s="70" t="s">
        <v>365</v>
      </c>
      <c r="X104" s="70" t="s">
        <v>365</v>
      </c>
      <c r="Y104" s="70" t="s">
        <v>365</v>
      </c>
      <c r="Z104" s="70" t="s">
        <v>365</v>
      </c>
      <c r="AA104" s="70" t="s">
        <v>365</v>
      </c>
      <c r="AB104" s="70" t="s">
        <v>365</v>
      </c>
      <c r="AC104" s="70" t="s">
        <v>365</v>
      </c>
      <c r="AI104" s="69" t="s">
        <v>383</v>
      </c>
      <c r="AJ104" s="70" t="s">
        <v>365</v>
      </c>
      <c r="AK104" s="70" t="s">
        <v>429</v>
      </c>
      <c r="AL104" s="70" t="s">
        <v>365</v>
      </c>
      <c r="AM104" s="70" t="s">
        <v>365</v>
      </c>
      <c r="AN104" s="70" t="s">
        <v>365</v>
      </c>
      <c r="AO104" s="70" t="s">
        <v>365</v>
      </c>
      <c r="AP104" s="70" t="s">
        <v>365</v>
      </c>
      <c r="AQ104" s="70" t="s">
        <v>365</v>
      </c>
      <c r="AR104" s="70" t="s">
        <v>365</v>
      </c>
      <c r="AS104" s="70" t="s">
        <v>365</v>
      </c>
      <c r="AT104" s="70" t="s">
        <v>365</v>
      </c>
      <c r="AZ104" s="69" t="s">
        <v>383</v>
      </c>
      <c r="BA104" s="70" t="s">
        <v>442</v>
      </c>
      <c r="BB104" s="70" t="s">
        <v>443</v>
      </c>
      <c r="BC104" s="70" t="s">
        <v>365</v>
      </c>
      <c r="BD104" s="70" t="s">
        <v>365</v>
      </c>
      <c r="BE104" s="70" t="s">
        <v>365</v>
      </c>
      <c r="BF104" s="70" t="s">
        <v>365</v>
      </c>
      <c r="BG104" s="70" t="s">
        <v>365</v>
      </c>
      <c r="BH104" s="70" t="s">
        <v>365</v>
      </c>
      <c r="BI104" s="70" t="s">
        <v>365</v>
      </c>
      <c r="BJ104" s="70" t="s">
        <v>365</v>
      </c>
      <c r="BK104" s="70" t="s">
        <v>365</v>
      </c>
      <c r="BQ104" s="69" t="s">
        <v>383</v>
      </c>
      <c r="BR104" s="70" t="s">
        <v>451</v>
      </c>
      <c r="BS104" s="70" t="s">
        <v>443</v>
      </c>
      <c r="BT104" s="70" t="s">
        <v>365</v>
      </c>
      <c r="BU104" s="70" t="s">
        <v>365</v>
      </c>
      <c r="BV104" s="70" t="s">
        <v>365</v>
      </c>
      <c r="BW104" s="70" t="s">
        <v>365</v>
      </c>
      <c r="BX104" s="70" t="s">
        <v>365</v>
      </c>
      <c r="BY104" s="70" t="s">
        <v>365</v>
      </c>
      <c r="BZ104" s="70" t="s">
        <v>365</v>
      </c>
      <c r="CA104" s="70" t="s">
        <v>365</v>
      </c>
      <c r="CB104" s="70" t="s">
        <v>365</v>
      </c>
    </row>
    <row r="105" spans="1:80" ht="15" thickBot="1">
      <c r="A105" s="69" t="s">
        <v>385</v>
      </c>
      <c r="B105" s="70" t="s">
        <v>365</v>
      </c>
      <c r="C105" s="70" t="s">
        <v>365</v>
      </c>
      <c r="D105" s="70" t="s">
        <v>365</v>
      </c>
      <c r="E105" s="70" t="s">
        <v>365</v>
      </c>
      <c r="F105" s="70" t="s">
        <v>365</v>
      </c>
      <c r="G105" s="70" t="s">
        <v>365</v>
      </c>
      <c r="H105" s="70" t="s">
        <v>365</v>
      </c>
      <c r="I105" s="70" t="s">
        <v>365</v>
      </c>
      <c r="J105" s="70" t="s">
        <v>365</v>
      </c>
      <c r="K105" s="70" t="s">
        <v>365</v>
      </c>
      <c r="L105" s="70" t="s">
        <v>365</v>
      </c>
      <c r="R105" s="69" t="s">
        <v>385</v>
      </c>
      <c r="S105" s="70" t="s">
        <v>365</v>
      </c>
      <c r="T105" s="70" t="s">
        <v>365</v>
      </c>
      <c r="U105" s="70" t="s">
        <v>365</v>
      </c>
      <c r="V105" s="70" t="s">
        <v>365</v>
      </c>
      <c r="W105" s="70" t="s">
        <v>365</v>
      </c>
      <c r="X105" s="70" t="s">
        <v>365</v>
      </c>
      <c r="Y105" s="70" t="s">
        <v>365</v>
      </c>
      <c r="Z105" s="70" t="s">
        <v>365</v>
      </c>
      <c r="AA105" s="70" t="s">
        <v>365</v>
      </c>
      <c r="AB105" s="70" t="s">
        <v>365</v>
      </c>
      <c r="AC105" s="70" t="s">
        <v>365</v>
      </c>
      <c r="AI105" s="69" t="s">
        <v>385</v>
      </c>
      <c r="AJ105" s="70" t="s">
        <v>365</v>
      </c>
      <c r="AK105" s="70" t="s">
        <v>365</v>
      </c>
      <c r="AL105" s="70" t="s">
        <v>365</v>
      </c>
      <c r="AM105" s="70" t="s">
        <v>365</v>
      </c>
      <c r="AN105" s="70" t="s">
        <v>365</v>
      </c>
      <c r="AO105" s="70" t="s">
        <v>365</v>
      </c>
      <c r="AP105" s="70" t="s">
        <v>365</v>
      </c>
      <c r="AQ105" s="70" t="s">
        <v>365</v>
      </c>
      <c r="AR105" s="70" t="s">
        <v>365</v>
      </c>
      <c r="AS105" s="70" t="s">
        <v>365</v>
      </c>
      <c r="AT105" s="70" t="s">
        <v>365</v>
      </c>
      <c r="AZ105" s="69" t="s">
        <v>385</v>
      </c>
      <c r="BA105" s="70" t="s">
        <v>365</v>
      </c>
      <c r="BB105" s="70" t="s">
        <v>365</v>
      </c>
      <c r="BC105" s="70" t="s">
        <v>365</v>
      </c>
      <c r="BD105" s="70" t="s">
        <v>365</v>
      </c>
      <c r="BE105" s="70" t="s">
        <v>365</v>
      </c>
      <c r="BF105" s="70" t="s">
        <v>365</v>
      </c>
      <c r="BG105" s="70" t="s">
        <v>365</v>
      </c>
      <c r="BH105" s="70" t="s">
        <v>365</v>
      </c>
      <c r="BI105" s="70" t="s">
        <v>365</v>
      </c>
      <c r="BJ105" s="70" t="s">
        <v>365</v>
      </c>
      <c r="BK105" s="70" t="s">
        <v>365</v>
      </c>
      <c r="BQ105" s="69" t="s">
        <v>385</v>
      </c>
      <c r="BR105" s="70" t="s">
        <v>365</v>
      </c>
      <c r="BS105" s="70" t="s">
        <v>365</v>
      </c>
      <c r="BT105" s="70" t="s">
        <v>365</v>
      </c>
      <c r="BU105" s="70" t="s">
        <v>365</v>
      </c>
      <c r="BV105" s="70" t="s">
        <v>365</v>
      </c>
      <c r="BW105" s="70" t="s">
        <v>365</v>
      </c>
      <c r="BX105" s="70" t="s">
        <v>365</v>
      </c>
      <c r="BY105" s="70" t="s">
        <v>365</v>
      </c>
      <c r="BZ105" s="70" t="s">
        <v>365</v>
      </c>
      <c r="CA105" s="70" t="s">
        <v>365</v>
      </c>
      <c r="CB105" s="70" t="s">
        <v>365</v>
      </c>
    </row>
    <row r="106" spans="1:80" ht="18.5" thickBot="1">
      <c r="A106" s="65"/>
      <c r="R106" s="65"/>
      <c r="AI106" s="65"/>
      <c r="AZ106" s="65"/>
      <c r="BQ106" s="65"/>
    </row>
    <row r="107" spans="1:80" ht="15" thickBot="1">
      <c r="A107" s="69" t="s">
        <v>386</v>
      </c>
      <c r="B107" s="69" t="s">
        <v>339</v>
      </c>
      <c r="C107" s="69" t="s">
        <v>340</v>
      </c>
      <c r="D107" s="69" t="s">
        <v>341</v>
      </c>
      <c r="E107" s="69" t="s">
        <v>342</v>
      </c>
      <c r="F107" s="69" t="s">
        <v>343</v>
      </c>
      <c r="G107" s="69" t="s">
        <v>344</v>
      </c>
      <c r="H107" s="69" t="s">
        <v>345</v>
      </c>
      <c r="I107" s="69" t="s">
        <v>346</v>
      </c>
      <c r="J107" s="69" t="s">
        <v>347</v>
      </c>
      <c r="K107" s="69" t="s">
        <v>348</v>
      </c>
      <c r="L107" s="69" t="s">
        <v>349</v>
      </c>
      <c r="R107" s="69" t="s">
        <v>386</v>
      </c>
      <c r="S107" s="69" t="s">
        <v>339</v>
      </c>
      <c r="T107" s="69" t="s">
        <v>340</v>
      </c>
      <c r="U107" s="69" t="s">
        <v>341</v>
      </c>
      <c r="V107" s="69" t="s">
        <v>342</v>
      </c>
      <c r="W107" s="69" t="s">
        <v>343</v>
      </c>
      <c r="X107" s="69" t="s">
        <v>344</v>
      </c>
      <c r="Y107" s="69" t="s">
        <v>345</v>
      </c>
      <c r="Z107" s="69" t="s">
        <v>346</v>
      </c>
      <c r="AA107" s="69" t="s">
        <v>347</v>
      </c>
      <c r="AB107" s="69" t="s">
        <v>348</v>
      </c>
      <c r="AC107" s="69" t="s">
        <v>349</v>
      </c>
      <c r="AI107" s="69" t="s">
        <v>386</v>
      </c>
      <c r="AJ107" s="69" t="s">
        <v>339</v>
      </c>
      <c r="AK107" s="69" t="s">
        <v>340</v>
      </c>
      <c r="AL107" s="69" t="s">
        <v>341</v>
      </c>
      <c r="AM107" s="69" t="s">
        <v>342</v>
      </c>
      <c r="AN107" s="69" t="s">
        <v>343</v>
      </c>
      <c r="AO107" s="69" t="s">
        <v>344</v>
      </c>
      <c r="AP107" s="69" t="s">
        <v>345</v>
      </c>
      <c r="AQ107" s="69" t="s">
        <v>346</v>
      </c>
      <c r="AR107" s="69" t="s">
        <v>347</v>
      </c>
      <c r="AS107" s="69" t="s">
        <v>348</v>
      </c>
      <c r="AT107" s="69" t="s">
        <v>349</v>
      </c>
      <c r="AZ107" s="69" t="s">
        <v>386</v>
      </c>
      <c r="BA107" s="69" t="s">
        <v>339</v>
      </c>
      <c r="BB107" s="69" t="s">
        <v>340</v>
      </c>
      <c r="BC107" s="69" t="s">
        <v>341</v>
      </c>
      <c r="BD107" s="69" t="s">
        <v>342</v>
      </c>
      <c r="BE107" s="69" t="s">
        <v>343</v>
      </c>
      <c r="BF107" s="69" t="s">
        <v>344</v>
      </c>
      <c r="BG107" s="69" t="s">
        <v>345</v>
      </c>
      <c r="BH107" s="69" t="s">
        <v>346</v>
      </c>
      <c r="BI107" s="69" t="s">
        <v>347</v>
      </c>
      <c r="BJ107" s="69" t="s">
        <v>348</v>
      </c>
      <c r="BK107" s="69" t="s">
        <v>349</v>
      </c>
      <c r="BQ107" s="69" t="s">
        <v>386</v>
      </c>
      <c r="BR107" s="69" t="s">
        <v>339</v>
      </c>
      <c r="BS107" s="69" t="s">
        <v>340</v>
      </c>
      <c r="BT107" s="69" t="s">
        <v>341</v>
      </c>
      <c r="BU107" s="69" t="s">
        <v>342</v>
      </c>
      <c r="BV107" s="69" t="s">
        <v>343</v>
      </c>
      <c r="BW107" s="69" t="s">
        <v>344</v>
      </c>
      <c r="BX107" s="69" t="s">
        <v>345</v>
      </c>
      <c r="BY107" s="69" t="s">
        <v>346</v>
      </c>
      <c r="BZ107" s="69" t="s">
        <v>347</v>
      </c>
      <c r="CA107" s="69" t="s">
        <v>348</v>
      </c>
      <c r="CB107" s="69" t="s">
        <v>349</v>
      </c>
    </row>
    <row r="108" spans="1:80" ht="15" thickBot="1">
      <c r="A108" s="69" t="s">
        <v>363</v>
      </c>
      <c r="B108" s="70">
        <v>369845</v>
      </c>
      <c r="C108" s="70">
        <v>174995</v>
      </c>
      <c r="D108" s="70">
        <v>0</v>
      </c>
      <c r="E108" s="70">
        <v>0</v>
      </c>
      <c r="F108" s="70">
        <v>0</v>
      </c>
      <c r="G108" s="70">
        <v>0</v>
      </c>
      <c r="H108" s="70">
        <v>0</v>
      </c>
      <c r="I108" s="70">
        <v>0</v>
      </c>
      <c r="J108" s="70">
        <v>0</v>
      </c>
      <c r="K108" s="70">
        <v>0</v>
      </c>
      <c r="L108" s="70">
        <v>0</v>
      </c>
      <c r="R108" s="69" t="s">
        <v>363</v>
      </c>
      <c r="S108" s="70">
        <v>578608</v>
      </c>
      <c r="T108" s="70">
        <v>659527</v>
      </c>
      <c r="U108" s="70">
        <v>0</v>
      </c>
      <c r="V108" s="70">
        <v>0</v>
      </c>
      <c r="W108" s="70">
        <v>0</v>
      </c>
      <c r="X108" s="70">
        <v>0</v>
      </c>
      <c r="Y108" s="70">
        <v>0</v>
      </c>
      <c r="Z108" s="70">
        <v>0</v>
      </c>
      <c r="AA108" s="70">
        <v>0</v>
      </c>
      <c r="AB108" s="70">
        <v>0</v>
      </c>
      <c r="AC108" s="70">
        <v>0</v>
      </c>
      <c r="AI108" s="69" t="s">
        <v>363</v>
      </c>
      <c r="AJ108" s="70">
        <v>48969</v>
      </c>
      <c r="AK108" s="70">
        <v>159436</v>
      </c>
      <c r="AL108" s="70">
        <v>0</v>
      </c>
      <c r="AM108" s="70">
        <v>0</v>
      </c>
      <c r="AN108" s="70">
        <v>0</v>
      </c>
      <c r="AO108" s="70">
        <v>0</v>
      </c>
      <c r="AP108" s="70">
        <v>0</v>
      </c>
      <c r="AQ108" s="70">
        <v>0</v>
      </c>
      <c r="AR108" s="70">
        <v>0</v>
      </c>
      <c r="AS108" s="70">
        <v>0</v>
      </c>
      <c r="AT108" s="70">
        <v>0</v>
      </c>
      <c r="AZ108" s="69" t="s">
        <v>363</v>
      </c>
      <c r="BA108" s="70">
        <v>1001290</v>
      </c>
      <c r="BB108" s="70">
        <v>1005860</v>
      </c>
      <c r="BC108" s="70">
        <v>0</v>
      </c>
      <c r="BD108" s="70">
        <v>0</v>
      </c>
      <c r="BE108" s="70">
        <v>0</v>
      </c>
      <c r="BF108" s="70">
        <v>0</v>
      </c>
      <c r="BG108" s="70">
        <v>0</v>
      </c>
      <c r="BH108" s="70">
        <v>0</v>
      </c>
      <c r="BI108" s="70">
        <v>0</v>
      </c>
      <c r="BJ108" s="70">
        <v>0</v>
      </c>
      <c r="BK108" s="70">
        <v>0</v>
      </c>
      <c r="BQ108" s="69" t="s">
        <v>363</v>
      </c>
      <c r="BR108" s="70">
        <v>1001290</v>
      </c>
      <c r="BS108" s="70">
        <v>1000180</v>
      </c>
      <c r="BT108" s="70">
        <v>0</v>
      </c>
      <c r="BU108" s="70">
        <v>0</v>
      </c>
      <c r="BV108" s="70">
        <v>0</v>
      </c>
      <c r="BW108" s="70">
        <v>0</v>
      </c>
      <c r="BX108" s="70">
        <v>0</v>
      </c>
      <c r="BY108" s="70">
        <v>0</v>
      </c>
      <c r="BZ108" s="70">
        <v>0</v>
      </c>
      <c r="CA108" s="70">
        <v>0</v>
      </c>
      <c r="CB108" s="70">
        <v>0</v>
      </c>
    </row>
    <row r="109" spans="1:80" ht="15" thickBot="1">
      <c r="A109" s="69" t="s">
        <v>367</v>
      </c>
      <c r="B109" s="70">
        <v>342809</v>
      </c>
      <c r="C109" s="70">
        <v>174995</v>
      </c>
      <c r="D109" s="70">
        <v>0</v>
      </c>
      <c r="E109" s="70">
        <v>0</v>
      </c>
      <c r="F109" s="70">
        <v>0</v>
      </c>
      <c r="G109" s="70">
        <v>0</v>
      </c>
      <c r="H109" s="70">
        <v>0</v>
      </c>
      <c r="I109" s="70">
        <v>0</v>
      </c>
      <c r="J109" s="70">
        <v>0</v>
      </c>
      <c r="K109" s="70">
        <v>0</v>
      </c>
      <c r="L109" s="70">
        <v>0</v>
      </c>
      <c r="R109" s="69" t="s">
        <v>367</v>
      </c>
      <c r="S109" s="70">
        <v>578608</v>
      </c>
      <c r="T109" s="70">
        <v>659527</v>
      </c>
      <c r="U109" s="70">
        <v>0</v>
      </c>
      <c r="V109" s="70">
        <v>0</v>
      </c>
      <c r="W109" s="70">
        <v>0</v>
      </c>
      <c r="X109" s="70">
        <v>0</v>
      </c>
      <c r="Y109" s="70">
        <v>0</v>
      </c>
      <c r="Z109" s="70">
        <v>0</v>
      </c>
      <c r="AA109" s="70">
        <v>0</v>
      </c>
      <c r="AB109" s="70">
        <v>0</v>
      </c>
      <c r="AC109" s="70">
        <v>0</v>
      </c>
      <c r="AI109" s="69" t="s">
        <v>367</v>
      </c>
      <c r="AJ109" s="70">
        <v>48969</v>
      </c>
      <c r="AK109" s="70">
        <v>146535</v>
      </c>
      <c r="AL109" s="70">
        <v>0</v>
      </c>
      <c r="AM109" s="70">
        <v>0</v>
      </c>
      <c r="AN109" s="70">
        <v>0</v>
      </c>
      <c r="AO109" s="70">
        <v>0</v>
      </c>
      <c r="AP109" s="70">
        <v>0</v>
      </c>
      <c r="AQ109" s="70">
        <v>0</v>
      </c>
      <c r="AR109" s="70">
        <v>0</v>
      </c>
      <c r="AS109" s="70">
        <v>0</v>
      </c>
      <c r="AT109" s="70">
        <v>0</v>
      </c>
      <c r="AZ109" s="69" t="s">
        <v>367</v>
      </c>
      <c r="BA109" s="70">
        <v>1001290</v>
      </c>
      <c r="BB109" s="70">
        <v>1005860</v>
      </c>
      <c r="BC109" s="70">
        <v>0</v>
      </c>
      <c r="BD109" s="70">
        <v>0</v>
      </c>
      <c r="BE109" s="70">
        <v>0</v>
      </c>
      <c r="BF109" s="70">
        <v>0</v>
      </c>
      <c r="BG109" s="70">
        <v>0</v>
      </c>
      <c r="BH109" s="70">
        <v>0</v>
      </c>
      <c r="BI109" s="70">
        <v>0</v>
      </c>
      <c r="BJ109" s="70">
        <v>0</v>
      </c>
      <c r="BK109" s="70">
        <v>0</v>
      </c>
      <c r="BQ109" s="69" t="s">
        <v>367</v>
      </c>
      <c r="BR109" s="70">
        <v>1001290</v>
      </c>
      <c r="BS109" s="70">
        <v>1000180</v>
      </c>
      <c r="BT109" s="70">
        <v>0</v>
      </c>
      <c r="BU109" s="70">
        <v>0</v>
      </c>
      <c r="BV109" s="70">
        <v>0</v>
      </c>
      <c r="BW109" s="70">
        <v>0</v>
      </c>
      <c r="BX109" s="70">
        <v>0</v>
      </c>
      <c r="BY109" s="70">
        <v>0</v>
      </c>
      <c r="BZ109" s="70">
        <v>0</v>
      </c>
      <c r="CA109" s="70">
        <v>0</v>
      </c>
      <c r="CB109" s="70">
        <v>0</v>
      </c>
    </row>
    <row r="110" spans="1:80" ht="15" thickBot="1">
      <c r="A110" s="69" t="s">
        <v>369</v>
      </c>
      <c r="B110" s="70">
        <v>332932</v>
      </c>
      <c r="C110" s="70">
        <v>174995</v>
      </c>
      <c r="D110" s="70">
        <v>0</v>
      </c>
      <c r="E110" s="70">
        <v>0</v>
      </c>
      <c r="F110" s="70">
        <v>0</v>
      </c>
      <c r="G110" s="70">
        <v>0</v>
      </c>
      <c r="H110" s="70">
        <v>0</v>
      </c>
      <c r="I110" s="70">
        <v>0</v>
      </c>
      <c r="J110" s="70">
        <v>0</v>
      </c>
      <c r="K110" s="70">
        <v>0</v>
      </c>
      <c r="L110" s="70">
        <v>0</v>
      </c>
      <c r="R110" s="69" t="s">
        <v>369</v>
      </c>
      <c r="S110" s="70">
        <v>578608</v>
      </c>
      <c r="T110" s="70">
        <v>640214</v>
      </c>
      <c r="U110" s="70">
        <v>0</v>
      </c>
      <c r="V110" s="70">
        <v>0</v>
      </c>
      <c r="W110" s="70">
        <v>0</v>
      </c>
      <c r="X110" s="70">
        <v>0</v>
      </c>
      <c r="Y110" s="70">
        <v>0</v>
      </c>
      <c r="Z110" s="70">
        <v>0</v>
      </c>
      <c r="AA110" s="70">
        <v>0</v>
      </c>
      <c r="AB110" s="70">
        <v>0</v>
      </c>
      <c r="AC110" s="70">
        <v>0</v>
      </c>
      <c r="AI110" s="69" t="s">
        <v>369</v>
      </c>
      <c r="AJ110" s="70">
        <v>31828</v>
      </c>
      <c r="AK110" s="70">
        <v>131165</v>
      </c>
      <c r="AL110" s="70">
        <v>0</v>
      </c>
      <c r="AM110" s="70">
        <v>0</v>
      </c>
      <c r="AN110" s="70">
        <v>0</v>
      </c>
      <c r="AO110" s="70">
        <v>0</v>
      </c>
      <c r="AP110" s="70">
        <v>0</v>
      </c>
      <c r="AQ110" s="70">
        <v>0</v>
      </c>
      <c r="AR110" s="70">
        <v>0</v>
      </c>
      <c r="AS110" s="70">
        <v>0</v>
      </c>
      <c r="AT110" s="70">
        <v>0</v>
      </c>
      <c r="AZ110" s="69" t="s">
        <v>369</v>
      </c>
      <c r="BA110" s="70">
        <v>999616</v>
      </c>
      <c r="BB110" s="70">
        <v>1004370</v>
      </c>
      <c r="BC110" s="70">
        <v>0</v>
      </c>
      <c r="BD110" s="70">
        <v>0</v>
      </c>
      <c r="BE110" s="70">
        <v>0</v>
      </c>
      <c r="BF110" s="70">
        <v>0</v>
      </c>
      <c r="BG110" s="70">
        <v>0</v>
      </c>
      <c r="BH110" s="70">
        <v>0</v>
      </c>
      <c r="BI110" s="70">
        <v>0</v>
      </c>
      <c r="BJ110" s="70">
        <v>0</v>
      </c>
      <c r="BK110" s="70">
        <v>0</v>
      </c>
      <c r="BQ110" s="69" t="s">
        <v>369</v>
      </c>
      <c r="BR110" s="70">
        <v>999616</v>
      </c>
      <c r="BS110" s="70">
        <v>999979</v>
      </c>
      <c r="BT110" s="70">
        <v>0</v>
      </c>
      <c r="BU110" s="70">
        <v>0</v>
      </c>
      <c r="BV110" s="70">
        <v>0</v>
      </c>
      <c r="BW110" s="70">
        <v>0</v>
      </c>
      <c r="BX110" s="70">
        <v>0</v>
      </c>
      <c r="BY110" s="70">
        <v>0</v>
      </c>
      <c r="BZ110" s="70">
        <v>0</v>
      </c>
      <c r="CA110" s="70">
        <v>0</v>
      </c>
      <c r="CB110" s="70">
        <v>0</v>
      </c>
    </row>
    <row r="111" spans="1:80" ht="15" thickBot="1">
      <c r="A111" s="69" t="s">
        <v>371</v>
      </c>
      <c r="B111" s="70">
        <v>316239</v>
      </c>
      <c r="C111" s="70">
        <v>174995</v>
      </c>
      <c r="D111" s="70">
        <v>0</v>
      </c>
      <c r="E111" s="70">
        <v>0</v>
      </c>
      <c r="F111" s="70">
        <v>0</v>
      </c>
      <c r="G111" s="70">
        <v>0</v>
      </c>
      <c r="H111" s="70">
        <v>0</v>
      </c>
      <c r="I111" s="70">
        <v>0</v>
      </c>
      <c r="J111" s="70">
        <v>0</v>
      </c>
      <c r="K111" s="70">
        <v>0</v>
      </c>
      <c r="L111" s="70">
        <v>0</v>
      </c>
      <c r="R111" s="69" t="s">
        <v>371</v>
      </c>
      <c r="S111" s="70">
        <v>562407</v>
      </c>
      <c r="T111" s="70">
        <v>630557</v>
      </c>
      <c r="U111" s="70">
        <v>0</v>
      </c>
      <c r="V111" s="70">
        <v>0</v>
      </c>
      <c r="W111" s="70">
        <v>0</v>
      </c>
      <c r="X111" s="70">
        <v>0</v>
      </c>
      <c r="Y111" s="70">
        <v>0</v>
      </c>
      <c r="Z111" s="70">
        <v>0</v>
      </c>
      <c r="AA111" s="70">
        <v>0</v>
      </c>
      <c r="AB111" s="70">
        <v>0</v>
      </c>
      <c r="AC111" s="70">
        <v>0</v>
      </c>
      <c r="AI111" s="69" t="s">
        <v>371</v>
      </c>
      <c r="AJ111" s="70">
        <v>31828</v>
      </c>
      <c r="AK111" s="70">
        <v>131165</v>
      </c>
      <c r="AL111" s="70">
        <v>0</v>
      </c>
      <c r="AM111" s="70">
        <v>0</v>
      </c>
      <c r="AN111" s="70">
        <v>0</v>
      </c>
      <c r="AO111" s="70">
        <v>0</v>
      </c>
      <c r="AP111" s="70">
        <v>0</v>
      </c>
      <c r="AQ111" s="70">
        <v>0</v>
      </c>
      <c r="AR111" s="70">
        <v>0</v>
      </c>
      <c r="AS111" s="70">
        <v>0</v>
      </c>
      <c r="AT111" s="70">
        <v>0</v>
      </c>
      <c r="AZ111" s="69" t="s">
        <v>371</v>
      </c>
      <c r="BA111" s="70">
        <v>999616</v>
      </c>
      <c r="BB111" s="70">
        <v>1004370</v>
      </c>
      <c r="BC111" s="70">
        <v>0</v>
      </c>
      <c r="BD111" s="70">
        <v>0</v>
      </c>
      <c r="BE111" s="70">
        <v>0</v>
      </c>
      <c r="BF111" s="70">
        <v>0</v>
      </c>
      <c r="BG111" s="70">
        <v>0</v>
      </c>
      <c r="BH111" s="70">
        <v>0</v>
      </c>
      <c r="BI111" s="70">
        <v>0</v>
      </c>
      <c r="BJ111" s="70">
        <v>0</v>
      </c>
      <c r="BK111" s="70">
        <v>0</v>
      </c>
      <c r="BQ111" s="69" t="s">
        <v>371</v>
      </c>
      <c r="BR111" s="70">
        <v>999616</v>
      </c>
      <c r="BS111" s="70">
        <v>999979</v>
      </c>
      <c r="BT111" s="70">
        <v>0</v>
      </c>
      <c r="BU111" s="70">
        <v>0</v>
      </c>
      <c r="BV111" s="70">
        <v>0</v>
      </c>
      <c r="BW111" s="70">
        <v>0</v>
      </c>
      <c r="BX111" s="70">
        <v>0</v>
      </c>
      <c r="BY111" s="70">
        <v>0</v>
      </c>
      <c r="BZ111" s="70">
        <v>0</v>
      </c>
      <c r="CA111" s="70">
        <v>0</v>
      </c>
      <c r="CB111" s="70">
        <v>0</v>
      </c>
    </row>
    <row r="112" spans="1:80" ht="15" thickBot="1">
      <c r="A112" s="69" t="s">
        <v>373</v>
      </c>
      <c r="B112" s="70">
        <v>315328</v>
      </c>
      <c r="C112" s="70">
        <v>174995</v>
      </c>
      <c r="D112" s="70">
        <v>0</v>
      </c>
      <c r="E112" s="70">
        <v>0</v>
      </c>
      <c r="F112" s="70">
        <v>0</v>
      </c>
      <c r="G112" s="70">
        <v>0</v>
      </c>
      <c r="H112" s="70">
        <v>0</v>
      </c>
      <c r="I112" s="70">
        <v>0</v>
      </c>
      <c r="J112" s="70">
        <v>0</v>
      </c>
      <c r="K112" s="70">
        <v>0</v>
      </c>
      <c r="L112" s="70">
        <v>0</v>
      </c>
      <c r="R112" s="69" t="s">
        <v>373</v>
      </c>
      <c r="S112" s="70">
        <v>562407</v>
      </c>
      <c r="T112" s="70">
        <v>630557</v>
      </c>
      <c r="U112" s="70">
        <v>0</v>
      </c>
      <c r="V112" s="70">
        <v>0</v>
      </c>
      <c r="W112" s="70">
        <v>0</v>
      </c>
      <c r="X112" s="70">
        <v>0</v>
      </c>
      <c r="Y112" s="70">
        <v>0</v>
      </c>
      <c r="Z112" s="70">
        <v>0</v>
      </c>
      <c r="AA112" s="70">
        <v>0</v>
      </c>
      <c r="AB112" s="70">
        <v>0</v>
      </c>
      <c r="AC112" s="70">
        <v>0</v>
      </c>
      <c r="AI112" s="69" t="s">
        <v>373</v>
      </c>
      <c r="AJ112" s="70">
        <v>25088</v>
      </c>
      <c r="AK112" s="70">
        <v>68089</v>
      </c>
      <c r="AL112" s="70">
        <v>0</v>
      </c>
      <c r="AM112" s="70">
        <v>0</v>
      </c>
      <c r="AN112" s="70">
        <v>0</v>
      </c>
      <c r="AO112" s="70">
        <v>0</v>
      </c>
      <c r="AP112" s="70">
        <v>0</v>
      </c>
      <c r="AQ112" s="70">
        <v>0</v>
      </c>
      <c r="AR112" s="70">
        <v>0</v>
      </c>
      <c r="AS112" s="70">
        <v>0</v>
      </c>
      <c r="AT112" s="70">
        <v>0</v>
      </c>
      <c r="AZ112" s="69" t="s">
        <v>373</v>
      </c>
      <c r="BA112" s="70">
        <v>999616</v>
      </c>
      <c r="BB112" s="70">
        <v>997983</v>
      </c>
      <c r="BC112" s="70">
        <v>0</v>
      </c>
      <c r="BD112" s="70">
        <v>0</v>
      </c>
      <c r="BE112" s="70">
        <v>0</v>
      </c>
      <c r="BF112" s="70">
        <v>0</v>
      </c>
      <c r="BG112" s="70">
        <v>0</v>
      </c>
      <c r="BH112" s="70">
        <v>0</v>
      </c>
      <c r="BI112" s="70">
        <v>0</v>
      </c>
      <c r="BJ112" s="70">
        <v>0</v>
      </c>
      <c r="BK112" s="70">
        <v>0</v>
      </c>
      <c r="BQ112" s="69" t="s">
        <v>373</v>
      </c>
      <c r="BR112" s="70">
        <v>999616</v>
      </c>
      <c r="BS112" s="70">
        <v>999660</v>
      </c>
      <c r="BT112" s="70">
        <v>0</v>
      </c>
      <c r="BU112" s="70">
        <v>0</v>
      </c>
      <c r="BV112" s="70">
        <v>0</v>
      </c>
      <c r="BW112" s="70">
        <v>0</v>
      </c>
      <c r="BX112" s="70">
        <v>0</v>
      </c>
      <c r="BY112" s="70">
        <v>0</v>
      </c>
      <c r="BZ112" s="70">
        <v>0</v>
      </c>
      <c r="CA112" s="70">
        <v>0</v>
      </c>
      <c r="CB112" s="70">
        <v>0</v>
      </c>
    </row>
    <row r="113" spans="1:84" ht="15" thickBot="1">
      <c r="A113" s="69" t="s">
        <v>375</v>
      </c>
      <c r="B113" s="70">
        <v>295358</v>
      </c>
      <c r="C113" s="70">
        <v>0</v>
      </c>
      <c r="D113" s="70">
        <v>0</v>
      </c>
      <c r="E113" s="70">
        <v>0</v>
      </c>
      <c r="F113" s="70">
        <v>0</v>
      </c>
      <c r="G113" s="70">
        <v>0</v>
      </c>
      <c r="H113" s="70">
        <v>0</v>
      </c>
      <c r="I113" s="70">
        <v>0</v>
      </c>
      <c r="J113" s="70">
        <v>0</v>
      </c>
      <c r="K113" s="70">
        <v>0</v>
      </c>
      <c r="L113" s="70">
        <v>0</v>
      </c>
      <c r="R113" s="69" t="s">
        <v>375</v>
      </c>
      <c r="S113" s="70">
        <v>562407</v>
      </c>
      <c r="T113" s="70">
        <v>60377</v>
      </c>
      <c r="U113" s="70">
        <v>0</v>
      </c>
      <c r="V113" s="70">
        <v>0</v>
      </c>
      <c r="W113" s="70">
        <v>0</v>
      </c>
      <c r="X113" s="70">
        <v>0</v>
      </c>
      <c r="Y113" s="70">
        <v>0</v>
      </c>
      <c r="Z113" s="70">
        <v>0</v>
      </c>
      <c r="AA113" s="70">
        <v>0</v>
      </c>
      <c r="AB113" s="70">
        <v>0</v>
      </c>
      <c r="AC113" s="70">
        <v>0</v>
      </c>
      <c r="AI113" s="69" t="s">
        <v>375</v>
      </c>
      <c r="AJ113" s="70">
        <v>25088</v>
      </c>
      <c r="AK113" s="70">
        <v>55080</v>
      </c>
      <c r="AL113" s="70">
        <v>0</v>
      </c>
      <c r="AM113" s="70">
        <v>0</v>
      </c>
      <c r="AN113" s="70">
        <v>0</v>
      </c>
      <c r="AO113" s="70">
        <v>0</v>
      </c>
      <c r="AP113" s="70">
        <v>0</v>
      </c>
      <c r="AQ113" s="70">
        <v>0</v>
      </c>
      <c r="AR113" s="70">
        <v>0</v>
      </c>
      <c r="AS113" s="70">
        <v>0</v>
      </c>
      <c r="AT113" s="70">
        <v>0</v>
      </c>
      <c r="AZ113" s="69" t="s">
        <v>375</v>
      </c>
      <c r="BA113" s="70">
        <v>996924</v>
      </c>
      <c r="BB113" s="70">
        <v>4763</v>
      </c>
      <c r="BC113" s="70">
        <v>0</v>
      </c>
      <c r="BD113" s="70">
        <v>0</v>
      </c>
      <c r="BE113" s="70">
        <v>0</v>
      </c>
      <c r="BF113" s="70">
        <v>0</v>
      </c>
      <c r="BG113" s="70">
        <v>0</v>
      </c>
      <c r="BH113" s="70">
        <v>0</v>
      </c>
      <c r="BI113" s="70">
        <v>0</v>
      </c>
      <c r="BJ113" s="70">
        <v>0</v>
      </c>
      <c r="BK113" s="70">
        <v>0</v>
      </c>
      <c r="BQ113" s="69" t="s">
        <v>375</v>
      </c>
      <c r="BR113" s="70">
        <v>999616</v>
      </c>
      <c r="BS113" s="70">
        <v>384</v>
      </c>
      <c r="BT113" s="70">
        <v>0</v>
      </c>
      <c r="BU113" s="70">
        <v>0</v>
      </c>
      <c r="BV113" s="70">
        <v>0</v>
      </c>
      <c r="BW113" s="70">
        <v>0</v>
      </c>
      <c r="BX113" s="70">
        <v>0</v>
      </c>
      <c r="BY113" s="70">
        <v>0</v>
      </c>
      <c r="BZ113" s="70">
        <v>0</v>
      </c>
      <c r="CA113" s="70">
        <v>0</v>
      </c>
      <c r="CB113" s="70">
        <v>0</v>
      </c>
    </row>
    <row r="114" spans="1:84" ht="15" thickBot="1">
      <c r="A114" s="69" t="s">
        <v>377</v>
      </c>
      <c r="B114" s="70">
        <v>92862</v>
      </c>
      <c r="C114" s="70">
        <v>0</v>
      </c>
      <c r="D114" s="70">
        <v>0</v>
      </c>
      <c r="E114" s="70">
        <v>0</v>
      </c>
      <c r="F114" s="70">
        <v>0</v>
      </c>
      <c r="G114" s="70">
        <v>0</v>
      </c>
      <c r="H114" s="70">
        <v>0</v>
      </c>
      <c r="I114" s="70">
        <v>0</v>
      </c>
      <c r="J114" s="70">
        <v>0</v>
      </c>
      <c r="K114" s="70">
        <v>0</v>
      </c>
      <c r="L114" s="70">
        <v>0</v>
      </c>
      <c r="R114" s="69" t="s">
        <v>377</v>
      </c>
      <c r="S114" s="70">
        <v>30157</v>
      </c>
      <c r="T114" s="70">
        <v>46352</v>
      </c>
      <c r="U114" s="70">
        <v>0</v>
      </c>
      <c r="V114" s="70">
        <v>0</v>
      </c>
      <c r="W114" s="70">
        <v>0</v>
      </c>
      <c r="X114" s="70">
        <v>0</v>
      </c>
      <c r="Y114" s="70">
        <v>0</v>
      </c>
      <c r="Z114" s="70">
        <v>0</v>
      </c>
      <c r="AA114" s="70">
        <v>0</v>
      </c>
      <c r="AB114" s="70">
        <v>0</v>
      </c>
      <c r="AC114" s="70">
        <v>0</v>
      </c>
      <c r="AI114" s="69" t="s">
        <v>377</v>
      </c>
      <c r="AJ114" s="70">
        <v>3339</v>
      </c>
      <c r="AK114" s="70">
        <v>46444</v>
      </c>
      <c r="AL114" s="70">
        <v>0</v>
      </c>
      <c r="AM114" s="70">
        <v>0</v>
      </c>
      <c r="AN114" s="70">
        <v>0</v>
      </c>
      <c r="AO114" s="70">
        <v>0</v>
      </c>
      <c r="AP114" s="70">
        <v>0</v>
      </c>
      <c r="AQ114" s="70">
        <v>0</v>
      </c>
      <c r="AR114" s="70">
        <v>0</v>
      </c>
      <c r="AS114" s="70">
        <v>0</v>
      </c>
      <c r="AT114" s="70">
        <v>0</v>
      </c>
      <c r="AZ114" s="69" t="s">
        <v>377</v>
      </c>
      <c r="BA114" s="70">
        <v>2017</v>
      </c>
      <c r="BB114" s="70">
        <v>4763</v>
      </c>
      <c r="BC114" s="70">
        <v>0</v>
      </c>
      <c r="BD114" s="70">
        <v>0</v>
      </c>
      <c r="BE114" s="70">
        <v>0</v>
      </c>
      <c r="BF114" s="70">
        <v>0</v>
      </c>
      <c r="BG114" s="70">
        <v>0</v>
      </c>
      <c r="BH114" s="70">
        <v>0</v>
      </c>
      <c r="BI114" s="70">
        <v>0</v>
      </c>
      <c r="BJ114" s="70">
        <v>0</v>
      </c>
      <c r="BK114" s="70">
        <v>0</v>
      </c>
      <c r="BQ114" s="69" t="s">
        <v>377</v>
      </c>
      <c r="BR114" s="70">
        <v>340</v>
      </c>
      <c r="BS114" s="70">
        <v>384</v>
      </c>
      <c r="BT114" s="70">
        <v>0</v>
      </c>
      <c r="BU114" s="70">
        <v>0</v>
      </c>
      <c r="BV114" s="70">
        <v>0</v>
      </c>
      <c r="BW114" s="70">
        <v>0</v>
      </c>
      <c r="BX114" s="70">
        <v>0</v>
      </c>
      <c r="BY114" s="70">
        <v>0</v>
      </c>
      <c r="BZ114" s="70">
        <v>0</v>
      </c>
      <c r="CA114" s="70">
        <v>0</v>
      </c>
      <c r="CB114" s="70">
        <v>0</v>
      </c>
    </row>
    <row r="115" spans="1:84" ht="15" thickBot="1">
      <c r="A115" s="69" t="s">
        <v>379</v>
      </c>
      <c r="B115" s="70">
        <v>51203</v>
      </c>
      <c r="C115" s="70">
        <v>0</v>
      </c>
      <c r="D115" s="70">
        <v>0</v>
      </c>
      <c r="E115" s="70">
        <v>0</v>
      </c>
      <c r="F115" s="70">
        <v>0</v>
      </c>
      <c r="G115" s="70">
        <v>0</v>
      </c>
      <c r="H115" s="70">
        <v>0</v>
      </c>
      <c r="I115" s="70">
        <v>0</v>
      </c>
      <c r="J115" s="70">
        <v>0</v>
      </c>
      <c r="K115" s="70">
        <v>0</v>
      </c>
      <c r="L115" s="70">
        <v>0</v>
      </c>
      <c r="R115" s="69" t="s">
        <v>379</v>
      </c>
      <c r="S115" s="70">
        <v>2030</v>
      </c>
      <c r="T115" s="70">
        <v>40382</v>
      </c>
      <c r="U115" s="70">
        <v>0</v>
      </c>
      <c r="V115" s="70">
        <v>0</v>
      </c>
      <c r="W115" s="70">
        <v>0</v>
      </c>
      <c r="X115" s="70">
        <v>0</v>
      </c>
      <c r="Y115" s="70">
        <v>0</v>
      </c>
      <c r="Z115" s="70">
        <v>0</v>
      </c>
      <c r="AA115" s="70">
        <v>0</v>
      </c>
      <c r="AB115" s="70">
        <v>0</v>
      </c>
      <c r="AC115" s="70">
        <v>0</v>
      </c>
      <c r="AI115" s="69" t="s">
        <v>379</v>
      </c>
      <c r="AJ115" s="70">
        <v>3339</v>
      </c>
      <c r="AK115" s="70">
        <v>46444</v>
      </c>
      <c r="AL115" s="70">
        <v>0</v>
      </c>
      <c r="AM115" s="70">
        <v>0</v>
      </c>
      <c r="AN115" s="70">
        <v>0</v>
      </c>
      <c r="AO115" s="70">
        <v>0</v>
      </c>
      <c r="AP115" s="70">
        <v>0</v>
      </c>
      <c r="AQ115" s="70">
        <v>0</v>
      </c>
      <c r="AR115" s="70">
        <v>0</v>
      </c>
      <c r="AS115" s="70">
        <v>0</v>
      </c>
      <c r="AT115" s="70">
        <v>0</v>
      </c>
      <c r="AZ115" s="69" t="s">
        <v>379</v>
      </c>
      <c r="BA115" s="70">
        <v>2017</v>
      </c>
      <c r="BB115" s="70">
        <v>3083</v>
      </c>
      <c r="BC115" s="70">
        <v>0</v>
      </c>
      <c r="BD115" s="70">
        <v>0</v>
      </c>
      <c r="BE115" s="70">
        <v>0</v>
      </c>
      <c r="BF115" s="70">
        <v>0</v>
      </c>
      <c r="BG115" s="70">
        <v>0</v>
      </c>
      <c r="BH115" s="70">
        <v>0</v>
      </c>
      <c r="BI115" s="70">
        <v>0</v>
      </c>
      <c r="BJ115" s="70">
        <v>0</v>
      </c>
      <c r="BK115" s="70">
        <v>0</v>
      </c>
      <c r="BQ115" s="69" t="s">
        <v>379</v>
      </c>
      <c r="BR115" s="70">
        <v>340</v>
      </c>
      <c r="BS115" s="70">
        <v>384</v>
      </c>
      <c r="BT115" s="70">
        <v>0</v>
      </c>
      <c r="BU115" s="70">
        <v>0</v>
      </c>
      <c r="BV115" s="70">
        <v>0</v>
      </c>
      <c r="BW115" s="70">
        <v>0</v>
      </c>
      <c r="BX115" s="70">
        <v>0</v>
      </c>
      <c r="BY115" s="70">
        <v>0</v>
      </c>
      <c r="BZ115" s="70">
        <v>0</v>
      </c>
      <c r="CA115" s="70">
        <v>0</v>
      </c>
      <c r="CB115" s="70">
        <v>0</v>
      </c>
    </row>
    <row r="116" spans="1:84" ht="15" thickBot="1">
      <c r="A116" s="69" t="s">
        <v>381</v>
      </c>
      <c r="B116" s="70">
        <v>46949</v>
      </c>
      <c r="C116" s="70">
        <v>0</v>
      </c>
      <c r="D116" s="70">
        <v>0</v>
      </c>
      <c r="E116" s="70">
        <v>0</v>
      </c>
      <c r="F116" s="70">
        <v>0</v>
      </c>
      <c r="G116" s="70">
        <v>0</v>
      </c>
      <c r="H116" s="70">
        <v>0</v>
      </c>
      <c r="I116" s="70">
        <v>0</v>
      </c>
      <c r="J116" s="70">
        <v>0</v>
      </c>
      <c r="K116" s="70">
        <v>0</v>
      </c>
      <c r="L116" s="70">
        <v>0</v>
      </c>
      <c r="R116" s="69" t="s">
        <v>381</v>
      </c>
      <c r="S116" s="70">
        <v>2030</v>
      </c>
      <c r="T116" s="70">
        <v>40382</v>
      </c>
      <c r="U116" s="70">
        <v>0</v>
      </c>
      <c r="V116" s="70">
        <v>0</v>
      </c>
      <c r="W116" s="70">
        <v>0</v>
      </c>
      <c r="X116" s="70">
        <v>0</v>
      </c>
      <c r="Y116" s="70">
        <v>0</v>
      </c>
      <c r="Z116" s="70">
        <v>0</v>
      </c>
      <c r="AA116" s="70">
        <v>0</v>
      </c>
      <c r="AB116" s="70">
        <v>0</v>
      </c>
      <c r="AC116" s="70">
        <v>0</v>
      </c>
      <c r="AI116" s="69" t="s">
        <v>381</v>
      </c>
      <c r="AJ116" s="70">
        <v>0</v>
      </c>
      <c r="AK116" s="70">
        <v>16248</v>
      </c>
      <c r="AL116" s="70">
        <v>0</v>
      </c>
      <c r="AM116" s="70">
        <v>0</v>
      </c>
      <c r="AN116" s="70">
        <v>0</v>
      </c>
      <c r="AO116" s="70">
        <v>0</v>
      </c>
      <c r="AP116" s="70">
        <v>0</v>
      </c>
      <c r="AQ116" s="70">
        <v>0</v>
      </c>
      <c r="AR116" s="70">
        <v>0</v>
      </c>
      <c r="AS116" s="70">
        <v>0</v>
      </c>
      <c r="AT116" s="70">
        <v>0</v>
      </c>
      <c r="AZ116" s="69" t="s">
        <v>381</v>
      </c>
      <c r="BA116" s="70">
        <v>274</v>
      </c>
      <c r="BB116" s="70">
        <v>384</v>
      </c>
      <c r="BC116" s="70">
        <v>0</v>
      </c>
      <c r="BD116" s="70">
        <v>0</v>
      </c>
      <c r="BE116" s="70">
        <v>0</v>
      </c>
      <c r="BF116" s="70">
        <v>0</v>
      </c>
      <c r="BG116" s="70">
        <v>0</v>
      </c>
      <c r="BH116" s="70">
        <v>0</v>
      </c>
      <c r="BI116" s="70">
        <v>0</v>
      </c>
      <c r="BJ116" s="70">
        <v>0</v>
      </c>
      <c r="BK116" s="70">
        <v>0</v>
      </c>
      <c r="BQ116" s="69" t="s">
        <v>381</v>
      </c>
      <c r="BR116" s="70">
        <v>21</v>
      </c>
      <c r="BS116" s="70">
        <v>384</v>
      </c>
      <c r="BT116" s="70">
        <v>0</v>
      </c>
      <c r="BU116" s="70">
        <v>0</v>
      </c>
      <c r="BV116" s="70">
        <v>0</v>
      </c>
      <c r="BW116" s="70">
        <v>0</v>
      </c>
      <c r="BX116" s="70">
        <v>0</v>
      </c>
      <c r="BY116" s="70">
        <v>0</v>
      </c>
      <c r="BZ116" s="70">
        <v>0</v>
      </c>
      <c r="CA116" s="70">
        <v>0</v>
      </c>
      <c r="CB116" s="70">
        <v>0</v>
      </c>
    </row>
    <row r="117" spans="1:84" ht="15" thickBot="1">
      <c r="A117" s="69" t="s">
        <v>383</v>
      </c>
      <c r="B117" s="70">
        <v>10576</v>
      </c>
      <c r="C117" s="70">
        <v>0</v>
      </c>
      <c r="D117" s="70">
        <v>0</v>
      </c>
      <c r="E117" s="70">
        <v>0</v>
      </c>
      <c r="F117" s="70">
        <v>0</v>
      </c>
      <c r="G117" s="70">
        <v>0</v>
      </c>
      <c r="H117" s="70">
        <v>0</v>
      </c>
      <c r="I117" s="70">
        <v>0</v>
      </c>
      <c r="J117" s="70">
        <v>0</v>
      </c>
      <c r="K117" s="70">
        <v>0</v>
      </c>
      <c r="L117" s="70">
        <v>0</v>
      </c>
      <c r="R117" s="69" t="s">
        <v>383</v>
      </c>
      <c r="S117" s="70">
        <v>2030</v>
      </c>
      <c r="T117" s="70">
        <v>10020</v>
      </c>
      <c r="U117" s="70">
        <v>0</v>
      </c>
      <c r="V117" s="70">
        <v>0</v>
      </c>
      <c r="W117" s="70">
        <v>0</v>
      </c>
      <c r="X117" s="70">
        <v>0</v>
      </c>
      <c r="Y117" s="70">
        <v>0</v>
      </c>
      <c r="Z117" s="70">
        <v>0</v>
      </c>
      <c r="AA117" s="70">
        <v>0</v>
      </c>
      <c r="AB117" s="70">
        <v>0</v>
      </c>
      <c r="AC117" s="70">
        <v>0</v>
      </c>
      <c r="AI117" s="69" t="s">
        <v>383</v>
      </c>
      <c r="AJ117" s="70">
        <v>0</v>
      </c>
      <c r="AK117" s="70">
        <v>16248</v>
      </c>
      <c r="AL117" s="70">
        <v>0</v>
      </c>
      <c r="AM117" s="70">
        <v>0</v>
      </c>
      <c r="AN117" s="70">
        <v>0</v>
      </c>
      <c r="AO117" s="70">
        <v>0</v>
      </c>
      <c r="AP117" s="70">
        <v>0</v>
      </c>
      <c r="AQ117" s="70">
        <v>0</v>
      </c>
      <c r="AR117" s="70">
        <v>0</v>
      </c>
      <c r="AS117" s="70">
        <v>0</v>
      </c>
      <c r="AT117" s="70">
        <v>0</v>
      </c>
      <c r="AZ117" s="69" t="s">
        <v>383</v>
      </c>
      <c r="BA117" s="70">
        <v>274</v>
      </c>
      <c r="BB117" s="70">
        <v>384</v>
      </c>
      <c r="BC117" s="70">
        <v>0</v>
      </c>
      <c r="BD117" s="70">
        <v>0</v>
      </c>
      <c r="BE117" s="70">
        <v>0</v>
      </c>
      <c r="BF117" s="70">
        <v>0</v>
      </c>
      <c r="BG117" s="70">
        <v>0</v>
      </c>
      <c r="BH117" s="70">
        <v>0</v>
      </c>
      <c r="BI117" s="70">
        <v>0</v>
      </c>
      <c r="BJ117" s="70">
        <v>0</v>
      </c>
      <c r="BK117" s="70">
        <v>0</v>
      </c>
      <c r="BQ117" s="69" t="s">
        <v>383</v>
      </c>
      <c r="BR117" s="70">
        <v>21</v>
      </c>
      <c r="BS117" s="70">
        <v>384</v>
      </c>
      <c r="BT117" s="70">
        <v>0</v>
      </c>
      <c r="BU117" s="70">
        <v>0</v>
      </c>
      <c r="BV117" s="70">
        <v>0</v>
      </c>
      <c r="BW117" s="70">
        <v>0</v>
      </c>
      <c r="BX117" s="70">
        <v>0</v>
      </c>
      <c r="BY117" s="70">
        <v>0</v>
      </c>
      <c r="BZ117" s="70">
        <v>0</v>
      </c>
      <c r="CA117" s="70">
        <v>0</v>
      </c>
      <c r="CB117" s="70">
        <v>0</v>
      </c>
    </row>
    <row r="118" spans="1:84" ht="15" thickBot="1">
      <c r="A118" s="69" t="s">
        <v>385</v>
      </c>
      <c r="B118" s="70">
        <v>0</v>
      </c>
      <c r="C118" s="70">
        <v>0</v>
      </c>
      <c r="D118" s="70">
        <v>0</v>
      </c>
      <c r="E118" s="70">
        <v>0</v>
      </c>
      <c r="F118" s="70">
        <v>0</v>
      </c>
      <c r="G118" s="70">
        <v>0</v>
      </c>
      <c r="H118" s="70">
        <v>0</v>
      </c>
      <c r="I118" s="70">
        <v>0</v>
      </c>
      <c r="J118" s="70">
        <v>0</v>
      </c>
      <c r="K118" s="70">
        <v>0</v>
      </c>
      <c r="L118" s="70">
        <v>0</v>
      </c>
      <c r="R118" s="69" t="s">
        <v>385</v>
      </c>
      <c r="S118" s="70">
        <v>0</v>
      </c>
      <c r="T118" s="70">
        <v>0</v>
      </c>
      <c r="U118" s="70">
        <v>0</v>
      </c>
      <c r="V118" s="70">
        <v>0</v>
      </c>
      <c r="W118" s="70">
        <v>0</v>
      </c>
      <c r="X118" s="70">
        <v>0</v>
      </c>
      <c r="Y118" s="70">
        <v>0</v>
      </c>
      <c r="Z118" s="70">
        <v>0</v>
      </c>
      <c r="AA118" s="70">
        <v>0</v>
      </c>
      <c r="AB118" s="70">
        <v>0</v>
      </c>
      <c r="AC118" s="70">
        <v>0</v>
      </c>
      <c r="AI118" s="69" t="s">
        <v>385</v>
      </c>
      <c r="AJ118" s="70">
        <v>0</v>
      </c>
      <c r="AK118" s="70">
        <v>0</v>
      </c>
      <c r="AL118" s="70">
        <v>0</v>
      </c>
      <c r="AM118" s="70">
        <v>0</v>
      </c>
      <c r="AN118" s="70">
        <v>0</v>
      </c>
      <c r="AO118" s="70">
        <v>0</v>
      </c>
      <c r="AP118" s="70">
        <v>0</v>
      </c>
      <c r="AQ118" s="70">
        <v>0</v>
      </c>
      <c r="AR118" s="70">
        <v>0</v>
      </c>
      <c r="AS118" s="70">
        <v>0</v>
      </c>
      <c r="AT118" s="70">
        <v>0</v>
      </c>
      <c r="AZ118" s="69" t="s">
        <v>385</v>
      </c>
      <c r="BA118" s="70">
        <v>0</v>
      </c>
      <c r="BB118" s="70">
        <v>0</v>
      </c>
      <c r="BC118" s="70">
        <v>0</v>
      </c>
      <c r="BD118" s="70">
        <v>0</v>
      </c>
      <c r="BE118" s="70">
        <v>0</v>
      </c>
      <c r="BF118" s="70">
        <v>0</v>
      </c>
      <c r="BG118" s="70">
        <v>0</v>
      </c>
      <c r="BH118" s="70">
        <v>0</v>
      </c>
      <c r="BI118" s="70">
        <v>0</v>
      </c>
      <c r="BJ118" s="70">
        <v>0</v>
      </c>
      <c r="BK118" s="70">
        <v>0</v>
      </c>
      <c r="BQ118" s="69" t="s">
        <v>385</v>
      </c>
      <c r="BR118" s="70">
        <v>0</v>
      </c>
      <c r="BS118" s="70">
        <v>0</v>
      </c>
      <c r="BT118" s="70">
        <v>0</v>
      </c>
      <c r="BU118" s="70">
        <v>0</v>
      </c>
      <c r="BV118" s="70">
        <v>0</v>
      </c>
      <c r="BW118" s="70">
        <v>0</v>
      </c>
      <c r="BX118" s="70">
        <v>0</v>
      </c>
      <c r="BY118" s="70">
        <v>0</v>
      </c>
      <c r="BZ118" s="70">
        <v>0</v>
      </c>
      <c r="CA118" s="70">
        <v>0</v>
      </c>
      <c r="CB118" s="70">
        <v>0</v>
      </c>
    </row>
    <row r="119" spans="1:84" ht="18.5" thickBot="1">
      <c r="A119" s="65"/>
      <c r="R119" s="65"/>
      <c r="AI119" s="65"/>
      <c r="AZ119" s="65"/>
      <c r="BQ119" s="65"/>
    </row>
    <row r="120" spans="1:84" ht="15" thickBot="1">
      <c r="A120" s="69" t="s">
        <v>387</v>
      </c>
      <c r="B120" s="69" t="s">
        <v>339</v>
      </c>
      <c r="C120" s="69" t="s">
        <v>340</v>
      </c>
      <c r="D120" s="69" t="s">
        <v>341</v>
      </c>
      <c r="E120" s="69" t="s">
        <v>342</v>
      </c>
      <c r="F120" s="69" t="s">
        <v>343</v>
      </c>
      <c r="G120" s="69" t="s">
        <v>344</v>
      </c>
      <c r="H120" s="69" t="s">
        <v>345</v>
      </c>
      <c r="I120" s="69" t="s">
        <v>346</v>
      </c>
      <c r="J120" s="69" t="s">
        <v>347</v>
      </c>
      <c r="K120" s="69" t="s">
        <v>348</v>
      </c>
      <c r="L120" s="69" t="s">
        <v>349</v>
      </c>
      <c r="M120" s="69" t="s">
        <v>388</v>
      </c>
      <c r="N120" s="69" t="s">
        <v>389</v>
      </c>
      <c r="O120" s="69" t="s">
        <v>390</v>
      </c>
      <c r="P120" s="69" t="s">
        <v>391</v>
      </c>
      <c r="R120" s="69" t="s">
        <v>387</v>
      </c>
      <c r="S120" s="69" t="s">
        <v>339</v>
      </c>
      <c r="T120" s="69" t="s">
        <v>340</v>
      </c>
      <c r="U120" s="69" t="s">
        <v>341</v>
      </c>
      <c r="V120" s="69" t="s">
        <v>342</v>
      </c>
      <c r="W120" s="69" t="s">
        <v>343</v>
      </c>
      <c r="X120" s="69" t="s">
        <v>344</v>
      </c>
      <c r="Y120" s="69" t="s">
        <v>345</v>
      </c>
      <c r="Z120" s="69" t="s">
        <v>346</v>
      </c>
      <c r="AA120" s="69" t="s">
        <v>347</v>
      </c>
      <c r="AB120" s="69" t="s">
        <v>348</v>
      </c>
      <c r="AC120" s="69" t="s">
        <v>349</v>
      </c>
      <c r="AD120" s="69" t="s">
        <v>388</v>
      </c>
      <c r="AE120" s="69" t="s">
        <v>389</v>
      </c>
      <c r="AF120" s="69" t="s">
        <v>390</v>
      </c>
      <c r="AG120" s="69" t="s">
        <v>391</v>
      </c>
      <c r="AI120" s="69" t="s">
        <v>387</v>
      </c>
      <c r="AJ120" s="69" t="s">
        <v>339</v>
      </c>
      <c r="AK120" s="69" t="s">
        <v>340</v>
      </c>
      <c r="AL120" s="69" t="s">
        <v>341</v>
      </c>
      <c r="AM120" s="69" t="s">
        <v>342</v>
      </c>
      <c r="AN120" s="69" t="s">
        <v>343</v>
      </c>
      <c r="AO120" s="69" t="s">
        <v>344</v>
      </c>
      <c r="AP120" s="69" t="s">
        <v>345</v>
      </c>
      <c r="AQ120" s="69" t="s">
        <v>346</v>
      </c>
      <c r="AR120" s="69" t="s">
        <v>347</v>
      </c>
      <c r="AS120" s="69" t="s">
        <v>348</v>
      </c>
      <c r="AT120" s="69" t="s">
        <v>349</v>
      </c>
      <c r="AU120" s="69" t="s">
        <v>388</v>
      </c>
      <c r="AV120" s="69" t="s">
        <v>389</v>
      </c>
      <c r="AW120" s="69" t="s">
        <v>390</v>
      </c>
      <c r="AX120" s="69" t="s">
        <v>391</v>
      </c>
      <c r="AZ120" s="69" t="s">
        <v>387</v>
      </c>
      <c r="BA120" s="69" t="s">
        <v>339</v>
      </c>
      <c r="BB120" s="69" t="s">
        <v>340</v>
      </c>
      <c r="BC120" s="69" t="s">
        <v>341</v>
      </c>
      <c r="BD120" s="69" t="s">
        <v>342</v>
      </c>
      <c r="BE120" s="69" t="s">
        <v>343</v>
      </c>
      <c r="BF120" s="69" t="s">
        <v>344</v>
      </c>
      <c r="BG120" s="69" t="s">
        <v>345</v>
      </c>
      <c r="BH120" s="69" t="s">
        <v>346</v>
      </c>
      <c r="BI120" s="69" t="s">
        <v>347</v>
      </c>
      <c r="BJ120" s="69" t="s">
        <v>348</v>
      </c>
      <c r="BK120" s="69" t="s">
        <v>349</v>
      </c>
      <c r="BL120" s="69" t="s">
        <v>388</v>
      </c>
      <c r="BM120" s="69" t="s">
        <v>389</v>
      </c>
      <c r="BN120" s="69" t="s">
        <v>390</v>
      </c>
      <c r="BO120" s="69" t="s">
        <v>391</v>
      </c>
      <c r="BQ120" s="69" t="s">
        <v>387</v>
      </c>
      <c r="BR120" s="69" t="s">
        <v>339</v>
      </c>
      <c r="BS120" s="69" t="s">
        <v>340</v>
      </c>
      <c r="BT120" s="69" t="s">
        <v>341</v>
      </c>
      <c r="BU120" s="69" t="s">
        <v>342</v>
      </c>
      <c r="BV120" s="69" t="s">
        <v>343</v>
      </c>
      <c r="BW120" s="69" t="s">
        <v>344</v>
      </c>
      <c r="BX120" s="69" t="s">
        <v>345</v>
      </c>
      <c r="BY120" s="69" t="s">
        <v>346</v>
      </c>
      <c r="BZ120" s="69" t="s">
        <v>347</v>
      </c>
      <c r="CA120" s="69" t="s">
        <v>348</v>
      </c>
      <c r="CB120" s="69" t="s">
        <v>349</v>
      </c>
      <c r="CC120" s="69" t="s">
        <v>388</v>
      </c>
      <c r="CD120" s="69" t="s">
        <v>389</v>
      </c>
      <c r="CE120" s="69" t="s">
        <v>390</v>
      </c>
      <c r="CF120" s="69" t="s">
        <v>391</v>
      </c>
    </row>
    <row r="121" spans="1:84" ht="15" thickBot="1">
      <c r="A121" s="69" t="s">
        <v>351</v>
      </c>
      <c r="B121" s="70">
        <v>0</v>
      </c>
      <c r="C121" s="70">
        <v>174995</v>
      </c>
      <c r="D121" s="70">
        <v>0</v>
      </c>
      <c r="E121" s="70">
        <v>0</v>
      </c>
      <c r="F121" s="70">
        <v>0</v>
      </c>
      <c r="G121" s="70">
        <v>0</v>
      </c>
      <c r="H121" s="70">
        <v>0</v>
      </c>
      <c r="I121" s="70">
        <v>0</v>
      </c>
      <c r="J121" s="70">
        <v>0</v>
      </c>
      <c r="K121" s="70">
        <v>0</v>
      </c>
      <c r="L121" s="70">
        <v>0</v>
      </c>
      <c r="M121" s="70">
        <v>174995</v>
      </c>
      <c r="N121" s="70">
        <v>174995</v>
      </c>
      <c r="O121" s="70">
        <v>0</v>
      </c>
      <c r="P121" s="70">
        <v>0</v>
      </c>
      <c r="R121" s="69" t="s">
        <v>351</v>
      </c>
      <c r="S121" s="70">
        <v>0</v>
      </c>
      <c r="T121" s="70">
        <v>659527</v>
      </c>
      <c r="U121" s="70">
        <v>0</v>
      </c>
      <c r="V121" s="70">
        <v>0</v>
      </c>
      <c r="W121" s="70">
        <v>0</v>
      </c>
      <c r="X121" s="70">
        <v>0</v>
      </c>
      <c r="Y121" s="70">
        <v>0</v>
      </c>
      <c r="Z121" s="70">
        <v>0</v>
      </c>
      <c r="AA121" s="70">
        <v>0</v>
      </c>
      <c r="AB121" s="70">
        <v>0</v>
      </c>
      <c r="AC121" s="70">
        <v>0</v>
      </c>
      <c r="AD121" s="70">
        <v>659527</v>
      </c>
      <c r="AE121" s="70">
        <v>659527</v>
      </c>
      <c r="AF121" s="70">
        <v>0</v>
      </c>
      <c r="AG121" s="70">
        <v>0</v>
      </c>
      <c r="AI121" s="69" t="s">
        <v>351</v>
      </c>
      <c r="AJ121" s="70">
        <v>0</v>
      </c>
      <c r="AK121" s="70">
        <v>159436</v>
      </c>
      <c r="AL121" s="70">
        <v>0</v>
      </c>
      <c r="AM121" s="70">
        <v>0</v>
      </c>
      <c r="AN121" s="70">
        <v>0</v>
      </c>
      <c r="AO121" s="70">
        <v>0</v>
      </c>
      <c r="AP121" s="70">
        <v>0</v>
      </c>
      <c r="AQ121" s="70">
        <v>0</v>
      </c>
      <c r="AR121" s="70">
        <v>0</v>
      </c>
      <c r="AS121" s="70">
        <v>0</v>
      </c>
      <c r="AT121" s="70">
        <v>0</v>
      </c>
      <c r="AU121" s="70">
        <v>159436</v>
      </c>
      <c r="AV121" s="70">
        <v>159436</v>
      </c>
      <c r="AW121" s="70">
        <v>0</v>
      </c>
      <c r="AX121" s="70">
        <v>0</v>
      </c>
      <c r="AZ121" s="69" t="s">
        <v>351</v>
      </c>
      <c r="BA121" s="70">
        <v>0</v>
      </c>
      <c r="BB121" s="70">
        <v>1005860</v>
      </c>
      <c r="BC121" s="70">
        <v>0</v>
      </c>
      <c r="BD121" s="70">
        <v>0</v>
      </c>
      <c r="BE121" s="70">
        <v>0</v>
      </c>
      <c r="BF121" s="70">
        <v>0</v>
      </c>
      <c r="BG121" s="70">
        <v>0</v>
      </c>
      <c r="BH121" s="70">
        <v>0</v>
      </c>
      <c r="BI121" s="70">
        <v>0</v>
      </c>
      <c r="BJ121" s="70">
        <v>0</v>
      </c>
      <c r="BK121" s="70">
        <v>0</v>
      </c>
      <c r="BL121" s="70">
        <v>1005860</v>
      </c>
      <c r="BM121" s="70">
        <v>1005857</v>
      </c>
      <c r="BN121" s="70">
        <v>-3</v>
      </c>
      <c r="BO121" s="70">
        <v>0</v>
      </c>
      <c r="BQ121" s="69" t="s">
        <v>351</v>
      </c>
      <c r="BR121" s="70">
        <v>0</v>
      </c>
      <c r="BS121" s="70">
        <v>1000180</v>
      </c>
      <c r="BT121" s="70">
        <v>0</v>
      </c>
      <c r="BU121" s="70">
        <v>0</v>
      </c>
      <c r="BV121" s="70">
        <v>0</v>
      </c>
      <c r="BW121" s="70">
        <v>0</v>
      </c>
      <c r="BX121" s="70">
        <v>0</v>
      </c>
      <c r="BY121" s="70">
        <v>0</v>
      </c>
      <c r="BZ121" s="70">
        <v>0</v>
      </c>
      <c r="CA121" s="70">
        <v>0</v>
      </c>
      <c r="CB121" s="70">
        <v>0</v>
      </c>
      <c r="CC121" s="70">
        <v>1000180</v>
      </c>
      <c r="CD121" s="70">
        <v>1000183</v>
      </c>
      <c r="CE121" s="70">
        <v>3</v>
      </c>
      <c r="CF121" s="70">
        <v>0</v>
      </c>
    </row>
    <row r="122" spans="1:84" ht="15" thickBot="1">
      <c r="A122" s="69" t="s">
        <v>352</v>
      </c>
      <c r="B122" s="70">
        <v>51203</v>
      </c>
      <c r="C122" s="70">
        <v>174995</v>
      </c>
      <c r="D122" s="70">
        <v>0</v>
      </c>
      <c r="E122" s="70">
        <v>0</v>
      </c>
      <c r="F122" s="70">
        <v>0</v>
      </c>
      <c r="G122" s="70">
        <v>0</v>
      </c>
      <c r="H122" s="70">
        <v>0</v>
      </c>
      <c r="I122" s="70">
        <v>0</v>
      </c>
      <c r="J122" s="70">
        <v>0</v>
      </c>
      <c r="K122" s="70">
        <v>0</v>
      </c>
      <c r="L122" s="70">
        <v>0</v>
      </c>
      <c r="M122" s="70">
        <v>226198</v>
      </c>
      <c r="N122" s="70">
        <v>226198</v>
      </c>
      <c r="O122" s="70">
        <v>0</v>
      </c>
      <c r="P122" s="70">
        <v>0</v>
      </c>
      <c r="R122" s="69" t="s">
        <v>352</v>
      </c>
      <c r="S122" s="70">
        <v>2030</v>
      </c>
      <c r="T122" s="70">
        <v>630557</v>
      </c>
      <c r="U122" s="70">
        <v>0</v>
      </c>
      <c r="V122" s="70">
        <v>0</v>
      </c>
      <c r="W122" s="70">
        <v>0</v>
      </c>
      <c r="X122" s="70">
        <v>0</v>
      </c>
      <c r="Y122" s="70">
        <v>0</v>
      </c>
      <c r="Z122" s="70">
        <v>0</v>
      </c>
      <c r="AA122" s="70">
        <v>0</v>
      </c>
      <c r="AB122" s="70">
        <v>0</v>
      </c>
      <c r="AC122" s="70">
        <v>0</v>
      </c>
      <c r="AD122" s="70">
        <v>632587</v>
      </c>
      <c r="AE122" s="70">
        <v>632587</v>
      </c>
      <c r="AF122" s="70">
        <v>0</v>
      </c>
      <c r="AG122" s="70">
        <v>0</v>
      </c>
      <c r="AI122" s="69" t="s">
        <v>352</v>
      </c>
      <c r="AJ122" s="70">
        <v>3339</v>
      </c>
      <c r="AK122" s="70">
        <v>131165</v>
      </c>
      <c r="AL122" s="70">
        <v>0</v>
      </c>
      <c r="AM122" s="70">
        <v>0</v>
      </c>
      <c r="AN122" s="70">
        <v>0</v>
      </c>
      <c r="AO122" s="70">
        <v>0</v>
      </c>
      <c r="AP122" s="70">
        <v>0</v>
      </c>
      <c r="AQ122" s="70">
        <v>0</v>
      </c>
      <c r="AR122" s="70">
        <v>0</v>
      </c>
      <c r="AS122" s="70">
        <v>0</v>
      </c>
      <c r="AT122" s="70">
        <v>0</v>
      </c>
      <c r="AU122" s="70">
        <v>134504</v>
      </c>
      <c r="AV122" s="70">
        <v>134504</v>
      </c>
      <c r="AW122" s="70">
        <v>0</v>
      </c>
      <c r="AX122" s="70">
        <v>0</v>
      </c>
      <c r="AZ122" s="69" t="s">
        <v>352</v>
      </c>
      <c r="BA122" s="70">
        <v>2017</v>
      </c>
      <c r="BB122" s="70">
        <v>1004370</v>
      </c>
      <c r="BC122" s="70">
        <v>0</v>
      </c>
      <c r="BD122" s="70">
        <v>0</v>
      </c>
      <c r="BE122" s="70">
        <v>0</v>
      </c>
      <c r="BF122" s="70">
        <v>0</v>
      </c>
      <c r="BG122" s="70">
        <v>0</v>
      </c>
      <c r="BH122" s="70">
        <v>0</v>
      </c>
      <c r="BI122" s="70">
        <v>0</v>
      </c>
      <c r="BJ122" s="70">
        <v>0</v>
      </c>
      <c r="BK122" s="70">
        <v>0</v>
      </c>
      <c r="BL122" s="70">
        <v>1006387</v>
      </c>
      <c r="BM122" s="70">
        <v>1006389</v>
      </c>
      <c r="BN122" s="70">
        <v>2</v>
      </c>
      <c r="BO122" s="70">
        <v>0</v>
      </c>
      <c r="BQ122" s="69" t="s">
        <v>352</v>
      </c>
      <c r="BR122" s="70">
        <v>340</v>
      </c>
      <c r="BS122" s="70">
        <v>999979</v>
      </c>
      <c r="BT122" s="70">
        <v>0</v>
      </c>
      <c r="BU122" s="70">
        <v>0</v>
      </c>
      <c r="BV122" s="70">
        <v>0</v>
      </c>
      <c r="BW122" s="70">
        <v>0</v>
      </c>
      <c r="BX122" s="70">
        <v>0</v>
      </c>
      <c r="BY122" s="70">
        <v>0</v>
      </c>
      <c r="BZ122" s="70">
        <v>0</v>
      </c>
      <c r="CA122" s="70">
        <v>0</v>
      </c>
      <c r="CB122" s="70">
        <v>0</v>
      </c>
      <c r="CC122" s="70">
        <v>1000319</v>
      </c>
      <c r="CD122" s="70">
        <v>1000319</v>
      </c>
      <c r="CE122" s="70">
        <v>0</v>
      </c>
      <c r="CF122" s="70">
        <v>0</v>
      </c>
    </row>
    <row r="123" spans="1:84" ht="15" thickBot="1">
      <c r="A123" s="69" t="s">
        <v>353</v>
      </c>
      <c r="B123" s="70">
        <v>10576</v>
      </c>
      <c r="C123" s="70">
        <v>174995</v>
      </c>
      <c r="D123" s="70">
        <v>0</v>
      </c>
      <c r="E123" s="70">
        <v>0</v>
      </c>
      <c r="F123" s="70">
        <v>0</v>
      </c>
      <c r="G123" s="70">
        <v>0</v>
      </c>
      <c r="H123" s="70">
        <v>0</v>
      </c>
      <c r="I123" s="70">
        <v>0</v>
      </c>
      <c r="J123" s="70">
        <v>0</v>
      </c>
      <c r="K123" s="70">
        <v>0</v>
      </c>
      <c r="L123" s="70">
        <v>0</v>
      </c>
      <c r="M123" s="70">
        <v>185571</v>
      </c>
      <c r="N123" s="70">
        <v>185571</v>
      </c>
      <c r="O123" s="70">
        <v>0</v>
      </c>
      <c r="P123" s="70">
        <v>0</v>
      </c>
      <c r="R123" s="69" t="s">
        <v>353</v>
      </c>
      <c r="S123" s="70">
        <v>2030</v>
      </c>
      <c r="T123" s="70">
        <v>659527</v>
      </c>
      <c r="U123" s="70">
        <v>0</v>
      </c>
      <c r="V123" s="70">
        <v>0</v>
      </c>
      <c r="W123" s="70">
        <v>0</v>
      </c>
      <c r="X123" s="70">
        <v>0</v>
      </c>
      <c r="Y123" s="70">
        <v>0</v>
      </c>
      <c r="Z123" s="70">
        <v>0</v>
      </c>
      <c r="AA123" s="70">
        <v>0</v>
      </c>
      <c r="AB123" s="70">
        <v>0</v>
      </c>
      <c r="AC123" s="70">
        <v>0</v>
      </c>
      <c r="AD123" s="70">
        <v>661557</v>
      </c>
      <c r="AE123" s="70">
        <v>661557</v>
      </c>
      <c r="AF123" s="70">
        <v>0</v>
      </c>
      <c r="AG123" s="70">
        <v>0</v>
      </c>
      <c r="AI123" s="69" t="s">
        <v>353</v>
      </c>
      <c r="AJ123" s="70">
        <v>0</v>
      </c>
      <c r="AK123" s="70">
        <v>146535</v>
      </c>
      <c r="AL123" s="70">
        <v>0</v>
      </c>
      <c r="AM123" s="70">
        <v>0</v>
      </c>
      <c r="AN123" s="70">
        <v>0</v>
      </c>
      <c r="AO123" s="70">
        <v>0</v>
      </c>
      <c r="AP123" s="70">
        <v>0</v>
      </c>
      <c r="AQ123" s="70">
        <v>0</v>
      </c>
      <c r="AR123" s="70">
        <v>0</v>
      </c>
      <c r="AS123" s="70">
        <v>0</v>
      </c>
      <c r="AT123" s="70">
        <v>0</v>
      </c>
      <c r="AU123" s="70">
        <v>146535</v>
      </c>
      <c r="AV123" s="70">
        <v>146535</v>
      </c>
      <c r="AW123" s="70">
        <v>0</v>
      </c>
      <c r="AX123" s="70">
        <v>0</v>
      </c>
      <c r="AZ123" s="69" t="s">
        <v>353</v>
      </c>
      <c r="BA123" s="70">
        <v>274</v>
      </c>
      <c r="BB123" s="70">
        <v>1005860</v>
      </c>
      <c r="BC123" s="70">
        <v>0</v>
      </c>
      <c r="BD123" s="70">
        <v>0</v>
      </c>
      <c r="BE123" s="70">
        <v>0</v>
      </c>
      <c r="BF123" s="70">
        <v>0</v>
      </c>
      <c r="BG123" s="70">
        <v>0</v>
      </c>
      <c r="BH123" s="70">
        <v>0</v>
      </c>
      <c r="BI123" s="70">
        <v>0</v>
      </c>
      <c r="BJ123" s="70">
        <v>0</v>
      </c>
      <c r="BK123" s="70">
        <v>0</v>
      </c>
      <c r="BL123" s="70">
        <v>1006134</v>
      </c>
      <c r="BM123" s="70">
        <v>1006131</v>
      </c>
      <c r="BN123" s="70">
        <v>-3</v>
      </c>
      <c r="BO123" s="70">
        <v>0</v>
      </c>
      <c r="BQ123" s="69" t="s">
        <v>353</v>
      </c>
      <c r="BR123" s="70">
        <v>21</v>
      </c>
      <c r="BS123" s="70">
        <v>1000180</v>
      </c>
      <c r="BT123" s="70">
        <v>0</v>
      </c>
      <c r="BU123" s="70">
        <v>0</v>
      </c>
      <c r="BV123" s="70">
        <v>0</v>
      </c>
      <c r="BW123" s="70">
        <v>0</v>
      </c>
      <c r="BX123" s="70">
        <v>0</v>
      </c>
      <c r="BY123" s="70">
        <v>0</v>
      </c>
      <c r="BZ123" s="70">
        <v>0</v>
      </c>
      <c r="CA123" s="70">
        <v>0</v>
      </c>
      <c r="CB123" s="70">
        <v>0</v>
      </c>
      <c r="CC123" s="70">
        <v>1000201</v>
      </c>
      <c r="CD123" s="70">
        <v>1000204</v>
      </c>
      <c r="CE123" s="70">
        <v>3</v>
      </c>
      <c r="CF123" s="70">
        <v>0</v>
      </c>
    </row>
    <row r="124" spans="1:84" ht="15" thickBot="1">
      <c r="A124" s="69" t="s">
        <v>354</v>
      </c>
      <c r="B124" s="70">
        <v>46949</v>
      </c>
      <c r="C124" s="70">
        <v>174995</v>
      </c>
      <c r="D124" s="70">
        <v>0</v>
      </c>
      <c r="E124" s="70">
        <v>0</v>
      </c>
      <c r="F124" s="70">
        <v>0</v>
      </c>
      <c r="G124" s="70">
        <v>0</v>
      </c>
      <c r="H124" s="70">
        <v>0</v>
      </c>
      <c r="I124" s="70">
        <v>0</v>
      </c>
      <c r="J124" s="70">
        <v>0</v>
      </c>
      <c r="K124" s="70">
        <v>0</v>
      </c>
      <c r="L124" s="70">
        <v>0</v>
      </c>
      <c r="M124" s="70">
        <v>221944</v>
      </c>
      <c r="N124" s="70">
        <v>221944</v>
      </c>
      <c r="O124" s="70">
        <v>0</v>
      </c>
      <c r="P124" s="70">
        <v>0</v>
      </c>
      <c r="R124" s="69" t="s">
        <v>354</v>
      </c>
      <c r="S124" s="70">
        <v>2030</v>
      </c>
      <c r="T124" s="70">
        <v>640214</v>
      </c>
      <c r="U124" s="70">
        <v>0</v>
      </c>
      <c r="V124" s="70">
        <v>0</v>
      </c>
      <c r="W124" s="70">
        <v>0</v>
      </c>
      <c r="X124" s="70">
        <v>0</v>
      </c>
      <c r="Y124" s="70">
        <v>0</v>
      </c>
      <c r="Z124" s="70">
        <v>0</v>
      </c>
      <c r="AA124" s="70">
        <v>0</v>
      </c>
      <c r="AB124" s="70">
        <v>0</v>
      </c>
      <c r="AC124" s="70">
        <v>0</v>
      </c>
      <c r="AD124" s="70">
        <v>642244</v>
      </c>
      <c r="AE124" s="70">
        <v>642244</v>
      </c>
      <c r="AF124" s="70">
        <v>0</v>
      </c>
      <c r="AG124" s="70">
        <v>0</v>
      </c>
      <c r="AI124" s="69" t="s">
        <v>354</v>
      </c>
      <c r="AJ124" s="70">
        <v>0</v>
      </c>
      <c r="AK124" s="70">
        <v>131165</v>
      </c>
      <c r="AL124" s="70">
        <v>0</v>
      </c>
      <c r="AM124" s="70">
        <v>0</v>
      </c>
      <c r="AN124" s="70">
        <v>0</v>
      </c>
      <c r="AO124" s="70">
        <v>0</v>
      </c>
      <c r="AP124" s="70">
        <v>0</v>
      </c>
      <c r="AQ124" s="70">
        <v>0</v>
      </c>
      <c r="AR124" s="70">
        <v>0</v>
      </c>
      <c r="AS124" s="70">
        <v>0</v>
      </c>
      <c r="AT124" s="70">
        <v>0</v>
      </c>
      <c r="AU124" s="70">
        <v>131165</v>
      </c>
      <c r="AV124" s="70">
        <v>131165</v>
      </c>
      <c r="AW124" s="70">
        <v>0</v>
      </c>
      <c r="AX124" s="70">
        <v>0</v>
      </c>
      <c r="AZ124" s="69" t="s">
        <v>354</v>
      </c>
      <c r="BA124" s="70">
        <v>274</v>
      </c>
      <c r="BB124" s="70">
        <v>1004370</v>
      </c>
      <c r="BC124" s="70">
        <v>0</v>
      </c>
      <c r="BD124" s="70">
        <v>0</v>
      </c>
      <c r="BE124" s="70">
        <v>0</v>
      </c>
      <c r="BF124" s="70">
        <v>0</v>
      </c>
      <c r="BG124" s="70">
        <v>0</v>
      </c>
      <c r="BH124" s="70">
        <v>0</v>
      </c>
      <c r="BI124" s="70">
        <v>0</v>
      </c>
      <c r="BJ124" s="70">
        <v>0</v>
      </c>
      <c r="BK124" s="70">
        <v>0</v>
      </c>
      <c r="BL124" s="70">
        <v>1004644</v>
      </c>
      <c r="BM124" s="70">
        <v>1004646</v>
      </c>
      <c r="BN124" s="70">
        <v>2</v>
      </c>
      <c r="BO124" s="70">
        <v>0</v>
      </c>
      <c r="BQ124" s="69" t="s">
        <v>354</v>
      </c>
      <c r="BR124" s="70">
        <v>21</v>
      </c>
      <c r="BS124" s="70">
        <v>999979</v>
      </c>
      <c r="BT124" s="70">
        <v>0</v>
      </c>
      <c r="BU124" s="70">
        <v>0</v>
      </c>
      <c r="BV124" s="70">
        <v>0</v>
      </c>
      <c r="BW124" s="70">
        <v>0</v>
      </c>
      <c r="BX124" s="70">
        <v>0</v>
      </c>
      <c r="BY124" s="70">
        <v>0</v>
      </c>
      <c r="BZ124" s="70">
        <v>0</v>
      </c>
      <c r="CA124" s="70">
        <v>0</v>
      </c>
      <c r="CB124" s="70">
        <v>0</v>
      </c>
      <c r="CC124" s="70">
        <v>1000000</v>
      </c>
      <c r="CD124" s="70">
        <v>1000000</v>
      </c>
      <c r="CE124" s="70">
        <v>0</v>
      </c>
      <c r="CF124" s="70">
        <v>0</v>
      </c>
    </row>
    <row r="125" spans="1:84" ht="15" thickBot="1">
      <c r="A125" s="69" t="s">
        <v>355</v>
      </c>
      <c r="B125" s="70">
        <v>369845</v>
      </c>
      <c r="C125" s="70">
        <v>0</v>
      </c>
      <c r="D125" s="70">
        <v>0</v>
      </c>
      <c r="E125" s="70">
        <v>0</v>
      </c>
      <c r="F125" s="70">
        <v>0</v>
      </c>
      <c r="G125" s="70">
        <v>0</v>
      </c>
      <c r="H125" s="70">
        <v>0</v>
      </c>
      <c r="I125" s="70">
        <v>0</v>
      </c>
      <c r="J125" s="70">
        <v>0</v>
      </c>
      <c r="K125" s="70">
        <v>0</v>
      </c>
      <c r="L125" s="70">
        <v>0</v>
      </c>
      <c r="M125" s="70">
        <v>369845</v>
      </c>
      <c r="N125" s="70">
        <v>369845</v>
      </c>
      <c r="O125" s="70">
        <v>0</v>
      </c>
      <c r="P125" s="70">
        <v>0</v>
      </c>
      <c r="R125" s="69" t="s">
        <v>355</v>
      </c>
      <c r="S125" s="70">
        <v>578608</v>
      </c>
      <c r="T125" s="70">
        <v>0</v>
      </c>
      <c r="U125" s="70">
        <v>0</v>
      </c>
      <c r="V125" s="70">
        <v>0</v>
      </c>
      <c r="W125" s="70">
        <v>0</v>
      </c>
      <c r="X125" s="70">
        <v>0</v>
      </c>
      <c r="Y125" s="70">
        <v>0</v>
      </c>
      <c r="Z125" s="70">
        <v>0</v>
      </c>
      <c r="AA125" s="70">
        <v>0</v>
      </c>
      <c r="AB125" s="70">
        <v>0</v>
      </c>
      <c r="AC125" s="70">
        <v>0</v>
      </c>
      <c r="AD125" s="70">
        <v>578608</v>
      </c>
      <c r="AE125" s="70">
        <v>578608</v>
      </c>
      <c r="AF125" s="70">
        <v>0</v>
      </c>
      <c r="AG125" s="70">
        <v>0</v>
      </c>
      <c r="AI125" s="69" t="s">
        <v>355</v>
      </c>
      <c r="AJ125" s="70">
        <v>48969</v>
      </c>
      <c r="AK125" s="70">
        <v>0</v>
      </c>
      <c r="AL125" s="70">
        <v>0</v>
      </c>
      <c r="AM125" s="70">
        <v>0</v>
      </c>
      <c r="AN125" s="70">
        <v>0</v>
      </c>
      <c r="AO125" s="70">
        <v>0</v>
      </c>
      <c r="AP125" s="70">
        <v>0</v>
      </c>
      <c r="AQ125" s="70">
        <v>0</v>
      </c>
      <c r="AR125" s="70">
        <v>0</v>
      </c>
      <c r="AS125" s="70">
        <v>0</v>
      </c>
      <c r="AT125" s="70">
        <v>0</v>
      </c>
      <c r="AU125" s="70">
        <v>48969</v>
      </c>
      <c r="AV125" s="70">
        <v>48969</v>
      </c>
      <c r="AW125" s="70">
        <v>0</v>
      </c>
      <c r="AX125" s="70">
        <v>0</v>
      </c>
      <c r="AZ125" s="69" t="s">
        <v>355</v>
      </c>
      <c r="BA125" s="70">
        <v>1001290</v>
      </c>
      <c r="BB125" s="70">
        <v>0</v>
      </c>
      <c r="BC125" s="70">
        <v>0</v>
      </c>
      <c r="BD125" s="70">
        <v>0</v>
      </c>
      <c r="BE125" s="70">
        <v>0</v>
      </c>
      <c r="BF125" s="70">
        <v>0</v>
      </c>
      <c r="BG125" s="70">
        <v>0</v>
      </c>
      <c r="BH125" s="70">
        <v>0</v>
      </c>
      <c r="BI125" s="70">
        <v>0</v>
      </c>
      <c r="BJ125" s="70">
        <v>0</v>
      </c>
      <c r="BK125" s="70">
        <v>0</v>
      </c>
      <c r="BL125" s="70">
        <v>1001290</v>
      </c>
      <c r="BM125" s="70">
        <v>1001288</v>
      </c>
      <c r="BN125" s="70">
        <v>-2</v>
      </c>
      <c r="BO125" s="70">
        <v>0</v>
      </c>
      <c r="BQ125" s="69" t="s">
        <v>355</v>
      </c>
      <c r="BR125" s="70">
        <v>1001290</v>
      </c>
      <c r="BS125" s="70">
        <v>0</v>
      </c>
      <c r="BT125" s="70">
        <v>0</v>
      </c>
      <c r="BU125" s="70">
        <v>0</v>
      </c>
      <c r="BV125" s="70">
        <v>0</v>
      </c>
      <c r="BW125" s="70">
        <v>0</v>
      </c>
      <c r="BX125" s="70">
        <v>0</v>
      </c>
      <c r="BY125" s="70">
        <v>0</v>
      </c>
      <c r="BZ125" s="70">
        <v>0</v>
      </c>
      <c r="CA125" s="70">
        <v>0</v>
      </c>
      <c r="CB125" s="70">
        <v>0</v>
      </c>
      <c r="CC125" s="70">
        <v>1001290</v>
      </c>
      <c r="CD125" s="70">
        <v>1001288</v>
      </c>
      <c r="CE125" s="70">
        <v>-2</v>
      </c>
      <c r="CF125" s="70">
        <v>0</v>
      </c>
    </row>
    <row r="126" spans="1:84" ht="15" thickBot="1">
      <c r="A126" s="69" t="s">
        <v>356</v>
      </c>
      <c r="B126" s="70">
        <v>332932</v>
      </c>
      <c r="C126" s="70">
        <v>0</v>
      </c>
      <c r="D126" s="70">
        <v>0</v>
      </c>
      <c r="E126" s="70">
        <v>0</v>
      </c>
      <c r="F126" s="70">
        <v>0</v>
      </c>
      <c r="G126" s="70">
        <v>0</v>
      </c>
      <c r="H126" s="70">
        <v>0</v>
      </c>
      <c r="I126" s="70">
        <v>0</v>
      </c>
      <c r="J126" s="70">
        <v>0</v>
      </c>
      <c r="K126" s="70">
        <v>0</v>
      </c>
      <c r="L126" s="70">
        <v>0</v>
      </c>
      <c r="M126" s="70">
        <v>332932</v>
      </c>
      <c r="N126" s="70">
        <v>332932</v>
      </c>
      <c r="O126" s="70">
        <v>0</v>
      </c>
      <c r="P126" s="70">
        <v>0</v>
      </c>
      <c r="R126" s="69" t="s">
        <v>356</v>
      </c>
      <c r="S126" s="70">
        <v>578608</v>
      </c>
      <c r="T126" s="70">
        <v>40382</v>
      </c>
      <c r="U126" s="70">
        <v>0</v>
      </c>
      <c r="V126" s="70">
        <v>0</v>
      </c>
      <c r="W126" s="70">
        <v>0</v>
      </c>
      <c r="X126" s="70">
        <v>0</v>
      </c>
      <c r="Y126" s="70">
        <v>0</v>
      </c>
      <c r="Z126" s="70">
        <v>0</v>
      </c>
      <c r="AA126" s="70">
        <v>0</v>
      </c>
      <c r="AB126" s="70">
        <v>0</v>
      </c>
      <c r="AC126" s="70">
        <v>0</v>
      </c>
      <c r="AD126" s="70">
        <v>618990</v>
      </c>
      <c r="AE126" s="70">
        <v>618990</v>
      </c>
      <c r="AF126" s="70">
        <v>0</v>
      </c>
      <c r="AG126" s="70">
        <v>0</v>
      </c>
      <c r="AI126" s="69" t="s">
        <v>356</v>
      </c>
      <c r="AJ126" s="70">
        <v>31828</v>
      </c>
      <c r="AK126" s="70">
        <v>16248</v>
      </c>
      <c r="AL126" s="70">
        <v>0</v>
      </c>
      <c r="AM126" s="70">
        <v>0</v>
      </c>
      <c r="AN126" s="70">
        <v>0</v>
      </c>
      <c r="AO126" s="70">
        <v>0</v>
      </c>
      <c r="AP126" s="70">
        <v>0</v>
      </c>
      <c r="AQ126" s="70">
        <v>0</v>
      </c>
      <c r="AR126" s="70">
        <v>0</v>
      </c>
      <c r="AS126" s="70">
        <v>0</v>
      </c>
      <c r="AT126" s="70">
        <v>0</v>
      </c>
      <c r="AU126" s="70">
        <v>48076</v>
      </c>
      <c r="AV126" s="70">
        <v>48076</v>
      </c>
      <c r="AW126" s="70">
        <v>0</v>
      </c>
      <c r="AX126" s="70">
        <v>0</v>
      </c>
      <c r="AZ126" s="69" t="s">
        <v>356</v>
      </c>
      <c r="BA126" s="70">
        <v>999616</v>
      </c>
      <c r="BB126" s="70">
        <v>384</v>
      </c>
      <c r="BC126" s="70">
        <v>0</v>
      </c>
      <c r="BD126" s="70">
        <v>0</v>
      </c>
      <c r="BE126" s="70">
        <v>0</v>
      </c>
      <c r="BF126" s="70">
        <v>0</v>
      </c>
      <c r="BG126" s="70">
        <v>0</v>
      </c>
      <c r="BH126" s="70">
        <v>0</v>
      </c>
      <c r="BI126" s="70">
        <v>0</v>
      </c>
      <c r="BJ126" s="70">
        <v>0</v>
      </c>
      <c r="BK126" s="70">
        <v>0</v>
      </c>
      <c r="BL126" s="70">
        <v>1000000</v>
      </c>
      <c r="BM126" s="70">
        <v>1000000</v>
      </c>
      <c r="BN126" s="70">
        <v>0</v>
      </c>
      <c r="BO126" s="70">
        <v>0</v>
      </c>
      <c r="BQ126" s="69" t="s">
        <v>356</v>
      </c>
      <c r="BR126" s="70">
        <v>999616</v>
      </c>
      <c r="BS126" s="70">
        <v>384</v>
      </c>
      <c r="BT126" s="70">
        <v>0</v>
      </c>
      <c r="BU126" s="70">
        <v>0</v>
      </c>
      <c r="BV126" s="70">
        <v>0</v>
      </c>
      <c r="BW126" s="70">
        <v>0</v>
      </c>
      <c r="BX126" s="70">
        <v>0</v>
      </c>
      <c r="BY126" s="70">
        <v>0</v>
      </c>
      <c r="BZ126" s="70">
        <v>0</v>
      </c>
      <c r="CA126" s="70">
        <v>0</v>
      </c>
      <c r="CB126" s="70">
        <v>0</v>
      </c>
      <c r="CC126" s="70">
        <v>1000000</v>
      </c>
      <c r="CD126" s="70">
        <v>1000000</v>
      </c>
      <c r="CE126" s="70">
        <v>0</v>
      </c>
      <c r="CF126" s="70">
        <v>0</v>
      </c>
    </row>
    <row r="127" spans="1:84" ht="15" thickBot="1">
      <c r="A127" s="69" t="s">
        <v>357</v>
      </c>
      <c r="B127" s="70">
        <v>92862</v>
      </c>
      <c r="C127" s="70">
        <v>174995</v>
      </c>
      <c r="D127" s="70">
        <v>0</v>
      </c>
      <c r="E127" s="70">
        <v>0</v>
      </c>
      <c r="F127" s="70">
        <v>0</v>
      </c>
      <c r="G127" s="70">
        <v>0</v>
      </c>
      <c r="H127" s="70">
        <v>0</v>
      </c>
      <c r="I127" s="70">
        <v>0</v>
      </c>
      <c r="J127" s="70">
        <v>0</v>
      </c>
      <c r="K127" s="70">
        <v>0</v>
      </c>
      <c r="L127" s="70">
        <v>0</v>
      </c>
      <c r="M127" s="70">
        <v>267857</v>
      </c>
      <c r="N127" s="70">
        <v>267857</v>
      </c>
      <c r="O127" s="70">
        <v>0</v>
      </c>
      <c r="P127" s="70">
        <v>0</v>
      </c>
      <c r="R127" s="69" t="s">
        <v>357</v>
      </c>
      <c r="S127" s="70">
        <v>30157</v>
      </c>
      <c r="T127" s="70">
        <v>630557</v>
      </c>
      <c r="U127" s="70">
        <v>0</v>
      </c>
      <c r="V127" s="70">
        <v>0</v>
      </c>
      <c r="W127" s="70">
        <v>0</v>
      </c>
      <c r="X127" s="70">
        <v>0</v>
      </c>
      <c r="Y127" s="70">
        <v>0</v>
      </c>
      <c r="Z127" s="70">
        <v>0</v>
      </c>
      <c r="AA127" s="70">
        <v>0</v>
      </c>
      <c r="AB127" s="70">
        <v>0</v>
      </c>
      <c r="AC127" s="70">
        <v>0</v>
      </c>
      <c r="AD127" s="70">
        <v>660714</v>
      </c>
      <c r="AE127" s="70">
        <v>660714</v>
      </c>
      <c r="AF127" s="70">
        <v>0</v>
      </c>
      <c r="AG127" s="70">
        <v>0</v>
      </c>
      <c r="AI127" s="69" t="s">
        <v>357</v>
      </c>
      <c r="AJ127" s="70">
        <v>3339</v>
      </c>
      <c r="AK127" s="70">
        <v>68089</v>
      </c>
      <c r="AL127" s="70">
        <v>0</v>
      </c>
      <c r="AM127" s="70">
        <v>0</v>
      </c>
      <c r="AN127" s="70">
        <v>0</v>
      </c>
      <c r="AO127" s="70">
        <v>0</v>
      </c>
      <c r="AP127" s="70">
        <v>0</v>
      </c>
      <c r="AQ127" s="70">
        <v>0</v>
      </c>
      <c r="AR127" s="70">
        <v>0</v>
      </c>
      <c r="AS127" s="70">
        <v>0</v>
      </c>
      <c r="AT127" s="70">
        <v>0</v>
      </c>
      <c r="AU127" s="70">
        <v>71428</v>
      </c>
      <c r="AV127" s="70">
        <v>71428</v>
      </c>
      <c r="AW127" s="70">
        <v>0</v>
      </c>
      <c r="AX127" s="70">
        <v>0</v>
      </c>
      <c r="AZ127" s="69" t="s">
        <v>357</v>
      </c>
      <c r="BA127" s="70">
        <v>2017</v>
      </c>
      <c r="BB127" s="70">
        <v>997983</v>
      </c>
      <c r="BC127" s="70">
        <v>0</v>
      </c>
      <c r="BD127" s="70">
        <v>0</v>
      </c>
      <c r="BE127" s="70">
        <v>0</v>
      </c>
      <c r="BF127" s="70">
        <v>0</v>
      </c>
      <c r="BG127" s="70">
        <v>0</v>
      </c>
      <c r="BH127" s="70">
        <v>0</v>
      </c>
      <c r="BI127" s="70">
        <v>0</v>
      </c>
      <c r="BJ127" s="70">
        <v>0</v>
      </c>
      <c r="BK127" s="70">
        <v>0</v>
      </c>
      <c r="BL127" s="70">
        <v>1000000</v>
      </c>
      <c r="BM127" s="70">
        <v>1000000</v>
      </c>
      <c r="BN127" s="70">
        <v>0</v>
      </c>
      <c r="BO127" s="70">
        <v>0</v>
      </c>
      <c r="BQ127" s="69" t="s">
        <v>357</v>
      </c>
      <c r="BR127" s="70">
        <v>340</v>
      </c>
      <c r="BS127" s="70">
        <v>999660</v>
      </c>
      <c r="BT127" s="70">
        <v>0</v>
      </c>
      <c r="BU127" s="70">
        <v>0</v>
      </c>
      <c r="BV127" s="70">
        <v>0</v>
      </c>
      <c r="BW127" s="70">
        <v>0</v>
      </c>
      <c r="BX127" s="70">
        <v>0</v>
      </c>
      <c r="BY127" s="70">
        <v>0</v>
      </c>
      <c r="BZ127" s="70">
        <v>0</v>
      </c>
      <c r="CA127" s="70">
        <v>0</v>
      </c>
      <c r="CB127" s="70">
        <v>0</v>
      </c>
      <c r="CC127" s="70">
        <v>1000000</v>
      </c>
      <c r="CD127" s="70">
        <v>1000000</v>
      </c>
      <c r="CE127" s="70">
        <v>0</v>
      </c>
      <c r="CF127" s="70">
        <v>0</v>
      </c>
    </row>
    <row r="128" spans="1:84" ht="15" thickBot="1">
      <c r="A128" s="69" t="s">
        <v>358</v>
      </c>
      <c r="B128" s="70">
        <v>295358</v>
      </c>
      <c r="C128" s="70">
        <v>0</v>
      </c>
      <c r="D128" s="70">
        <v>0</v>
      </c>
      <c r="E128" s="70">
        <v>0</v>
      </c>
      <c r="F128" s="70">
        <v>0</v>
      </c>
      <c r="G128" s="70">
        <v>0</v>
      </c>
      <c r="H128" s="70">
        <v>0</v>
      </c>
      <c r="I128" s="70">
        <v>0</v>
      </c>
      <c r="J128" s="70">
        <v>0</v>
      </c>
      <c r="K128" s="70">
        <v>0</v>
      </c>
      <c r="L128" s="70">
        <v>0</v>
      </c>
      <c r="M128" s="70">
        <v>295358</v>
      </c>
      <c r="N128" s="70">
        <v>295358</v>
      </c>
      <c r="O128" s="70">
        <v>0</v>
      </c>
      <c r="P128" s="70">
        <v>0</v>
      </c>
      <c r="R128" s="69" t="s">
        <v>358</v>
      </c>
      <c r="S128" s="70">
        <v>562407</v>
      </c>
      <c r="T128" s="70">
        <v>60377</v>
      </c>
      <c r="U128" s="70">
        <v>0</v>
      </c>
      <c r="V128" s="70">
        <v>0</v>
      </c>
      <c r="W128" s="70">
        <v>0</v>
      </c>
      <c r="X128" s="70">
        <v>0</v>
      </c>
      <c r="Y128" s="70">
        <v>0</v>
      </c>
      <c r="Z128" s="70">
        <v>0</v>
      </c>
      <c r="AA128" s="70">
        <v>0</v>
      </c>
      <c r="AB128" s="70">
        <v>0</v>
      </c>
      <c r="AC128" s="70">
        <v>0</v>
      </c>
      <c r="AD128" s="70">
        <v>622784</v>
      </c>
      <c r="AE128" s="70">
        <v>622784</v>
      </c>
      <c r="AF128" s="70">
        <v>0</v>
      </c>
      <c r="AG128" s="70">
        <v>0</v>
      </c>
      <c r="AI128" s="69" t="s">
        <v>358</v>
      </c>
      <c r="AJ128" s="70">
        <v>25088</v>
      </c>
      <c r="AK128" s="70">
        <v>55080</v>
      </c>
      <c r="AL128" s="70">
        <v>0</v>
      </c>
      <c r="AM128" s="70">
        <v>0</v>
      </c>
      <c r="AN128" s="70">
        <v>0</v>
      </c>
      <c r="AO128" s="70">
        <v>0</v>
      </c>
      <c r="AP128" s="70">
        <v>0</v>
      </c>
      <c r="AQ128" s="70">
        <v>0</v>
      </c>
      <c r="AR128" s="70">
        <v>0</v>
      </c>
      <c r="AS128" s="70">
        <v>0</v>
      </c>
      <c r="AT128" s="70">
        <v>0</v>
      </c>
      <c r="AU128" s="70">
        <v>80168</v>
      </c>
      <c r="AV128" s="70">
        <v>80168</v>
      </c>
      <c r="AW128" s="70">
        <v>0</v>
      </c>
      <c r="AX128" s="70">
        <v>0</v>
      </c>
      <c r="AZ128" s="69" t="s">
        <v>358</v>
      </c>
      <c r="BA128" s="70">
        <v>996924</v>
      </c>
      <c r="BB128" s="70">
        <v>4763</v>
      </c>
      <c r="BC128" s="70">
        <v>0</v>
      </c>
      <c r="BD128" s="70">
        <v>0</v>
      </c>
      <c r="BE128" s="70">
        <v>0</v>
      </c>
      <c r="BF128" s="70">
        <v>0</v>
      </c>
      <c r="BG128" s="70">
        <v>0</v>
      </c>
      <c r="BH128" s="70">
        <v>0</v>
      </c>
      <c r="BI128" s="70">
        <v>0</v>
      </c>
      <c r="BJ128" s="70">
        <v>0</v>
      </c>
      <c r="BK128" s="70">
        <v>0</v>
      </c>
      <c r="BL128" s="70">
        <v>1001687</v>
      </c>
      <c r="BM128" s="70">
        <v>1001687</v>
      </c>
      <c r="BN128" s="70">
        <v>0</v>
      </c>
      <c r="BO128" s="70">
        <v>0</v>
      </c>
      <c r="BQ128" s="69" t="s">
        <v>358</v>
      </c>
      <c r="BR128" s="70">
        <v>999616</v>
      </c>
      <c r="BS128" s="70">
        <v>384</v>
      </c>
      <c r="BT128" s="70">
        <v>0</v>
      </c>
      <c r="BU128" s="70">
        <v>0</v>
      </c>
      <c r="BV128" s="70">
        <v>0</v>
      </c>
      <c r="BW128" s="70">
        <v>0</v>
      </c>
      <c r="BX128" s="70">
        <v>0</v>
      </c>
      <c r="BY128" s="70">
        <v>0</v>
      </c>
      <c r="BZ128" s="70">
        <v>0</v>
      </c>
      <c r="CA128" s="70">
        <v>0</v>
      </c>
      <c r="CB128" s="70">
        <v>0</v>
      </c>
      <c r="CC128" s="70">
        <v>1000000</v>
      </c>
      <c r="CD128" s="70">
        <v>1000000</v>
      </c>
      <c r="CE128" s="70">
        <v>0</v>
      </c>
      <c r="CF128" s="70">
        <v>0</v>
      </c>
    </row>
    <row r="129" spans="1:84" ht="15" thickBot="1">
      <c r="A129" s="69" t="s">
        <v>359</v>
      </c>
      <c r="B129" s="70">
        <v>315328</v>
      </c>
      <c r="C129" s="70">
        <v>0</v>
      </c>
      <c r="D129" s="70">
        <v>0</v>
      </c>
      <c r="E129" s="70">
        <v>0</v>
      </c>
      <c r="F129" s="70">
        <v>0</v>
      </c>
      <c r="G129" s="70">
        <v>0</v>
      </c>
      <c r="H129" s="70">
        <v>0</v>
      </c>
      <c r="I129" s="70">
        <v>0</v>
      </c>
      <c r="J129" s="70">
        <v>0</v>
      </c>
      <c r="K129" s="70">
        <v>0</v>
      </c>
      <c r="L129" s="70">
        <v>0</v>
      </c>
      <c r="M129" s="70">
        <v>315328</v>
      </c>
      <c r="N129" s="70">
        <v>315328</v>
      </c>
      <c r="O129" s="70">
        <v>0</v>
      </c>
      <c r="P129" s="70">
        <v>0</v>
      </c>
      <c r="R129" s="69" t="s">
        <v>359</v>
      </c>
      <c r="S129" s="70">
        <v>562407</v>
      </c>
      <c r="T129" s="70">
        <v>46352</v>
      </c>
      <c r="U129" s="70">
        <v>0</v>
      </c>
      <c r="V129" s="70">
        <v>0</v>
      </c>
      <c r="W129" s="70">
        <v>0</v>
      </c>
      <c r="X129" s="70">
        <v>0</v>
      </c>
      <c r="Y129" s="70">
        <v>0</v>
      </c>
      <c r="Z129" s="70">
        <v>0</v>
      </c>
      <c r="AA129" s="70">
        <v>0</v>
      </c>
      <c r="AB129" s="70">
        <v>0</v>
      </c>
      <c r="AC129" s="70">
        <v>0</v>
      </c>
      <c r="AD129" s="70">
        <v>608759</v>
      </c>
      <c r="AE129" s="70">
        <v>608759</v>
      </c>
      <c r="AF129" s="70">
        <v>0</v>
      </c>
      <c r="AG129" s="70">
        <v>0</v>
      </c>
      <c r="AI129" s="69" t="s">
        <v>359</v>
      </c>
      <c r="AJ129" s="70">
        <v>25088</v>
      </c>
      <c r="AK129" s="70">
        <v>46444</v>
      </c>
      <c r="AL129" s="70">
        <v>0</v>
      </c>
      <c r="AM129" s="70">
        <v>0</v>
      </c>
      <c r="AN129" s="70">
        <v>0</v>
      </c>
      <c r="AO129" s="70">
        <v>0</v>
      </c>
      <c r="AP129" s="70">
        <v>0</v>
      </c>
      <c r="AQ129" s="70">
        <v>0</v>
      </c>
      <c r="AR129" s="70">
        <v>0</v>
      </c>
      <c r="AS129" s="70">
        <v>0</v>
      </c>
      <c r="AT129" s="70">
        <v>0</v>
      </c>
      <c r="AU129" s="70">
        <v>71532</v>
      </c>
      <c r="AV129" s="70">
        <v>71532</v>
      </c>
      <c r="AW129" s="70">
        <v>0</v>
      </c>
      <c r="AX129" s="70">
        <v>0</v>
      </c>
      <c r="AZ129" s="69" t="s">
        <v>359</v>
      </c>
      <c r="BA129" s="70">
        <v>999616</v>
      </c>
      <c r="BB129" s="70">
        <v>4763</v>
      </c>
      <c r="BC129" s="70">
        <v>0</v>
      </c>
      <c r="BD129" s="70">
        <v>0</v>
      </c>
      <c r="BE129" s="70">
        <v>0</v>
      </c>
      <c r="BF129" s="70">
        <v>0</v>
      </c>
      <c r="BG129" s="70">
        <v>0</v>
      </c>
      <c r="BH129" s="70">
        <v>0</v>
      </c>
      <c r="BI129" s="70">
        <v>0</v>
      </c>
      <c r="BJ129" s="70">
        <v>0</v>
      </c>
      <c r="BK129" s="70">
        <v>0</v>
      </c>
      <c r="BL129" s="70">
        <v>1004379</v>
      </c>
      <c r="BM129" s="70">
        <v>1004379</v>
      </c>
      <c r="BN129" s="70">
        <v>0</v>
      </c>
      <c r="BO129" s="70">
        <v>0</v>
      </c>
      <c r="BQ129" s="69" t="s">
        <v>359</v>
      </c>
      <c r="BR129" s="70">
        <v>999616</v>
      </c>
      <c r="BS129" s="70">
        <v>384</v>
      </c>
      <c r="BT129" s="70">
        <v>0</v>
      </c>
      <c r="BU129" s="70">
        <v>0</v>
      </c>
      <c r="BV129" s="70">
        <v>0</v>
      </c>
      <c r="BW129" s="70">
        <v>0</v>
      </c>
      <c r="BX129" s="70">
        <v>0</v>
      </c>
      <c r="BY129" s="70">
        <v>0</v>
      </c>
      <c r="BZ129" s="70">
        <v>0</v>
      </c>
      <c r="CA129" s="70">
        <v>0</v>
      </c>
      <c r="CB129" s="70">
        <v>0</v>
      </c>
      <c r="CC129" s="70">
        <v>1000000</v>
      </c>
      <c r="CD129" s="70">
        <v>1000000</v>
      </c>
      <c r="CE129" s="70">
        <v>0</v>
      </c>
      <c r="CF129" s="70">
        <v>0</v>
      </c>
    </row>
    <row r="130" spans="1:84" ht="15" thickBot="1">
      <c r="A130" s="69" t="s">
        <v>360</v>
      </c>
      <c r="B130" s="70">
        <v>342809</v>
      </c>
      <c r="C130" s="70">
        <v>0</v>
      </c>
      <c r="D130" s="70">
        <v>0</v>
      </c>
      <c r="E130" s="70">
        <v>0</v>
      </c>
      <c r="F130" s="70">
        <v>0</v>
      </c>
      <c r="G130" s="70">
        <v>0</v>
      </c>
      <c r="H130" s="70">
        <v>0</v>
      </c>
      <c r="I130" s="70">
        <v>0</v>
      </c>
      <c r="J130" s="70">
        <v>0</v>
      </c>
      <c r="K130" s="70">
        <v>0</v>
      </c>
      <c r="L130" s="70">
        <v>0</v>
      </c>
      <c r="M130" s="70">
        <v>342809</v>
      </c>
      <c r="N130" s="70">
        <v>342809</v>
      </c>
      <c r="O130" s="70">
        <v>0</v>
      </c>
      <c r="P130" s="70">
        <v>0</v>
      </c>
      <c r="R130" s="69" t="s">
        <v>360</v>
      </c>
      <c r="S130" s="70">
        <v>578608</v>
      </c>
      <c r="T130" s="70">
        <v>10020</v>
      </c>
      <c r="U130" s="70">
        <v>0</v>
      </c>
      <c r="V130" s="70">
        <v>0</v>
      </c>
      <c r="W130" s="70">
        <v>0</v>
      </c>
      <c r="X130" s="70">
        <v>0</v>
      </c>
      <c r="Y130" s="70">
        <v>0</v>
      </c>
      <c r="Z130" s="70">
        <v>0</v>
      </c>
      <c r="AA130" s="70">
        <v>0</v>
      </c>
      <c r="AB130" s="70">
        <v>0</v>
      </c>
      <c r="AC130" s="70">
        <v>0</v>
      </c>
      <c r="AD130" s="70">
        <v>588628</v>
      </c>
      <c r="AE130" s="70">
        <v>588628</v>
      </c>
      <c r="AF130" s="70">
        <v>0</v>
      </c>
      <c r="AG130" s="70">
        <v>0</v>
      </c>
      <c r="AI130" s="69" t="s">
        <v>360</v>
      </c>
      <c r="AJ130" s="70">
        <v>48969</v>
      </c>
      <c r="AK130" s="70">
        <v>16248</v>
      </c>
      <c r="AL130" s="70">
        <v>0</v>
      </c>
      <c r="AM130" s="70">
        <v>0</v>
      </c>
      <c r="AN130" s="70">
        <v>0</v>
      </c>
      <c r="AO130" s="70">
        <v>0</v>
      </c>
      <c r="AP130" s="70">
        <v>0</v>
      </c>
      <c r="AQ130" s="70">
        <v>0</v>
      </c>
      <c r="AR130" s="70">
        <v>0</v>
      </c>
      <c r="AS130" s="70">
        <v>0</v>
      </c>
      <c r="AT130" s="70">
        <v>0</v>
      </c>
      <c r="AU130" s="70">
        <v>65217</v>
      </c>
      <c r="AV130" s="70">
        <v>65217</v>
      </c>
      <c r="AW130" s="70">
        <v>0</v>
      </c>
      <c r="AX130" s="70">
        <v>0</v>
      </c>
      <c r="AZ130" s="69" t="s">
        <v>360</v>
      </c>
      <c r="BA130" s="70">
        <v>1001290</v>
      </c>
      <c r="BB130" s="70">
        <v>384</v>
      </c>
      <c r="BC130" s="70">
        <v>0</v>
      </c>
      <c r="BD130" s="70">
        <v>0</v>
      </c>
      <c r="BE130" s="70">
        <v>0</v>
      </c>
      <c r="BF130" s="70">
        <v>0</v>
      </c>
      <c r="BG130" s="70">
        <v>0</v>
      </c>
      <c r="BH130" s="70">
        <v>0</v>
      </c>
      <c r="BI130" s="70">
        <v>0</v>
      </c>
      <c r="BJ130" s="70">
        <v>0</v>
      </c>
      <c r="BK130" s="70">
        <v>0</v>
      </c>
      <c r="BL130" s="70">
        <v>1001674</v>
      </c>
      <c r="BM130" s="70">
        <v>1001672</v>
      </c>
      <c r="BN130" s="70">
        <v>-2</v>
      </c>
      <c r="BO130" s="70">
        <v>0</v>
      </c>
      <c r="BQ130" s="69" t="s">
        <v>360</v>
      </c>
      <c r="BR130" s="70">
        <v>1001290</v>
      </c>
      <c r="BS130" s="70">
        <v>384</v>
      </c>
      <c r="BT130" s="70">
        <v>0</v>
      </c>
      <c r="BU130" s="70">
        <v>0</v>
      </c>
      <c r="BV130" s="70">
        <v>0</v>
      </c>
      <c r="BW130" s="70">
        <v>0</v>
      </c>
      <c r="BX130" s="70">
        <v>0</v>
      </c>
      <c r="BY130" s="70">
        <v>0</v>
      </c>
      <c r="BZ130" s="70">
        <v>0</v>
      </c>
      <c r="CA130" s="70">
        <v>0</v>
      </c>
      <c r="CB130" s="70">
        <v>0</v>
      </c>
      <c r="CC130" s="70">
        <v>1001674</v>
      </c>
      <c r="CD130" s="70">
        <v>1001672</v>
      </c>
      <c r="CE130" s="70">
        <v>-2</v>
      </c>
      <c r="CF130" s="70">
        <v>0</v>
      </c>
    </row>
    <row r="131" spans="1:84" ht="15" thickBot="1">
      <c r="A131" s="69" t="s">
        <v>361</v>
      </c>
      <c r="B131" s="70">
        <v>316239</v>
      </c>
      <c r="C131" s="70">
        <v>0</v>
      </c>
      <c r="D131" s="70">
        <v>0</v>
      </c>
      <c r="E131" s="70">
        <v>0</v>
      </c>
      <c r="F131" s="70">
        <v>0</v>
      </c>
      <c r="G131" s="70">
        <v>0</v>
      </c>
      <c r="H131" s="70">
        <v>0</v>
      </c>
      <c r="I131" s="70">
        <v>0</v>
      </c>
      <c r="J131" s="70">
        <v>0</v>
      </c>
      <c r="K131" s="70">
        <v>0</v>
      </c>
      <c r="L131" s="70">
        <v>0</v>
      </c>
      <c r="M131" s="70">
        <v>316239</v>
      </c>
      <c r="N131" s="70">
        <v>316239</v>
      </c>
      <c r="O131" s="70">
        <v>0</v>
      </c>
      <c r="P131" s="70">
        <v>0</v>
      </c>
      <c r="R131" s="69" t="s">
        <v>361</v>
      </c>
      <c r="S131" s="70">
        <v>562407</v>
      </c>
      <c r="T131" s="70">
        <v>40382</v>
      </c>
      <c r="U131" s="70">
        <v>0</v>
      </c>
      <c r="V131" s="70">
        <v>0</v>
      </c>
      <c r="W131" s="70">
        <v>0</v>
      </c>
      <c r="X131" s="70">
        <v>0</v>
      </c>
      <c r="Y131" s="70">
        <v>0</v>
      </c>
      <c r="Z131" s="70">
        <v>0</v>
      </c>
      <c r="AA131" s="70">
        <v>0</v>
      </c>
      <c r="AB131" s="70">
        <v>0</v>
      </c>
      <c r="AC131" s="70">
        <v>0</v>
      </c>
      <c r="AD131" s="70">
        <v>602789</v>
      </c>
      <c r="AE131" s="70">
        <v>602789</v>
      </c>
      <c r="AF131" s="70">
        <v>0</v>
      </c>
      <c r="AG131" s="70">
        <v>0</v>
      </c>
      <c r="AI131" s="69" t="s">
        <v>361</v>
      </c>
      <c r="AJ131" s="70">
        <v>31828</v>
      </c>
      <c r="AK131" s="70">
        <v>46444</v>
      </c>
      <c r="AL131" s="70">
        <v>0</v>
      </c>
      <c r="AM131" s="70">
        <v>0</v>
      </c>
      <c r="AN131" s="70">
        <v>0</v>
      </c>
      <c r="AO131" s="70">
        <v>0</v>
      </c>
      <c r="AP131" s="70">
        <v>0</v>
      </c>
      <c r="AQ131" s="70">
        <v>0</v>
      </c>
      <c r="AR131" s="70">
        <v>0</v>
      </c>
      <c r="AS131" s="70">
        <v>0</v>
      </c>
      <c r="AT131" s="70">
        <v>0</v>
      </c>
      <c r="AU131" s="70">
        <v>78272</v>
      </c>
      <c r="AV131" s="70">
        <v>78272</v>
      </c>
      <c r="AW131" s="70">
        <v>0</v>
      </c>
      <c r="AX131" s="70">
        <v>0</v>
      </c>
      <c r="AZ131" s="69" t="s">
        <v>361</v>
      </c>
      <c r="BA131" s="70">
        <v>999616</v>
      </c>
      <c r="BB131" s="70">
        <v>3083</v>
      </c>
      <c r="BC131" s="70">
        <v>0</v>
      </c>
      <c r="BD131" s="70">
        <v>0</v>
      </c>
      <c r="BE131" s="70">
        <v>0</v>
      </c>
      <c r="BF131" s="70">
        <v>0</v>
      </c>
      <c r="BG131" s="70">
        <v>0</v>
      </c>
      <c r="BH131" s="70">
        <v>0</v>
      </c>
      <c r="BI131" s="70">
        <v>0</v>
      </c>
      <c r="BJ131" s="70">
        <v>0</v>
      </c>
      <c r="BK131" s="70">
        <v>0</v>
      </c>
      <c r="BL131" s="70">
        <v>1002699</v>
      </c>
      <c r="BM131" s="70">
        <v>1002699</v>
      </c>
      <c r="BN131" s="70">
        <v>0</v>
      </c>
      <c r="BO131" s="70">
        <v>0</v>
      </c>
      <c r="BQ131" s="69" t="s">
        <v>361</v>
      </c>
      <c r="BR131" s="70">
        <v>999616</v>
      </c>
      <c r="BS131" s="70">
        <v>384</v>
      </c>
      <c r="BT131" s="70">
        <v>0</v>
      </c>
      <c r="BU131" s="70">
        <v>0</v>
      </c>
      <c r="BV131" s="70">
        <v>0</v>
      </c>
      <c r="BW131" s="70">
        <v>0</v>
      </c>
      <c r="BX131" s="70">
        <v>0</v>
      </c>
      <c r="BY131" s="70">
        <v>0</v>
      </c>
      <c r="BZ131" s="70">
        <v>0</v>
      </c>
      <c r="CA131" s="70">
        <v>0</v>
      </c>
      <c r="CB131" s="70">
        <v>0</v>
      </c>
      <c r="CC131" s="70">
        <v>1000000</v>
      </c>
      <c r="CD131" s="70">
        <v>1000000</v>
      </c>
      <c r="CE131" s="70">
        <v>0</v>
      </c>
      <c r="CF131" s="70">
        <v>0</v>
      </c>
    </row>
    <row r="132" spans="1:84" ht="15" thickBot="1"/>
    <row r="133" spans="1:84" ht="15" thickBot="1">
      <c r="A133" s="71" t="s">
        <v>392</v>
      </c>
      <c r="B133" s="72">
        <v>544840</v>
      </c>
      <c r="R133" s="71" t="s">
        <v>392</v>
      </c>
      <c r="S133" s="72">
        <v>1238135</v>
      </c>
      <c r="AI133" s="71" t="s">
        <v>392</v>
      </c>
      <c r="AJ133" s="72">
        <v>208405</v>
      </c>
      <c r="AZ133" s="71" t="s">
        <v>392</v>
      </c>
      <c r="BA133" s="72">
        <v>2007150</v>
      </c>
      <c r="BQ133" s="71" t="s">
        <v>392</v>
      </c>
      <c r="BR133" s="72">
        <v>2001470</v>
      </c>
    </row>
    <row r="134" spans="1:84" ht="15" thickBot="1">
      <c r="A134" s="71" t="s">
        <v>393</v>
      </c>
      <c r="B134" s="72">
        <v>0</v>
      </c>
      <c r="R134" s="71" t="s">
        <v>393</v>
      </c>
      <c r="S134" s="72">
        <v>0</v>
      </c>
      <c r="AI134" s="71" t="s">
        <v>393</v>
      </c>
      <c r="AJ134" s="72">
        <v>0</v>
      </c>
      <c r="AZ134" s="71" t="s">
        <v>393</v>
      </c>
      <c r="BA134" s="72">
        <v>0</v>
      </c>
      <c r="BQ134" s="71" t="s">
        <v>393</v>
      </c>
      <c r="BR134" s="72">
        <v>0</v>
      </c>
    </row>
    <row r="135" spans="1:84" ht="15" thickBot="1">
      <c r="A135" s="71" t="s">
        <v>394</v>
      </c>
      <c r="B135" s="72">
        <v>3049076</v>
      </c>
      <c r="R135" s="71" t="s">
        <v>394</v>
      </c>
      <c r="S135" s="72">
        <v>6877187</v>
      </c>
      <c r="AI135" s="71" t="s">
        <v>394</v>
      </c>
      <c r="AJ135" s="72">
        <v>1035302</v>
      </c>
      <c r="AZ135" s="71" t="s">
        <v>394</v>
      </c>
      <c r="BA135" s="72">
        <v>11034754</v>
      </c>
      <c r="BQ135" s="71" t="s">
        <v>394</v>
      </c>
      <c r="BR135" s="72">
        <v>11003664</v>
      </c>
    </row>
    <row r="136" spans="1:84" ht="15" thickBot="1">
      <c r="A136" s="71" t="s">
        <v>395</v>
      </c>
      <c r="B136" s="72">
        <v>3049076</v>
      </c>
      <c r="R136" s="71" t="s">
        <v>395</v>
      </c>
      <c r="S136" s="72">
        <v>6877187</v>
      </c>
      <c r="AI136" s="71" t="s">
        <v>395</v>
      </c>
      <c r="AJ136" s="72">
        <v>1035302</v>
      </c>
      <c r="AZ136" s="71" t="s">
        <v>395</v>
      </c>
      <c r="BA136" s="72">
        <v>11034748</v>
      </c>
      <c r="BQ136" s="71" t="s">
        <v>395</v>
      </c>
      <c r="BR136" s="72">
        <v>11003666</v>
      </c>
    </row>
    <row r="137" spans="1:84" ht="15" thickBot="1">
      <c r="A137" s="71" t="s">
        <v>396</v>
      </c>
      <c r="B137" s="72">
        <v>0</v>
      </c>
      <c r="R137" s="71" t="s">
        <v>396</v>
      </c>
      <c r="S137" s="72">
        <v>0</v>
      </c>
      <c r="AI137" s="71" t="s">
        <v>396</v>
      </c>
      <c r="AJ137" s="72">
        <v>0</v>
      </c>
      <c r="AZ137" s="71" t="s">
        <v>396</v>
      </c>
      <c r="BA137" s="72">
        <v>6</v>
      </c>
      <c r="BQ137" s="71" t="s">
        <v>396</v>
      </c>
      <c r="BR137" s="72">
        <v>-2</v>
      </c>
    </row>
    <row r="138" spans="1:84" ht="15" thickBot="1">
      <c r="A138" s="71" t="s">
        <v>397</v>
      </c>
      <c r="B138" s="72"/>
      <c r="R138" s="71" t="s">
        <v>397</v>
      </c>
      <c r="S138" s="72"/>
      <c r="AI138" s="71" t="s">
        <v>397</v>
      </c>
      <c r="AJ138" s="72"/>
      <c r="AZ138" s="71" t="s">
        <v>397</v>
      </c>
      <c r="BA138" s="72"/>
      <c r="BQ138" s="71" t="s">
        <v>397</v>
      </c>
      <c r="BR138" s="72"/>
    </row>
    <row r="139" spans="1:84" ht="15" thickBot="1">
      <c r="A139" s="71" t="s">
        <v>398</v>
      </c>
      <c r="B139" s="72"/>
      <c r="R139" s="71" t="s">
        <v>398</v>
      </c>
      <c r="S139" s="72"/>
      <c r="AI139" s="71" t="s">
        <v>398</v>
      </c>
      <c r="AJ139" s="72"/>
      <c r="AZ139" s="71" t="s">
        <v>398</v>
      </c>
      <c r="BA139" s="72"/>
      <c r="BQ139" s="71" t="s">
        <v>398</v>
      </c>
      <c r="BR139" s="72"/>
    </row>
    <row r="140" spans="1:84" ht="15" thickBot="1">
      <c r="A140" s="71" t="s">
        <v>399</v>
      </c>
      <c r="B140" s="72">
        <v>0</v>
      </c>
      <c r="R140" s="71" t="s">
        <v>399</v>
      </c>
      <c r="S140" s="72">
        <v>0</v>
      </c>
      <c r="AI140" s="71" t="s">
        <v>399</v>
      </c>
      <c r="AJ140" s="72">
        <v>0</v>
      </c>
      <c r="AZ140" s="71" t="s">
        <v>399</v>
      </c>
      <c r="BA140" s="72">
        <v>0</v>
      </c>
      <c r="BQ140" s="71" t="s">
        <v>399</v>
      </c>
      <c r="BR140" s="72">
        <v>0</v>
      </c>
    </row>
    <row r="142" spans="1:84">
      <c r="A142" s="74" t="s">
        <v>400</v>
      </c>
      <c r="R142" s="74" t="s">
        <v>400</v>
      </c>
      <c r="AI142" s="74" t="s">
        <v>400</v>
      </c>
      <c r="AZ142" s="74" t="s">
        <v>400</v>
      </c>
      <c r="BQ142" s="74" t="s">
        <v>400</v>
      </c>
    </row>
    <row r="144" spans="1:84">
      <c r="A144" s="73" t="s">
        <v>401</v>
      </c>
      <c r="R144" s="73" t="s">
        <v>401</v>
      </c>
      <c r="AI144" s="73" t="s">
        <v>401</v>
      </c>
      <c r="AZ144" s="73" t="s">
        <v>401</v>
      </c>
      <c r="BQ144" s="73" t="s">
        <v>401</v>
      </c>
    </row>
    <row r="145" spans="1:69">
      <c r="A145" s="73" t="s">
        <v>444</v>
      </c>
      <c r="R145" s="73" t="s">
        <v>444</v>
      </c>
      <c r="AI145" s="73" t="s">
        <v>444</v>
      </c>
      <c r="AZ145" s="73" t="s">
        <v>444</v>
      </c>
      <c r="BQ145" s="73" t="s">
        <v>452</v>
      </c>
    </row>
  </sheetData>
  <hyperlinks>
    <hyperlink ref="A68" r:id="rId1" display="https://miau.my-x.hu/myx-free/coco/test/855924420250730112802.html" xr:uid="{DE2C4DC8-F206-4BC1-89A4-1DB824416F11}"/>
    <hyperlink ref="R68" r:id="rId2" display="https://miau.my-x.hu/myx-free/coco/test/207443020250730112911.html" xr:uid="{1F89538F-4988-4206-A604-57103D0CBD17}"/>
    <hyperlink ref="AI68" r:id="rId3" display="https://miau.my-x.hu/myx-free/coco/test/941628420250730112950.html" xr:uid="{7F1444FE-C135-47A6-91B0-F1E3568CE3AB}"/>
    <hyperlink ref="AZ68" r:id="rId4" display="https://miau.my-x.hu/myx-free/coco/test/191037020250730113020.html" xr:uid="{2A8135AF-6EF6-4F72-89B5-4BBEC4586A79}"/>
    <hyperlink ref="BQ68" r:id="rId5" display="https://miau.my-x.hu/myx-free/coco/test/810867020250730113052.html" xr:uid="{23A479F6-ED9C-4035-B0FF-56423ECCC081}"/>
    <hyperlink ref="A142" r:id="rId6" display="https://miau.my-x.hu/myx-free/coco/test/307739420250730113553.html" xr:uid="{B737F4DE-B3D7-4C87-AE08-0F939DEEBC1A}"/>
    <hyperlink ref="R142" r:id="rId7" display="https://miau.my-x.hu/myx-free/coco/test/192972720250730113616.html" xr:uid="{8497431F-9148-4D4E-9C48-5030D6BF9BB7}"/>
    <hyperlink ref="AI142" r:id="rId8" display="https://miau.my-x.hu/myx-free/coco/test/721306820250730113639.html" xr:uid="{9BEA33FB-34AC-4C96-8220-FC5CD747E3D7}"/>
    <hyperlink ref="AZ142" r:id="rId9" display="https://miau.my-x.hu/myx-free/coco/test/899812520250730113717.html" xr:uid="{A7FCD7A5-0307-425F-B27D-30746A46A0E5}"/>
    <hyperlink ref="BQ142" r:id="rId10" display="https://miau.my-x.hu/myx-free/coco/test/265167220250730113749.html" xr:uid="{2A6D8947-ABED-4BB3-9500-7668A5F2F4A9}"/>
  </hyperlinks>
  <pageMargins left="0.7" right="0.7" top="0.75" bottom="0.75" header="0.3" footer="0.3"/>
  <drawing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33A41-6CEC-443E-9A4A-1F4E7B49D07F}">
  <dimension ref="A1:AC250"/>
  <sheetViews>
    <sheetView topLeftCell="A61" zoomScale="88" workbookViewId="0">
      <selection sqref="A1:Q5"/>
    </sheetView>
  </sheetViews>
  <sheetFormatPr defaultRowHeight="14.5"/>
  <cols>
    <col min="1" max="1" width="56" customWidth="1"/>
    <col min="2" max="3" width="4.81640625" bestFit="1" customWidth="1"/>
    <col min="4" max="4" width="5.6328125" bestFit="1" customWidth="1"/>
    <col min="5" max="6" width="4.81640625" bestFit="1" customWidth="1"/>
    <col min="7" max="7" width="4.6328125" bestFit="1" customWidth="1"/>
    <col min="8" max="9" width="4.81640625" bestFit="1" customWidth="1"/>
    <col min="10" max="10" width="5.36328125" bestFit="1" customWidth="1"/>
    <col min="11" max="11" width="5.54296875" bestFit="1" customWidth="1"/>
    <col min="12" max="12" width="4.6328125" bestFit="1" customWidth="1"/>
    <col min="13" max="14" width="3.54296875" bestFit="1" customWidth="1"/>
    <col min="15" max="17" width="4.54296875" bestFit="1" customWidth="1"/>
    <col min="19" max="19" width="9.08984375" bestFit="1" customWidth="1"/>
    <col min="20" max="29" width="5.453125" customWidth="1"/>
  </cols>
  <sheetData>
    <row r="1" spans="1:29">
      <c r="A1" s="64" t="s">
        <v>165</v>
      </c>
      <c r="B1" s="64"/>
      <c r="C1" s="64"/>
      <c r="D1" s="64"/>
      <c r="E1" s="64"/>
      <c r="F1" s="64"/>
      <c r="G1" s="64"/>
      <c r="H1" s="64"/>
      <c r="I1" s="64"/>
      <c r="J1" s="64"/>
      <c r="K1" s="64"/>
      <c r="L1" s="64"/>
      <c r="M1" s="64"/>
      <c r="N1" s="64"/>
      <c r="O1" s="64"/>
      <c r="P1" s="64"/>
      <c r="Q1" s="64"/>
    </row>
    <row r="2" spans="1:29">
      <c r="A2" s="64"/>
      <c r="B2" s="64"/>
      <c r="C2" s="64"/>
      <c r="D2" s="64"/>
      <c r="E2" s="64"/>
      <c r="F2" s="64"/>
      <c r="G2" s="64"/>
      <c r="H2" s="64"/>
      <c r="I2" s="64"/>
      <c r="J2" s="64"/>
      <c r="K2" s="64"/>
      <c r="L2" s="64"/>
      <c r="M2" s="64"/>
      <c r="N2" s="64"/>
      <c r="O2" s="64"/>
      <c r="P2" s="64"/>
      <c r="Q2" s="64"/>
    </row>
    <row r="3" spans="1:29">
      <c r="A3" s="64"/>
      <c r="B3" s="64"/>
      <c r="C3" s="64"/>
      <c r="D3" s="64"/>
      <c r="E3" s="64"/>
      <c r="F3" s="64"/>
      <c r="G3" s="64"/>
      <c r="H3" s="64"/>
      <c r="I3" s="64"/>
      <c r="J3" s="64"/>
      <c r="K3" s="64"/>
      <c r="L3" s="64"/>
      <c r="M3" s="64"/>
      <c r="N3" s="64"/>
      <c r="O3" s="64"/>
      <c r="P3" s="64"/>
      <c r="Q3" s="64"/>
    </row>
    <row r="4" spans="1:29">
      <c r="A4" s="64"/>
      <c r="B4" s="64"/>
      <c r="C4" s="64"/>
      <c r="D4" s="64"/>
      <c r="E4" s="64"/>
      <c r="F4" s="64"/>
      <c r="G4" s="64"/>
      <c r="H4" s="64"/>
      <c r="I4" s="64"/>
      <c r="J4" s="64"/>
      <c r="K4" s="64"/>
      <c r="L4" s="64"/>
      <c r="M4" s="64"/>
      <c r="N4" s="64"/>
      <c r="O4" s="64"/>
      <c r="P4" s="64"/>
      <c r="Q4" s="64"/>
    </row>
    <row r="5" spans="1:29">
      <c r="A5" s="64"/>
      <c r="B5" s="64"/>
      <c r="C5" s="64"/>
      <c r="D5" s="64"/>
      <c r="E5" s="64"/>
      <c r="F5" s="64"/>
      <c r="G5" s="64"/>
      <c r="H5" s="64"/>
      <c r="I5" s="64"/>
      <c r="J5" s="64"/>
      <c r="K5" s="64"/>
      <c r="L5" s="64"/>
      <c r="M5" s="64"/>
      <c r="N5" s="64"/>
      <c r="O5" s="64"/>
      <c r="P5" s="64"/>
      <c r="Q5" s="64"/>
    </row>
    <row r="6" spans="1:29" ht="15" thickBot="1">
      <c r="S6" t="s">
        <v>21</v>
      </c>
      <c r="T6" t="s">
        <v>265</v>
      </c>
      <c r="U6" t="s">
        <v>265</v>
      </c>
      <c r="V6" t="s">
        <v>265</v>
      </c>
      <c r="W6" t="s">
        <v>265</v>
      </c>
      <c r="X6" t="s">
        <v>265</v>
      </c>
      <c r="Y6" t="s">
        <v>111</v>
      </c>
      <c r="Z6" t="s">
        <v>111</v>
      </c>
      <c r="AA6" t="s">
        <v>111</v>
      </c>
      <c r="AB6" t="s">
        <v>111</v>
      </c>
      <c r="AC6" t="s">
        <v>111</v>
      </c>
    </row>
    <row r="7" spans="1:29" ht="15" thickBot="1">
      <c r="A7" t="s">
        <v>145</v>
      </c>
      <c r="B7" t="s">
        <v>146</v>
      </c>
      <c r="C7" t="s">
        <v>147</v>
      </c>
      <c r="D7" t="s">
        <v>148</v>
      </c>
      <c r="E7" t="s">
        <v>149</v>
      </c>
      <c r="F7" t="s">
        <v>150</v>
      </c>
      <c r="G7" t="s">
        <v>151</v>
      </c>
      <c r="H7" t="s">
        <v>152</v>
      </c>
      <c r="I7" t="s">
        <v>153</v>
      </c>
      <c r="J7" t="s">
        <v>154</v>
      </c>
      <c r="K7" t="s">
        <v>155</v>
      </c>
      <c r="L7" t="s">
        <v>156</v>
      </c>
      <c r="M7" t="s">
        <v>157</v>
      </c>
      <c r="N7" t="s">
        <v>158</v>
      </c>
      <c r="O7" t="s">
        <v>159</v>
      </c>
      <c r="P7" t="s">
        <v>160</v>
      </c>
      <c r="Q7" t="s">
        <v>161</v>
      </c>
      <c r="S7" s="59">
        <f>AVERAGE(Y8:AC18)</f>
        <v>0.51807442304985396</v>
      </c>
      <c r="T7" t="s">
        <v>157</v>
      </c>
      <c r="U7" t="s">
        <v>158</v>
      </c>
      <c r="V7" t="s">
        <v>159</v>
      </c>
      <c r="W7" t="s">
        <v>160</v>
      </c>
      <c r="X7" t="s">
        <v>161</v>
      </c>
      <c r="Y7" t="str">
        <f>T7</f>
        <v>y1</v>
      </c>
      <c r="Z7" t="str">
        <f t="shared" ref="Z7:AC7" si="0">U7</f>
        <v>y2</v>
      </c>
      <c r="AA7" t="str">
        <f t="shared" si="0"/>
        <v>y3</v>
      </c>
      <c r="AB7" t="str">
        <f t="shared" si="0"/>
        <v>y4</v>
      </c>
      <c r="AC7" t="str">
        <f t="shared" si="0"/>
        <v>y5</v>
      </c>
    </row>
    <row r="8" spans="1:29">
      <c r="A8" t="s">
        <v>134</v>
      </c>
      <c r="B8" s="40">
        <v>0.7379977670264235</v>
      </c>
      <c r="C8" s="40">
        <v>0.2620022329735765</v>
      </c>
      <c r="D8" s="40">
        <v>0.21739130434782608</v>
      </c>
      <c r="E8" s="40">
        <v>0.61047546402237474</v>
      </c>
      <c r="F8" s="40">
        <v>0.12865497076023391</v>
      </c>
      <c r="G8" s="40">
        <v>4.3478260869565216E-2</v>
      </c>
      <c r="H8" s="40">
        <v>0.44041927179109969</v>
      </c>
      <c r="I8" s="40">
        <v>0.23593232806178743</v>
      </c>
      <c r="J8" s="40">
        <v>0.32364840014711294</v>
      </c>
      <c r="K8" s="40">
        <v>0.92866312121767836</v>
      </c>
      <c r="L8" s="40">
        <v>7.1336878782321658E-2</v>
      </c>
      <c r="M8" s="40">
        <v>1.8304960644334616E-4</v>
      </c>
      <c r="N8" s="40">
        <v>5.8575874061870771E-3</v>
      </c>
      <c r="O8" s="40">
        <v>0.15943620721215448</v>
      </c>
      <c r="P8" s="40">
        <v>0.65952773201537618</v>
      </c>
      <c r="Q8" s="40">
        <v>0.17499542375983893</v>
      </c>
      <c r="S8" t="s">
        <v>146</v>
      </c>
      <c r="T8" s="39">
        <f>CORREL($B8:$B18,M8:M18)</f>
        <v>0.17363145550896381</v>
      </c>
      <c r="U8" s="39">
        <f>CORREL($B8:$B18,N8:N18)</f>
        <v>-0.8239284988410418</v>
      </c>
      <c r="V8" s="39">
        <f>CORREL($B8:$B18,O8:O18)</f>
        <v>-0.96472429229995904</v>
      </c>
      <c r="W8" s="39">
        <f>CORREL($B8:$B18,P8:P18)</f>
        <v>-0.7054497292654629</v>
      </c>
      <c r="X8" s="39">
        <f>CORREL($B8:$B18,Q8:Q18)</f>
        <v>0.92893842011474215</v>
      </c>
      <c r="Y8" s="58">
        <f>ABS(T8)</f>
        <v>0.17363145550896381</v>
      </c>
      <c r="Z8" s="58">
        <f t="shared" ref="Z8:Z18" si="1">ABS(U8)</f>
        <v>0.8239284988410418</v>
      </c>
      <c r="AA8" s="58">
        <f t="shared" ref="AA8:AA18" si="2">ABS(V8)</f>
        <v>0.96472429229995904</v>
      </c>
      <c r="AB8" s="58">
        <f t="shared" ref="AB8:AB18" si="3">ABS(W8)</f>
        <v>0.7054497292654629</v>
      </c>
      <c r="AC8" s="58">
        <f t="shared" ref="AC8:AC18" si="4">ABS(X8)</f>
        <v>0.92893842011474215</v>
      </c>
    </row>
    <row r="9" spans="1:29">
      <c r="A9" t="s">
        <v>135</v>
      </c>
      <c r="B9" s="40">
        <v>0.8084142394822007</v>
      </c>
      <c r="C9" s="40">
        <v>0.19158576051779935</v>
      </c>
      <c r="D9" s="40">
        <v>0.25305623471882638</v>
      </c>
      <c r="E9" s="40">
        <v>0.59413202933985332</v>
      </c>
      <c r="F9" s="40">
        <v>0.11817440912795436</v>
      </c>
      <c r="G9" s="40">
        <v>3.4637326813365933E-2</v>
      </c>
      <c r="H9" s="40">
        <v>0.47149263292761051</v>
      </c>
      <c r="I9" s="40">
        <v>0.21620755925688662</v>
      </c>
      <c r="J9" s="40">
        <v>0.31229980781550287</v>
      </c>
      <c r="K9" s="40">
        <v>0.9312459651387992</v>
      </c>
      <c r="L9" s="40">
        <v>6.8754034861200769E-2</v>
      </c>
      <c r="M9" s="40">
        <v>3.1948881789137381E-4</v>
      </c>
      <c r="N9" s="40">
        <v>6.3897763578274758E-3</v>
      </c>
      <c r="O9" s="40">
        <v>0.13450479233226836</v>
      </c>
      <c r="P9" s="40">
        <v>0.63258785942492013</v>
      </c>
      <c r="Q9" s="40">
        <v>0.22619808306709266</v>
      </c>
      <c r="S9" t="s">
        <v>147</v>
      </c>
      <c r="T9" s="39">
        <f>CORREL($C8:$C18,M8:M18)</f>
        <v>-0.17363145550896411</v>
      </c>
      <c r="U9" s="39">
        <f t="shared" ref="U9:X9" si="5">CORREL($C8:$C18,N8:N18)</f>
        <v>0.82392849884104225</v>
      </c>
      <c r="V9" s="39">
        <f t="shared" si="5"/>
        <v>0.9647242922999596</v>
      </c>
      <c r="W9" s="39">
        <f t="shared" si="5"/>
        <v>0.7054497292654629</v>
      </c>
      <c r="X9" s="39">
        <f t="shared" si="5"/>
        <v>-0.92893842011474215</v>
      </c>
      <c r="Y9" s="58">
        <f t="shared" ref="Y9:Y18" si="6">ABS(T9)</f>
        <v>0.17363145550896411</v>
      </c>
      <c r="Z9" s="58">
        <f t="shared" si="1"/>
        <v>0.82392849884104225</v>
      </c>
      <c r="AA9" s="58">
        <f t="shared" si="2"/>
        <v>0.9647242922999596</v>
      </c>
      <c r="AB9" s="58">
        <f t="shared" si="3"/>
        <v>0.7054497292654629</v>
      </c>
      <c r="AC9" s="58">
        <f t="shared" si="4"/>
        <v>0.92893842011474215</v>
      </c>
    </row>
    <row r="10" spans="1:29">
      <c r="A10" t="s">
        <v>136</v>
      </c>
      <c r="B10" s="40">
        <v>0.74880730138975315</v>
      </c>
      <c r="C10" s="40">
        <v>0.25119269861024685</v>
      </c>
      <c r="D10" s="40">
        <v>0.19966489807316393</v>
      </c>
      <c r="E10" s="40">
        <v>0.62887461602904215</v>
      </c>
      <c r="F10" s="40">
        <v>0.1365540351857023</v>
      </c>
      <c r="G10" s="40">
        <v>3.4906450712091593E-2</v>
      </c>
      <c r="H10" s="40">
        <v>0.47270114942528735</v>
      </c>
      <c r="I10" s="40">
        <v>0.25492610837438423</v>
      </c>
      <c r="J10" s="40">
        <v>0.27237274220032842</v>
      </c>
      <c r="K10" s="40">
        <v>0.9311482168625026</v>
      </c>
      <c r="L10" s="40">
        <v>6.885178313749743E-2</v>
      </c>
      <c r="M10" s="40">
        <v>2.0437359493153485E-4</v>
      </c>
      <c r="N10" s="40">
        <v>6.1312078479460455E-3</v>
      </c>
      <c r="O10" s="40">
        <v>0.14653586756591047</v>
      </c>
      <c r="P10" s="40">
        <v>0.66155732679337831</v>
      </c>
      <c r="Q10" s="40">
        <v>0.18557122419783365</v>
      </c>
      <c r="S10" t="s">
        <v>148</v>
      </c>
      <c r="T10" s="39">
        <f>CORREL($D8:$D18,M8:M18)</f>
        <v>0.21044785931472051</v>
      </c>
      <c r="U10" s="39">
        <f t="shared" ref="U10:X10" si="7">CORREL($D8:$D18,N8:N18)</f>
        <v>-0.76632969707947951</v>
      </c>
      <c r="V10" s="39">
        <f t="shared" si="7"/>
        <v>-0.88124742239640608</v>
      </c>
      <c r="W10" s="39">
        <f t="shared" si="7"/>
        <v>-0.72374244528908638</v>
      </c>
      <c r="X10" s="39">
        <f t="shared" si="7"/>
        <v>0.88337513899647313</v>
      </c>
      <c r="Y10" s="58">
        <f t="shared" si="6"/>
        <v>0.21044785931472051</v>
      </c>
      <c r="Z10" s="58">
        <f t="shared" si="1"/>
        <v>0.76632969707947951</v>
      </c>
      <c r="AA10" s="58">
        <f t="shared" si="2"/>
        <v>0.88124742239640608</v>
      </c>
      <c r="AB10" s="58">
        <f t="shared" si="3"/>
        <v>0.72374244528908638</v>
      </c>
      <c r="AC10" s="58">
        <f t="shared" si="4"/>
        <v>0.88337513899647313</v>
      </c>
    </row>
    <row r="11" spans="1:29">
      <c r="A11" t="s">
        <v>137</v>
      </c>
      <c r="B11" s="40">
        <v>0.78609817269795768</v>
      </c>
      <c r="C11" s="40">
        <v>0.21390182730204227</v>
      </c>
      <c r="D11" s="40">
        <v>0.208352455254704</v>
      </c>
      <c r="E11" s="40">
        <v>0.62872877466727861</v>
      </c>
      <c r="F11" s="40">
        <v>0.13492427719137218</v>
      </c>
      <c r="G11" s="40">
        <v>2.799449288664525E-2</v>
      </c>
      <c r="H11" s="40">
        <v>0.50177556818181823</v>
      </c>
      <c r="I11" s="40">
        <v>0.24751420454545456</v>
      </c>
      <c r="J11" s="40">
        <v>0.25071022727272729</v>
      </c>
      <c r="K11" s="40">
        <v>0.93834367019336007</v>
      </c>
      <c r="L11" s="40">
        <v>6.165632980663991E-2</v>
      </c>
      <c r="M11" s="40">
        <v>0</v>
      </c>
      <c r="N11" s="40">
        <v>4.6461758398856322E-3</v>
      </c>
      <c r="O11" s="40">
        <v>0.13116511794138672</v>
      </c>
      <c r="P11" s="40">
        <v>0.64224446032880633</v>
      </c>
      <c r="Q11" s="40">
        <v>0.22194424588992137</v>
      </c>
      <c r="S11" t="s">
        <v>149</v>
      </c>
      <c r="T11" s="39">
        <f>CORREL($E8:$E18,M8:M18)</f>
        <v>-0.30060925887351836</v>
      </c>
      <c r="U11" s="39">
        <f t="shared" ref="U11:X11" si="8">CORREL($E8:$E18,N8:N18)</f>
        <v>0.71905278068269229</v>
      </c>
      <c r="V11" s="39">
        <f t="shared" si="8"/>
        <v>0.91159210357990961</v>
      </c>
      <c r="W11" s="39">
        <f t="shared" si="8"/>
        <v>0.82406132242154317</v>
      </c>
      <c r="X11" s="39">
        <f t="shared" si="8"/>
        <v>-0.94342634715562024</v>
      </c>
      <c r="Y11" s="58">
        <f t="shared" si="6"/>
        <v>0.30060925887351836</v>
      </c>
      <c r="Z11" s="58">
        <f t="shared" si="1"/>
        <v>0.71905278068269229</v>
      </c>
      <c r="AA11" s="58">
        <f t="shared" si="2"/>
        <v>0.91159210357990961</v>
      </c>
      <c r="AB11" s="58">
        <f t="shared" si="3"/>
        <v>0.82406132242154317</v>
      </c>
      <c r="AC11" s="58">
        <f t="shared" si="4"/>
        <v>0.94342634715562024</v>
      </c>
    </row>
    <row r="12" spans="1:29">
      <c r="A12" t="s">
        <v>138</v>
      </c>
      <c r="B12" s="40">
        <v>0.88273195876288657</v>
      </c>
      <c r="C12" s="40">
        <v>0.1172680412371134</v>
      </c>
      <c r="D12" s="40">
        <v>0.34740259740259738</v>
      </c>
      <c r="E12" s="40">
        <v>0.4642857142857143</v>
      </c>
      <c r="F12" s="40">
        <v>0.17045454545454544</v>
      </c>
      <c r="G12" s="40">
        <v>1.7857142857142856E-2</v>
      </c>
      <c r="H12" s="40">
        <v>0.48071979434447298</v>
      </c>
      <c r="I12" s="40">
        <v>0.19537275064267351</v>
      </c>
      <c r="J12" s="40">
        <v>0.32390745501285345</v>
      </c>
      <c r="K12" s="40">
        <v>0.98064516129032253</v>
      </c>
      <c r="L12" s="40">
        <v>1.935483870967742E-2</v>
      </c>
      <c r="M12" s="40">
        <v>1.288659793814433E-3</v>
      </c>
      <c r="N12" s="40">
        <v>1.288659793814433E-3</v>
      </c>
      <c r="O12" s="40">
        <v>4.8969072164948453E-2</v>
      </c>
      <c r="P12" s="40">
        <v>0.57860824742268047</v>
      </c>
      <c r="Q12" s="40">
        <v>0.36984536082474229</v>
      </c>
      <c r="S12" t="s">
        <v>150</v>
      </c>
      <c r="T12" s="39">
        <f>CORREL($F8:$F18,M8:M18)</f>
        <v>0.20226260702453078</v>
      </c>
      <c r="U12" s="39">
        <f t="shared" ref="U12:X12" si="9">CORREL($F8:$F18,N8:N18)</f>
        <v>3.1761580646964396E-2</v>
      </c>
      <c r="V12" s="39">
        <f t="shared" si="9"/>
        <v>-0.3071856682065997</v>
      </c>
      <c r="W12" s="39">
        <f t="shared" si="9"/>
        <v>-0.61946716149952952</v>
      </c>
      <c r="X12" s="39">
        <f t="shared" si="9"/>
        <v>0.4568457428357085</v>
      </c>
      <c r="Y12" s="58">
        <f t="shared" si="6"/>
        <v>0.20226260702453078</v>
      </c>
      <c r="Z12" s="58">
        <f t="shared" si="1"/>
        <v>3.1761580646964396E-2</v>
      </c>
      <c r="AA12" s="58">
        <f t="shared" si="2"/>
        <v>0.3071856682065997</v>
      </c>
      <c r="AB12" s="58">
        <f t="shared" si="3"/>
        <v>0.61946716149952952</v>
      </c>
      <c r="AC12" s="58">
        <f t="shared" si="4"/>
        <v>0.4568457428357085</v>
      </c>
    </row>
    <row r="13" spans="1:29">
      <c r="A13" t="s">
        <v>139</v>
      </c>
      <c r="B13" s="40">
        <v>0.89746682750301565</v>
      </c>
      <c r="C13" s="40">
        <v>0.10253317249698432</v>
      </c>
      <c r="D13" s="40">
        <v>0.33882030178326472</v>
      </c>
      <c r="E13" s="40">
        <v>0.49108367626886146</v>
      </c>
      <c r="F13" s="40">
        <v>0.14266117969821673</v>
      </c>
      <c r="G13" s="40">
        <v>2.7434842249657063E-2</v>
      </c>
      <c r="H13" s="40">
        <v>0.50175438596491229</v>
      </c>
      <c r="I13" s="40">
        <v>0.2304093567251462</v>
      </c>
      <c r="J13" s="40">
        <v>0.26783625730994154</v>
      </c>
      <c r="K13" s="40">
        <v>0.95545134818288391</v>
      </c>
      <c r="L13" s="40">
        <v>4.4548651817116064E-2</v>
      </c>
      <c r="M13" s="40">
        <v>0</v>
      </c>
      <c r="N13" s="40">
        <v>0</v>
      </c>
      <c r="O13" s="40">
        <v>4.807692307692308E-2</v>
      </c>
      <c r="P13" s="40">
        <v>0.61899038461538458</v>
      </c>
      <c r="Q13" s="40">
        <v>0.33293269230769229</v>
      </c>
      <c r="S13" t="s">
        <v>151</v>
      </c>
      <c r="T13" s="39">
        <f>CORREL($G8:$G18,M8:M18)</f>
        <v>0.1673484186116819</v>
      </c>
      <c r="U13" s="39">
        <f t="shared" ref="U13:X13" si="10">CORREL($G8:$G18,N8:N18)</f>
        <v>-0.19366436112896651</v>
      </c>
      <c r="V13" s="39">
        <f t="shared" si="10"/>
        <v>-3.0445698858852507E-2</v>
      </c>
      <c r="W13" s="39">
        <f t="shared" si="10"/>
        <v>0.24893217157278349</v>
      </c>
      <c r="X13" s="39">
        <f t="shared" si="10"/>
        <v>-8.4873548547206343E-2</v>
      </c>
      <c r="Y13" s="58">
        <f t="shared" si="6"/>
        <v>0.1673484186116819</v>
      </c>
      <c r="Z13" s="58">
        <f t="shared" si="1"/>
        <v>0.19366436112896651</v>
      </c>
      <c r="AA13" s="58">
        <f t="shared" si="2"/>
        <v>3.0445698858852507E-2</v>
      </c>
      <c r="AB13" s="58">
        <f t="shared" si="3"/>
        <v>0.24893217157278349</v>
      </c>
      <c r="AC13" s="58">
        <f t="shared" si="4"/>
        <v>8.4873548547206343E-2</v>
      </c>
    </row>
    <row r="14" spans="1:29">
      <c r="A14" t="s">
        <v>140</v>
      </c>
      <c r="B14" s="40">
        <v>0.87272727272727268</v>
      </c>
      <c r="C14" s="40">
        <v>0.12727272727272726</v>
      </c>
      <c r="D14" s="40">
        <v>0.30434782608695654</v>
      </c>
      <c r="E14" s="40">
        <v>0.54347826086956519</v>
      </c>
      <c r="F14" s="40">
        <v>8.6956521739130432E-2</v>
      </c>
      <c r="G14" s="40">
        <v>6.5217391304347824E-2</v>
      </c>
      <c r="H14" s="40">
        <v>0.5</v>
      </c>
      <c r="I14" s="40">
        <v>0.2857142857142857</v>
      </c>
      <c r="J14" s="40">
        <v>0.21428571428571427</v>
      </c>
      <c r="K14" s="40">
        <v>0.98181818181818181</v>
      </c>
      <c r="L14" s="40">
        <v>1.8181818181818181E-2</v>
      </c>
      <c r="M14" s="40">
        <v>0</v>
      </c>
      <c r="N14" s="40">
        <v>0</v>
      </c>
      <c r="O14" s="40">
        <v>7.1428571428571425E-2</v>
      </c>
      <c r="P14" s="40">
        <v>0.6607142857142857</v>
      </c>
      <c r="Q14" s="40">
        <v>0.26785714285714285</v>
      </c>
      <c r="S14" t="s">
        <v>152</v>
      </c>
      <c r="T14" s="39">
        <f>CORREL($H8:$H18,M8:M18)</f>
        <v>-0.40022423548609776</v>
      </c>
      <c r="U14" s="39">
        <f t="shared" ref="U14:X14" si="11">CORREL($H8:$H18,N8:N18)</f>
        <v>-0.30595099767939538</v>
      </c>
      <c r="V14" s="39">
        <f t="shared" si="11"/>
        <v>-0.51629303881166044</v>
      </c>
      <c r="W14" s="39">
        <f t="shared" si="11"/>
        <v>-0.22123849432046774</v>
      </c>
      <c r="X14" s="39">
        <f t="shared" si="11"/>
        <v>0.42805871457517319</v>
      </c>
      <c r="Y14" s="58">
        <f t="shared" si="6"/>
        <v>0.40022423548609776</v>
      </c>
      <c r="Z14" s="58">
        <f t="shared" si="1"/>
        <v>0.30595099767939538</v>
      </c>
      <c r="AA14" s="58">
        <f t="shared" si="2"/>
        <v>0.51629303881166044</v>
      </c>
      <c r="AB14" s="58">
        <f t="shared" si="3"/>
        <v>0.22123849432046774</v>
      </c>
      <c r="AC14" s="58">
        <f t="shared" si="4"/>
        <v>0.42805871457517319</v>
      </c>
    </row>
    <row r="15" spans="1:29">
      <c r="A15" t="s">
        <v>141</v>
      </c>
      <c r="B15" s="40">
        <v>0.8702749140893471</v>
      </c>
      <c r="C15" s="40">
        <v>0.12972508591065293</v>
      </c>
      <c r="D15" s="40">
        <v>0.30060120240480964</v>
      </c>
      <c r="E15" s="40">
        <v>0.50901803607214424</v>
      </c>
      <c r="F15" s="40">
        <v>0.15330661322645289</v>
      </c>
      <c r="G15" s="40">
        <v>3.7074148296593189E-2</v>
      </c>
      <c r="H15" s="40">
        <v>0.48695652173913045</v>
      </c>
      <c r="I15" s="40">
        <v>0.23391304347826086</v>
      </c>
      <c r="J15" s="40">
        <v>0.27913043478260868</v>
      </c>
      <c r="K15" s="40">
        <v>0.9760479041916168</v>
      </c>
      <c r="L15" s="40">
        <v>2.3952095808383235E-2</v>
      </c>
      <c r="M15" s="40">
        <v>0</v>
      </c>
      <c r="N15" s="40">
        <v>1.6877637130801688E-3</v>
      </c>
      <c r="O15" s="40">
        <v>8.0168776371308023E-2</v>
      </c>
      <c r="P15" s="40">
        <v>0.62278481012658227</v>
      </c>
      <c r="Q15" s="40">
        <v>0.29535864978902954</v>
      </c>
      <c r="S15" t="s">
        <v>153</v>
      </c>
      <c r="T15" s="39">
        <f>CORREL($I8:$I18,M8:M18)</f>
        <v>-0.27944836211599011</v>
      </c>
      <c r="U15" s="39">
        <f t="shared" ref="U15:X15" si="12">CORREL($I8:$I18,N8:N18)</f>
        <v>-0.10680806644012815</v>
      </c>
      <c r="V15" s="39">
        <f t="shared" si="12"/>
        <v>0.15296890829539328</v>
      </c>
      <c r="W15" s="39">
        <f t="shared" si="12"/>
        <v>0.63477386453246387</v>
      </c>
      <c r="X15" s="39">
        <f t="shared" si="12"/>
        <v>-0.365629808526167</v>
      </c>
      <c r="Y15" s="58">
        <f t="shared" si="6"/>
        <v>0.27944836211599011</v>
      </c>
      <c r="Z15" s="58">
        <f t="shared" si="1"/>
        <v>0.10680806644012815</v>
      </c>
      <c r="AA15" s="58">
        <f t="shared" si="2"/>
        <v>0.15296890829539328</v>
      </c>
      <c r="AB15" s="58">
        <f t="shared" si="3"/>
        <v>0.63477386453246387</v>
      </c>
      <c r="AC15" s="58">
        <f t="shared" si="4"/>
        <v>0.365629808526167</v>
      </c>
    </row>
    <row r="16" spans="1:29">
      <c r="A16" t="s">
        <v>142</v>
      </c>
      <c r="B16" s="40">
        <v>0.87518355359765054</v>
      </c>
      <c r="C16" s="40">
        <v>0.12481644640234948</v>
      </c>
      <c r="D16" s="40">
        <v>0.28934010152284262</v>
      </c>
      <c r="E16" s="40">
        <v>0.49576988155668361</v>
      </c>
      <c r="F16" s="40">
        <v>0.17597292724196278</v>
      </c>
      <c r="G16" s="40">
        <v>3.8917089678510999E-2</v>
      </c>
      <c r="H16" s="40">
        <v>0.53701015965166909</v>
      </c>
      <c r="I16" s="40">
        <v>0.23802612481857766</v>
      </c>
      <c r="J16" s="40">
        <v>0.22496371552975328</v>
      </c>
      <c r="K16" s="40">
        <v>0.97950219619326506</v>
      </c>
      <c r="L16" s="40">
        <v>2.0497803806734993E-2</v>
      </c>
      <c r="M16" s="40">
        <v>0</v>
      </c>
      <c r="N16" s="40">
        <v>4.3795620437956208E-3</v>
      </c>
      <c r="O16" s="40">
        <v>7.153284671532846E-2</v>
      </c>
      <c r="P16" s="40">
        <v>0.60875912408759125</v>
      </c>
      <c r="Q16" s="40">
        <v>0.31532846715328466</v>
      </c>
      <c r="S16" t="s">
        <v>154</v>
      </c>
      <c r="T16" s="39">
        <f>CORREL($J8:$J18,M8:M18)</f>
        <v>0.45584843664134284</v>
      </c>
      <c r="U16" s="39">
        <f t="shared" ref="U16:X16" si="13">CORREL($J8:$J18,N8:N18)</f>
        <v>0.27994666415375946</v>
      </c>
      <c r="V16" s="39">
        <f t="shared" si="13"/>
        <v>0.25864611729208314</v>
      </c>
      <c r="W16" s="39">
        <f t="shared" si="13"/>
        <v>-0.25434435942070388</v>
      </c>
      <c r="X16" s="39">
        <f t="shared" si="13"/>
        <v>-6.1242868065696919E-2</v>
      </c>
      <c r="Y16" s="58">
        <f t="shared" si="6"/>
        <v>0.45584843664134284</v>
      </c>
      <c r="Z16" s="58">
        <f t="shared" si="1"/>
        <v>0.27994666415375946</v>
      </c>
      <c r="AA16" s="58">
        <f t="shared" si="2"/>
        <v>0.25864611729208314</v>
      </c>
      <c r="AB16" s="58">
        <f t="shared" si="3"/>
        <v>0.25434435942070388</v>
      </c>
      <c r="AC16" s="58">
        <f t="shared" si="4"/>
        <v>6.1242868065696919E-2</v>
      </c>
    </row>
    <row r="17" spans="1:29">
      <c r="A17" t="s">
        <v>143</v>
      </c>
      <c r="B17" s="40">
        <v>0.8701517706576728</v>
      </c>
      <c r="C17" s="40">
        <v>0.12984822934232715</v>
      </c>
      <c r="D17" s="40">
        <v>0.30495049504950494</v>
      </c>
      <c r="E17" s="40">
        <v>0.49702970297029703</v>
      </c>
      <c r="F17" s="40">
        <v>0.13465346534653466</v>
      </c>
      <c r="G17" s="40">
        <v>6.3366336633663367E-2</v>
      </c>
      <c r="H17" s="40">
        <v>0.46644295302013422</v>
      </c>
      <c r="I17" s="40">
        <v>0.24832214765100671</v>
      </c>
      <c r="J17" s="40">
        <v>0.28523489932885904</v>
      </c>
      <c r="K17" s="40">
        <v>0.99155405405405406</v>
      </c>
      <c r="L17" s="40">
        <v>8.4459459459459464E-3</v>
      </c>
      <c r="M17" s="40">
        <v>1.6722408026755853E-3</v>
      </c>
      <c r="N17" s="40">
        <v>1.6722408026755853E-3</v>
      </c>
      <c r="O17" s="40">
        <v>6.5217391304347824E-2</v>
      </c>
      <c r="P17" s="40">
        <v>0.58862876254180607</v>
      </c>
      <c r="Q17" s="40">
        <v>0.34280936454849498</v>
      </c>
      <c r="S17" t="s">
        <v>155</v>
      </c>
      <c r="T17" s="39">
        <f>CORREL($K8:$K18,M8:M18)</f>
        <v>0.39393625316680969</v>
      </c>
      <c r="U17" s="39">
        <f t="shared" ref="U17:X17" si="14">CORREL($K8:$K18,N8:N18)</f>
        <v>-0.75590170624343089</v>
      </c>
      <c r="V17" s="39">
        <f t="shared" si="14"/>
        <v>-0.86906509443847657</v>
      </c>
      <c r="W17" s="39">
        <f t="shared" si="14"/>
        <v>-0.667962618133631</v>
      </c>
      <c r="X17" s="39">
        <f t="shared" si="14"/>
        <v>0.84946143031906962</v>
      </c>
      <c r="Y17" s="58">
        <f t="shared" si="6"/>
        <v>0.39393625316680969</v>
      </c>
      <c r="Z17" s="58">
        <f t="shared" si="1"/>
        <v>0.75590170624343089</v>
      </c>
      <c r="AA17" s="58">
        <f t="shared" si="2"/>
        <v>0.86906509443847657</v>
      </c>
      <c r="AB17" s="58">
        <f t="shared" si="3"/>
        <v>0.667962618133631</v>
      </c>
      <c r="AC17" s="58">
        <f t="shared" si="4"/>
        <v>0.84946143031906962</v>
      </c>
    </row>
    <row r="18" spans="1:29">
      <c r="A18" t="s">
        <v>144</v>
      </c>
      <c r="B18" s="40">
        <v>0.88680967594705618</v>
      </c>
      <c r="C18" s="40">
        <v>0.11319032405294387</v>
      </c>
      <c r="D18" s="40">
        <v>0.37513340448239063</v>
      </c>
      <c r="E18" s="40">
        <v>0.45944503735325509</v>
      </c>
      <c r="F18" s="40">
        <v>0.13340448239060831</v>
      </c>
      <c r="G18" s="40">
        <v>3.2017075773745997E-2</v>
      </c>
      <c r="H18" s="40">
        <v>0.49684400360685305</v>
      </c>
      <c r="I18" s="40">
        <v>0.22091974752028856</v>
      </c>
      <c r="J18" s="40">
        <v>0.28223624887285842</v>
      </c>
      <c r="K18" s="40">
        <v>0.97413793103448276</v>
      </c>
      <c r="L18" s="40">
        <v>2.5862068965517241E-2</v>
      </c>
      <c r="M18" s="40">
        <v>0</v>
      </c>
      <c r="N18" s="40">
        <v>2.6990553306342779E-3</v>
      </c>
      <c r="O18" s="40">
        <v>7.8272604588394065E-2</v>
      </c>
      <c r="P18" s="40">
        <v>0.60278902384165545</v>
      </c>
      <c r="Q18" s="40">
        <v>0.31623931623931623</v>
      </c>
      <c r="S18" t="s">
        <v>156</v>
      </c>
      <c r="T18" s="39">
        <f>CORREL($L8:$L18,M8:M18)</f>
        <v>-0.39393625316681025</v>
      </c>
      <c r="U18" s="39">
        <f t="shared" ref="U18:X18" si="15">CORREL($L8:$L18,N8:N18)</f>
        <v>0.75590170624343156</v>
      </c>
      <c r="V18" s="39">
        <f t="shared" si="15"/>
        <v>0.86906509443847679</v>
      </c>
      <c r="W18" s="39">
        <f t="shared" si="15"/>
        <v>0.66796261813363134</v>
      </c>
      <c r="X18" s="39">
        <f t="shared" si="15"/>
        <v>-0.84946143031906984</v>
      </c>
      <c r="Y18" s="58">
        <f t="shared" si="6"/>
        <v>0.39393625316681025</v>
      </c>
      <c r="Z18" s="58">
        <f t="shared" si="1"/>
        <v>0.75590170624343156</v>
      </c>
      <c r="AA18" s="58">
        <f t="shared" si="2"/>
        <v>0.86906509443847679</v>
      </c>
      <c r="AB18" s="58">
        <f t="shared" si="3"/>
        <v>0.66796261813363134</v>
      </c>
      <c r="AC18" s="58">
        <f t="shared" si="4"/>
        <v>0.84946143031906984</v>
      </c>
    </row>
    <row r="19" spans="1:29" ht="15" thickBot="1">
      <c r="S19" s="39"/>
      <c r="T19" s="39"/>
      <c r="U19" s="39"/>
      <c r="V19" s="39"/>
      <c r="W19" s="39"/>
    </row>
    <row r="20" spans="1:29" ht="15" thickBot="1">
      <c r="A20" t="s">
        <v>162</v>
      </c>
      <c r="B20" t="s">
        <v>146</v>
      </c>
      <c r="C20" t="s">
        <v>147</v>
      </c>
      <c r="D20" t="s">
        <v>148</v>
      </c>
      <c r="E20" t="s">
        <v>149</v>
      </c>
      <c r="F20" t="s">
        <v>150</v>
      </c>
      <c r="G20" t="s">
        <v>151</v>
      </c>
      <c r="H20" t="s">
        <v>152</v>
      </c>
      <c r="I20" t="s">
        <v>153</v>
      </c>
      <c r="J20" t="s">
        <v>154</v>
      </c>
      <c r="K20" t="s">
        <v>155</v>
      </c>
      <c r="L20" t="s">
        <v>156</v>
      </c>
      <c r="M20" t="s">
        <v>157</v>
      </c>
      <c r="N20" t="s">
        <v>158</v>
      </c>
      <c r="O20" t="s">
        <v>159</v>
      </c>
      <c r="P20" t="s">
        <v>160</v>
      </c>
      <c r="Q20" t="s">
        <v>161</v>
      </c>
      <c r="S20" s="59">
        <f>AVERAGE(Y21:AC31)</f>
        <v>0.35697369973094889</v>
      </c>
      <c r="T20" t="s">
        <v>157</v>
      </c>
      <c r="U20" t="s">
        <v>158</v>
      </c>
      <c r="V20" t="s">
        <v>159</v>
      </c>
      <c r="W20" t="s">
        <v>160</v>
      </c>
      <c r="X20" t="s">
        <v>161</v>
      </c>
      <c r="Y20" t="str">
        <f>T20</f>
        <v>y1</v>
      </c>
      <c r="Z20" t="str">
        <f t="shared" ref="Z20" si="16">U20</f>
        <v>y2</v>
      </c>
      <c r="AA20" t="str">
        <f t="shared" ref="AA20" si="17">V20</f>
        <v>y3</v>
      </c>
      <c r="AB20" t="str">
        <f t="shared" ref="AB20" si="18">W20</f>
        <v>y4</v>
      </c>
      <c r="AC20" t="str">
        <f t="shared" ref="AC20" si="19">X20</f>
        <v>y5</v>
      </c>
    </row>
    <row r="21" spans="1:29">
      <c r="A21" t="s">
        <v>134</v>
      </c>
      <c r="B21" s="40">
        <v>0.28999999999999998</v>
      </c>
      <c r="C21" s="40">
        <v>0.71</v>
      </c>
      <c r="D21" s="40">
        <v>0.22</v>
      </c>
      <c r="E21" s="40">
        <v>0.6</v>
      </c>
      <c r="F21" s="40">
        <v>0.14000000000000001</v>
      </c>
      <c r="G21" s="40">
        <v>4.0000000000000036E-2</v>
      </c>
      <c r="H21" s="40">
        <v>0.68</v>
      </c>
      <c r="I21" s="40">
        <v>0.61</v>
      </c>
      <c r="J21" s="40">
        <v>-0.29000000000000004</v>
      </c>
      <c r="K21" s="40">
        <v>0.56999999999999995</v>
      </c>
      <c r="L21" s="40">
        <v>0.43000000000000005</v>
      </c>
      <c r="M21" s="40">
        <v>1.8304960644334616E-4</v>
      </c>
      <c r="N21" s="40">
        <v>5.8575874061870771E-3</v>
      </c>
      <c r="O21" s="40">
        <v>0.15943620721215448</v>
      </c>
      <c r="P21" s="40">
        <v>0.65952773201537618</v>
      </c>
      <c r="Q21" s="40">
        <v>0.17499542375983893</v>
      </c>
      <c r="S21" t="s">
        <v>146</v>
      </c>
      <c r="T21" s="39">
        <f>CORREL($B21:$B31,M21:M31)</f>
        <v>1.2736573484670029E-2</v>
      </c>
      <c r="U21" s="39">
        <f>CORREL($B21:$B31,N21:N31)</f>
        <v>-0.46280157280959389</v>
      </c>
      <c r="V21" s="39">
        <f>CORREL($B21:$B31,O21:O31)</f>
        <v>-0.33469080228526732</v>
      </c>
      <c r="W21" s="39">
        <f>CORREL($B21:$B31,P21:P31)</f>
        <v>-1.9957877078101413E-2</v>
      </c>
      <c r="X21" s="39">
        <f>CORREL($B21:$B31,Q21:Q31)</f>
        <v>0.23061454060199243</v>
      </c>
      <c r="Y21" s="58">
        <f>ABS(T21)</f>
        <v>1.2736573484670029E-2</v>
      </c>
      <c r="Z21" s="58">
        <f t="shared" ref="Z21:Z31" si="20">ABS(U21)</f>
        <v>0.46280157280959389</v>
      </c>
      <c r="AA21" s="58">
        <f t="shared" ref="AA21:AA31" si="21">ABS(V21)</f>
        <v>0.33469080228526732</v>
      </c>
      <c r="AB21" s="58">
        <f t="shared" ref="AB21:AB31" si="22">ABS(W21)</f>
        <v>1.9957877078101413E-2</v>
      </c>
      <c r="AC21" s="58">
        <f t="shared" ref="AC21:AC31" si="23">ABS(X21)</f>
        <v>0.23061454060199243</v>
      </c>
    </row>
    <row r="22" spans="1:29">
      <c r="A22" t="s">
        <v>135</v>
      </c>
      <c r="B22" s="40">
        <v>0.87</v>
      </c>
      <c r="C22" s="40">
        <v>0.13</v>
      </c>
      <c r="D22" s="40">
        <v>0.19</v>
      </c>
      <c r="E22" s="40">
        <v>0.75</v>
      </c>
      <c r="F22" s="40">
        <v>0.02</v>
      </c>
      <c r="G22" s="40">
        <v>4.0000000000000049E-2</v>
      </c>
      <c r="H22" s="40">
        <v>0.56000000000000005</v>
      </c>
      <c r="I22" s="40">
        <v>0.67</v>
      </c>
      <c r="J22" s="40">
        <v>-0.23000000000000009</v>
      </c>
      <c r="K22" s="40">
        <v>0.52</v>
      </c>
      <c r="L22" s="40">
        <v>0.48</v>
      </c>
      <c r="M22" s="40">
        <v>3.1948881789137381E-4</v>
      </c>
      <c r="N22" s="40">
        <v>6.3897763578274758E-3</v>
      </c>
      <c r="O22" s="40">
        <v>0.13450479233226836</v>
      </c>
      <c r="P22" s="40">
        <v>0.63258785942492013</v>
      </c>
      <c r="Q22" s="40">
        <v>0.22619808306709266</v>
      </c>
      <c r="S22" t="s">
        <v>147</v>
      </c>
      <c r="T22" s="39">
        <f>CORREL($C21:$C31,M21:M31)</f>
        <v>-1.2736573484670074E-2</v>
      </c>
      <c r="U22" s="39">
        <f t="shared" ref="U22" si="24">CORREL($C21:$C31,N21:N31)</f>
        <v>0.46280157280959389</v>
      </c>
      <c r="V22" s="39">
        <f t="shared" ref="V22" si="25">CORREL($C21:$C31,O21:O31)</f>
        <v>0.33469080228526743</v>
      </c>
      <c r="W22" s="39">
        <f t="shared" ref="W22" si="26">CORREL($C21:$C31,P21:P31)</f>
        <v>1.9957877078101417E-2</v>
      </c>
      <c r="X22" s="39">
        <f t="shared" ref="X22" si="27">CORREL($C21:$C31,Q21:Q31)</f>
        <v>-0.23061454060199243</v>
      </c>
      <c r="Y22" s="58">
        <f t="shared" ref="Y22:Y31" si="28">ABS(T22)</f>
        <v>1.2736573484670074E-2</v>
      </c>
      <c r="Z22" s="58">
        <f t="shared" si="20"/>
        <v>0.46280157280959389</v>
      </c>
      <c r="AA22" s="58">
        <f t="shared" si="21"/>
        <v>0.33469080228526743</v>
      </c>
      <c r="AB22" s="58">
        <f t="shared" si="22"/>
        <v>1.9957877078101417E-2</v>
      </c>
      <c r="AC22" s="58">
        <f t="shared" si="23"/>
        <v>0.23061454060199243</v>
      </c>
    </row>
    <row r="23" spans="1:29">
      <c r="A23" t="s">
        <v>136</v>
      </c>
      <c r="B23" s="40">
        <v>0.02</v>
      </c>
      <c r="C23" s="40">
        <v>0.98</v>
      </c>
      <c r="D23" s="40">
        <v>0.33</v>
      </c>
      <c r="E23" s="40">
        <v>0.46</v>
      </c>
      <c r="F23" s="40">
        <v>0.01</v>
      </c>
      <c r="G23" s="40">
        <v>0.1999999999999999</v>
      </c>
      <c r="H23" s="40">
        <v>0.87</v>
      </c>
      <c r="I23" s="40">
        <v>0.64</v>
      </c>
      <c r="J23" s="40">
        <v>-0.51</v>
      </c>
      <c r="K23" s="40">
        <v>0.93</v>
      </c>
      <c r="L23" s="40">
        <v>6.9999999999999951E-2</v>
      </c>
      <c r="M23" s="40">
        <v>2.0437359493153485E-4</v>
      </c>
      <c r="N23" s="40">
        <v>6.1312078479460455E-3</v>
      </c>
      <c r="O23" s="40">
        <v>0.14653586756591047</v>
      </c>
      <c r="P23" s="40">
        <v>0.66155732679337831</v>
      </c>
      <c r="Q23" s="40">
        <v>0.18557122419783365</v>
      </c>
      <c r="S23" t="s">
        <v>148</v>
      </c>
      <c r="T23" s="39">
        <f>CORREL($D21:$D31,M21:M31)</f>
        <v>0.48105087971555588</v>
      </c>
      <c r="U23" s="39">
        <f t="shared" ref="U23" si="29">CORREL($D21:$D31,N21:N31)</f>
        <v>-0.57812579532826158</v>
      </c>
      <c r="V23" s="39">
        <f t="shared" ref="V23" si="30">CORREL($D21:$D31,O21:O31)</f>
        <v>-0.61091046235773105</v>
      </c>
      <c r="W23" s="39">
        <f t="shared" ref="W23" si="31">CORREL($D21:$D31,P21:P31)</f>
        <v>-0.4632515583076387</v>
      </c>
      <c r="X23" s="39">
        <f t="shared" ref="X23" si="32">CORREL($D21:$D31,Q21:Q31)</f>
        <v>0.59427598331995135</v>
      </c>
      <c r="Y23" s="58">
        <f t="shared" si="28"/>
        <v>0.48105087971555588</v>
      </c>
      <c r="Z23" s="58">
        <f t="shared" si="20"/>
        <v>0.57812579532826158</v>
      </c>
      <c r="AA23" s="58">
        <f t="shared" si="21"/>
        <v>0.61091046235773105</v>
      </c>
      <c r="AB23" s="58">
        <f t="shared" si="22"/>
        <v>0.4632515583076387</v>
      </c>
      <c r="AC23" s="58">
        <f t="shared" si="23"/>
        <v>0.59427598331995135</v>
      </c>
    </row>
    <row r="24" spans="1:29">
      <c r="A24" t="s">
        <v>137</v>
      </c>
      <c r="B24" s="40">
        <v>0.37</v>
      </c>
      <c r="C24" s="40">
        <v>0.63</v>
      </c>
      <c r="D24" s="40">
        <v>0.28999999999999998</v>
      </c>
      <c r="E24" s="40">
        <v>0</v>
      </c>
      <c r="F24" s="40">
        <v>0.14000000000000001</v>
      </c>
      <c r="G24" s="40">
        <v>0.56999999999999995</v>
      </c>
      <c r="H24" s="40">
        <v>0.82</v>
      </c>
      <c r="I24" s="40">
        <v>0.26</v>
      </c>
      <c r="J24" s="40">
        <v>-7.999999999999996E-2</v>
      </c>
      <c r="K24" s="40">
        <v>0.49</v>
      </c>
      <c r="L24" s="40">
        <v>0.51</v>
      </c>
      <c r="M24" s="40">
        <v>0</v>
      </c>
      <c r="N24" s="40">
        <v>4.6461758398856322E-3</v>
      </c>
      <c r="O24" s="40">
        <v>0.13116511794138672</v>
      </c>
      <c r="P24" s="40">
        <v>0.64224446032880633</v>
      </c>
      <c r="Q24" s="40">
        <v>0.22194424588992137</v>
      </c>
      <c r="S24" t="s">
        <v>149</v>
      </c>
      <c r="T24" s="39">
        <f>CORREL($E21:$E31,M21:M31)</f>
        <v>-0.33947518747274702</v>
      </c>
      <c r="U24" s="39">
        <f t="shared" ref="U24" si="33">CORREL($E21:$E31,N21:N31)</f>
        <v>0.38476294316793802</v>
      </c>
      <c r="V24" s="39">
        <f t="shared" ref="V24" si="34">CORREL($E21:$E31,O21:O31)</f>
        <v>0.48633433553122923</v>
      </c>
      <c r="W24" s="39">
        <f t="shared" ref="W24" si="35">CORREL($E21:$E31,P21:P31)</f>
        <v>0.51971814895958224</v>
      </c>
      <c r="X24" s="39">
        <f t="shared" ref="X24" si="36">CORREL($E21:$E31,Q21:Q31)</f>
        <v>-0.53688295859372837</v>
      </c>
      <c r="Y24" s="58">
        <f t="shared" si="28"/>
        <v>0.33947518747274702</v>
      </c>
      <c r="Z24" s="58">
        <f t="shared" si="20"/>
        <v>0.38476294316793802</v>
      </c>
      <c r="AA24" s="58">
        <f t="shared" si="21"/>
        <v>0.48633433553122923</v>
      </c>
      <c r="AB24" s="58">
        <f t="shared" si="22"/>
        <v>0.51971814895958224</v>
      </c>
      <c r="AC24" s="58">
        <f t="shared" si="23"/>
        <v>0.53688295859372837</v>
      </c>
    </row>
    <row r="25" spans="1:29">
      <c r="A25" t="s">
        <v>138</v>
      </c>
      <c r="B25" s="40">
        <v>0.31</v>
      </c>
      <c r="C25" s="40">
        <v>0.69</v>
      </c>
      <c r="D25" s="40">
        <v>0.52</v>
      </c>
      <c r="E25" s="40">
        <v>0.09</v>
      </c>
      <c r="F25" s="40">
        <v>0.21</v>
      </c>
      <c r="G25" s="40">
        <v>0.18000000000000002</v>
      </c>
      <c r="H25" s="40">
        <v>0.33</v>
      </c>
      <c r="I25" s="40">
        <v>0.19</v>
      </c>
      <c r="J25" s="40">
        <v>0.47999999999999993</v>
      </c>
      <c r="K25" s="40">
        <v>0.94</v>
      </c>
      <c r="L25" s="40">
        <v>6.0000000000000053E-2</v>
      </c>
      <c r="M25" s="40">
        <v>1.288659793814433E-3</v>
      </c>
      <c r="N25" s="40">
        <v>1.288659793814433E-3</v>
      </c>
      <c r="O25" s="40">
        <v>4.8969072164948453E-2</v>
      </c>
      <c r="P25" s="40">
        <v>0.57860824742268047</v>
      </c>
      <c r="Q25" s="40">
        <v>0.36984536082474229</v>
      </c>
      <c r="S25" t="s">
        <v>150</v>
      </c>
      <c r="T25" s="39">
        <f>CORREL($F21:$F31,M21:M31)</f>
        <v>9.0916541389695599E-2</v>
      </c>
      <c r="U25" s="39">
        <f t="shared" ref="U25" si="37">CORREL($F21:$F31,N21:N31)</f>
        <v>8.9663397454762039E-2</v>
      </c>
      <c r="V25" s="39">
        <f t="shared" ref="V25" si="38">CORREL($F21:$F31,O21:O31)</f>
        <v>2.8742924526195965E-2</v>
      </c>
      <c r="W25" s="39">
        <f t="shared" ref="W25" si="39">CORREL($F21:$F31,P21:P31)</f>
        <v>-0.21801788083076717</v>
      </c>
      <c r="X25" s="39">
        <f t="shared" ref="X25" si="40">CORREL($F21:$F31,Q21:Q31)</f>
        <v>7.3879909941480623E-2</v>
      </c>
      <c r="Y25" s="58">
        <f t="shared" si="28"/>
        <v>9.0916541389695599E-2</v>
      </c>
      <c r="Z25" s="58">
        <f t="shared" si="20"/>
        <v>8.9663397454762039E-2</v>
      </c>
      <c r="AA25" s="58">
        <f t="shared" si="21"/>
        <v>2.8742924526195965E-2</v>
      </c>
      <c r="AB25" s="58">
        <f t="shared" si="22"/>
        <v>0.21801788083076717</v>
      </c>
      <c r="AC25" s="58">
        <f t="shared" si="23"/>
        <v>7.3879909941480623E-2</v>
      </c>
    </row>
    <row r="26" spans="1:29">
      <c r="A26" t="s">
        <v>139</v>
      </c>
      <c r="B26" s="40">
        <v>0.62</v>
      </c>
      <c r="C26" s="40">
        <v>0.38</v>
      </c>
      <c r="D26" s="40">
        <v>0.5</v>
      </c>
      <c r="E26" s="40">
        <v>0.49</v>
      </c>
      <c r="F26" s="40">
        <v>0</v>
      </c>
      <c r="G26" s="40">
        <v>1.0000000000000009E-2</v>
      </c>
      <c r="H26" s="40">
        <v>0.76</v>
      </c>
      <c r="I26" s="40">
        <v>0.21</v>
      </c>
      <c r="J26" s="40">
        <v>0.03</v>
      </c>
      <c r="K26" s="40">
        <v>0.25</v>
      </c>
      <c r="L26" s="40">
        <v>0.75</v>
      </c>
      <c r="M26" s="40">
        <v>0</v>
      </c>
      <c r="N26" s="40">
        <v>0</v>
      </c>
      <c r="O26" s="40">
        <v>4.807692307692308E-2</v>
      </c>
      <c r="P26" s="40">
        <v>0.61899038461538458</v>
      </c>
      <c r="Q26" s="40">
        <v>0.33293269230769229</v>
      </c>
      <c r="S26" t="s">
        <v>151</v>
      </c>
      <c r="T26" s="39">
        <f>CORREL($G21:$G31,M21:M31)</f>
        <v>-0.2676721761541192</v>
      </c>
      <c r="U26" s="39">
        <f t="shared" ref="U26" si="41">CORREL($G21:$G31,N21:N31)</f>
        <v>0.27551891044201854</v>
      </c>
      <c r="V26" s="39">
        <f t="shared" ref="V26" si="42">CORREL($G21:$G31,O21:O31)</f>
        <v>0.20109238072698915</v>
      </c>
      <c r="W26" s="39">
        <f t="shared" ref="W26" si="43">CORREL($G21:$G31,P21:P31)</f>
        <v>2.8343619712188569E-2</v>
      </c>
      <c r="X26" s="39">
        <f t="shared" ref="X26" si="44">CORREL($G21:$G31,Q21:Q31)</f>
        <v>-0.14334261595706588</v>
      </c>
      <c r="Y26" s="58">
        <f t="shared" si="28"/>
        <v>0.2676721761541192</v>
      </c>
      <c r="Z26" s="58">
        <f t="shared" si="20"/>
        <v>0.27551891044201854</v>
      </c>
      <c r="AA26" s="58">
        <f t="shared" si="21"/>
        <v>0.20109238072698915</v>
      </c>
      <c r="AB26" s="58">
        <f t="shared" si="22"/>
        <v>2.8343619712188569E-2</v>
      </c>
      <c r="AC26" s="58">
        <f t="shared" si="23"/>
        <v>0.14334261595706588</v>
      </c>
    </row>
    <row r="27" spans="1:29">
      <c r="A27" t="s">
        <v>140</v>
      </c>
      <c r="B27" s="40">
        <v>0.95</v>
      </c>
      <c r="C27" s="40">
        <v>5.0000000000000044E-2</v>
      </c>
      <c r="D27" s="40">
        <v>0.53</v>
      </c>
      <c r="E27" s="40">
        <v>0.34</v>
      </c>
      <c r="F27" s="40">
        <v>0.05</v>
      </c>
      <c r="G27" s="40">
        <v>7.9999999999999946E-2</v>
      </c>
      <c r="H27" s="40">
        <v>0.87</v>
      </c>
      <c r="I27" s="40">
        <v>0.35</v>
      </c>
      <c r="J27" s="40">
        <v>-0.21999999999999997</v>
      </c>
      <c r="K27" s="40">
        <v>0.51</v>
      </c>
      <c r="L27" s="40">
        <v>0.49</v>
      </c>
      <c r="M27" s="40">
        <v>0</v>
      </c>
      <c r="N27" s="40">
        <v>0</v>
      </c>
      <c r="O27" s="40">
        <v>7.1428571428571425E-2</v>
      </c>
      <c r="P27" s="40">
        <v>0.6607142857142857</v>
      </c>
      <c r="Q27" s="40">
        <v>0.26785714285714285</v>
      </c>
      <c r="S27" t="s">
        <v>152</v>
      </c>
      <c r="T27" s="39">
        <f>CORREL($H21:$H31,M21:M31)</f>
        <v>-0.18401190232641879</v>
      </c>
      <c r="U27" s="39">
        <f t="shared" ref="U27" si="45">CORREL($H21:$H31,N21:N31)</f>
        <v>0.18712564304155183</v>
      </c>
      <c r="V27" s="39">
        <f t="shared" ref="V27" si="46">CORREL($H21:$H31,O21:O31)</f>
        <v>0.42114159281163666</v>
      </c>
      <c r="W27" s="39">
        <f t="shared" ref="W27" si="47">CORREL($H21:$H31,P21:P31)</f>
        <v>0.69240728824858455</v>
      </c>
      <c r="X27" s="39">
        <f t="shared" ref="X27" si="48">CORREL($H21:$H31,Q21:Q31)</f>
        <v>-0.56679291484054772</v>
      </c>
      <c r="Y27" s="58">
        <f t="shared" si="28"/>
        <v>0.18401190232641879</v>
      </c>
      <c r="Z27" s="58">
        <f t="shared" si="20"/>
        <v>0.18712564304155183</v>
      </c>
      <c r="AA27" s="58">
        <f t="shared" si="21"/>
        <v>0.42114159281163666</v>
      </c>
      <c r="AB27" s="58">
        <f t="shared" si="22"/>
        <v>0.69240728824858455</v>
      </c>
      <c r="AC27" s="58">
        <f t="shared" si="23"/>
        <v>0.56679291484054772</v>
      </c>
    </row>
    <row r="28" spans="1:29">
      <c r="A28" t="s">
        <v>141</v>
      </c>
      <c r="B28" s="40">
        <v>0.73</v>
      </c>
      <c r="C28" s="40">
        <v>0.27</v>
      </c>
      <c r="D28" s="40">
        <v>0.87</v>
      </c>
      <c r="E28" s="40">
        <v>0.1</v>
      </c>
      <c r="F28" s="40">
        <v>0.02</v>
      </c>
      <c r="G28" s="40">
        <v>9.9999999999999985E-3</v>
      </c>
      <c r="H28" s="40">
        <v>0.04</v>
      </c>
      <c r="I28" s="40">
        <v>0.08</v>
      </c>
      <c r="J28" s="40">
        <v>0.88</v>
      </c>
      <c r="K28" s="40">
        <v>0.66</v>
      </c>
      <c r="L28" s="40">
        <v>0.33999999999999997</v>
      </c>
      <c r="M28" s="40">
        <v>0</v>
      </c>
      <c r="N28" s="40">
        <v>1.6877637130801688E-3</v>
      </c>
      <c r="O28" s="40">
        <v>8.0168776371308023E-2</v>
      </c>
      <c r="P28" s="40">
        <v>0.62278481012658227</v>
      </c>
      <c r="Q28" s="40">
        <v>0.29535864978902954</v>
      </c>
      <c r="S28" t="s">
        <v>153</v>
      </c>
      <c r="T28" s="39">
        <f>CORREL($I21:$I31,M21:M31)</f>
        <v>-0.37113452431865412</v>
      </c>
      <c r="U28" s="39">
        <f t="shared" ref="U28" si="49">CORREL($I21:$I31,N21:N31)</f>
        <v>0.71977468091197006</v>
      </c>
      <c r="V28" s="39">
        <f t="shared" ref="V28" si="50">CORREL($I21:$I31,O21:O31)</f>
        <v>0.7843967296150518</v>
      </c>
      <c r="W28" s="39">
        <f t="shared" ref="W28" si="51">CORREL($I21:$I31,P21:P31)</f>
        <v>0.66945768419312301</v>
      </c>
      <c r="X28" s="39">
        <f t="shared" ref="X28" si="52">CORREL($I21:$I31,Q21:Q31)</f>
        <v>-0.79711325156442636</v>
      </c>
      <c r="Y28" s="58">
        <f t="shared" si="28"/>
        <v>0.37113452431865412</v>
      </c>
      <c r="Z28" s="58">
        <f t="shared" si="20"/>
        <v>0.71977468091197006</v>
      </c>
      <c r="AA28" s="58">
        <f t="shared" si="21"/>
        <v>0.7843967296150518</v>
      </c>
      <c r="AB28" s="58">
        <f t="shared" si="22"/>
        <v>0.66945768419312301</v>
      </c>
      <c r="AC28" s="58">
        <f t="shared" si="23"/>
        <v>0.79711325156442636</v>
      </c>
    </row>
    <row r="29" spans="1:29">
      <c r="A29" t="s">
        <v>142</v>
      </c>
      <c r="B29" s="40">
        <v>0.34</v>
      </c>
      <c r="C29" s="40">
        <v>0.65999999999999992</v>
      </c>
      <c r="D29" s="40">
        <v>0.6</v>
      </c>
      <c r="E29" s="40">
        <v>7.0000000000000007E-2</v>
      </c>
      <c r="F29" s="40">
        <v>0.09</v>
      </c>
      <c r="G29" s="40">
        <v>0.24000000000000002</v>
      </c>
      <c r="H29" s="40">
        <v>0.34</v>
      </c>
      <c r="I29" s="40">
        <v>0.21</v>
      </c>
      <c r="J29" s="40">
        <v>0.44999999999999996</v>
      </c>
      <c r="K29" s="40">
        <v>0.37</v>
      </c>
      <c r="L29" s="40">
        <v>0.63</v>
      </c>
      <c r="M29" s="40">
        <v>0</v>
      </c>
      <c r="N29" s="40">
        <v>4.3795620437956208E-3</v>
      </c>
      <c r="O29" s="40">
        <v>7.153284671532846E-2</v>
      </c>
      <c r="P29" s="40">
        <v>0.60875912408759125</v>
      </c>
      <c r="Q29" s="40">
        <v>0.31532846715328466</v>
      </c>
      <c r="S29" t="s">
        <v>154</v>
      </c>
      <c r="T29" s="39">
        <f>CORREL($J21:$J31,M21:M31)</f>
        <v>0.30921831926407461</v>
      </c>
      <c r="U29" s="39">
        <f t="shared" ref="U29" si="53">CORREL($J21:$J31,N21:N31)</f>
        <v>-0.48766650175094306</v>
      </c>
      <c r="V29" s="39">
        <f t="shared" ref="V29" si="54">CORREL($J21:$J31,O21:O31)</f>
        <v>-0.67480766607150588</v>
      </c>
      <c r="W29" s="39">
        <f t="shared" ref="W29" si="55">CORREL($J21:$J31,P21:P31)</f>
        <v>-0.79568466322450349</v>
      </c>
      <c r="X29" s="39">
        <f t="shared" ref="X29" si="56">CORREL($J21:$J31,Q21:Q31)</f>
        <v>0.77736852404952883</v>
      </c>
      <c r="Y29" s="58">
        <f t="shared" si="28"/>
        <v>0.30921831926407461</v>
      </c>
      <c r="Z29" s="58">
        <f t="shared" si="20"/>
        <v>0.48766650175094306</v>
      </c>
      <c r="AA29" s="58">
        <f t="shared" si="21"/>
        <v>0.67480766607150588</v>
      </c>
      <c r="AB29" s="58">
        <f t="shared" si="22"/>
        <v>0.79568466322450349</v>
      </c>
      <c r="AC29" s="58">
        <f t="shared" si="23"/>
        <v>0.77736852404952883</v>
      </c>
    </row>
    <row r="30" spans="1:29">
      <c r="A30" t="s">
        <v>143</v>
      </c>
      <c r="B30" s="40">
        <v>0.68</v>
      </c>
      <c r="C30" s="40">
        <v>0.31999999999999995</v>
      </c>
      <c r="D30" s="40">
        <v>1</v>
      </c>
      <c r="E30" s="40">
        <v>0</v>
      </c>
      <c r="F30" s="40">
        <v>0</v>
      </c>
      <c r="G30" s="40">
        <v>0</v>
      </c>
      <c r="H30" s="40">
        <v>0.43</v>
      </c>
      <c r="I30" s="40">
        <v>0</v>
      </c>
      <c r="J30" s="40">
        <v>0.57000000000000006</v>
      </c>
      <c r="K30" s="40">
        <v>0.02</v>
      </c>
      <c r="L30" s="40">
        <v>0.98</v>
      </c>
      <c r="M30" s="40">
        <v>1.6722408026755853E-3</v>
      </c>
      <c r="N30" s="40">
        <v>1.6722408026755853E-3</v>
      </c>
      <c r="O30" s="40">
        <v>6.5217391304347824E-2</v>
      </c>
      <c r="P30" s="40">
        <v>0.58862876254180607</v>
      </c>
      <c r="Q30" s="40">
        <v>0.34280936454849498</v>
      </c>
      <c r="S30" t="s">
        <v>155</v>
      </c>
      <c r="T30" s="39">
        <f>CORREL($K21:$K31,M21:M31)</f>
        <v>-8.7698306478219273E-2</v>
      </c>
      <c r="U30" s="39">
        <f t="shared" ref="U30" si="57">CORREL($K21:$K31,N21:N31)</f>
        <v>0.27992657120505365</v>
      </c>
      <c r="V30" s="39">
        <f t="shared" ref="V30" si="58">CORREL($K21:$K31,O21:O31)</f>
        <v>0.32920324588012778</v>
      </c>
      <c r="W30" s="39">
        <f t="shared" ref="W30" si="59">CORREL($K21:$K31,P21:P31)</f>
        <v>0.2940419361154768</v>
      </c>
      <c r="X30" s="39">
        <f t="shared" ref="X30" si="60">CORREL($K21:$K31,Q21:Q31)</f>
        <v>-0.34006506860151109</v>
      </c>
      <c r="Y30" s="58">
        <f t="shared" si="28"/>
        <v>8.7698306478219273E-2</v>
      </c>
      <c r="Z30" s="58">
        <f t="shared" si="20"/>
        <v>0.27992657120505365</v>
      </c>
      <c r="AA30" s="58">
        <f t="shared" si="21"/>
        <v>0.32920324588012778</v>
      </c>
      <c r="AB30" s="58">
        <f t="shared" si="22"/>
        <v>0.2940419361154768</v>
      </c>
      <c r="AC30" s="58">
        <f t="shared" si="23"/>
        <v>0.34006506860151109</v>
      </c>
    </row>
    <row r="31" spans="1:29">
      <c r="A31" t="s">
        <v>144</v>
      </c>
      <c r="B31" s="40">
        <v>0.37</v>
      </c>
      <c r="C31" s="40">
        <v>0.63</v>
      </c>
      <c r="D31" s="40">
        <v>0.22</v>
      </c>
      <c r="E31" s="40">
        <v>0.32</v>
      </c>
      <c r="F31" s="40">
        <v>0.12</v>
      </c>
      <c r="G31" s="40">
        <v>0.34</v>
      </c>
      <c r="H31" s="40">
        <v>0.13</v>
      </c>
      <c r="I31" s="40">
        <v>0.36</v>
      </c>
      <c r="J31" s="40">
        <v>0.51</v>
      </c>
      <c r="K31" s="40">
        <v>0.28000000000000003</v>
      </c>
      <c r="L31" s="40">
        <v>0.72</v>
      </c>
      <c r="M31" s="40">
        <v>0</v>
      </c>
      <c r="N31" s="40">
        <v>2.6990553306342779E-3</v>
      </c>
      <c r="O31" s="40">
        <v>7.8272604588394065E-2</v>
      </c>
      <c r="P31" s="40">
        <v>0.60278902384165545</v>
      </c>
      <c r="Q31" s="40">
        <v>0.31623931623931623</v>
      </c>
      <c r="S31" t="s">
        <v>156</v>
      </c>
      <c r="T31" s="39">
        <f>CORREL($L21:$L31,M21:M31)</f>
        <v>8.7698306478219273E-2</v>
      </c>
      <c r="U31" s="39">
        <f t="shared" ref="U31" si="61">CORREL($L21:$L31,N21:N31)</f>
        <v>-0.27992657120505365</v>
      </c>
      <c r="V31" s="39">
        <f t="shared" ref="V31" si="62">CORREL($L21:$L31,O21:O31)</f>
        <v>-0.32920324588012778</v>
      </c>
      <c r="W31" s="39">
        <f t="shared" ref="W31" si="63">CORREL($L21:$L31,P21:P31)</f>
        <v>-0.2940419361154768</v>
      </c>
      <c r="X31" s="39">
        <f t="shared" ref="X31" si="64">CORREL($L21:$L31,Q21:Q31)</f>
        <v>0.34006506860151109</v>
      </c>
      <c r="Y31" s="58">
        <f t="shared" si="28"/>
        <v>8.7698306478219273E-2</v>
      </c>
      <c r="Z31" s="58">
        <f t="shared" si="20"/>
        <v>0.27992657120505365</v>
      </c>
      <c r="AA31" s="58">
        <f t="shared" si="21"/>
        <v>0.32920324588012778</v>
      </c>
      <c r="AB31" s="58">
        <f t="shared" si="22"/>
        <v>0.2940419361154768</v>
      </c>
      <c r="AC31" s="58">
        <f t="shared" si="23"/>
        <v>0.34006506860151109</v>
      </c>
    </row>
    <row r="32" spans="1:29" ht="15" thickBot="1">
      <c r="S32" s="39"/>
      <c r="T32" s="39"/>
      <c r="U32" s="39"/>
      <c r="V32" s="39"/>
      <c r="W32" s="39"/>
    </row>
    <row r="33" spans="1:29" ht="15" thickBot="1">
      <c r="A33" t="s">
        <v>163</v>
      </c>
      <c r="B33" t="s">
        <v>146</v>
      </c>
      <c r="C33" t="s">
        <v>147</v>
      </c>
      <c r="D33" t="s">
        <v>148</v>
      </c>
      <c r="E33" t="s">
        <v>149</v>
      </c>
      <c r="F33" t="s">
        <v>150</v>
      </c>
      <c r="G33" t="s">
        <v>151</v>
      </c>
      <c r="H33" t="s">
        <v>152</v>
      </c>
      <c r="I33" t="s">
        <v>153</v>
      </c>
      <c r="J33" t="s">
        <v>154</v>
      </c>
      <c r="K33" t="s">
        <v>155</v>
      </c>
      <c r="L33" t="s">
        <v>156</v>
      </c>
      <c r="M33" t="s">
        <v>157</v>
      </c>
      <c r="N33" t="s">
        <v>158</v>
      </c>
      <c r="O33" t="s">
        <v>159</v>
      </c>
      <c r="P33" t="s">
        <v>160</v>
      </c>
      <c r="Q33" t="s">
        <v>161</v>
      </c>
      <c r="S33" s="59">
        <f>AVERAGE(Y34:AC44)</f>
        <v>0.81130691845462621</v>
      </c>
      <c r="T33" t="s">
        <v>157</v>
      </c>
      <c r="U33" t="s">
        <v>158</v>
      </c>
      <c r="V33" t="s">
        <v>159</v>
      </c>
      <c r="W33" t="s">
        <v>160</v>
      </c>
      <c r="X33" t="s">
        <v>161</v>
      </c>
      <c r="Y33" t="str">
        <f>T33</f>
        <v>y1</v>
      </c>
      <c r="Z33" t="str">
        <f t="shared" ref="Z33" si="65">U33</f>
        <v>y2</v>
      </c>
      <c r="AA33" t="str">
        <f t="shared" ref="AA33" si="66">V33</f>
        <v>y3</v>
      </c>
      <c r="AB33" t="str">
        <f t="shared" ref="AB33" si="67">W33</f>
        <v>y4</v>
      </c>
      <c r="AC33" t="str">
        <f t="shared" ref="AC33" si="68">X33</f>
        <v>y5</v>
      </c>
    </row>
    <row r="34" spans="1:29">
      <c r="A34" t="s">
        <v>134</v>
      </c>
      <c r="B34" s="40">
        <v>0.74806658009233384</v>
      </c>
      <c r="C34" s="40">
        <v>0.25193341981074652</v>
      </c>
      <c r="D34" s="40">
        <v>0.14442067113958315</v>
      </c>
      <c r="E34" s="40">
        <v>0.73835096876458606</v>
      </c>
      <c r="F34" s="40">
        <v>5.6154165019589947E-2</v>
      </c>
      <c r="G34" s="40">
        <v>6.107419105631505E-2</v>
      </c>
      <c r="H34" s="40">
        <v>2.8577152835546401E-2</v>
      </c>
      <c r="I34" s="40">
        <v>0.44247755845336217</v>
      </c>
      <c r="J34" s="40">
        <v>0.52894529031848636</v>
      </c>
      <c r="K34" s="40">
        <v>0.92600129379642149</v>
      </c>
      <c r="L34" s="40">
        <v>7.3998706215332902E-2</v>
      </c>
      <c r="M34" s="40">
        <v>1.8304960644334616E-4</v>
      </c>
      <c r="N34" s="40">
        <v>5.8575874061870771E-3</v>
      </c>
      <c r="O34" s="40">
        <v>0.15943620721215448</v>
      </c>
      <c r="P34" s="40">
        <v>0.65952773201537618</v>
      </c>
      <c r="Q34" s="40">
        <v>0.17499542375983893</v>
      </c>
      <c r="S34" t="s">
        <v>146</v>
      </c>
      <c r="T34" s="39">
        <f>CORREL($B34:$B44,M34:M44)</f>
        <v>0.45300726464375884</v>
      </c>
      <c r="U34" s="39">
        <f>CORREL($B34:$B44,N34:N44)</f>
        <v>-0.75724063701336108</v>
      </c>
      <c r="V34" s="39">
        <f>CORREL($B34:$B44,O34:O44)</f>
        <v>-0.95767719912361038</v>
      </c>
      <c r="W34" s="39">
        <f>CORREL($B34:$B44,P34:P44)</f>
        <v>-0.88858352143570229</v>
      </c>
      <c r="X34" s="39">
        <f>CORREL($B34:$B44,Q34:Q44)</f>
        <v>0.99999930422447658</v>
      </c>
      <c r="Y34" s="58">
        <f>ABS(T34)</f>
        <v>0.45300726464375884</v>
      </c>
      <c r="Z34" s="58">
        <f t="shared" ref="Z34:Z44" si="69">ABS(U34)</f>
        <v>0.75724063701336108</v>
      </c>
      <c r="AA34" s="58">
        <f t="shared" ref="AA34:AA44" si="70">ABS(V34)</f>
        <v>0.95767719912361038</v>
      </c>
      <c r="AB34" s="58">
        <f t="shared" ref="AB34:AB44" si="71">ABS(W34)</f>
        <v>0.88858352143570229</v>
      </c>
      <c r="AC34" s="58">
        <f t="shared" ref="AC34:AC44" si="72">ABS(X34)</f>
        <v>0.99999930422447658</v>
      </c>
    </row>
    <row r="35" spans="1:29">
      <c r="A35" t="s">
        <v>135</v>
      </c>
      <c r="B35" s="40">
        <v>0.79369026021346278</v>
      </c>
      <c r="C35" s="40">
        <v>0.20630973951494663</v>
      </c>
      <c r="D35" s="40">
        <v>0.2217625450191586</v>
      </c>
      <c r="E35" s="40">
        <v>0.63885004964813319</v>
      </c>
      <c r="F35" s="40">
        <v>9.105249623292945E-2</v>
      </c>
      <c r="G35" s="40">
        <v>4.8334909705094346E-2</v>
      </c>
      <c r="H35" s="40">
        <v>0.25975197589299093</v>
      </c>
      <c r="I35" s="40">
        <v>0.3419502803151695</v>
      </c>
      <c r="J35" s="40">
        <v>0.39829774180833249</v>
      </c>
      <c r="K35" s="40">
        <v>0.94551988178469559</v>
      </c>
      <c r="L35" s="40">
        <v>5.44801175503433E-2</v>
      </c>
      <c r="M35" s="40">
        <v>3.1948881789137381E-4</v>
      </c>
      <c r="N35" s="40">
        <v>6.3897763578274758E-3</v>
      </c>
      <c r="O35" s="40">
        <v>0.13450479233226836</v>
      </c>
      <c r="P35" s="40">
        <v>0.63258785942492013</v>
      </c>
      <c r="Q35" s="40">
        <v>0.22619808306709266</v>
      </c>
      <c r="S35" t="s">
        <v>147</v>
      </c>
      <c r="T35" s="39">
        <f>CORREL($C34:$C44,M34:M44)</f>
        <v>-0.45300726731519303</v>
      </c>
      <c r="U35" s="39">
        <f t="shared" ref="U35" si="73">CORREL($C34:$C44,N34:N44)</f>
        <v>0.75724063426126142</v>
      </c>
      <c r="V35" s="39">
        <f t="shared" ref="V35" si="74">CORREL($C34:$C44,O34:O44)</f>
        <v>0.95767719768569315</v>
      </c>
      <c r="W35" s="39">
        <f t="shared" ref="W35" si="75">CORREL($C34:$C44,P34:P44)</f>
        <v>0.88858352373925176</v>
      </c>
      <c r="X35" s="39">
        <f t="shared" ref="X35" si="76">CORREL($C34:$C44,Q34:Q44)</f>
        <v>-0.99999930422912786</v>
      </c>
      <c r="Y35" s="58">
        <f t="shared" ref="Y35:Y44" si="77">ABS(T35)</f>
        <v>0.45300726731519303</v>
      </c>
      <c r="Z35" s="58">
        <f t="shared" si="69"/>
        <v>0.75724063426126142</v>
      </c>
      <c r="AA35" s="58">
        <f t="shared" si="70"/>
        <v>0.95767719768569315</v>
      </c>
      <c r="AB35" s="58">
        <f t="shared" si="71"/>
        <v>0.88858352373925176</v>
      </c>
      <c r="AC35" s="58">
        <f t="shared" si="72"/>
        <v>0.99999930422912786</v>
      </c>
    </row>
    <row r="36" spans="1:29">
      <c r="A36" t="s">
        <v>136</v>
      </c>
      <c r="B36" s="40">
        <v>0.75738580918079024</v>
      </c>
      <c r="C36" s="40">
        <v>0.24261419055063096</v>
      </c>
      <c r="D36" s="40">
        <v>0.16049090413647768</v>
      </c>
      <c r="E36" s="40">
        <v>0.71776888990879284</v>
      </c>
      <c r="F36" s="40">
        <v>6.3325819972106248E-2</v>
      </c>
      <c r="G36" s="40">
        <v>5.8414385386731833E-2</v>
      </c>
      <c r="H36" s="40">
        <v>7.6365247692848526E-2</v>
      </c>
      <c r="I36" s="40">
        <v>0.42197848927008458</v>
      </c>
      <c r="J36" s="40">
        <v>0.50165626220536963</v>
      </c>
      <c r="K36" s="40">
        <v>0.9300323299210459</v>
      </c>
      <c r="L36" s="40">
        <v>6.9967670069044599E-2</v>
      </c>
      <c r="M36" s="40">
        <v>2.0437359493153485E-4</v>
      </c>
      <c r="N36" s="40">
        <v>6.1312078479460455E-3</v>
      </c>
      <c r="O36" s="40">
        <v>0.14653586756591047</v>
      </c>
      <c r="P36" s="40">
        <v>0.66155732679337831</v>
      </c>
      <c r="Q36" s="40">
        <v>0.18557122419783365</v>
      </c>
      <c r="S36" t="s">
        <v>148</v>
      </c>
      <c r="T36" s="39">
        <f>CORREL($D34:$D44,M34:M44)</f>
        <v>0.45381452299091957</v>
      </c>
      <c r="U36" s="39">
        <f t="shared" ref="U36" si="78">CORREL($D34:$D44,N34:N44)</f>
        <v>-0.75666168303483416</v>
      </c>
      <c r="V36" s="39">
        <f t="shared" ref="V36" si="79">CORREL($D34:$D44,O34:O44)</f>
        <v>-0.95736547788421011</v>
      </c>
      <c r="W36" s="39">
        <f t="shared" ref="W36" si="80">CORREL($D34:$D44,P34:P44)</f>
        <v>-0.88908376972590941</v>
      </c>
      <c r="X36" s="39">
        <f t="shared" ref="X36" si="81">CORREL($D34:$D44,Q34:Q44)</f>
        <v>0.99999932610117293</v>
      </c>
      <c r="Y36" s="58">
        <f t="shared" si="77"/>
        <v>0.45381452299091957</v>
      </c>
      <c r="Z36" s="58">
        <f t="shared" si="69"/>
        <v>0.75666168303483416</v>
      </c>
      <c r="AA36" s="58">
        <f t="shared" si="70"/>
        <v>0.95736547788421011</v>
      </c>
      <c r="AB36" s="58">
        <f t="shared" si="71"/>
        <v>0.88908376972590941</v>
      </c>
      <c r="AC36" s="58">
        <f t="shared" si="72"/>
        <v>0.99999932610117293</v>
      </c>
    </row>
    <row r="37" spans="1:29">
      <c r="A37" t="s">
        <v>137</v>
      </c>
      <c r="B37" s="40">
        <v>0.79002361304511437</v>
      </c>
      <c r="C37" s="40">
        <v>0.20997638699690738</v>
      </c>
      <c r="D37" s="40">
        <v>0.21542728820093357</v>
      </c>
      <c r="E37" s="40">
        <v>0.64704826377916402</v>
      </c>
      <c r="F37" s="40">
        <v>8.8169191278327841E-2</v>
      </c>
      <c r="G37" s="40">
        <v>4.9355257901938607E-2</v>
      </c>
      <c r="H37" s="40">
        <v>0.24070688877313404</v>
      </c>
      <c r="I37" s="40">
        <v>0.35061955019788804</v>
      </c>
      <c r="J37" s="40">
        <v>0.40867356222231616</v>
      </c>
      <c r="K37" s="40">
        <v>0.94389746337036873</v>
      </c>
      <c r="L37" s="40">
        <v>5.6102536791319553E-2</v>
      </c>
      <c r="M37" s="40">
        <v>0</v>
      </c>
      <c r="N37" s="40">
        <v>4.6461758398856322E-3</v>
      </c>
      <c r="O37" s="40">
        <v>0.13116511794138672</v>
      </c>
      <c r="P37" s="40">
        <v>0.64224446032880633</v>
      </c>
      <c r="Q37" s="40">
        <v>0.22194424588992137</v>
      </c>
      <c r="S37" t="s">
        <v>149</v>
      </c>
      <c r="T37" s="39">
        <f>CORREL($E34:$E44,M34:M44)</f>
        <v>-0.45332550985534209</v>
      </c>
      <c r="U37" s="39">
        <f t="shared" ref="U37" si="82">CORREL($E34:$E44,N34:N44)</f>
        <v>0.75686942695309878</v>
      </c>
      <c r="V37" s="39">
        <f t="shared" ref="V37" si="83">CORREL($E34:$E44,O34:O44)</f>
        <v>0.95748991335691402</v>
      </c>
      <c r="W37" s="39">
        <f t="shared" ref="W37" si="84">CORREL($E34:$E44,P34:P44)</f>
        <v>0.88888361179191666</v>
      </c>
      <c r="X37" s="39">
        <f t="shared" ref="X37" si="85">CORREL($E34:$E44,Q34:Q44)</f>
        <v>-0.99999973230982964</v>
      </c>
      <c r="Y37" s="58">
        <f t="shared" si="77"/>
        <v>0.45332550985534209</v>
      </c>
      <c r="Z37" s="58">
        <f t="shared" si="69"/>
        <v>0.75686942695309878</v>
      </c>
      <c r="AA37" s="58">
        <f t="shared" si="70"/>
        <v>0.95748991335691402</v>
      </c>
      <c r="AB37" s="58">
        <f t="shared" si="71"/>
        <v>0.88888361179191666</v>
      </c>
      <c r="AC37" s="58">
        <f t="shared" si="72"/>
        <v>0.99999973230982964</v>
      </c>
    </row>
    <row r="38" spans="1:29">
      <c r="A38" t="s">
        <v>138</v>
      </c>
      <c r="B38" s="40">
        <v>0.9216016137220453</v>
      </c>
      <c r="C38" s="40">
        <v>7.8398385624485381E-2</v>
      </c>
      <c r="D38" s="40">
        <v>0.43874768796247193</v>
      </c>
      <c r="E38" s="40">
        <v>0.35940560309225966</v>
      </c>
      <c r="F38" s="40">
        <v>0.18911595364219169</v>
      </c>
      <c r="G38" s="40">
        <v>1.2730753688712787E-2</v>
      </c>
      <c r="H38" s="40">
        <v>0.90815082257844881</v>
      </c>
      <c r="I38" s="40">
        <v>6.0583489967179008E-2</v>
      </c>
      <c r="J38" s="40">
        <v>3.1265685368338854E-2</v>
      </c>
      <c r="K38" s="40">
        <v>0.99999999980931986</v>
      </c>
      <c r="L38" s="40">
        <v>0</v>
      </c>
      <c r="M38" s="40">
        <v>1.288659793814433E-3</v>
      </c>
      <c r="N38" s="40">
        <v>1.288659793814433E-3</v>
      </c>
      <c r="O38" s="40">
        <v>4.8969072164948453E-2</v>
      </c>
      <c r="P38" s="40">
        <v>0.57860824742268047</v>
      </c>
      <c r="Q38" s="40">
        <v>0.36984536082474229</v>
      </c>
      <c r="S38" t="s">
        <v>150</v>
      </c>
      <c r="T38" s="39">
        <f>CORREL($F34:$F44,M34:M44)</f>
        <v>0.45236453289247808</v>
      </c>
      <c r="U38" s="39">
        <f t="shared" ref="U38" si="86">CORREL($F34:$F44,N34:N44)</f>
        <v>-0.75732179174922343</v>
      </c>
      <c r="V38" s="39">
        <f t="shared" ref="V38" si="87">CORREL($F34:$F44,O34:O44)</f>
        <v>-0.95773411257472663</v>
      </c>
      <c r="W38" s="39">
        <f t="shared" ref="W38" si="88">CORREL($F34:$F44,P34:P44)</f>
        <v>-0.88848332556948695</v>
      </c>
      <c r="X38" s="39">
        <f t="shared" ref="X38" si="89">CORREL($F34:$F44,Q34:Q44)</f>
        <v>0.99999888849266316</v>
      </c>
      <c r="Y38" s="58">
        <f t="shared" si="77"/>
        <v>0.45236453289247808</v>
      </c>
      <c r="Z38" s="58">
        <f t="shared" si="69"/>
        <v>0.75732179174922343</v>
      </c>
      <c r="AA38" s="58">
        <f t="shared" si="70"/>
        <v>0.95773411257472663</v>
      </c>
      <c r="AB38" s="58">
        <f t="shared" si="71"/>
        <v>0.88848332556948695</v>
      </c>
      <c r="AC38" s="58">
        <f t="shared" si="72"/>
        <v>0.99999888849266316</v>
      </c>
    </row>
    <row r="39" spans="1:29">
      <c r="A39" t="s">
        <v>139</v>
      </c>
      <c r="B39" s="40">
        <v>0.88876836121211555</v>
      </c>
      <c r="C39" s="40">
        <v>0.1112316391509601</v>
      </c>
      <c r="D39" s="40">
        <v>0.38275027153732744</v>
      </c>
      <c r="E39" s="40">
        <v>0.43136798388205883</v>
      </c>
      <c r="F39" s="40">
        <v>0.16400114339114993</v>
      </c>
      <c r="G39" s="40">
        <v>2.1880600804691275E-2</v>
      </c>
      <c r="H39" s="40">
        <v>0.74177412928163544</v>
      </c>
      <c r="I39" s="40">
        <v>0.13271934890699619</v>
      </c>
      <c r="J39" s="40">
        <v>0.12550651525048387</v>
      </c>
      <c r="K39" s="40">
        <v>0.9862546286852234</v>
      </c>
      <c r="L39" s="40">
        <v>1.3745371473510732E-2</v>
      </c>
      <c r="M39" s="40">
        <v>0</v>
      </c>
      <c r="N39" s="40">
        <v>0</v>
      </c>
      <c r="O39" s="40">
        <v>4.807692307692308E-2</v>
      </c>
      <c r="P39" s="40">
        <v>0.61899038461538458</v>
      </c>
      <c r="Q39" s="40">
        <v>0.33293269230769229</v>
      </c>
      <c r="S39" t="s">
        <v>151</v>
      </c>
      <c r="T39" s="39">
        <f>CORREL($G34:$G44,M34:M44)</f>
        <v>-0.45366119124967358</v>
      </c>
      <c r="U39" s="39">
        <f t="shared" ref="U39" si="90">CORREL($G34:$G44,N34:N44)</f>
        <v>0.75685214108556709</v>
      </c>
      <c r="V39" s="39">
        <f t="shared" ref="V39" si="91">CORREL($G34:$G44,O34:O44)</f>
        <v>0.95740798822891182</v>
      </c>
      <c r="W39" s="39">
        <f t="shared" ref="W39" si="92">CORREL($G34:$G44,P34:P44)</f>
        <v>0.88900476534484663</v>
      </c>
      <c r="X39" s="39">
        <f t="shared" ref="X39" si="93">CORREL($G34:$G44,Q34:Q44)</f>
        <v>-0.99999904150530072</v>
      </c>
      <c r="Y39" s="58">
        <f t="shared" si="77"/>
        <v>0.45366119124967358</v>
      </c>
      <c r="Z39" s="58">
        <f t="shared" si="69"/>
        <v>0.75685214108556709</v>
      </c>
      <c r="AA39" s="58">
        <f t="shared" si="70"/>
        <v>0.95740798822891182</v>
      </c>
      <c r="AB39" s="58">
        <f t="shared" si="71"/>
        <v>0.88900476534484663</v>
      </c>
      <c r="AC39" s="58">
        <f t="shared" si="72"/>
        <v>0.99999904150530072</v>
      </c>
    </row>
    <row r="40" spans="1:29">
      <c r="A40" t="s">
        <v>140</v>
      </c>
      <c r="B40" s="40">
        <v>0.83093409724742018</v>
      </c>
      <c r="C40" s="40">
        <v>0.16906590339132588</v>
      </c>
      <c r="D40" s="40">
        <v>0.28469397982274852</v>
      </c>
      <c r="E40" s="40">
        <v>0.55772991576549102</v>
      </c>
      <c r="F40" s="40">
        <v>0.11955035585135025</v>
      </c>
      <c r="G40" s="40">
        <v>3.802574778435177E-2</v>
      </c>
      <c r="H40" s="40">
        <v>0.44797966987747895</v>
      </c>
      <c r="I40" s="40">
        <v>0.26039811879037383</v>
      </c>
      <c r="J40" s="40">
        <v>0.29162221083407736</v>
      </c>
      <c r="K40" s="40">
        <v>0.96135810143429667</v>
      </c>
      <c r="L40" s="40">
        <v>3.8641899545899097E-2</v>
      </c>
      <c r="M40" s="40">
        <v>0</v>
      </c>
      <c r="N40" s="40">
        <v>0</v>
      </c>
      <c r="O40" s="40">
        <v>7.1428571428571425E-2</v>
      </c>
      <c r="P40" s="40">
        <v>0.6607142857142857</v>
      </c>
      <c r="Q40" s="40">
        <v>0.26785714285714285</v>
      </c>
      <c r="S40" t="s">
        <v>152</v>
      </c>
      <c r="T40" s="39">
        <f>CORREL($H34:$H44,M34:M44)</f>
        <v>0.45302467845028044</v>
      </c>
      <c r="U40" s="39">
        <f t="shared" ref="U40" si="94">CORREL($H34:$H44,N34:N44)</f>
        <v>-0.75685201679279956</v>
      </c>
      <c r="V40" s="39">
        <f t="shared" ref="V40" si="95">CORREL($H34:$H44,O34:O44)</f>
        <v>-0.95757129554097353</v>
      </c>
      <c r="W40" s="39">
        <f t="shared" ref="W40" si="96">CORREL($H34:$H44,P34:P44)</f>
        <v>-0.888765595307343</v>
      </c>
      <c r="X40" s="39">
        <f t="shared" ref="X40" si="97">CORREL($H34:$H44,Q34:Q44)</f>
        <v>0.99999989359138752</v>
      </c>
      <c r="Y40" s="58">
        <f t="shared" si="77"/>
        <v>0.45302467845028044</v>
      </c>
      <c r="Z40" s="58">
        <f t="shared" si="69"/>
        <v>0.75685201679279956</v>
      </c>
      <c r="AA40" s="58">
        <f t="shared" si="70"/>
        <v>0.95757129554097353</v>
      </c>
      <c r="AB40" s="58">
        <f t="shared" si="71"/>
        <v>0.888765595307343</v>
      </c>
      <c r="AC40" s="58">
        <f t="shared" si="72"/>
        <v>0.99999989359138752</v>
      </c>
    </row>
    <row r="41" spans="1:29">
      <c r="A41" t="s">
        <v>141</v>
      </c>
      <c r="B41" s="40">
        <v>0.85530263938825501</v>
      </c>
      <c r="C41" s="40">
        <v>0.1446973606402584</v>
      </c>
      <c r="D41" s="40">
        <v>0.32614956358810848</v>
      </c>
      <c r="E41" s="40">
        <v>0.50433428336851316</v>
      </c>
      <c r="F41" s="40">
        <v>0.13831777848309704</v>
      </c>
      <c r="G41" s="40">
        <v>3.1198374484320796E-2</v>
      </c>
      <c r="H41" s="40">
        <v>0.57200980264415879</v>
      </c>
      <c r="I41" s="40">
        <v>0.20643713456800566</v>
      </c>
      <c r="J41" s="40">
        <v>0.22155306299435845</v>
      </c>
      <c r="K41" s="40">
        <v>0.97181400338193247</v>
      </c>
      <c r="L41" s="40">
        <v>2.8185996704855588E-2</v>
      </c>
      <c r="M41" s="40">
        <v>0</v>
      </c>
      <c r="N41" s="40">
        <v>1.6877637130801688E-3</v>
      </c>
      <c r="O41" s="40">
        <v>8.0168776371308023E-2</v>
      </c>
      <c r="P41" s="40">
        <v>0.62278481012658227</v>
      </c>
      <c r="Q41" s="40">
        <v>0.29535864978902954</v>
      </c>
      <c r="S41" t="s">
        <v>153</v>
      </c>
      <c r="T41" s="39">
        <f>CORREL($I34:$I44,M34:M44)</f>
        <v>-0.45289608062213221</v>
      </c>
      <c r="U41" s="39">
        <f t="shared" ref="U41" si="98">CORREL($I34:$I44,N34:N44)</f>
        <v>0.75672071559369714</v>
      </c>
      <c r="V41" s="39">
        <f t="shared" ref="V41" si="99">CORREL($I34:$I44,O34:O44)</f>
        <v>0.9575476872288422</v>
      </c>
      <c r="W41" s="39">
        <f t="shared" ref="W41" si="100">CORREL($I34:$I44,P34:P44)</f>
        <v>0.88880589388742126</v>
      </c>
      <c r="X41" s="39">
        <f t="shared" ref="X41" si="101">CORREL($I34:$I44,Q34:Q44)</f>
        <v>-0.99999943788693546</v>
      </c>
      <c r="Y41" s="58">
        <f t="shared" si="77"/>
        <v>0.45289608062213221</v>
      </c>
      <c r="Z41" s="58">
        <f t="shared" si="69"/>
        <v>0.75672071559369714</v>
      </c>
      <c r="AA41" s="58">
        <f t="shared" si="70"/>
        <v>0.9575476872288422</v>
      </c>
      <c r="AB41" s="58">
        <f t="shared" si="71"/>
        <v>0.88880589388742126</v>
      </c>
      <c r="AC41" s="58">
        <f t="shared" si="72"/>
        <v>0.99999943788693546</v>
      </c>
    </row>
    <row r="42" spans="1:29">
      <c r="A42" t="s">
        <v>142</v>
      </c>
      <c r="B42" s="40">
        <v>0.87309235390365503</v>
      </c>
      <c r="C42" s="40">
        <v>0.12690764615007163</v>
      </c>
      <c r="D42" s="40">
        <v>0.35631584697966956</v>
      </c>
      <c r="E42" s="40">
        <v>0.46554669850260372</v>
      </c>
      <c r="F42" s="40">
        <v>0.15186045751309263</v>
      </c>
      <c r="G42" s="40">
        <v>2.6276995947713554E-2</v>
      </c>
      <c r="H42" s="40">
        <v>0.66248919153489816</v>
      </c>
      <c r="I42" s="40">
        <v>0.16709642915841472</v>
      </c>
      <c r="J42" s="40">
        <v>0.17041438353805716</v>
      </c>
      <c r="K42" s="40">
        <v>0.97956975271340863</v>
      </c>
      <c r="L42" s="40">
        <v>2.0430247290583899E-2</v>
      </c>
      <c r="M42" s="40">
        <v>0</v>
      </c>
      <c r="N42" s="40">
        <v>4.3795620437956208E-3</v>
      </c>
      <c r="O42" s="40">
        <v>7.153284671532846E-2</v>
      </c>
      <c r="P42" s="40">
        <v>0.60875912408759125</v>
      </c>
      <c r="Q42" s="40">
        <v>0.31532846715328466</v>
      </c>
      <c r="S42" t="s">
        <v>154</v>
      </c>
      <c r="T42" s="39">
        <f>CORREL($J34:$J44,M34:M44)</f>
        <v>-0.4531232042669292</v>
      </c>
      <c r="U42" s="39">
        <f t="shared" ref="U42" si="102">CORREL($J34:$J44,N34:N44)</f>
        <v>0.75695244989678279</v>
      </c>
      <c r="V42" s="39">
        <f t="shared" ref="V42" si="103">CORREL($J34:$J44,O34:O44)</f>
        <v>0.95758888526059249</v>
      </c>
      <c r="W42" s="39">
        <f t="shared" ref="W42" si="104">CORREL($J34:$J44,P34:P44)</f>
        <v>0.8887341299764856</v>
      </c>
      <c r="X42" s="39">
        <f t="shared" ref="X42" si="105">CORREL($J34:$J44,Q34:Q44)</f>
        <v>-0.99999967284171187</v>
      </c>
      <c r="Y42" s="58">
        <f t="shared" si="77"/>
        <v>0.4531232042669292</v>
      </c>
      <c r="Z42" s="58">
        <f t="shared" si="69"/>
        <v>0.75695244989678279</v>
      </c>
      <c r="AA42" s="58">
        <f t="shared" si="70"/>
        <v>0.95758888526059249</v>
      </c>
      <c r="AB42" s="58">
        <f t="shared" si="71"/>
        <v>0.8887341299764856</v>
      </c>
      <c r="AC42" s="58">
        <f t="shared" si="72"/>
        <v>0.99999967284171187</v>
      </c>
    </row>
    <row r="43" spans="1:29">
      <c r="A43" t="s">
        <v>143</v>
      </c>
      <c r="B43" s="40">
        <v>0.89755772457080463</v>
      </c>
      <c r="C43" s="40">
        <v>0.10244227533913258</v>
      </c>
      <c r="D43" s="40">
        <v>0.39804054042002518</v>
      </c>
      <c r="E43" s="40">
        <v>0.41207079647460743</v>
      </c>
      <c r="F43" s="40">
        <v>0.17048400390649812</v>
      </c>
      <c r="G43" s="40">
        <v>1.9404658040645388E-2</v>
      </c>
      <c r="H43" s="40">
        <v>0.78613239490639242</v>
      </c>
      <c r="I43" s="40">
        <v>0.11346027730099757</v>
      </c>
      <c r="J43" s="40">
        <v>0.10040732804560559</v>
      </c>
      <c r="K43" s="40">
        <v>0.99023831220328351</v>
      </c>
      <c r="L43" s="40">
        <v>9.7616878909410811E-3</v>
      </c>
      <c r="M43" s="40">
        <v>1.6722408026755853E-3</v>
      </c>
      <c r="N43" s="40">
        <v>1.6722408026755853E-3</v>
      </c>
      <c r="O43" s="40">
        <v>6.5217391304347824E-2</v>
      </c>
      <c r="P43" s="40">
        <v>0.58862876254180607</v>
      </c>
      <c r="Q43" s="40">
        <v>0.34280936454849498</v>
      </c>
      <c r="S43" t="s">
        <v>155</v>
      </c>
      <c r="T43" s="39">
        <f>CORREL($K34:$K44,M34:M44)</f>
        <v>0.45405732252758857</v>
      </c>
      <c r="U43" s="39">
        <f t="shared" ref="U43" si="106">CORREL($K34:$K44,N34:N44)</f>
        <v>-0.75652716297542622</v>
      </c>
      <c r="V43" s="39">
        <f t="shared" ref="V43" si="107">CORREL($K34:$K44,O34:O44)</f>
        <v>-0.95743690922352942</v>
      </c>
      <c r="W43" s="39">
        <f t="shared" ref="W43" si="108">CORREL($K34:$K44,P34:P44)</f>
        <v>-0.88897246969264732</v>
      </c>
      <c r="X43" s="39">
        <f t="shared" ref="X43" si="109">CORREL($K34:$K44,Q34:Q44)</f>
        <v>0.99998727169786539</v>
      </c>
      <c r="Y43" s="58">
        <f t="shared" si="77"/>
        <v>0.45405732252758857</v>
      </c>
      <c r="Z43" s="58">
        <f t="shared" si="69"/>
        <v>0.75652716297542622</v>
      </c>
      <c r="AA43" s="58">
        <f t="shared" si="70"/>
        <v>0.95743690922352942</v>
      </c>
      <c r="AB43" s="58">
        <f t="shared" si="71"/>
        <v>0.88897246969264732</v>
      </c>
      <c r="AC43" s="58">
        <f t="shared" si="72"/>
        <v>0.99998727169786539</v>
      </c>
    </row>
    <row r="44" spans="1:29">
      <c r="A44" t="s">
        <v>144</v>
      </c>
      <c r="B44" s="40">
        <v>0.8738858637961191</v>
      </c>
      <c r="C44" s="40">
        <v>0.12611413593218843</v>
      </c>
      <c r="D44" s="40">
        <v>0.35796341826466077</v>
      </c>
      <c r="E44" s="40">
        <v>0.46346690661637141</v>
      </c>
      <c r="F44" s="40">
        <v>0.15256306243020559</v>
      </c>
      <c r="G44" s="40">
        <v>2.6006613144762481E-2</v>
      </c>
      <c r="H44" s="40">
        <v>0.66647183582631009</v>
      </c>
      <c r="I44" s="40">
        <v>0.16542747660351462</v>
      </c>
      <c r="J44" s="40">
        <v>0.16810068845307097</v>
      </c>
      <c r="K44" s="40">
        <v>0.97984035223439458</v>
      </c>
      <c r="L44" s="40">
        <v>2.0159648108058405E-2</v>
      </c>
      <c r="M44" s="40">
        <v>0</v>
      </c>
      <c r="N44" s="40">
        <v>2.6990553306342779E-3</v>
      </c>
      <c r="O44" s="40">
        <v>7.8272604588394065E-2</v>
      </c>
      <c r="P44" s="40">
        <v>0.60278902384165545</v>
      </c>
      <c r="Q44" s="40">
        <v>0.31623931623931623</v>
      </c>
      <c r="S44" t="s">
        <v>156</v>
      </c>
      <c r="T44" s="39">
        <f>CORREL($L34:$L44,M34:M44)</f>
        <v>-0.45405732753123113</v>
      </c>
      <c r="U44" s="39">
        <f t="shared" ref="U44" si="110">CORREL($L34:$L44,N34:N44)</f>
        <v>0.75652715511368473</v>
      </c>
      <c r="V44" s="39">
        <f t="shared" ref="V44" si="111">CORREL($L34:$L44,O34:O44)</f>
        <v>0.95743690585599917</v>
      </c>
      <c r="W44" s="39">
        <f t="shared" ref="W44" si="112">CORREL($L34:$L44,P34:P44)</f>
        <v>0.88897247516953659</v>
      </c>
      <c r="X44" s="39">
        <f t="shared" ref="X44" si="113">CORREL($L34:$L44,Q34:Q44)</f>
        <v>-0.9999872717041588</v>
      </c>
      <c r="Y44" s="58">
        <f t="shared" si="77"/>
        <v>0.45405732753123113</v>
      </c>
      <c r="Z44" s="58">
        <f t="shared" si="69"/>
        <v>0.75652715511368473</v>
      </c>
      <c r="AA44" s="58">
        <f t="shared" si="70"/>
        <v>0.95743690585599917</v>
      </c>
      <c r="AB44" s="58">
        <f t="shared" si="71"/>
        <v>0.88897247516953659</v>
      </c>
      <c r="AC44" s="58">
        <f t="shared" si="72"/>
        <v>0.9999872717041588</v>
      </c>
    </row>
    <row r="45" spans="1:29" ht="15" thickBot="1">
      <c r="S45" s="39"/>
      <c r="T45" s="39"/>
      <c r="U45" s="39"/>
      <c r="V45" s="39"/>
      <c r="W45" s="39"/>
    </row>
    <row r="46" spans="1:29" ht="15" thickBot="1">
      <c r="A46" t="s">
        <v>164</v>
      </c>
      <c r="B46" t="s">
        <v>146</v>
      </c>
      <c r="C46" t="s">
        <v>147</v>
      </c>
      <c r="D46" t="s">
        <v>148</v>
      </c>
      <c r="E46" t="s">
        <v>149</v>
      </c>
      <c r="F46" t="s">
        <v>150</v>
      </c>
      <c r="G46" t="s">
        <v>151</v>
      </c>
      <c r="H46" t="s">
        <v>152</v>
      </c>
      <c r="I46" t="s">
        <v>153</v>
      </c>
      <c r="J46" t="s">
        <v>154</v>
      </c>
      <c r="K46" t="s">
        <v>155</v>
      </c>
      <c r="L46" t="s">
        <v>156</v>
      </c>
      <c r="M46" t="s">
        <v>157</v>
      </c>
      <c r="N46" t="s">
        <v>158</v>
      </c>
      <c r="O46" t="s">
        <v>159</v>
      </c>
      <c r="P46" t="s">
        <v>160</v>
      </c>
      <c r="Q46" t="s">
        <v>161</v>
      </c>
      <c r="S46" s="59">
        <f>AVERAGE(Y47:AC57)</f>
        <v>0.83368926692011769</v>
      </c>
      <c r="T46" t="s">
        <v>157</v>
      </c>
      <c r="U46" t="s">
        <v>158</v>
      </c>
      <c r="V46" t="s">
        <v>159</v>
      </c>
      <c r="W46" t="s">
        <v>160</v>
      </c>
      <c r="X46" t="s">
        <v>161</v>
      </c>
      <c r="Y46" t="str">
        <f>T46</f>
        <v>y1</v>
      </c>
      <c r="Z46" t="str">
        <f t="shared" ref="Z46" si="114">U46</f>
        <v>y2</v>
      </c>
      <c r="AA46" t="str">
        <f t="shared" ref="AA46" si="115">V46</f>
        <v>y3</v>
      </c>
      <c r="AB46" t="str">
        <f t="shared" ref="AB46" si="116">W46</f>
        <v>y4</v>
      </c>
      <c r="AC46" t="str">
        <f t="shared" ref="AC46" si="117">X46</f>
        <v>y5</v>
      </c>
    </row>
    <row r="47" spans="1:29">
      <c r="A47" t="s">
        <v>134</v>
      </c>
      <c r="B47" s="40">
        <v>0.75360294076212753</v>
      </c>
      <c r="C47" s="40">
        <v>0.2463970590919119</v>
      </c>
      <c r="D47" s="40">
        <v>0.14553505040709855</v>
      </c>
      <c r="E47" s="40">
        <v>0.74059465919558642</v>
      </c>
      <c r="F47" s="40">
        <v>5.8362576155764546E-2</v>
      </c>
      <c r="G47" s="40">
        <v>5.5507710059485071E-2</v>
      </c>
      <c r="H47" s="40">
        <v>3.4008438180456228E-2</v>
      </c>
      <c r="I47" s="40">
        <v>0.44852437046497268</v>
      </c>
      <c r="J47" s="40">
        <v>0.51746719255366136</v>
      </c>
      <c r="K47" s="40">
        <v>0.94246383563676395</v>
      </c>
      <c r="L47" s="40">
        <v>5.7536163707511356E-2</v>
      </c>
      <c r="M47" s="40">
        <v>1.8304960644334616E-4</v>
      </c>
      <c r="N47" s="40">
        <v>5.8575874061870771E-3</v>
      </c>
      <c r="O47" s="40">
        <v>0.15943620721215448</v>
      </c>
      <c r="P47" s="40">
        <v>0.65952773201537618</v>
      </c>
      <c r="Q47" s="40">
        <v>0.17499542375983893</v>
      </c>
      <c r="S47" t="s">
        <v>146</v>
      </c>
      <c r="T47" s="39">
        <f>CORREL($B47:$B57,M47:M57)</f>
        <v>0.61614433232101629</v>
      </c>
      <c r="U47" s="39">
        <f>CORREL($B47:$B57,N47:N57)</f>
        <v>-0.77967438117317223</v>
      </c>
      <c r="V47" s="39">
        <f>CORREL($B47:$B57,O47:O57)</f>
        <v>-0.92497315376935252</v>
      </c>
      <c r="W47" s="39">
        <f>CORREL($B47:$B57,P47:P57)</f>
        <v>-0.87449396266091528</v>
      </c>
      <c r="X47" s="39">
        <f>CORREL($B47:$B57,Q47:Q57)</f>
        <v>0.97316051710099172</v>
      </c>
      <c r="Y47" s="58">
        <f>ABS(T47)</f>
        <v>0.61614433232101629</v>
      </c>
      <c r="Z47" s="58">
        <f t="shared" ref="Z47:Z57" si="118">ABS(U47)</f>
        <v>0.77967438117317223</v>
      </c>
      <c r="AA47" s="58">
        <f t="shared" ref="AA47:AA57" si="119">ABS(V47)</f>
        <v>0.92497315376935252</v>
      </c>
      <c r="AB47" s="58">
        <f t="shared" ref="AB47:AB57" si="120">ABS(W47)</f>
        <v>0.87449396266091528</v>
      </c>
      <c r="AC47" s="58">
        <f t="shared" ref="AC47:AC57" si="121">ABS(X47)</f>
        <v>0.97316051710099172</v>
      </c>
    </row>
    <row r="48" spans="1:29">
      <c r="A48" t="s">
        <v>135</v>
      </c>
      <c r="B48" s="40">
        <v>0.7874476025947369</v>
      </c>
      <c r="C48" s="40">
        <v>0.21255239727766947</v>
      </c>
      <c r="D48" s="40">
        <v>0.20974684029551838</v>
      </c>
      <c r="E48" s="40">
        <v>0.65701411919712949</v>
      </c>
      <c r="F48" s="40">
        <v>8.6013944241093626E-2</v>
      </c>
      <c r="G48" s="40">
        <v>4.7225096922525397E-2</v>
      </c>
      <c r="H48" s="40">
        <v>0.20293729188373222</v>
      </c>
      <c r="I48" s="40">
        <v>0.37269209088799099</v>
      </c>
      <c r="J48" s="40">
        <v>0.42437061530717179</v>
      </c>
      <c r="K48" s="40">
        <v>0.95280374946622581</v>
      </c>
      <c r="L48" s="40">
        <v>4.7196249903396645E-2</v>
      </c>
      <c r="M48" s="40">
        <v>3.1948881789137381E-4</v>
      </c>
      <c r="N48" s="40">
        <v>6.3897763578274758E-3</v>
      </c>
      <c r="O48" s="40">
        <v>0.13450479233226836</v>
      </c>
      <c r="P48" s="40">
        <v>0.63258785942492013</v>
      </c>
      <c r="Q48" s="40">
        <v>0.22619808306709266</v>
      </c>
      <c r="S48" t="s">
        <v>147</v>
      </c>
      <c r="T48" s="39">
        <f>CORREL($C47:$C57,M47:M57)</f>
        <v>-0.61614433873350505</v>
      </c>
      <c r="U48" s="39">
        <f t="shared" ref="U48" si="122">CORREL($C47:$C57,N47:N57)</f>
        <v>0.77967437721169963</v>
      </c>
      <c r="V48" s="39">
        <f t="shared" ref="V48" si="123">CORREL($C47:$C57,O47:O57)</f>
        <v>0.92497315096545862</v>
      </c>
      <c r="W48" s="39">
        <f t="shared" ref="W48" si="124">CORREL($C47:$C57,P47:P57)</f>
        <v>0.87449396424037995</v>
      </c>
      <c r="X48" s="39">
        <f t="shared" ref="X48" si="125">CORREL($C47:$C57,Q47:Q57)</f>
        <v>-0.97316051587407049</v>
      </c>
      <c r="Y48" s="58">
        <f t="shared" ref="Y48:Y57" si="126">ABS(T48)</f>
        <v>0.61614433873350505</v>
      </c>
      <c r="Z48" s="58">
        <f t="shared" si="118"/>
        <v>0.77967437721169963</v>
      </c>
      <c r="AA48" s="58">
        <f t="shared" si="119"/>
        <v>0.92497315096545862</v>
      </c>
      <c r="AB48" s="58">
        <f t="shared" si="120"/>
        <v>0.87449396424037995</v>
      </c>
      <c r="AC48" s="58">
        <f t="shared" si="121"/>
        <v>0.97316051587407049</v>
      </c>
    </row>
    <row r="49" spans="1:29">
      <c r="A49" t="s">
        <v>136</v>
      </c>
      <c r="B49" s="40">
        <v>0.75841011051398699</v>
      </c>
      <c r="C49" s="40">
        <v>0.24158988926388794</v>
      </c>
      <c r="D49" s="40">
        <v>0.15465761526653876</v>
      </c>
      <c r="E49" s="40">
        <v>0.72872000802617876</v>
      </c>
      <c r="F49" s="40">
        <v>6.229089441441029E-2</v>
      </c>
      <c r="G49" s="40">
        <v>5.4331481280293026E-2</v>
      </c>
      <c r="H49" s="40">
        <v>5.8006456999002927E-2</v>
      </c>
      <c r="I49" s="40">
        <v>0.43775335196851983</v>
      </c>
      <c r="J49" s="40">
        <v>0.50424018975856333</v>
      </c>
      <c r="K49" s="40">
        <v>0.94393285262541271</v>
      </c>
      <c r="L49" s="40">
        <v>5.6067148056720501E-2</v>
      </c>
      <c r="M49" s="40">
        <v>2.0437359493153485E-4</v>
      </c>
      <c r="N49" s="40">
        <v>6.1312078479460455E-3</v>
      </c>
      <c r="O49" s="40">
        <v>0.14653586756591047</v>
      </c>
      <c r="P49" s="40">
        <v>0.66155732679337831</v>
      </c>
      <c r="Q49" s="40">
        <v>0.18557122419783365</v>
      </c>
      <c r="S49" t="s">
        <v>148</v>
      </c>
      <c r="T49" s="39">
        <f>CORREL($D47:$D57,M47:M57)</f>
        <v>0.61613473351277159</v>
      </c>
      <c r="U49" s="39">
        <f t="shared" ref="U49" si="127">CORREL($D47:$D57,N47:N57)</f>
        <v>-0.77968059022746872</v>
      </c>
      <c r="V49" s="39">
        <f t="shared" ref="V49" si="128">CORREL($D47:$D57,O47:O57)</f>
        <v>-0.92497731052796295</v>
      </c>
      <c r="W49" s="39">
        <f t="shared" ref="W49" si="129">CORREL($D47:$D57,P47:P57)</f>
        <v>-0.87449144147675506</v>
      </c>
      <c r="X49" s="39">
        <f t="shared" ref="X49" si="130">CORREL($D47:$D57,Q47:Q57)</f>
        <v>0.97316227033300817</v>
      </c>
      <c r="Y49" s="58">
        <f t="shared" si="126"/>
        <v>0.61613473351277159</v>
      </c>
      <c r="Z49" s="58">
        <f t="shared" si="118"/>
        <v>0.77968059022746872</v>
      </c>
      <c r="AA49" s="58">
        <f t="shared" si="119"/>
        <v>0.92497731052796295</v>
      </c>
      <c r="AB49" s="58">
        <f t="shared" si="120"/>
        <v>0.87449144147675506</v>
      </c>
      <c r="AC49" s="58">
        <f t="shared" si="121"/>
        <v>0.97316227033300817</v>
      </c>
    </row>
    <row r="50" spans="1:29">
      <c r="A50" t="s">
        <v>137</v>
      </c>
      <c r="B50" s="40">
        <v>0.78542153561128569</v>
      </c>
      <c r="C50" s="40">
        <v>0.21457846443111817</v>
      </c>
      <c r="D50" s="40">
        <v>0.20591011526464964</v>
      </c>
      <c r="E50" s="40">
        <v>0.66200884824217321</v>
      </c>
      <c r="F50" s="40">
        <v>8.4360256114442367E-2</v>
      </c>
      <c r="G50" s="40">
        <v>4.7720782608717462E-2</v>
      </c>
      <c r="H50" s="40">
        <v>0.19284793637664249</v>
      </c>
      <c r="I50" s="40">
        <v>0.37722125497088121</v>
      </c>
      <c r="J50" s="40">
        <v>0.42993081031798913</v>
      </c>
      <c r="K50" s="40">
        <v>0.95218541660013667</v>
      </c>
      <c r="L50" s="40">
        <v>4.7814583336411892E-2</v>
      </c>
      <c r="M50" s="40">
        <v>0</v>
      </c>
      <c r="N50" s="40">
        <v>4.6461758398856322E-3</v>
      </c>
      <c r="O50" s="40">
        <v>0.13116511794138672</v>
      </c>
      <c r="P50" s="40">
        <v>0.64224446032880633</v>
      </c>
      <c r="Q50" s="40">
        <v>0.22194424588992137</v>
      </c>
      <c r="S50" t="s">
        <v>149</v>
      </c>
      <c r="T50" s="39">
        <f>CORREL($E47:$E57,M47:M57)</f>
        <v>-0.61613355511660317</v>
      </c>
      <c r="U50" s="39">
        <f t="shared" ref="U50" si="131">CORREL($E47:$E57,N47:N57)</f>
        <v>0.7796815673507087</v>
      </c>
      <c r="V50" s="39">
        <f t="shared" ref="V50" si="132">CORREL($E47:$E57,O47:O57)</f>
        <v>0.92497738092437309</v>
      </c>
      <c r="W50" s="39">
        <f t="shared" ref="W50" si="133">CORREL($E47:$E57,P47:P57)</f>
        <v>0.87449147060824806</v>
      </c>
      <c r="X50" s="39">
        <f t="shared" ref="X50" si="134">CORREL($E47:$E57,Q47:Q57)</f>
        <v>-0.97316237224754953</v>
      </c>
      <c r="Y50" s="58">
        <f t="shared" si="126"/>
        <v>0.61613355511660317</v>
      </c>
      <c r="Z50" s="58">
        <f t="shared" si="118"/>
        <v>0.7796815673507087</v>
      </c>
      <c r="AA50" s="58">
        <f t="shared" si="119"/>
        <v>0.92497738092437309</v>
      </c>
      <c r="AB50" s="58">
        <f t="shared" si="120"/>
        <v>0.87449147060824806</v>
      </c>
      <c r="AC50" s="58">
        <f t="shared" si="121"/>
        <v>0.97316237224754953</v>
      </c>
    </row>
    <row r="51" spans="1:29">
      <c r="A51" t="s">
        <v>138</v>
      </c>
      <c r="B51" s="40">
        <v>0.93146779447274453</v>
      </c>
      <c r="C51" s="40">
        <v>6.8532204905978208E-2</v>
      </c>
      <c r="D51" s="40">
        <v>0.48301471825498787</v>
      </c>
      <c r="E51" s="40">
        <v>0.301321390477786</v>
      </c>
      <c r="F51" s="40">
        <v>0.20368214737016593</v>
      </c>
      <c r="G51" s="40">
        <v>1.1981744100313404E-2</v>
      </c>
      <c r="H51" s="40">
        <v>0.92158570171526299</v>
      </c>
      <c r="I51" s="40">
        <v>5.0098852022656314E-2</v>
      </c>
      <c r="J51" s="40">
        <v>2.831544407191942E-2</v>
      </c>
      <c r="K51" s="40">
        <v>0.99680150185196359</v>
      </c>
      <c r="L51" s="40">
        <v>3.1984979580049937E-3</v>
      </c>
      <c r="M51" s="40">
        <v>1.288659793814433E-3</v>
      </c>
      <c r="N51" s="40">
        <v>1.288659793814433E-3</v>
      </c>
      <c r="O51" s="40">
        <v>4.8969072164948453E-2</v>
      </c>
      <c r="P51" s="40">
        <v>0.57860824742268047</v>
      </c>
      <c r="Q51" s="40">
        <v>0.36984536082474229</v>
      </c>
      <c r="S51" t="s">
        <v>150</v>
      </c>
      <c r="T51" s="39">
        <f>CORREL($F47:$F57,M47:M57)</f>
        <v>0.61613046678937011</v>
      </c>
      <c r="U51" s="39">
        <f t="shared" ref="U51" si="135">CORREL($F47:$F57,N47:N57)</f>
        <v>-0.77968136086118056</v>
      </c>
      <c r="V51" s="39">
        <f t="shared" ref="V51" si="136">CORREL($F47:$F57,O47:O57)</f>
        <v>-0.92497819709197426</v>
      </c>
      <c r="W51" s="39">
        <f t="shared" ref="W51" si="137">CORREL($F47:$F57,P47:P57)</f>
        <v>-0.87449283263606492</v>
      </c>
      <c r="X51" s="39">
        <f t="shared" ref="X51" si="138">CORREL($F47:$F57,Q47:Q57)</f>
        <v>0.97316348914763018</v>
      </c>
      <c r="Y51" s="58">
        <f t="shared" si="126"/>
        <v>0.61613046678937011</v>
      </c>
      <c r="Z51" s="58">
        <f t="shared" si="118"/>
        <v>0.77968136086118056</v>
      </c>
      <c r="AA51" s="58">
        <f t="shared" si="119"/>
        <v>0.92497819709197426</v>
      </c>
      <c r="AB51" s="58">
        <f t="shared" si="120"/>
        <v>0.87449283263606492</v>
      </c>
      <c r="AC51" s="58">
        <f t="shared" si="121"/>
        <v>0.97316348914763018</v>
      </c>
    </row>
    <row r="52" spans="1:29">
      <c r="A52" t="s">
        <v>139</v>
      </c>
      <c r="B52" s="40">
        <v>0.8791500011383423</v>
      </c>
      <c r="C52" s="40">
        <v>0.12084999929889392</v>
      </c>
      <c r="D52" s="40">
        <v>0.38374534995386256</v>
      </c>
      <c r="E52" s="40">
        <v>0.43053268792840182</v>
      </c>
      <c r="F52" s="40">
        <v>0.16093807396871931</v>
      </c>
      <c r="G52" s="40">
        <v>2.4783887687758473E-2</v>
      </c>
      <c r="H52" s="40">
        <v>0.66055632129812791</v>
      </c>
      <c r="I52" s="40">
        <v>0.16728926939237693</v>
      </c>
      <c r="J52" s="40">
        <v>0.17215440122928247</v>
      </c>
      <c r="K52" s="40">
        <v>0.98082229427517287</v>
      </c>
      <c r="L52" s="40">
        <v>1.9177705992142791E-2</v>
      </c>
      <c r="M52" s="40">
        <v>0</v>
      </c>
      <c r="N52" s="40">
        <v>0</v>
      </c>
      <c r="O52" s="40">
        <v>4.807692307692308E-2</v>
      </c>
      <c r="P52" s="40">
        <v>0.61899038461538458</v>
      </c>
      <c r="Q52" s="40">
        <v>0.33293269230769229</v>
      </c>
      <c r="S52" t="s">
        <v>151</v>
      </c>
      <c r="T52" s="39">
        <f>CORREL($G47:$G57,M47:M57)</f>
        <v>-0.61613236487471301</v>
      </c>
      <c r="U52" s="39">
        <f t="shared" ref="U52" si="139">CORREL($G47:$G57,N47:N57)</f>
        <v>0.77967332642748177</v>
      </c>
      <c r="V52" s="39">
        <f t="shared" ref="V52" si="140">CORREL($G47:$G57,O47:O57)</f>
        <v>0.92497957157404842</v>
      </c>
      <c r="W52" s="39">
        <f t="shared" ref="W52" si="141">CORREL($G47:$G57,P47:P57)</f>
        <v>0.87449577207811935</v>
      </c>
      <c r="X52" s="39">
        <f t="shared" ref="X52" si="142">CORREL($G47:$G57,Q47:Q57)</f>
        <v>-0.97316531035703369</v>
      </c>
      <c r="Y52" s="58">
        <f t="shared" si="126"/>
        <v>0.61613236487471301</v>
      </c>
      <c r="Z52" s="58">
        <f t="shared" si="118"/>
        <v>0.77967332642748177</v>
      </c>
      <c r="AA52" s="58">
        <f t="shared" si="119"/>
        <v>0.92497957157404842</v>
      </c>
      <c r="AB52" s="58">
        <f t="shared" si="120"/>
        <v>0.87449577207811935</v>
      </c>
      <c r="AC52" s="58">
        <f t="shared" si="121"/>
        <v>0.97316531035703369</v>
      </c>
    </row>
    <row r="53" spans="1:29">
      <c r="A53" t="s">
        <v>140</v>
      </c>
      <c r="B53" s="40">
        <v>0.83561615789156241</v>
      </c>
      <c r="C53" s="40">
        <v>0.16438384280472731</v>
      </c>
      <c r="D53" s="40">
        <v>0.3011462297940164</v>
      </c>
      <c r="E53" s="40">
        <v>0.53804620959565896</v>
      </c>
      <c r="F53" s="40">
        <v>0.12537034241583114</v>
      </c>
      <c r="G53" s="40">
        <v>3.5437216556494497E-2</v>
      </c>
      <c r="H53" s="40">
        <v>0.44330654546771969</v>
      </c>
      <c r="I53" s="40">
        <v>0.26479629366208851</v>
      </c>
      <c r="J53" s="40">
        <v>0.2918971602321041</v>
      </c>
      <c r="K53" s="40">
        <v>0.96752123790772959</v>
      </c>
      <c r="L53" s="40">
        <v>3.2478762936157583E-2</v>
      </c>
      <c r="M53" s="40">
        <v>0</v>
      </c>
      <c r="N53" s="40">
        <v>0</v>
      </c>
      <c r="O53" s="40">
        <v>7.1428571428571425E-2</v>
      </c>
      <c r="P53" s="40">
        <v>0.6607142857142857</v>
      </c>
      <c r="Q53" s="40">
        <v>0.26785714285714285</v>
      </c>
      <c r="S53" t="s">
        <v>152</v>
      </c>
      <c r="T53" s="39">
        <f>CORREL($H47:$H57,M47:M57)</f>
        <v>0.61609282251264019</v>
      </c>
      <c r="U53" s="39">
        <f t="shared" ref="U53" si="143">CORREL($H47:$H57,N47:N57)</f>
        <v>-0.77969552375235185</v>
      </c>
      <c r="V53" s="39">
        <f t="shared" ref="V53" si="144">CORREL($H47:$H57,O47:O57)</f>
        <v>-0.92499409743236849</v>
      </c>
      <c r="W53" s="39">
        <f t="shared" ref="W53" si="145">CORREL($H47:$H57,P47:P57)</f>
        <v>-0.87449073198295157</v>
      </c>
      <c r="X53" s="39">
        <f t="shared" ref="X53" si="146">CORREL($H47:$H57,Q47:Q57)</f>
        <v>0.97317316076945182</v>
      </c>
      <c r="Y53" s="58">
        <f t="shared" si="126"/>
        <v>0.61609282251264019</v>
      </c>
      <c r="Z53" s="58">
        <f t="shared" si="118"/>
        <v>0.77969552375235185</v>
      </c>
      <c r="AA53" s="58">
        <f t="shared" si="119"/>
        <v>0.92499409743236849</v>
      </c>
      <c r="AB53" s="58">
        <f t="shared" si="120"/>
        <v>0.87449073198295157</v>
      </c>
      <c r="AC53" s="58">
        <f t="shared" si="121"/>
        <v>0.97317316076945182</v>
      </c>
    </row>
    <row r="54" spans="1:29">
      <c r="A54" t="s">
        <v>141</v>
      </c>
      <c r="B54" s="40">
        <v>0.84734901360761572</v>
      </c>
      <c r="C54" s="40">
        <v>0.1526509867176867</v>
      </c>
      <c r="D54" s="40">
        <v>0.32340818804470672</v>
      </c>
      <c r="E54" s="40">
        <v>0.50906608714840962</v>
      </c>
      <c r="F54" s="40">
        <v>0.13495973575644504</v>
      </c>
      <c r="G54" s="40">
        <v>3.2565988987877187E-2</v>
      </c>
      <c r="H54" s="40">
        <v>0.50185554269397303</v>
      </c>
      <c r="I54" s="40">
        <v>0.23850414194936373</v>
      </c>
      <c r="J54" s="40">
        <v>0.25964031547308775</v>
      </c>
      <c r="K54" s="40">
        <v>0.97110599388889074</v>
      </c>
      <c r="L54" s="40">
        <v>2.8894006168637583E-2</v>
      </c>
      <c r="M54" s="40">
        <v>0</v>
      </c>
      <c r="N54" s="40">
        <v>1.6877637130801688E-3</v>
      </c>
      <c r="O54" s="40">
        <v>8.0168776371308023E-2</v>
      </c>
      <c r="P54" s="40">
        <v>0.62278481012658227</v>
      </c>
      <c r="Q54" s="40">
        <v>0.29535864978902954</v>
      </c>
      <c r="S54" t="s">
        <v>153</v>
      </c>
      <c r="T54" s="39">
        <f>CORREL($I47:$I57,M47:M57)</f>
        <v>-0.61615113445999636</v>
      </c>
      <c r="U54" s="39">
        <f t="shared" ref="U54" si="147">CORREL($I47:$I57,N47:N57)</f>
        <v>0.77966105089986726</v>
      </c>
      <c r="V54" s="39">
        <f t="shared" ref="V54" si="148">CORREL($I47:$I57,O47:O57)</f>
        <v>0.92496428245357276</v>
      </c>
      <c r="W54" s="39">
        <f t="shared" ref="W54" si="149">CORREL($I47:$I57,P47:P57)</f>
        <v>0.87450880860381786</v>
      </c>
      <c r="X54" s="39">
        <f t="shared" ref="X54" si="150">CORREL($I47:$I57,Q47:Q57)</f>
        <v>-0.97316104206121634</v>
      </c>
      <c r="Y54" s="58">
        <f t="shared" si="126"/>
        <v>0.61615113445999636</v>
      </c>
      <c r="Z54" s="58">
        <f t="shared" si="118"/>
        <v>0.77966105089986726</v>
      </c>
      <c r="AA54" s="58">
        <f t="shared" si="119"/>
        <v>0.92496428245357276</v>
      </c>
      <c r="AB54" s="58">
        <f t="shared" si="120"/>
        <v>0.87450880860381786</v>
      </c>
      <c r="AC54" s="58">
        <f t="shared" si="121"/>
        <v>0.97316104206121634</v>
      </c>
    </row>
    <row r="55" spans="1:29">
      <c r="A55" t="s">
        <v>142</v>
      </c>
      <c r="B55" s="40">
        <v>0.84563849408616898</v>
      </c>
      <c r="C55" s="40">
        <v>0.15436150584293318</v>
      </c>
      <c r="D55" s="40">
        <v>0.32016152345184046</v>
      </c>
      <c r="E55" s="40">
        <v>0.51329603438665916</v>
      </c>
      <c r="F55" s="40">
        <v>0.1335590549694762</v>
      </c>
      <c r="G55" s="40">
        <v>3.2983386950827365E-2</v>
      </c>
      <c r="H55" s="40">
        <v>0.49331538640444628</v>
      </c>
      <c r="I55" s="40">
        <v>0.2423404288096028</v>
      </c>
      <c r="J55" s="40">
        <v>0.26434418534363757</v>
      </c>
      <c r="K55" s="40">
        <v>0.97058360355936402</v>
      </c>
      <c r="L55" s="40">
        <v>2.9416396359382781E-2</v>
      </c>
      <c r="M55" s="40">
        <v>0</v>
      </c>
      <c r="N55" s="40">
        <v>4.3795620437956208E-3</v>
      </c>
      <c r="O55" s="40">
        <v>7.153284671532846E-2</v>
      </c>
      <c r="P55" s="40">
        <v>0.60875912408759125</v>
      </c>
      <c r="Q55" s="40">
        <v>0.31532846715328466</v>
      </c>
      <c r="S55" t="s">
        <v>154</v>
      </c>
      <c r="T55" s="39">
        <f>CORREL($J47:$J57,M47:M57)</f>
        <v>-0.61604531084022118</v>
      </c>
      <c r="U55" s="39">
        <f t="shared" ref="U55" si="151">CORREL($J47:$J57,N47:N57)</f>
        <v>0.77972359816921699</v>
      </c>
      <c r="V55" s="39">
        <f t="shared" ref="V55" si="152">CORREL($J47:$J57,O47:O57)</f>
        <v>0.92501837443974633</v>
      </c>
      <c r="W55" s="39">
        <f t="shared" ref="W55" si="153">CORREL($J47:$J57,P47:P57)</f>
        <v>0.87447599193757219</v>
      </c>
      <c r="X55" s="39">
        <f t="shared" ref="X55" si="154">CORREL($J47:$J57,Q47:Q57)</f>
        <v>-0.97318301970579946</v>
      </c>
      <c r="Y55" s="58">
        <f t="shared" si="126"/>
        <v>0.61604531084022118</v>
      </c>
      <c r="Z55" s="58">
        <f t="shared" si="118"/>
        <v>0.77972359816921699</v>
      </c>
      <c r="AA55" s="58">
        <f t="shared" si="119"/>
        <v>0.92501837443974633</v>
      </c>
      <c r="AB55" s="58">
        <f t="shared" si="120"/>
        <v>0.87447599193757219</v>
      </c>
      <c r="AC55" s="58">
        <f t="shared" si="121"/>
        <v>0.97318301970579946</v>
      </c>
    </row>
    <row r="56" spans="1:29">
      <c r="A56" t="s">
        <v>143</v>
      </c>
      <c r="B56" s="40">
        <v>0.92193731490351427</v>
      </c>
      <c r="C56" s="40">
        <v>7.8062683917722531E-2</v>
      </c>
      <c r="D56" s="40">
        <v>0.46492176230399679</v>
      </c>
      <c r="E56" s="40">
        <v>0.32487001677022659</v>
      </c>
      <c r="F56" s="40">
        <v>0.19589545170082595</v>
      </c>
      <c r="G56" s="40">
        <v>1.4312771726774953E-2</v>
      </c>
      <c r="H56" s="40">
        <v>0.87400351093985096</v>
      </c>
      <c r="I56" s="40">
        <v>7.1396866330091596E-2</v>
      </c>
      <c r="J56" s="40">
        <v>5.4599622422468998E-2</v>
      </c>
      <c r="K56" s="40">
        <v>0.99389792620934281</v>
      </c>
      <c r="L56" s="40">
        <v>6.1020739038822958E-3</v>
      </c>
      <c r="M56" s="40">
        <v>1.6722408026755853E-3</v>
      </c>
      <c r="N56" s="40">
        <v>1.6722408026755853E-3</v>
      </c>
      <c r="O56" s="40">
        <v>6.5217391304347824E-2</v>
      </c>
      <c r="P56" s="40">
        <v>0.58862876254180607</v>
      </c>
      <c r="Q56" s="40">
        <v>0.34280936454849498</v>
      </c>
      <c r="S56" t="s">
        <v>155</v>
      </c>
      <c r="T56" s="39">
        <f>CORREL($K47:$K57,M47:M57)</f>
        <v>0.61614897950607228</v>
      </c>
      <c r="U56" s="39">
        <f t="shared" ref="U56" si="155">CORREL($K47:$K57,N47:N57)</f>
        <v>-0.77968109339863845</v>
      </c>
      <c r="V56" s="39">
        <f t="shared" ref="V56" si="156">CORREL($K47:$K57,O47:O57)</f>
        <v>-0.92497415782818293</v>
      </c>
      <c r="W56" s="39">
        <f t="shared" ref="W56" si="157">CORREL($K47:$K57,P47:P57)</f>
        <v>-0.87448478306545929</v>
      </c>
      <c r="X56" s="39">
        <f t="shared" ref="X56" si="158">CORREL($K47:$K57,Q47:Q57)</f>
        <v>0.97315731238659631</v>
      </c>
      <c r="Y56" s="58">
        <f t="shared" si="126"/>
        <v>0.61614897950607228</v>
      </c>
      <c r="Z56" s="58">
        <f t="shared" si="118"/>
        <v>0.77968109339863845</v>
      </c>
      <c r="AA56" s="58">
        <f t="shared" si="119"/>
        <v>0.92497415782818293</v>
      </c>
      <c r="AB56" s="58">
        <f t="shared" si="120"/>
        <v>0.87448478306545929</v>
      </c>
      <c r="AC56" s="58">
        <f t="shared" si="121"/>
        <v>0.97315731238659631</v>
      </c>
    </row>
    <row r="57" spans="1:29">
      <c r="A57" t="s">
        <v>144</v>
      </c>
      <c r="B57" s="40">
        <v>0.85653369814208813</v>
      </c>
      <c r="C57" s="40">
        <v>0.14346630251788975</v>
      </c>
      <c r="D57" s="40">
        <v>0.34083295099915911</v>
      </c>
      <c r="E57" s="40">
        <v>0.48638735146377055</v>
      </c>
      <c r="F57" s="40">
        <v>0.14246130565508441</v>
      </c>
      <c r="G57" s="40">
        <v>3.0318392019912484E-2</v>
      </c>
      <c r="H57" s="40">
        <v>0.54768800052847122</v>
      </c>
      <c r="I57" s="40">
        <v>0.21791611273558076</v>
      </c>
      <c r="J57" s="40">
        <v>0.23439588971909686</v>
      </c>
      <c r="K57" s="40">
        <v>0.97391154885281983</v>
      </c>
      <c r="L57" s="40">
        <v>2.608845122503697E-2</v>
      </c>
      <c r="M57" s="40">
        <v>0</v>
      </c>
      <c r="N57" s="40">
        <v>2.6990553306342779E-3</v>
      </c>
      <c r="O57" s="40">
        <v>7.8272604588394065E-2</v>
      </c>
      <c r="P57" s="40">
        <v>0.60278902384165545</v>
      </c>
      <c r="Q57" s="40">
        <v>0.31623931623931623</v>
      </c>
      <c r="S57" t="s">
        <v>156</v>
      </c>
      <c r="T57" s="39">
        <f>CORREL($L47:$L57,M47:M57)</f>
        <v>-0.61614898513966654</v>
      </c>
      <c r="U57" s="39">
        <f t="shared" ref="U57" si="159">CORREL($L47:$L57,N47:N57)</f>
        <v>0.77968108398970459</v>
      </c>
      <c r="V57" s="39">
        <f t="shared" ref="V57" si="160">CORREL($L47:$L57,O47:O57)</f>
        <v>0.92497415289214557</v>
      </c>
      <c r="W57" s="39">
        <f t="shared" ref="W57" si="161">CORREL($L47:$L57,P47:P57)</f>
        <v>0.87448479149961333</v>
      </c>
      <c r="X57" s="39">
        <f t="shared" ref="X57" si="162">CORREL($L47:$L57,Q47:Q57)</f>
        <v>-0.9731573126659705</v>
      </c>
      <c r="Y57" s="58">
        <f t="shared" si="126"/>
        <v>0.61614898513966654</v>
      </c>
      <c r="Z57" s="58">
        <f t="shared" si="118"/>
        <v>0.77968108398970459</v>
      </c>
      <c r="AA57" s="58">
        <f t="shared" si="119"/>
        <v>0.92497415289214557</v>
      </c>
      <c r="AB57" s="58">
        <f t="shared" si="120"/>
        <v>0.87448479149961333</v>
      </c>
      <c r="AC57" s="58">
        <f t="shared" si="121"/>
        <v>0.9731573126659705</v>
      </c>
    </row>
    <row r="59" spans="1:29">
      <c r="A59" s="43" t="s">
        <v>166</v>
      </c>
    </row>
    <row r="60" spans="1:29">
      <c r="A60" s="44"/>
    </row>
    <row r="61" spans="1:29">
      <c r="A61" s="45" t="s">
        <v>167</v>
      </c>
    </row>
    <row r="62" spans="1:29">
      <c r="A62" s="45" t="s">
        <v>168</v>
      </c>
    </row>
    <row r="63" spans="1:29">
      <c r="A63" s="42"/>
    </row>
    <row r="64" spans="1:29" ht="20.5">
      <c r="A64" s="46" t="s">
        <v>169</v>
      </c>
    </row>
    <row r="65" spans="1:1">
      <c r="A65" s="42"/>
    </row>
    <row r="66" spans="1:1" ht="17.5">
      <c r="A66" s="47" t="s">
        <v>170</v>
      </c>
    </row>
    <row r="67" spans="1:1">
      <c r="A67" s="44"/>
    </row>
    <row r="68" spans="1:1">
      <c r="A68" s="45" t="s">
        <v>171</v>
      </c>
    </row>
    <row r="69" spans="1:1">
      <c r="A69" s="45" t="s">
        <v>172</v>
      </c>
    </row>
    <row r="70" spans="1:1">
      <c r="A70" s="45" t="s">
        <v>173</v>
      </c>
    </row>
    <row r="71" spans="1:1">
      <c r="A71" s="45" t="s">
        <v>174</v>
      </c>
    </row>
    <row r="72" spans="1:1">
      <c r="A72" s="42"/>
    </row>
    <row r="73" spans="1:1" ht="17.5">
      <c r="A73" s="47" t="s">
        <v>175</v>
      </c>
    </row>
    <row r="74" spans="1:1">
      <c r="A74" s="44"/>
    </row>
    <row r="75" spans="1:1">
      <c r="A75" s="45" t="s">
        <v>176</v>
      </c>
    </row>
    <row r="76" spans="1:1">
      <c r="A76" s="45" t="s">
        <v>177</v>
      </c>
    </row>
    <row r="77" spans="1:1">
      <c r="A77" s="45" t="s">
        <v>178</v>
      </c>
    </row>
    <row r="78" spans="1:1">
      <c r="A78" s="45" t="s">
        <v>179</v>
      </c>
    </row>
    <row r="79" spans="1:1">
      <c r="A79" s="42"/>
    </row>
    <row r="81" spans="1:1">
      <c r="A81" s="42"/>
    </row>
    <row r="82" spans="1:1" ht="20.5">
      <c r="A82" s="46" t="s">
        <v>180</v>
      </c>
    </row>
    <row r="83" spans="1:1">
      <c r="A83" s="44"/>
    </row>
    <row r="84" spans="1:1">
      <c r="A84" s="45" t="s">
        <v>181</v>
      </c>
    </row>
    <row r="85" spans="1:1">
      <c r="A85" s="45" t="s">
        <v>182</v>
      </c>
    </row>
    <row r="86" spans="1:1">
      <c r="A86" s="45" t="s">
        <v>183</v>
      </c>
    </row>
    <row r="87" spans="1:1">
      <c r="A87" s="45" t="s">
        <v>184</v>
      </c>
    </row>
    <row r="88" spans="1:1">
      <c r="A88" s="42"/>
    </row>
    <row r="89" spans="1:1">
      <c r="A89" s="43" t="s">
        <v>185</v>
      </c>
    </row>
    <row r="91" spans="1:1">
      <c r="A91" s="51" t="s">
        <v>186</v>
      </c>
    </row>
    <row r="93" spans="1:1">
      <c r="A93" s="43" t="s">
        <v>187</v>
      </c>
    </row>
    <row r="94" spans="1:1">
      <c r="A94" s="44"/>
    </row>
    <row r="95" spans="1:1">
      <c r="A95" s="45" t="s">
        <v>188</v>
      </c>
    </row>
    <row r="96" spans="1:1">
      <c r="A96" s="42"/>
    </row>
    <row r="97" spans="1:1">
      <c r="A97" s="43" t="s">
        <v>189</v>
      </c>
    </row>
    <row r="98" spans="1:1">
      <c r="A98" s="44"/>
    </row>
    <row r="99" spans="1:1">
      <c r="A99" s="45" t="s">
        <v>190</v>
      </c>
    </row>
    <row r="100" spans="1:1">
      <c r="A100" s="45" t="s">
        <v>191</v>
      </c>
    </row>
    <row r="101" spans="1:1">
      <c r="A101" s="45" t="s">
        <v>192</v>
      </c>
    </row>
    <row r="102" spans="1:1">
      <c r="A102" s="42"/>
    </row>
    <row r="103" spans="1:1">
      <c r="A103" s="43" t="s">
        <v>193</v>
      </c>
    </row>
    <row r="104" spans="1:1">
      <c r="A104" s="44"/>
    </row>
    <row r="105" spans="1:1">
      <c r="A105" s="45" t="s">
        <v>194</v>
      </c>
    </row>
    <row r="106" spans="1:1">
      <c r="A106" s="45" t="s">
        <v>195</v>
      </c>
    </row>
    <row r="107" spans="1:1">
      <c r="A107" s="42"/>
    </row>
    <row r="108" spans="1:1">
      <c r="A108" s="43" t="s">
        <v>196</v>
      </c>
    </row>
    <row r="109" spans="1:1">
      <c r="A109" s="44"/>
    </row>
    <row r="110" spans="1:1">
      <c r="A110" s="48" t="s">
        <v>197</v>
      </c>
    </row>
    <row r="111" spans="1:1">
      <c r="A111" s="48" t="s">
        <v>198</v>
      </c>
    </row>
    <row r="112" spans="1:1">
      <c r="A112" s="48" t="s">
        <v>199</v>
      </c>
    </row>
    <row r="113" spans="1:1">
      <c r="A113" s="42"/>
    </row>
    <row r="114" spans="1:1">
      <c r="A114" s="43" t="s">
        <v>200</v>
      </c>
    </row>
    <row r="116" spans="1:1">
      <c r="A116" s="50" t="s">
        <v>197</v>
      </c>
    </row>
    <row r="118" spans="1:1">
      <c r="A118" s="43" t="s">
        <v>205</v>
      </c>
    </row>
    <row r="119" spans="1:1">
      <c r="A119" s="42"/>
    </row>
    <row r="120" spans="1:1">
      <c r="A120" s="43" t="s">
        <v>201</v>
      </c>
    </row>
    <row r="121" spans="1:1">
      <c r="A121" s="42"/>
    </row>
    <row r="122" spans="1:1">
      <c r="A122" s="43" t="s">
        <v>206</v>
      </c>
    </row>
    <row r="123" spans="1:1">
      <c r="A123" s="42"/>
    </row>
    <row r="124" spans="1:1">
      <c r="A124" s="43" t="s">
        <v>202</v>
      </c>
    </row>
    <row r="125" spans="1:1">
      <c r="A125" s="42"/>
    </row>
    <row r="126" spans="1:1">
      <c r="A126" s="43" t="s">
        <v>207</v>
      </c>
    </row>
    <row r="127" spans="1:1">
      <c r="A127" s="42"/>
    </row>
    <row r="128" spans="1:1">
      <c r="A128" s="43" t="s">
        <v>203</v>
      </c>
    </row>
    <row r="129" spans="1:1">
      <c r="A129" s="42"/>
    </row>
    <row r="130" spans="1:1">
      <c r="A130" s="43" t="s">
        <v>208</v>
      </c>
    </row>
    <row r="131" spans="1:1">
      <c r="A131" s="42"/>
    </row>
    <row r="132" spans="1:1">
      <c r="A132" s="43" t="s">
        <v>209</v>
      </c>
    </row>
    <row r="133" spans="1:1">
      <c r="A133" s="42"/>
    </row>
    <row r="134" spans="1:1">
      <c r="A134" s="43" t="s">
        <v>204</v>
      </c>
    </row>
    <row r="135" spans="1:1">
      <c r="A135" s="42"/>
    </row>
    <row r="136" spans="1:1">
      <c r="A136" s="43" t="s">
        <v>210</v>
      </c>
    </row>
    <row r="137" spans="1:1">
      <c r="A137" s="42"/>
    </row>
    <row r="138" spans="1:1">
      <c r="A138" s="43" t="s">
        <v>211</v>
      </c>
    </row>
    <row r="139" spans="1:1">
      <c r="A139" s="42"/>
    </row>
    <row r="140" spans="1:1">
      <c r="A140" s="52" t="s">
        <v>212</v>
      </c>
    </row>
    <row r="141" spans="1:1">
      <c r="A141" s="42"/>
    </row>
    <row r="142" spans="1:1">
      <c r="A142" s="43" t="s">
        <v>213</v>
      </c>
    </row>
    <row r="143" spans="1:1">
      <c r="A143" s="42"/>
    </row>
    <row r="144" spans="1:1">
      <c r="A144" s="43" t="s">
        <v>214</v>
      </c>
    </row>
    <row r="145" spans="1:1">
      <c r="A145" s="42"/>
    </row>
    <row r="146" spans="1:1">
      <c r="A146" s="43" t="s">
        <v>215</v>
      </c>
    </row>
    <row r="147" spans="1:1">
      <c r="A147" s="42"/>
    </row>
    <row r="148" spans="1:1">
      <c r="A148" s="43" t="s">
        <v>216</v>
      </c>
    </row>
    <row r="149" spans="1:1">
      <c r="A149" s="42"/>
    </row>
    <row r="150" spans="1:1">
      <c r="A150" s="43" t="s">
        <v>217</v>
      </c>
    </row>
    <row r="151" spans="1:1">
      <c r="A151" s="42"/>
    </row>
    <row r="152" spans="1:1">
      <c r="A152" s="43" t="s">
        <v>218</v>
      </c>
    </row>
    <row r="153" spans="1:1">
      <c r="A153" s="44"/>
    </row>
    <row r="154" spans="1:1">
      <c r="A154" s="48" t="s">
        <v>219</v>
      </c>
    </row>
    <row r="155" spans="1:1">
      <c r="A155" s="48" t="s">
        <v>220</v>
      </c>
    </row>
    <row r="156" spans="1:1">
      <c r="A156" s="42"/>
    </row>
    <row r="157" spans="1:1">
      <c r="A157" s="43" t="s">
        <v>221</v>
      </c>
    </row>
    <row r="159" spans="1:1">
      <c r="A159" s="53" t="s">
        <v>222</v>
      </c>
    </row>
    <row r="161" spans="1:1">
      <c r="A161" s="54" t="s">
        <v>223</v>
      </c>
    </row>
    <row r="162" spans="1:1">
      <c r="A162" s="55" t="s">
        <v>224</v>
      </c>
    </row>
    <row r="168" spans="1:1">
      <c r="A168" s="60" t="s">
        <v>266</v>
      </c>
    </row>
    <row r="169" spans="1:1">
      <c r="A169" s="61" t="s">
        <v>267</v>
      </c>
    </row>
    <row r="170" spans="1:1" ht="43.5">
      <c r="A170" s="60" t="s">
        <v>268</v>
      </c>
    </row>
    <row r="171" spans="1:1" ht="29">
      <c r="A171" s="61" t="s">
        <v>269</v>
      </c>
    </row>
    <row r="172" spans="1:1" ht="29">
      <c r="A172" s="61" t="s">
        <v>270</v>
      </c>
    </row>
    <row r="175" spans="1:1">
      <c r="A175" s="61" t="s">
        <v>271</v>
      </c>
    </row>
    <row r="176" spans="1:1">
      <c r="A176" s="61" t="s">
        <v>272</v>
      </c>
    </row>
    <row r="177" spans="1:1">
      <c r="A177" s="60" t="s">
        <v>273</v>
      </c>
    </row>
    <row r="178" spans="1:1">
      <c r="A178" s="60" t="s">
        <v>274</v>
      </c>
    </row>
    <row r="179" spans="1:1">
      <c r="A179" s="60" t="s">
        <v>275</v>
      </c>
    </row>
    <row r="180" spans="1:1">
      <c r="A180" s="60" t="s">
        <v>276</v>
      </c>
    </row>
    <row r="181" spans="1:1">
      <c r="A181" s="61" t="s">
        <v>277</v>
      </c>
    </row>
    <row r="182" spans="1:1">
      <c r="A182" s="60" t="s">
        <v>278</v>
      </c>
    </row>
    <row r="183" spans="1:1">
      <c r="A183" s="60" t="s">
        <v>279</v>
      </c>
    </row>
    <row r="184" spans="1:1">
      <c r="A184" s="60" t="s">
        <v>280</v>
      </c>
    </row>
    <row r="185" spans="1:1">
      <c r="A185" s="60" t="s">
        <v>281</v>
      </c>
    </row>
    <row r="188" spans="1:1">
      <c r="A188" s="61" t="s">
        <v>282</v>
      </c>
    </row>
    <row r="189" spans="1:1">
      <c r="A189" s="61" t="s">
        <v>283</v>
      </c>
    </row>
    <row r="190" spans="1:1">
      <c r="A190" s="61" t="s">
        <v>284</v>
      </c>
    </row>
    <row r="191" spans="1:1">
      <c r="A191" s="61" t="s">
        <v>285</v>
      </c>
    </row>
    <row r="192" spans="1:1" ht="29">
      <c r="A192" s="61" t="s">
        <v>286</v>
      </c>
    </row>
    <row r="195" spans="1:1" ht="43.5">
      <c r="A195" s="60" t="s">
        <v>287</v>
      </c>
    </row>
    <row r="198" spans="1:1">
      <c r="A198" s="61" t="s">
        <v>288</v>
      </c>
    </row>
    <row r="199" spans="1:1">
      <c r="A199" s="60" t="s">
        <v>289</v>
      </c>
    </row>
    <row r="200" spans="1:1" ht="29">
      <c r="A200" s="60" t="s">
        <v>290</v>
      </c>
    </row>
    <row r="201" spans="1:1">
      <c r="A201" s="61" t="s">
        <v>291</v>
      </c>
    </row>
    <row r="202" spans="1:1" ht="43.5">
      <c r="A202" s="60" t="s">
        <v>292</v>
      </c>
    </row>
    <row r="203" spans="1:1" ht="29">
      <c r="A203" s="61" t="s">
        <v>293</v>
      </c>
    </row>
    <row r="204" spans="1:1">
      <c r="A204" s="60" t="s">
        <v>294</v>
      </c>
    </row>
    <row r="205" spans="1:1">
      <c r="A205" s="61" t="s">
        <v>295</v>
      </c>
    </row>
    <row r="206" spans="1:1">
      <c r="A206" s="61" t="s">
        <v>296</v>
      </c>
    </row>
    <row r="207" spans="1:1" ht="29">
      <c r="A207" s="61" t="s">
        <v>297</v>
      </c>
    </row>
    <row r="208" spans="1:1" ht="29">
      <c r="A208" s="60" t="s">
        <v>298</v>
      </c>
    </row>
    <row r="209" spans="1:1" ht="29">
      <c r="A209" s="60" t="s">
        <v>299</v>
      </c>
    </row>
    <row r="210" spans="1:1" ht="29">
      <c r="A210" s="60" t="s">
        <v>300</v>
      </c>
    </row>
    <row r="213" spans="1:1">
      <c r="A213" s="61" t="s">
        <v>301</v>
      </c>
    </row>
    <row r="214" spans="1:1" ht="16.5">
      <c r="A214" s="62" t="s">
        <v>302</v>
      </c>
    </row>
    <row r="215" spans="1:1" ht="31">
      <c r="A215" s="62" t="s">
        <v>303</v>
      </c>
    </row>
    <row r="216" spans="1:1" ht="16.5">
      <c r="A216" s="62" t="s">
        <v>304</v>
      </c>
    </row>
    <row r="217" spans="1:1">
      <c r="A217" s="60" t="s">
        <v>305</v>
      </c>
    </row>
    <row r="220" spans="1:1">
      <c r="A220" s="61" t="s">
        <v>306</v>
      </c>
    </row>
    <row r="221" spans="1:1" ht="16.5">
      <c r="A221" s="62" t="s">
        <v>307</v>
      </c>
    </row>
    <row r="222" spans="1:1">
      <c r="A222" s="63"/>
    </row>
    <row r="225" spans="1:1">
      <c r="A225" s="61" t="s">
        <v>308</v>
      </c>
    </row>
    <row r="226" spans="1:1" ht="72.5">
      <c r="A226" s="60" t="s">
        <v>309</v>
      </c>
    </row>
    <row r="227" spans="1:1" ht="43.5">
      <c r="A227" s="60" t="s">
        <v>310</v>
      </c>
    </row>
    <row r="228" spans="1:1" ht="43.5">
      <c r="A228" s="60" t="s">
        <v>311</v>
      </c>
    </row>
    <row r="229" spans="1:1">
      <c r="A229" s="61" t="s">
        <v>312</v>
      </c>
    </row>
    <row r="230" spans="1:1" ht="31">
      <c r="A230" s="62" t="s">
        <v>313</v>
      </c>
    </row>
    <row r="231" spans="1:1">
      <c r="A231" s="60" t="s">
        <v>314</v>
      </c>
    </row>
    <row r="232" spans="1:1" ht="43.5">
      <c r="A232" s="60" t="s">
        <v>315</v>
      </c>
    </row>
    <row r="233" spans="1:1" ht="31">
      <c r="A233" s="62" t="s">
        <v>316</v>
      </c>
    </row>
    <row r="234" spans="1:1">
      <c r="A234" s="60" t="s">
        <v>212</v>
      </c>
    </row>
    <row r="235" spans="1:1" ht="29">
      <c r="A235" s="60" t="s">
        <v>317</v>
      </c>
    </row>
    <row r="236" spans="1:1" ht="43.5">
      <c r="A236" s="60" t="s">
        <v>318</v>
      </c>
    </row>
    <row r="237" spans="1:1" ht="45.5">
      <c r="A237" s="62" t="s">
        <v>319</v>
      </c>
    </row>
    <row r="238" spans="1:1">
      <c r="A238" s="60" t="s">
        <v>320</v>
      </c>
    </row>
    <row r="239" spans="1:1" ht="58">
      <c r="A239" s="60" t="s">
        <v>321</v>
      </c>
    </row>
    <row r="240" spans="1:1" ht="31">
      <c r="A240" s="62" t="s">
        <v>322</v>
      </c>
    </row>
    <row r="241" spans="1:1">
      <c r="A241" s="60" t="s">
        <v>323</v>
      </c>
    </row>
    <row r="242" spans="1:1">
      <c r="A242" s="60" t="s">
        <v>324</v>
      </c>
    </row>
    <row r="245" spans="1:1" ht="43.5">
      <c r="A245" s="60" t="s">
        <v>325</v>
      </c>
    </row>
    <row r="246" spans="1:1">
      <c r="A246" s="61" t="s">
        <v>326</v>
      </c>
    </row>
    <row r="247" spans="1:1" ht="29">
      <c r="A247" s="60" t="s">
        <v>327</v>
      </c>
    </row>
    <row r="250" spans="1:1" ht="29">
      <c r="A250" s="60" t="s">
        <v>328</v>
      </c>
    </row>
  </sheetData>
  <mergeCells count="1">
    <mergeCell ref="A1:Q5"/>
  </mergeCells>
  <phoneticPr fontId="1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CF052-DB0A-4359-AF96-E082F35F6A25}">
  <dimension ref="A1:Q122"/>
  <sheetViews>
    <sheetView topLeftCell="A31" zoomScale="88" workbookViewId="0">
      <selection sqref="A1:Q5"/>
    </sheetView>
  </sheetViews>
  <sheetFormatPr defaultColWidth="9.54296875" defaultRowHeight="14.5"/>
  <sheetData>
    <row r="1" spans="1:17">
      <c r="A1" s="64" t="s">
        <v>165</v>
      </c>
      <c r="B1" s="64"/>
      <c r="C1" s="64"/>
      <c r="D1" s="64"/>
      <c r="E1" s="64"/>
      <c r="F1" s="64"/>
      <c r="G1" s="64"/>
      <c r="H1" s="64"/>
      <c r="I1" s="64"/>
      <c r="J1" s="64"/>
      <c r="K1" s="64"/>
      <c r="L1" s="64"/>
      <c r="M1" s="64"/>
      <c r="N1" s="64"/>
      <c r="O1" s="64"/>
      <c r="P1" s="64"/>
      <c r="Q1" s="64"/>
    </row>
    <row r="2" spans="1:17">
      <c r="A2" s="64"/>
      <c r="B2" s="64"/>
      <c r="C2" s="64"/>
      <c r="D2" s="64"/>
      <c r="E2" s="64"/>
      <c r="F2" s="64"/>
      <c r="G2" s="64"/>
      <c r="H2" s="64"/>
      <c r="I2" s="64"/>
      <c r="J2" s="64"/>
      <c r="K2" s="64"/>
      <c r="L2" s="64"/>
      <c r="M2" s="64"/>
      <c r="N2" s="64"/>
      <c r="O2" s="64"/>
      <c r="P2" s="64"/>
      <c r="Q2" s="64"/>
    </row>
    <row r="3" spans="1:17">
      <c r="A3" s="64"/>
      <c r="B3" s="64"/>
      <c r="C3" s="64"/>
      <c r="D3" s="64"/>
      <c r="E3" s="64"/>
      <c r="F3" s="64"/>
      <c r="G3" s="64"/>
      <c r="H3" s="64"/>
      <c r="I3" s="64"/>
      <c r="J3" s="64"/>
      <c r="K3" s="64"/>
      <c r="L3" s="64"/>
      <c r="M3" s="64"/>
      <c r="N3" s="64"/>
      <c r="O3" s="64"/>
      <c r="P3" s="64"/>
      <c r="Q3" s="64"/>
    </row>
    <row r="4" spans="1:17">
      <c r="A4" s="64"/>
      <c r="B4" s="64"/>
      <c r="C4" s="64"/>
      <c r="D4" s="64"/>
      <c r="E4" s="64"/>
      <c r="F4" s="64"/>
      <c r="G4" s="64"/>
      <c r="H4" s="64"/>
      <c r="I4" s="64"/>
      <c r="J4" s="64"/>
      <c r="K4" s="64"/>
      <c r="L4" s="64"/>
      <c r="M4" s="64"/>
      <c r="N4" s="64"/>
      <c r="O4" s="64"/>
      <c r="P4" s="64"/>
      <c r="Q4" s="64"/>
    </row>
    <row r="5" spans="1:17">
      <c r="A5" s="64"/>
      <c r="B5" s="64"/>
      <c r="C5" s="64"/>
      <c r="D5" s="64"/>
      <c r="E5" s="64"/>
      <c r="F5" s="64"/>
      <c r="G5" s="64"/>
      <c r="H5" s="64"/>
      <c r="I5" s="64"/>
      <c r="J5" s="64"/>
      <c r="K5" s="64"/>
      <c r="L5" s="64"/>
      <c r="M5" s="64"/>
      <c r="N5" s="64"/>
      <c r="O5" s="64"/>
      <c r="P5" s="64"/>
      <c r="Q5" s="64"/>
    </row>
    <row r="7" spans="1:17">
      <c r="A7" t="s">
        <v>145</v>
      </c>
      <c r="B7" t="s">
        <v>146</v>
      </c>
      <c r="C7" t="s">
        <v>147</v>
      </c>
      <c r="D7" t="s">
        <v>148</v>
      </c>
      <c r="E7" t="s">
        <v>149</v>
      </c>
      <c r="F7" t="s">
        <v>150</v>
      </c>
      <c r="G7" t="s">
        <v>151</v>
      </c>
      <c r="H7" t="s">
        <v>152</v>
      </c>
      <c r="I7" t="s">
        <v>153</v>
      </c>
      <c r="J7" t="s">
        <v>154</v>
      </c>
      <c r="K7" t="s">
        <v>155</v>
      </c>
      <c r="L7" t="s">
        <v>156</v>
      </c>
      <c r="M7" t="s">
        <v>157</v>
      </c>
      <c r="N7" t="s">
        <v>158</v>
      </c>
      <c r="O7" t="s">
        <v>159</v>
      </c>
      <c r="P7" t="s">
        <v>160</v>
      </c>
      <c r="Q7" t="s">
        <v>161</v>
      </c>
    </row>
    <row r="8" spans="1:17">
      <c r="A8" t="s">
        <v>134</v>
      </c>
      <c r="B8" s="40">
        <v>0.7379977670264235</v>
      </c>
      <c r="C8" s="40">
        <v>0.2620022329735765</v>
      </c>
      <c r="D8" s="40">
        <v>0.21739130434782608</v>
      </c>
      <c r="E8" s="40">
        <v>0.61047546402237474</v>
      </c>
      <c r="F8" s="40">
        <v>0.12865497076023391</v>
      </c>
      <c r="G8" s="40">
        <v>4.3478260869565216E-2</v>
      </c>
      <c r="H8" s="40">
        <v>0.44041927179109969</v>
      </c>
      <c r="I8" s="40">
        <v>0.23593232806178743</v>
      </c>
      <c r="J8" s="40">
        <v>0.32364840014711294</v>
      </c>
      <c r="K8" s="40">
        <v>0.92866312121767836</v>
      </c>
      <c r="L8" s="40">
        <v>7.1336878782321658E-2</v>
      </c>
      <c r="M8" s="40">
        <v>1.8304960644334616E-4</v>
      </c>
      <c r="N8" s="40">
        <v>5.8575874061870771E-3</v>
      </c>
      <c r="O8" s="40">
        <v>0.15943620721215448</v>
      </c>
      <c r="P8" s="40">
        <v>0.65952773201537618</v>
      </c>
      <c r="Q8" s="40">
        <v>0.17499542375983893</v>
      </c>
    </row>
    <row r="9" spans="1:17">
      <c r="A9" t="s">
        <v>135</v>
      </c>
      <c r="B9" s="40">
        <v>0.8084142394822007</v>
      </c>
      <c r="C9" s="40">
        <v>0.19158576051779935</v>
      </c>
      <c r="D9" s="40">
        <v>0.25305623471882638</v>
      </c>
      <c r="E9" s="40">
        <v>0.59413202933985332</v>
      </c>
      <c r="F9" s="40">
        <v>0.11817440912795436</v>
      </c>
      <c r="G9" s="40">
        <v>3.4637326813365933E-2</v>
      </c>
      <c r="H9" s="40">
        <v>0.47149263292761051</v>
      </c>
      <c r="I9" s="40">
        <v>0.21620755925688662</v>
      </c>
      <c r="J9" s="40">
        <v>0.31229980781550287</v>
      </c>
      <c r="K9" s="40">
        <v>0.9312459651387992</v>
      </c>
      <c r="L9" s="40">
        <v>6.8754034861200769E-2</v>
      </c>
      <c r="M9" s="40">
        <v>3.1948881789137381E-4</v>
      </c>
      <c r="N9" s="40">
        <v>6.3897763578274758E-3</v>
      </c>
      <c r="O9" s="40">
        <v>0.13450479233226836</v>
      </c>
      <c r="P9" s="40">
        <v>0.63258785942492013</v>
      </c>
      <c r="Q9" s="40">
        <v>0.22619808306709266</v>
      </c>
    </row>
    <row r="10" spans="1:17">
      <c r="A10" t="s">
        <v>136</v>
      </c>
      <c r="B10" s="40">
        <v>0.74880730138975315</v>
      </c>
      <c r="C10" s="40">
        <v>0.25119269861024685</v>
      </c>
      <c r="D10" s="40">
        <v>0.19966489807316393</v>
      </c>
      <c r="E10" s="40">
        <v>0.62887461602904215</v>
      </c>
      <c r="F10" s="40">
        <v>0.1365540351857023</v>
      </c>
      <c r="G10" s="40">
        <v>3.4906450712091593E-2</v>
      </c>
      <c r="H10" s="40">
        <v>0.47270114942528735</v>
      </c>
      <c r="I10" s="40">
        <v>0.25492610837438423</v>
      </c>
      <c r="J10" s="40">
        <v>0.27237274220032842</v>
      </c>
      <c r="K10" s="40">
        <v>0.9311482168625026</v>
      </c>
      <c r="L10" s="40">
        <v>6.885178313749743E-2</v>
      </c>
      <c r="M10" s="40">
        <v>2.0437359493153485E-4</v>
      </c>
      <c r="N10" s="40">
        <v>6.1312078479460455E-3</v>
      </c>
      <c r="O10" s="40">
        <v>0.14653586756591047</v>
      </c>
      <c r="P10" s="40">
        <v>0.66155732679337831</v>
      </c>
      <c r="Q10" s="40">
        <v>0.18557122419783365</v>
      </c>
    </row>
    <row r="11" spans="1:17">
      <c r="A11" t="s">
        <v>137</v>
      </c>
      <c r="B11" s="40">
        <v>0.78609817269795768</v>
      </c>
      <c r="C11" s="40">
        <v>0.21390182730204227</v>
      </c>
      <c r="D11" s="40">
        <v>0.208352455254704</v>
      </c>
      <c r="E11" s="40">
        <v>0.62872877466727861</v>
      </c>
      <c r="F11" s="40">
        <v>0.13492427719137218</v>
      </c>
      <c r="G11" s="40">
        <v>2.799449288664525E-2</v>
      </c>
      <c r="H11" s="40">
        <v>0.50177556818181823</v>
      </c>
      <c r="I11" s="40">
        <v>0.24751420454545456</v>
      </c>
      <c r="J11" s="40">
        <v>0.25071022727272729</v>
      </c>
      <c r="K11" s="40">
        <v>0.93834367019336007</v>
      </c>
      <c r="L11" s="40">
        <v>6.165632980663991E-2</v>
      </c>
      <c r="M11" s="40">
        <v>0</v>
      </c>
      <c r="N11" s="40">
        <v>4.6461758398856322E-3</v>
      </c>
      <c r="O11" s="40">
        <v>0.13116511794138672</v>
      </c>
      <c r="P11" s="40">
        <v>0.64224446032880633</v>
      </c>
      <c r="Q11" s="40">
        <v>0.22194424588992137</v>
      </c>
    </row>
    <row r="12" spans="1:17">
      <c r="A12" t="s">
        <v>138</v>
      </c>
      <c r="B12" s="40">
        <v>0.88273195876288657</v>
      </c>
      <c r="C12" s="40">
        <v>0.1172680412371134</v>
      </c>
      <c r="D12" s="40">
        <v>0.34740259740259738</v>
      </c>
      <c r="E12" s="40">
        <v>0.4642857142857143</v>
      </c>
      <c r="F12" s="40">
        <v>0.17045454545454544</v>
      </c>
      <c r="G12" s="40">
        <v>1.7857142857142856E-2</v>
      </c>
      <c r="H12" s="40">
        <v>0.48071979434447298</v>
      </c>
      <c r="I12" s="40">
        <v>0.19537275064267351</v>
      </c>
      <c r="J12" s="40">
        <v>0.32390745501285345</v>
      </c>
      <c r="K12" s="40">
        <v>0.98064516129032253</v>
      </c>
      <c r="L12" s="40">
        <v>1.935483870967742E-2</v>
      </c>
      <c r="M12" s="40">
        <v>1.288659793814433E-3</v>
      </c>
      <c r="N12" s="40">
        <v>1.288659793814433E-3</v>
      </c>
      <c r="O12" s="40">
        <v>4.8969072164948453E-2</v>
      </c>
      <c r="P12" s="40">
        <v>0.57860824742268047</v>
      </c>
      <c r="Q12" s="40">
        <v>0.36984536082474229</v>
      </c>
    </row>
    <row r="13" spans="1:17">
      <c r="A13" t="s">
        <v>139</v>
      </c>
      <c r="B13" s="40">
        <v>0.89746682750301565</v>
      </c>
      <c r="C13" s="40">
        <v>0.10253317249698432</v>
      </c>
      <c r="D13" s="40">
        <v>0.33882030178326472</v>
      </c>
      <c r="E13" s="40">
        <v>0.49108367626886146</v>
      </c>
      <c r="F13" s="40">
        <v>0.14266117969821673</v>
      </c>
      <c r="G13" s="40">
        <v>2.7434842249657063E-2</v>
      </c>
      <c r="H13" s="40">
        <v>0.50175438596491229</v>
      </c>
      <c r="I13" s="40">
        <v>0.2304093567251462</v>
      </c>
      <c r="J13" s="40">
        <v>0.26783625730994154</v>
      </c>
      <c r="K13" s="40">
        <v>0.95545134818288391</v>
      </c>
      <c r="L13" s="40">
        <v>4.4548651817116064E-2</v>
      </c>
      <c r="M13" s="40">
        <v>0</v>
      </c>
      <c r="N13" s="40">
        <v>0</v>
      </c>
      <c r="O13" s="40">
        <v>4.807692307692308E-2</v>
      </c>
      <c r="P13" s="40">
        <v>0.61899038461538458</v>
      </c>
      <c r="Q13" s="40">
        <v>0.33293269230769229</v>
      </c>
    </row>
    <row r="14" spans="1:17">
      <c r="A14" t="s">
        <v>140</v>
      </c>
      <c r="B14" s="40">
        <v>0.87272727272727268</v>
      </c>
      <c r="C14" s="40">
        <v>0.12727272727272726</v>
      </c>
      <c r="D14" s="40">
        <v>0.30434782608695654</v>
      </c>
      <c r="E14" s="40">
        <v>0.54347826086956519</v>
      </c>
      <c r="F14" s="40">
        <v>8.6956521739130432E-2</v>
      </c>
      <c r="G14" s="40">
        <v>6.5217391304347824E-2</v>
      </c>
      <c r="H14" s="40">
        <v>0.5</v>
      </c>
      <c r="I14" s="40">
        <v>0.2857142857142857</v>
      </c>
      <c r="J14" s="40">
        <v>0.21428571428571427</v>
      </c>
      <c r="K14" s="40">
        <v>0.98181818181818181</v>
      </c>
      <c r="L14" s="40">
        <v>1.8181818181818181E-2</v>
      </c>
      <c r="M14" s="40">
        <v>0</v>
      </c>
      <c r="N14" s="40">
        <v>0</v>
      </c>
      <c r="O14" s="40">
        <v>7.1428571428571425E-2</v>
      </c>
      <c r="P14" s="40">
        <v>0.6607142857142857</v>
      </c>
      <c r="Q14" s="40">
        <v>0.26785714285714285</v>
      </c>
    </row>
    <row r="15" spans="1:17">
      <c r="A15" t="s">
        <v>141</v>
      </c>
      <c r="B15" s="40">
        <v>0.8702749140893471</v>
      </c>
      <c r="C15" s="40">
        <v>0.12972508591065293</v>
      </c>
      <c r="D15" s="40">
        <v>0.30060120240480964</v>
      </c>
      <c r="E15" s="40">
        <v>0.50901803607214424</v>
      </c>
      <c r="F15" s="40">
        <v>0.15330661322645289</v>
      </c>
      <c r="G15" s="40">
        <v>3.7074148296593189E-2</v>
      </c>
      <c r="H15" s="40">
        <v>0.48695652173913045</v>
      </c>
      <c r="I15" s="40">
        <v>0.23391304347826086</v>
      </c>
      <c r="J15" s="40">
        <v>0.27913043478260868</v>
      </c>
      <c r="K15" s="40">
        <v>0.9760479041916168</v>
      </c>
      <c r="L15" s="40">
        <v>2.3952095808383235E-2</v>
      </c>
      <c r="M15" s="40">
        <v>0</v>
      </c>
      <c r="N15" s="40">
        <v>1.6877637130801688E-3</v>
      </c>
      <c r="O15" s="40">
        <v>8.0168776371308023E-2</v>
      </c>
      <c r="P15" s="40">
        <v>0.62278481012658227</v>
      </c>
      <c r="Q15" s="40">
        <v>0.29535864978902954</v>
      </c>
    </row>
    <row r="16" spans="1:17">
      <c r="A16" t="s">
        <v>142</v>
      </c>
      <c r="B16" s="40">
        <v>0.87518355359765054</v>
      </c>
      <c r="C16" s="40">
        <v>0.12481644640234948</v>
      </c>
      <c r="D16" s="40">
        <v>0.28934010152284262</v>
      </c>
      <c r="E16" s="40">
        <v>0.49576988155668361</v>
      </c>
      <c r="F16" s="40">
        <v>0.17597292724196278</v>
      </c>
      <c r="G16" s="40">
        <v>3.8917089678510999E-2</v>
      </c>
      <c r="H16" s="40">
        <v>0.53701015965166909</v>
      </c>
      <c r="I16" s="40">
        <v>0.23802612481857766</v>
      </c>
      <c r="J16" s="40">
        <v>0.22496371552975328</v>
      </c>
      <c r="K16" s="40">
        <v>0.97950219619326506</v>
      </c>
      <c r="L16" s="40">
        <v>2.0497803806734993E-2</v>
      </c>
      <c r="M16" s="40">
        <v>0</v>
      </c>
      <c r="N16" s="40">
        <v>4.3795620437956208E-3</v>
      </c>
      <c r="O16" s="40">
        <v>7.153284671532846E-2</v>
      </c>
      <c r="P16" s="40">
        <v>0.60875912408759125</v>
      </c>
      <c r="Q16" s="40">
        <v>0.31532846715328466</v>
      </c>
    </row>
    <row r="17" spans="1:17">
      <c r="A17" t="s">
        <v>143</v>
      </c>
      <c r="B17" s="40">
        <v>0.8701517706576728</v>
      </c>
      <c r="C17" s="40">
        <v>0.12984822934232715</v>
      </c>
      <c r="D17" s="40">
        <v>0.30495049504950494</v>
      </c>
      <c r="E17" s="40">
        <v>0.49702970297029703</v>
      </c>
      <c r="F17" s="40">
        <v>0.13465346534653466</v>
      </c>
      <c r="G17" s="40">
        <v>6.3366336633663367E-2</v>
      </c>
      <c r="H17" s="40">
        <v>0.46644295302013422</v>
      </c>
      <c r="I17" s="40">
        <v>0.24832214765100671</v>
      </c>
      <c r="J17" s="40">
        <v>0.28523489932885904</v>
      </c>
      <c r="K17" s="40">
        <v>0.99155405405405406</v>
      </c>
      <c r="L17" s="40">
        <v>8.4459459459459464E-3</v>
      </c>
      <c r="M17" s="40">
        <v>1.6722408026755853E-3</v>
      </c>
      <c r="N17" s="40">
        <v>1.6722408026755853E-3</v>
      </c>
      <c r="O17" s="40">
        <v>6.5217391304347824E-2</v>
      </c>
      <c r="P17" s="40">
        <v>0.58862876254180607</v>
      </c>
      <c r="Q17" s="40">
        <v>0.34280936454849498</v>
      </c>
    </row>
    <row r="18" spans="1:17">
      <c r="A18" t="s">
        <v>144</v>
      </c>
      <c r="B18" s="40">
        <v>0.88680967594705618</v>
      </c>
      <c r="C18" s="40">
        <v>0.11319032405294387</v>
      </c>
      <c r="D18" s="40">
        <v>0.37513340448239063</v>
      </c>
      <c r="E18" s="40">
        <v>0.45944503735325509</v>
      </c>
      <c r="F18" s="40">
        <v>0.13340448239060831</v>
      </c>
      <c r="G18" s="40">
        <v>3.2017075773745997E-2</v>
      </c>
      <c r="H18" s="40">
        <v>0.49684400360685305</v>
      </c>
      <c r="I18" s="40">
        <v>0.22091974752028856</v>
      </c>
      <c r="J18" s="40">
        <v>0.28223624887285842</v>
      </c>
      <c r="K18" s="40">
        <v>0.97413793103448276</v>
      </c>
      <c r="L18" s="40">
        <v>2.5862068965517241E-2</v>
      </c>
      <c r="M18" s="40">
        <v>0</v>
      </c>
      <c r="N18" s="40">
        <v>2.6990553306342779E-3</v>
      </c>
      <c r="O18" s="40">
        <v>7.8272604588394065E-2</v>
      </c>
      <c r="P18" s="40">
        <v>0.60278902384165545</v>
      </c>
      <c r="Q18" s="40">
        <v>0.31623931623931623</v>
      </c>
    </row>
    <row r="20" spans="1:17">
      <c r="A20" t="s">
        <v>162</v>
      </c>
      <c r="B20" t="s">
        <v>146</v>
      </c>
      <c r="C20" t="s">
        <v>147</v>
      </c>
      <c r="D20" t="s">
        <v>148</v>
      </c>
      <c r="E20" t="s">
        <v>149</v>
      </c>
      <c r="F20" t="s">
        <v>150</v>
      </c>
      <c r="G20" t="s">
        <v>151</v>
      </c>
      <c r="H20" t="s">
        <v>152</v>
      </c>
      <c r="I20" t="s">
        <v>153</v>
      </c>
      <c r="J20" t="s">
        <v>154</v>
      </c>
      <c r="K20" t="s">
        <v>155</v>
      </c>
      <c r="L20" t="s">
        <v>156</v>
      </c>
      <c r="M20" t="s">
        <v>157</v>
      </c>
      <c r="N20" t="s">
        <v>158</v>
      </c>
      <c r="O20" t="s">
        <v>159</v>
      </c>
      <c r="P20" t="s">
        <v>160</v>
      </c>
      <c r="Q20" t="s">
        <v>161</v>
      </c>
    </row>
    <row r="21" spans="1:17">
      <c r="A21" t="s">
        <v>134</v>
      </c>
      <c r="B21" s="40">
        <v>0.28999999999999998</v>
      </c>
      <c r="C21" s="40">
        <v>0.71</v>
      </c>
      <c r="D21" s="40">
        <v>0.22</v>
      </c>
      <c r="E21" s="40">
        <v>0.6</v>
      </c>
      <c r="F21" s="40">
        <v>0.14000000000000001</v>
      </c>
      <c r="G21" s="40">
        <v>4.0000000000000036E-2</v>
      </c>
      <c r="H21" s="40">
        <v>0.68</v>
      </c>
      <c r="I21" s="40">
        <v>0.61</v>
      </c>
      <c r="J21" s="40">
        <v>-0.29000000000000004</v>
      </c>
      <c r="K21" s="40">
        <v>0.56999999999999995</v>
      </c>
      <c r="L21" s="40">
        <v>0.43000000000000005</v>
      </c>
      <c r="M21" s="40">
        <v>1.8304960644334616E-4</v>
      </c>
      <c r="N21" s="40">
        <v>5.8575874061870771E-3</v>
      </c>
      <c r="O21" s="40">
        <v>0.15943620721215448</v>
      </c>
      <c r="P21" s="40">
        <v>0.65952773201537618</v>
      </c>
      <c r="Q21" s="40">
        <v>0.17499542375983893</v>
      </c>
    </row>
    <row r="22" spans="1:17">
      <c r="A22" t="s">
        <v>135</v>
      </c>
      <c r="B22" s="40">
        <v>0.87</v>
      </c>
      <c r="C22" s="40">
        <v>0.13</v>
      </c>
      <c r="D22" s="40">
        <v>0.19</v>
      </c>
      <c r="E22" s="40">
        <v>0.75</v>
      </c>
      <c r="F22" s="40">
        <v>0.02</v>
      </c>
      <c r="G22" s="40">
        <v>4.0000000000000049E-2</v>
      </c>
      <c r="H22" s="40">
        <v>0.56000000000000005</v>
      </c>
      <c r="I22" s="40">
        <v>0.67</v>
      </c>
      <c r="J22" s="40">
        <v>-0.23000000000000009</v>
      </c>
      <c r="K22" s="40">
        <v>0.52</v>
      </c>
      <c r="L22" s="40">
        <v>0.48</v>
      </c>
      <c r="M22" s="40">
        <v>3.1948881789137381E-4</v>
      </c>
      <c r="N22" s="40">
        <v>6.3897763578274758E-3</v>
      </c>
      <c r="O22" s="40">
        <v>0.13450479233226836</v>
      </c>
      <c r="P22" s="40">
        <v>0.63258785942492013</v>
      </c>
      <c r="Q22" s="40">
        <v>0.22619808306709266</v>
      </c>
    </row>
    <row r="23" spans="1:17">
      <c r="A23" t="s">
        <v>136</v>
      </c>
      <c r="B23" s="40">
        <v>0.02</v>
      </c>
      <c r="C23" s="40">
        <v>0.98</v>
      </c>
      <c r="D23" s="40">
        <v>0.33</v>
      </c>
      <c r="E23" s="40">
        <v>0.46</v>
      </c>
      <c r="F23" s="40">
        <v>0.01</v>
      </c>
      <c r="G23" s="40">
        <v>0.1999999999999999</v>
      </c>
      <c r="H23" s="40">
        <v>0.87</v>
      </c>
      <c r="I23" s="40">
        <v>0.64</v>
      </c>
      <c r="J23" s="40">
        <v>-0.51</v>
      </c>
      <c r="K23" s="40">
        <v>0.93</v>
      </c>
      <c r="L23" s="40">
        <v>6.9999999999999951E-2</v>
      </c>
      <c r="M23" s="40">
        <v>2.0437359493153485E-4</v>
      </c>
      <c r="N23" s="40">
        <v>6.1312078479460455E-3</v>
      </c>
      <c r="O23" s="40">
        <v>0.14653586756591047</v>
      </c>
      <c r="P23" s="40">
        <v>0.66155732679337831</v>
      </c>
      <c r="Q23" s="40">
        <v>0.18557122419783365</v>
      </c>
    </row>
    <row r="24" spans="1:17">
      <c r="A24" t="s">
        <v>137</v>
      </c>
      <c r="B24" s="40">
        <v>0.37</v>
      </c>
      <c r="C24" s="40">
        <v>0.63</v>
      </c>
      <c r="D24" s="40">
        <v>0.28999999999999998</v>
      </c>
      <c r="E24" s="40">
        <v>0</v>
      </c>
      <c r="F24" s="40">
        <v>0.14000000000000001</v>
      </c>
      <c r="G24" s="40">
        <v>0.56999999999999995</v>
      </c>
      <c r="H24" s="40">
        <v>0.82</v>
      </c>
      <c r="I24" s="40">
        <v>0.26</v>
      </c>
      <c r="J24" s="40">
        <v>-7.999999999999996E-2</v>
      </c>
      <c r="K24" s="40">
        <v>0.49</v>
      </c>
      <c r="L24" s="40">
        <v>0.51</v>
      </c>
      <c r="M24" s="40">
        <v>0</v>
      </c>
      <c r="N24" s="40">
        <v>4.6461758398856322E-3</v>
      </c>
      <c r="O24" s="40">
        <v>0.13116511794138672</v>
      </c>
      <c r="P24" s="40">
        <v>0.64224446032880633</v>
      </c>
      <c r="Q24" s="40">
        <v>0.22194424588992137</v>
      </c>
    </row>
    <row r="25" spans="1:17">
      <c r="A25" t="s">
        <v>138</v>
      </c>
      <c r="B25" s="40">
        <v>0.31</v>
      </c>
      <c r="C25" s="40">
        <v>0.69</v>
      </c>
      <c r="D25" s="40">
        <v>0.52</v>
      </c>
      <c r="E25" s="40">
        <v>0.09</v>
      </c>
      <c r="F25" s="40">
        <v>0.21</v>
      </c>
      <c r="G25" s="40">
        <v>0.18000000000000002</v>
      </c>
      <c r="H25" s="40">
        <v>0.33</v>
      </c>
      <c r="I25" s="40">
        <v>0.19</v>
      </c>
      <c r="J25" s="40">
        <v>0.47999999999999993</v>
      </c>
      <c r="K25" s="40">
        <v>0.94</v>
      </c>
      <c r="L25" s="40">
        <v>6.0000000000000053E-2</v>
      </c>
      <c r="M25" s="40">
        <v>1.288659793814433E-3</v>
      </c>
      <c r="N25" s="40">
        <v>1.288659793814433E-3</v>
      </c>
      <c r="O25" s="40">
        <v>4.8969072164948453E-2</v>
      </c>
      <c r="P25" s="40">
        <v>0.57860824742268047</v>
      </c>
      <c r="Q25" s="40">
        <v>0.36984536082474229</v>
      </c>
    </row>
    <row r="26" spans="1:17">
      <c r="A26" t="s">
        <v>139</v>
      </c>
      <c r="B26" s="40">
        <v>0.62</v>
      </c>
      <c r="C26" s="40">
        <v>0.38</v>
      </c>
      <c r="D26" s="40">
        <v>0.5</v>
      </c>
      <c r="E26" s="40">
        <v>0.49</v>
      </c>
      <c r="F26" s="40">
        <v>0</v>
      </c>
      <c r="G26" s="40">
        <v>1.0000000000000009E-2</v>
      </c>
      <c r="H26" s="40">
        <v>0.76</v>
      </c>
      <c r="I26" s="40">
        <v>0.21</v>
      </c>
      <c r="J26" s="40">
        <v>0.03</v>
      </c>
      <c r="K26" s="40">
        <v>0.25</v>
      </c>
      <c r="L26" s="40">
        <v>0.75</v>
      </c>
      <c r="M26" s="40">
        <v>0</v>
      </c>
      <c r="N26" s="40">
        <v>0</v>
      </c>
      <c r="O26" s="40">
        <v>4.807692307692308E-2</v>
      </c>
      <c r="P26" s="40">
        <v>0.61899038461538458</v>
      </c>
      <c r="Q26" s="40">
        <v>0.33293269230769229</v>
      </c>
    </row>
    <row r="27" spans="1:17">
      <c r="A27" t="s">
        <v>140</v>
      </c>
      <c r="B27" s="40">
        <v>0.95</v>
      </c>
      <c r="C27" s="40">
        <v>5.0000000000000044E-2</v>
      </c>
      <c r="D27" s="40">
        <v>0.53</v>
      </c>
      <c r="E27" s="40">
        <v>0.34</v>
      </c>
      <c r="F27" s="40">
        <v>0.05</v>
      </c>
      <c r="G27" s="40">
        <v>7.9999999999999946E-2</v>
      </c>
      <c r="H27" s="40">
        <v>0.87</v>
      </c>
      <c r="I27" s="40">
        <v>0.35</v>
      </c>
      <c r="J27" s="40">
        <v>-0.21999999999999997</v>
      </c>
      <c r="K27" s="40">
        <v>0.51</v>
      </c>
      <c r="L27" s="40">
        <v>0.49</v>
      </c>
      <c r="M27" s="40">
        <v>0</v>
      </c>
      <c r="N27" s="40">
        <v>0</v>
      </c>
      <c r="O27" s="40">
        <v>7.1428571428571425E-2</v>
      </c>
      <c r="P27" s="40">
        <v>0.6607142857142857</v>
      </c>
      <c r="Q27" s="40">
        <v>0.26785714285714285</v>
      </c>
    </row>
    <row r="28" spans="1:17">
      <c r="A28" t="s">
        <v>141</v>
      </c>
      <c r="B28" s="40">
        <v>0.73</v>
      </c>
      <c r="C28" s="40">
        <v>0.27</v>
      </c>
      <c r="D28" s="40">
        <v>0.87</v>
      </c>
      <c r="E28" s="40">
        <v>0.1</v>
      </c>
      <c r="F28" s="40">
        <v>0.02</v>
      </c>
      <c r="G28" s="40">
        <v>9.9999999999999985E-3</v>
      </c>
      <c r="H28" s="40">
        <v>0.04</v>
      </c>
      <c r="I28" s="40">
        <v>0.08</v>
      </c>
      <c r="J28" s="40">
        <v>0.88</v>
      </c>
      <c r="K28" s="40">
        <v>0.66</v>
      </c>
      <c r="L28" s="40">
        <v>0.33999999999999997</v>
      </c>
      <c r="M28" s="40">
        <v>0</v>
      </c>
      <c r="N28" s="40">
        <v>1.6877637130801688E-3</v>
      </c>
      <c r="O28" s="40">
        <v>8.0168776371308023E-2</v>
      </c>
      <c r="P28" s="40">
        <v>0.62278481012658227</v>
      </c>
      <c r="Q28" s="40">
        <v>0.29535864978902954</v>
      </c>
    </row>
    <row r="29" spans="1:17">
      <c r="A29" t="s">
        <v>142</v>
      </c>
      <c r="B29" s="40">
        <v>0.34</v>
      </c>
      <c r="C29" s="40">
        <v>0.65999999999999992</v>
      </c>
      <c r="D29" s="40">
        <v>0.6</v>
      </c>
      <c r="E29" s="40">
        <v>7.0000000000000007E-2</v>
      </c>
      <c r="F29" s="40">
        <v>0.09</v>
      </c>
      <c r="G29" s="40">
        <v>0.24000000000000002</v>
      </c>
      <c r="H29" s="40">
        <v>0.34</v>
      </c>
      <c r="I29" s="40">
        <v>0.21</v>
      </c>
      <c r="J29" s="40">
        <v>0.44999999999999996</v>
      </c>
      <c r="K29" s="40">
        <v>0.37</v>
      </c>
      <c r="L29" s="40">
        <v>0.63</v>
      </c>
      <c r="M29" s="40">
        <v>0</v>
      </c>
      <c r="N29" s="40">
        <v>4.3795620437956208E-3</v>
      </c>
      <c r="O29" s="40">
        <v>7.153284671532846E-2</v>
      </c>
      <c r="P29" s="40">
        <v>0.60875912408759125</v>
      </c>
      <c r="Q29" s="40">
        <v>0.31532846715328466</v>
      </c>
    </row>
    <row r="30" spans="1:17">
      <c r="A30" t="s">
        <v>143</v>
      </c>
      <c r="B30" s="40">
        <v>0.68</v>
      </c>
      <c r="C30" s="40">
        <v>0.31999999999999995</v>
      </c>
      <c r="D30" s="40">
        <v>1</v>
      </c>
      <c r="E30" s="40">
        <v>0</v>
      </c>
      <c r="F30" s="40">
        <v>0</v>
      </c>
      <c r="G30" s="40">
        <v>0</v>
      </c>
      <c r="H30" s="40">
        <v>0.43</v>
      </c>
      <c r="I30" s="40">
        <v>0</v>
      </c>
      <c r="J30" s="40">
        <v>0.57000000000000006</v>
      </c>
      <c r="K30" s="40">
        <v>0.02</v>
      </c>
      <c r="L30" s="40">
        <v>0.98</v>
      </c>
      <c r="M30" s="40">
        <v>1.6722408026755853E-3</v>
      </c>
      <c r="N30" s="40">
        <v>1.6722408026755853E-3</v>
      </c>
      <c r="O30" s="40">
        <v>6.5217391304347824E-2</v>
      </c>
      <c r="P30" s="40">
        <v>0.58862876254180607</v>
      </c>
      <c r="Q30" s="40">
        <v>0.34280936454849498</v>
      </c>
    </row>
    <row r="31" spans="1:17">
      <c r="A31" t="s">
        <v>144</v>
      </c>
      <c r="B31" s="40">
        <v>0.37</v>
      </c>
      <c r="C31" s="40">
        <v>0.63</v>
      </c>
      <c r="D31" s="40">
        <v>0.22</v>
      </c>
      <c r="E31" s="40">
        <v>0.32</v>
      </c>
      <c r="F31" s="40">
        <v>0.12</v>
      </c>
      <c r="G31" s="40">
        <v>0.34</v>
      </c>
      <c r="H31" s="40">
        <v>0.13</v>
      </c>
      <c r="I31" s="40">
        <v>0.36</v>
      </c>
      <c r="J31" s="40">
        <v>0.51</v>
      </c>
      <c r="K31" s="40">
        <v>0.28000000000000003</v>
      </c>
      <c r="L31" s="40">
        <v>0.72</v>
      </c>
      <c r="M31" s="40">
        <v>0</v>
      </c>
      <c r="N31" s="40">
        <v>2.6990553306342779E-3</v>
      </c>
      <c r="O31" s="40">
        <v>7.8272604588394065E-2</v>
      </c>
      <c r="P31" s="40">
        <v>0.60278902384165545</v>
      </c>
      <c r="Q31" s="40">
        <v>0.31623931623931623</v>
      </c>
    </row>
    <row r="33" spans="1:17">
      <c r="A33" t="s">
        <v>163</v>
      </c>
      <c r="B33" t="s">
        <v>146</v>
      </c>
      <c r="C33" t="s">
        <v>147</v>
      </c>
      <c r="D33" t="s">
        <v>148</v>
      </c>
      <c r="E33" t="s">
        <v>149</v>
      </c>
      <c r="F33" t="s">
        <v>150</v>
      </c>
      <c r="G33" t="s">
        <v>151</v>
      </c>
      <c r="H33" t="s">
        <v>152</v>
      </c>
      <c r="I33" t="s">
        <v>153</v>
      </c>
      <c r="J33" t="s">
        <v>154</v>
      </c>
      <c r="K33" t="s">
        <v>155</v>
      </c>
      <c r="L33" t="s">
        <v>156</v>
      </c>
      <c r="M33" t="s">
        <v>157</v>
      </c>
      <c r="N33" t="s">
        <v>158</v>
      </c>
      <c r="O33" t="s">
        <v>159</v>
      </c>
      <c r="P33" t="s">
        <v>160</v>
      </c>
      <c r="Q33" t="s">
        <v>161</v>
      </c>
    </row>
    <row r="34" spans="1:17">
      <c r="A34" t="s">
        <v>134</v>
      </c>
      <c r="B34" s="40">
        <v>0.74806658009233384</v>
      </c>
      <c r="C34" s="40">
        <v>0.25193341981074652</v>
      </c>
      <c r="D34" s="40">
        <v>0.14442067113958315</v>
      </c>
      <c r="E34" s="40">
        <v>0.73835096876458606</v>
      </c>
      <c r="F34" s="40">
        <v>5.6154165019589947E-2</v>
      </c>
      <c r="G34" s="40">
        <v>6.107419105631505E-2</v>
      </c>
      <c r="H34" s="40">
        <v>2.8577152835546401E-2</v>
      </c>
      <c r="I34" s="40">
        <v>0.44247755845336217</v>
      </c>
      <c r="J34" s="40">
        <v>0.52894529031848636</v>
      </c>
      <c r="K34" s="40">
        <v>0.92600129379642149</v>
      </c>
      <c r="L34" s="40">
        <v>7.3998706215332902E-2</v>
      </c>
      <c r="M34" s="40">
        <v>1.8304960644334616E-4</v>
      </c>
      <c r="N34" s="40">
        <v>5.8575874061870771E-3</v>
      </c>
      <c r="O34" s="40">
        <v>0.15943620721215448</v>
      </c>
      <c r="P34" s="40">
        <v>0.65952773201537618</v>
      </c>
      <c r="Q34" s="40">
        <v>0.17499542375983893</v>
      </c>
    </row>
    <row r="35" spans="1:17">
      <c r="A35" t="s">
        <v>135</v>
      </c>
      <c r="B35" s="40">
        <v>0.79369026021346278</v>
      </c>
      <c r="C35" s="40">
        <v>0.20630973951494663</v>
      </c>
      <c r="D35" s="40">
        <v>0.2217625450191586</v>
      </c>
      <c r="E35" s="40">
        <v>0.63885004964813319</v>
      </c>
      <c r="F35" s="40">
        <v>9.105249623292945E-2</v>
      </c>
      <c r="G35" s="40">
        <v>4.8334909705094346E-2</v>
      </c>
      <c r="H35" s="40">
        <v>0.25975197589299093</v>
      </c>
      <c r="I35" s="40">
        <v>0.3419502803151695</v>
      </c>
      <c r="J35" s="40">
        <v>0.39829774180833249</v>
      </c>
      <c r="K35" s="40">
        <v>0.94551988178469559</v>
      </c>
      <c r="L35" s="40">
        <v>5.44801175503433E-2</v>
      </c>
      <c r="M35" s="40">
        <v>3.1948881789137381E-4</v>
      </c>
      <c r="N35" s="40">
        <v>6.3897763578274758E-3</v>
      </c>
      <c r="O35" s="40">
        <v>0.13450479233226836</v>
      </c>
      <c r="P35" s="40">
        <v>0.63258785942492013</v>
      </c>
      <c r="Q35" s="40">
        <v>0.22619808306709266</v>
      </c>
    </row>
    <row r="36" spans="1:17">
      <c r="A36" t="s">
        <v>136</v>
      </c>
      <c r="B36" s="40">
        <v>0.75738580918079024</v>
      </c>
      <c r="C36" s="40">
        <v>0.24261419055063096</v>
      </c>
      <c r="D36" s="40">
        <v>0.16049090413647768</v>
      </c>
      <c r="E36" s="40">
        <v>0.71776888990879284</v>
      </c>
      <c r="F36" s="40">
        <v>6.3325819972106248E-2</v>
      </c>
      <c r="G36" s="40">
        <v>5.8414385386731833E-2</v>
      </c>
      <c r="H36" s="40">
        <v>7.6365247692848526E-2</v>
      </c>
      <c r="I36" s="40">
        <v>0.42197848927008458</v>
      </c>
      <c r="J36" s="40">
        <v>0.50165626220536963</v>
      </c>
      <c r="K36" s="40">
        <v>0.9300323299210459</v>
      </c>
      <c r="L36" s="40">
        <v>6.9967670069044599E-2</v>
      </c>
      <c r="M36" s="40">
        <v>2.0437359493153485E-4</v>
      </c>
      <c r="N36" s="40">
        <v>6.1312078479460455E-3</v>
      </c>
      <c r="O36" s="40">
        <v>0.14653586756591047</v>
      </c>
      <c r="P36" s="40">
        <v>0.66155732679337831</v>
      </c>
      <c r="Q36" s="40">
        <v>0.18557122419783365</v>
      </c>
    </row>
    <row r="37" spans="1:17">
      <c r="A37" t="s">
        <v>137</v>
      </c>
      <c r="B37" s="40">
        <v>0.79002361304511437</v>
      </c>
      <c r="C37" s="40">
        <v>0.20997638699690738</v>
      </c>
      <c r="D37" s="40">
        <v>0.21542728820093357</v>
      </c>
      <c r="E37" s="40">
        <v>0.64704826377916402</v>
      </c>
      <c r="F37" s="40">
        <v>8.8169191278327841E-2</v>
      </c>
      <c r="G37" s="40">
        <v>4.9355257901938607E-2</v>
      </c>
      <c r="H37" s="40">
        <v>0.24070688877313404</v>
      </c>
      <c r="I37" s="40">
        <v>0.35061955019788804</v>
      </c>
      <c r="J37" s="40">
        <v>0.40867356222231616</v>
      </c>
      <c r="K37" s="40">
        <v>0.94389746337036873</v>
      </c>
      <c r="L37" s="40">
        <v>5.6102536791319553E-2</v>
      </c>
      <c r="M37" s="40">
        <v>0</v>
      </c>
      <c r="N37" s="40">
        <v>4.6461758398856322E-3</v>
      </c>
      <c r="O37" s="40">
        <v>0.13116511794138672</v>
      </c>
      <c r="P37" s="40">
        <v>0.64224446032880633</v>
      </c>
      <c r="Q37" s="40">
        <v>0.22194424588992137</v>
      </c>
    </row>
    <row r="38" spans="1:17">
      <c r="A38" t="s">
        <v>138</v>
      </c>
      <c r="B38" s="40">
        <v>0.9216016137220453</v>
      </c>
      <c r="C38" s="40">
        <v>7.8398385624485381E-2</v>
      </c>
      <c r="D38" s="40">
        <v>0.43874768796247193</v>
      </c>
      <c r="E38" s="40">
        <v>0.35940560309225966</v>
      </c>
      <c r="F38" s="40">
        <v>0.18911595364219169</v>
      </c>
      <c r="G38" s="40">
        <v>1.2730753688712787E-2</v>
      </c>
      <c r="H38" s="40">
        <v>0.90815082257844881</v>
      </c>
      <c r="I38" s="40">
        <v>6.0583489967179008E-2</v>
      </c>
      <c r="J38" s="40">
        <v>3.1265685368338854E-2</v>
      </c>
      <c r="K38" s="40">
        <v>0.99999999980931986</v>
      </c>
      <c r="L38" s="40">
        <v>0</v>
      </c>
      <c r="M38" s="40">
        <v>1.288659793814433E-3</v>
      </c>
      <c r="N38" s="40">
        <v>1.288659793814433E-3</v>
      </c>
      <c r="O38" s="40">
        <v>4.8969072164948453E-2</v>
      </c>
      <c r="P38" s="40">
        <v>0.57860824742268047</v>
      </c>
      <c r="Q38" s="40">
        <v>0.36984536082474229</v>
      </c>
    </row>
    <row r="39" spans="1:17">
      <c r="A39" t="s">
        <v>139</v>
      </c>
      <c r="B39" s="40">
        <v>0.88876836121211555</v>
      </c>
      <c r="C39" s="40">
        <v>0.1112316391509601</v>
      </c>
      <c r="D39" s="40">
        <v>0.38275027153732744</v>
      </c>
      <c r="E39" s="40">
        <v>0.43136798388205883</v>
      </c>
      <c r="F39" s="40">
        <v>0.16400114339114993</v>
      </c>
      <c r="G39" s="40">
        <v>2.1880600804691275E-2</v>
      </c>
      <c r="H39" s="40">
        <v>0.74177412928163544</v>
      </c>
      <c r="I39" s="40">
        <v>0.13271934890699619</v>
      </c>
      <c r="J39" s="40">
        <v>0.12550651525048387</v>
      </c>
      <c r="K39" s="40">
        <v>0.9862546286852234</v>
      </c>
      <c r="L39" s="40">
        <v>1.3745371473510732E-2</v>
      </c>
      <c r="M39" s="40">
        <v>0</v>
      </c>
      <c r="N39" s="40">
        <v>0</v>
      </c>
      <c r="O39" s="40">
        <v>4.807692307692308E-2</v>
      </c>
      <c r="P39" s="40">
        <v>0.61899038461538458</v>
      </c>
      <c r="Q39" s="40">
        <v>0.33293269230769229</v>
      </c>
    </row>
    <row r="40" spans="1:17">
      <c r="A40" t="s">
        <v>140</v>
      </c>
      <c r="B40" s="40">
        <v>0.83093409724742018</v>
      </c>
      <c r="C40" s="40">
        <v>0.16906590339132588</v>
      </c>
      <c r="D40" s="40">
        <v>0.28469397982274852</v>
      </c>
      <c r="E40" s="40">
        <v>0.55772991576549102</v>
      </c>
      <c r="F40" s="40">
        <v>0.11955035585135025</v>
      </c>
      <c r="G40" s="40">
        <v>3.802574778435177E-2</v>
      </c>
      <c r="H40" s="40">
        <v>0.44797966987747895</v>
      </c>
      <c r="I40" s="40">
        <v>0.26039811879037383</v>
      </c>
      <c r="J40" s="40">
        <v>0.29162221083407736</v>
      </c>
      <c r="K40" s="40">
        <v>0.96135810143429667</v>
      </c>
      <c r="L40" s="40">
        <v>3.8641899545899097E-2</v>
      </c>
      <c r="M40" s="40">
        <v>0</v>
      </c>
      <c r="N40" s="40">
        <v>0</v>
      </c>
      <c r="O40" s="40">
        <v>7.1428571428571425E-2</v>
      </c>
      <c r="P40" s="40">
        <v>0.6607142857142857</v>
      </c>
      <c r="Q40" s="40">
        <v>0.26785714285714285</v>
      </c>
    </row>
    <row r="41" spans="1:17">
      <c r="A41" t="s">
        <v>141</v>
      </c>
      <c r="B41" s="40">
        <v>0.85530263938825501</v>
      </c>
      <c r="C41" s="40">
        <v>0.1446973606402584</v>
      </c>
      <c r="D41" s="40">
        <v>0.32614956358810848</v>
      </c>
      <c r="E41" s="40">
        <v>0.50433428336851316</v>
      </c>
      <c r="F41" s="40">
        <v>0.13831777848309704</v>
      </c>
      <c r="G41" s="40">
        <v>3.1198374484320796E-2</v>
      </c>
      <c r="H41" s="40">
        <v>0.57200980264415879</v>
      </c>
      <c r="I41" s="40">
        <v>0.20643713456800566</v>
      </c>
      <c r="J41" s="40">
        <v>0.22155306299435845</v>
      </c>
      <c r="K41" s="40">
        <v>0.97181400338193247</v>
      </c>
      <c r="L41" s="40">
        <v>2.8185996704855588E-2</v>
      </c>
      <c r="M41" s="40">
        <v>0</v>
      </c>
      <c r="N41" s="40">
        <v>1.6877637130801688E-3</v>
      </c>
      <c r="O41" s="40">
        <v>8.0168776371308023E-2</v>
      </c>
      <c r="P41" s="40">
        <v>0.62278481012658227</v>
      </c>
      <c r="Q41" s="40">
        <v>0.29535864978902954</v>
      </c>
    </row>
    <row r="42" spans="1:17">
      <c r="A42" t="s">
        <v>142</v>
      </c>
      <c r="B42" s="40">
        <v>0.87309235390365503</v>
      </c>
      <c r="C42" s="40">
        <v>0.12690764615007163</v>
      </c>
      <c r="D42" s="40">
        <v>0.35631584697966956</v>
      </c>
      <c r="E42" s="40">
        <v>0.46554669850260372</v>
      </c>
      <c r="F42" s="40">
        <v>0.15186045751309263</v>
      </c>
      <c r="G42" s="40">
        <v>2.6276995947713554E-2</v>
      </c>
      <c r="H42" s="40">
        <v>0.66248919153489816</v>
      </c>
      <c r="I42" s="40">
        <v>0.16709642915841472</v>
      </c>
      <c r="J42" s="40">
        <v>0.17041438353805716</v>
      </c>
      <c r="K42" s="40">
        <v>0.97956975271340863</v>
      </c>
      <c r="L42" s="40">
        <v>2.0430247290583899E-2</v>
      </c>
      <c r="M42" s="40">
        <v>0</v>
      </c>
      <c r="N42" s="40">
        <v>4.3795620437956208E-3</v>
      </c>
      <c r="O42" s="40">
        <v>7.153284671532846E-2</v>
      </c>
      <c r="P42" s="40">
        <v>0.60875912408759125</v>
      </c>
      <c r="Q42" s="40">
        <v>0.31532846715328466</v>
      </c>
    </row>
    <row r="43" spans="1:17">
      <c r="A43" t="s">
        <v>143</v>
      </c>
      <c r="B43" s="40">
        <v>0.89755772457080463</v>
      </c>
      <c r="C43" s="40">
        <v>0.10244227533913258</v>
      </c>
      <c r="D43" s="40">
        <v>0.39804054042002518</v>
      </c>
      <c r="E43" s="40">
        <v>0.41207079647460743</v>
      </c>
      <c r="F43" s="40">
        <v>0.17048400390649812</v>
      </c>
      <c r="G43" s="40">
        <v>1.9404658040645388E-2</v>
      </c>
      <c r="H43" s="40">
        <v>0.78613239490639242</v>
      </c>
      <c r="I43" s="40">
        <v>0.11346027730099757</v>
      </c>
      <c r="J43" s="40">
        <v>0.10040732804560559</v>
      </c>
      <c r="K43" s="40">
        <v>0.99023831220328351</v>
      </c>
      <c r="L43" s="40">
        <v>9.7616878909410811E-3</v>
      </c>
      <c r="M43" s="40">
        <v>1.6722408026755853E-3</v>
      </c>
      <c r="N43" s="40">
        <v>1.6722408026755853E-3</v>
      </c>
      <c r="O43" s="40">
        <v>6.5217391304347824E-2</v>
      </c>
      <c r="P43" s="40">
        <v>0.58862876254180607</v>
      </c>
      <c r="Q43" s="40">
        <v>0.34280936454849498</v>
      </c>
    </row>
    <row r="44" spans="1:17">
      <c r="A44" t="s">
        <v>144</v>
      </c>
      <c r="B44" s="40">
        <v>0.8738858637961191</v>
      </c>
      <c r="C44" s="40">
        <v>0.12611413593218843</v>
      </c>
      <c r="D44" s="40">
        <v>0.35796341826466077</v>
      </c>
      <c r="E44" s="40">
        <v>0.46346690661637141</v>
      </c>
      <c r="F44" s="40">
        <v>0.15256306243020559</v>
      </c>
      <c r="G44" s="40">
        <v>2.6006613144762481E-2</v>
      </c>
      <c r="H44" s="40">
        <v>0.66647183582631009</v>
      </c>
      <c r="I44" s="40">
        <v>0.16542747660351462</v>
      </c>
      <c r="J44" s="40">
        <v>0.16810068845307097</v>
      </c>
      <c r="K44" s="40">
        <v>0.97984035223439458</v>
      </c>
      <c r="L44" s="40">
        <v>2.0159648108058405E-2</v>
      </c>
      <c r="M44" s="40">
        <v>0</v>
      </c>
      <c r="N44" s="40">
        <v>2.6990553306342779E-3</v>
      </c>
      <c r="O44" s="40">
        <v>7.8272604588394065E-2</v>
      </c>
      <c r="P44" s="40">
        <v>0.60278902384165545</v>
      </c>
      <c r="Q44" s="40">
        <v>0.31623931623931623</v>
      </c>
    </row>
    <row r="46" spans="1:17">
      <c r="A46" t="s">
        <v>164</v>
      </c>
      <c r="B46" t="s">
        <v>146</v>
      </c>
      <c r="C46" t="s">
        <v>147</v>
      </c>
      <c r="D46" t="s">
        <v>148</v>
      </c>
      <c r="E46" t="s">
        <v>149</v>
      </c>
      <c r="F46" t="s">
        <v>150</v>
      </c>
      <c r="G46" t="s">
        <v>151</v>
      </c>
      <c r="H46" t="s">
        <v>152</v>
      </c>
      <c r="I46" t="s">
        <v>153</v>
      </c>
      <c r="J46" t="s">
        <v>154</v>
      </c>
      <c r="K46" t="s">
        <v>155</v>
      </c>
      <c r="L46" t="s">
        <v>156</v>
      </c>
      <c r="M46" t="s">
        <v>157</v>
      </c>
      <c r="N46" t="s">
        <v>158</v>
      </c>
      <c r="O46" t="s">
        <v>159</v>
      </c>
      <c r="P46" t="s">
        <v>160</v>
      </c>
      <c r="Q46" t="s">
        <v>161</v>
      </c>
    </row>
    <row r="47" spans="1:17">
      <c r="A47" t="s">
        <v>134</v>
      </c>
      <c r="B47" s="40">
        <v>0.75360294076212753</v>
      </c>
      <c r="C47" s="40">
        <v>0.2463970590919119</v>
      </c>
      <c r="D47" s="40">
        <v>0.14553505040709855</v>
      </c>
      <c r="E47" s="40">
        <v>0.74059465919558642</v>
      </c>
      <c r="F47" s="40">
        <v>5.8362576155764546E-2</v>
      </c>
      <c r="G47" s="40">
        <v>5.5507710059485071E-2</v>
      </c>
      <c r="H47" s="40">
        <v>3.4008438180456228E-2</v>
      </c>
      <c r="I47" s="40">
        <v>0.44852437046497268</v>
      </c>
      <c r="J47" s="40">
        <v>0.51746719255366136</v>
      </c>
      <c r="K47" s="40">
        <v>0.94246383563676395</v>
      </c>
      <c r="L47" s="40">
        <v>5.7536163707511356E-2</v>
      </c>
      <c r="M47" s="40">
        <v>1.8304960644334616E-4</v>
      </c>
      <c r="N47" s="40">
        <v>5.8575874061870771E-3</v>
      </c>
      <c r="O47" s="40">
        <v>0.15943620721215448</v>
      </c>
      <c r="P47" s="40">
        <v>0.65952773201537618</v>
      </c>
      <c r="Q47" s="40">
        <v>0.17499542375983893</v>
      </c>
    </row>
    <row r="48" spans="1:17">
      <c r="A48" t="s">
        <v>135</v>
      </c>
      <c r="B48" s="40">
        <v>0.7874476025947369</v>
      </c>
      <c r="C48" s="40">
        <v>0.21255239727766947</v>
      </c>
      <c r="D48" s="40">
        <v>0.20974684029551838</v>
      </c>
      <c r="E48" s="40">
        <v>0.65701411919712949</v>
      </c>
      <c r="F48" s="40">
        <v>8.6013944241093626E-2</v>
      </c>
      <c r="G48" s="40">
        <v>4.7225096922525397E-2</v>
      </c>
      <c r="H48" s="40">
        <v>0.20293729188373222</v>
      </c>
      <c r="I48" s="40">
        <v>0.37269209088799099</v>
      </c>
      <c r="J48" s="40">
        <v>0.42437061530717179</v>
      </c>
      <c r="K48" s="40">
        <v>0.95280374946622581</v>
      </c>
      <c r="L48" s="40">
        <v>4.7196249903396645E-2</v>
      </c>
      <c r="M48" s="40">
        <v>3.1948881789137381E-4</v>
      </c>
      <c r="N48" s="40">
        <v>6.3897763578274758E-3</v>
      </c>
      <c r="O48" s="40">
        <v>0.13450479233226836</v>
      </c>
      <c r="P48" s="40">
        <v>0.63258785942492013</v>
      </c>
      <c r="Q48" s="40">
        <v>0.22619808306709266</v>
      </c>
    </row>
    <row r="49" spans="1:17">
      <c r="A49" t="s">
        <v>136</v>
      </c>
      <c r="B49" s="40">
        <v>0.75841011051398699</v>
      </c>
      <c r="C49" s="40">
        <v>0.24158988926388794</v>
      </c>
      <c r="D49" s="40">
        <v>0.15465761526653876</v>
      </c>
      <c r="E49" s="40">
        <v>0.72872000802617876</v>
      </c>
      <c r="F49" s="40">
        <v>6.229089441441029E-2</v>
      </c>
      <c r="G49" s="40">
        <v>5.4331481280293026E-2</v>
      </c>
      <c r="H49" s="40">
        <v>5.8006456999002927E-2</v>
      </c>
      <c r="I49" s="40">
        <v>0.43775335196851983</v>
      </c>
      <c r="J49" s="40">
        <v>0.50424018975856333</v>
      </c>
      <c r="K49" s="40">
        <v>0.94393285262541271</v>
      </c>
      <c r="L49" s="40">
        <v>5.6067148056720501E-2</v>
      </c>
      <c r="M49" s="40">
        <v>2.0437359493153485E-4</v>
      </c>
      <c r="N49" s="40">
        <v>6.1312078479460455E-3</v>
      </c>
      <c r="O49" s="40">
        <v>0.14653586756591047</v>
      </c>
      <c r="P49" s="40">
        <v>0.66155732679337831</v>
      </c>
      <c r="Q49" s="40">
        <v>0.18557122419783365</v>
      </c>
    </row>
    <row r="50" spans="1:17">
      <c r="A50" t="s">
        <v>137</v>
      </c>
      <c r="B50" s="40">
        <v>0.78542153561128569</v>
      </c>
      <c r="C50" s="40">
        <v>0.21457846443111817</v>
      </c>
      <c r="D50" s="40">
        <v>0.20591011526464964</v>
      </c>
      <c r="E50" s="40">
        <v>0.66200884824217321</v>
      </c>
      <c r="F50" s="40">
        <v>8.4360256114442367E-2</v>
      </c>
      <c r="G50" s="40">
        <v>4.7720782608717462E-2</v>
      </c>
      <c r="H50" s="40">
        <v>0.19284793637664249</v>
      </c>
      <c r="I50" s="40">
        <v>0.37722125497088121</v>
      </c>
      <c r="J50" s="40">
        <v>0.42993081031798913</v>
      </c>
      <c r="K50" s="40">
        <v>0.95218541660013667</v>
      </c>
      <c r="L50" s="40">
        <v>4.7814583336411892E-2</v>
      </c>
      <c r="M50" s="40">
        <v>0</v>
      </c>
      <c r="N50" s="40">
        <v>4.6461758398856322E-3</v>
      </c>
      <c r="O50" s="40">
        <v>0.13116511794138672</v>
      </c>
      <c r="P50" s="40">
        <v>0.64224446032880633</v>
      </c>
      <c r="Q50" s="40">
        <v>0.22194424588992137</v>
      </c>
    </row>
    <row r="51" spans="1:17">
      <c r="A51" t="s">
        <v>138</v>
      </c>
      <c r="B51" s="40">
        <v>0.93146779447274453</v>
      </c>
      <c r="C51" s="40">
        <v>6.8532204905978208E-2</v>
      </c>
      <c r="D51" s="40">
        <v>0.48301471825498787</v>
      </c>
      <c r="E51" s="40">
        <v>0.301321390477786</v>
      </c>
      <c r="F51" s="40">
        <v>0.20368214737016593</v>
      </c>
      <c r="G51" s="40">
        <v>1.1981744100313404E-2</v>
      </c>
      <c r="H51" s="40">
        <v>0.92158570171526299</v>
      </c>
      <c r="I51" s="40">
        <v>5.0098852022656314E-2</v>
      </c>
      <c r="J51" s="40">
        <v>2.831544407191942E-2</v>
      </c>
      <c r="K51" s="40">
        <v>0.99680150185196359</v>
      </c>
      <c r="L51" s="40">
        <v>3.1984979580049937E-3</v>
      </c>
      <c r="M51" s="40">
        <v>1.288659793814433E-3</v>
      </c>
      <c r="N51" s="40">
        <v>1.288659793814433E-3</v>
      </c>
      <c r="O51" s="40">
        <v>4.8969072164948453E-2</v>
      </c>
      <c r="P51" s="40">
        <v>0.57860824742268047</v>
      </c>
      <c r="Q51" s="40">
        <v>0.36984536082474229</v>
      </c>
    </row>
    <row r="52" spans="1:17">
      <c r="A52" t="s">
        <v>139</v>
      </c>
      <c r="B52" s="40">
        <v>0.8791500011383423</v>
      </c>
      <c r="C52" s="40">
        <v>0.12084999929889392</v>
      </c>
      <c r="D52" s="40">
        <v>0.38374534995386256</v>
      </c>
      <c r="E52" s="40">
        <v>0.43053268792840182</v>
      </c>
      <c r="F52" s="40">
        <v>0.16093807396871931</v>
      </c>
      <c r="G52" s="40">
        <v>2.4783887687758473E-2</v>
      </c>
      <c r="H52" s="40">
        <v>0.66055632129812791</v>
      </c>
      <c r="I52" s="40">
        <v>0.16728926939237693</v>
      </c>
      <c r="J52" s="40">
        <v>0.17215440122928247</v>
      </c>
      <c r="K52" s="40">
        <v>0.98082229427517287</v>
      </c>
      <c r="L52" s="40">
        <v>1.9177705992142791E-2</v>
      </c>
      <c r="M52" s="40">
        <v>0</v>
      </c>
      <c r="N52" s="40">
        <v>0</v>
      </c>
      <c r="O52" s="40">
        <v>4.807692307692308E-2</v>
      </c>
      <c r="P52" s="40">
        <v>0.61899038461538458</v>
      </c>
      <c r="Q52" s="40">
        <v>0.33293269230769229</v>
      </c>
    </row>
    <row r="53" spans="1:17">
      <c r="A53" t="s">
        <v>140</v>
      </c>
      <c r="B53" s="40">
        <v>0.83561615789156241</v>
      </c>
      <c r="C53" s="40">
        <v>0.16438384280472731</v>
      </c>
      <c r="D53" s="40">
        <v>0.3011462297940164</v>
      </c>
      <c r="E53" s="40">
        <v>0.53804620959565896</v>
      </c>
      <c r="F53" s="40">
        <v>0.12537034241583114</v>
      </c>
      <c r="G53" s="40">
        <v>3.5437216556494497E-2</v>
      </c>
      <c r="H53" s="40">
        <v>0.44330654546771969</v>
      </c>
      <c r="I53" s="40">
        <v>0.26479629366208851</v>
      </c>
      <c r="J53" s="40">
        <v>0.2918971602321041</v>
      </c>
      <c r="K53" s="40">
        <v>0.96752123790772959</v>
      </c>
      <c r="L53" s="40">
        <v>3.2478762936157583E-2</v>
      </c>
      <c r="M53" s="40">
        <v>0</v>
      </c>
      <c r="N53" s="40">
        <v>0</v>
      </c>
      <c r="O53" s="40">
        <v>7.1428571428571425E-2</v>
      </c>
      <c r="P53" s="40">
        <v>0.6607142857142857</v>
      </c>
      <c r="Q53" s="40">
        <v>0.26785714285714285</v>
      </c>
    </row>
    <row r="54" spans="1:17">
      <c r="A54" t="s">
        <v>141</v>
      </c>
      <c r="B54" s="40">
        <v>0.84734901360761572</v>
      </c>
      <c r="C54" s="40">
        <v>0.1526509867176867</v>
      </c>
      <c r="D54" s="40">
        <v>0.32340818804470672</v>
      </c>
      <c r="E54" s="40">
        <v>0.50906608714840962</v>
      </c>
      <c r="F54" s="40">
        <v>0.13495973575644504</v>
      </c>
      <c r="G54" s="40">
        <v>3.2565988987877187E-2</v>
      </c>
      <c r="H54" s="40">
        <v>0.50185554269397303</v>
      </c>
      <c r="I54" s="40">
        <v>0.23850414194936373</v>
      </c>
      <c r="J54" s="40">
        <v>0.25964031547308775</v>
      </c>
      <c r="K54" s="40">
        <v>0.97110599388889074</v>
      </c>
      <c r="L54" s="40">
        <v>2.8894006168637583E-2</v>
      </c>
      <c r="M54" s="40">
        <v>0</v>
      </c>
      <c r="N54" s="40">
        <v>1.6877637130801688E-3</v>
      </c>
      <c r="O54" s="40">
        <v>8.0168776371308023E-2</v>
      </c>
      <c r="P54" s="40">
        <v>0.62278481012658227</v>
      </c>
      <c r="Q54" s="40">
        <v>0.29535864978902954</v>
      </c>
    </row>
    <row r="55" spans="1:17">
      <c r="A55" t="s">
        <v>142</v>
      </c>
      <c r="B55" s="40">
        <v>0.84563849408616898</v>
      </c>
      <c r="C55" s="40">
        <v>0.15436150584293318</v>
      </c>
      <c r="D55" s="40">
        <v>0.32016152345184046</v>
      </c>
      <c r="E55" s="40">
        <v>0.51329603438665916</v>
      </c>
      <c r="F55" s="40">
        <v>0.1335590549694762</v>
      </c>
      <c r="G55" s="40">
        <v>3.2983386950827365E-2</v>
      </c>
      <c r="H55" s="40">
        <v>0.49331538640444628</v>
      </c>
      <c r="I55" s="40">
        <v>0.2423404288096028</v>
      </c>
      <c r="J55" s="40">
        <v>0.26434418534363757</v>
      </c>
      <c r="K55" s="40">
        <v>0.97058360355936402</v>
      </c>
      <c r="L55" s="40">
        <v>2.9416396359382781E-2</v>
      </c>
      <c r="M55" s="40">
        <v>0</v>
      </c>
      <c r="N55" s="40">
        <v>4.3795620437956208E-3</v>
      </c>
      <c r="O55" s="40">
        <v>7.153284671532846E-2</v>
      </c>
      <c r="P55" s="40">
        <v>0.60875912408759125</v>
      </c>
      <c r="Q55" s="40">
        <v>0.31532846715328466</v>
      </c>
    </row>
    <row r="56" spans="1:17">
      <c r="A56" t="s">
        <v>143</v>
      </c>
      <c r="B56" s="40">
        <v>0.92193731490351427</v>
      </c>
      <c r="C56" s="40">
        <v>7.8062683917722531E-2</v>
      </c>
      <c r="D56" s="40">
        <v>0.46492176230399679</v>
      </c>
      <c r="E56" s="40">
        <v>0.32487001677022659</v>
      </c>
      <c r="F56" s="40">
        <v>0.19589545170082595</v>
      </c>
      <c r="G56" s="40">
        <v>1.4312771726774953E-2</v>
      </c>
      <c r="H56" s="40">
        <v>0.87400351093985096</v>
      </c>
      <c r="I56" s="40">
        <v>7.1396866330091596E-2</v>
      </c>
      <c r="J56" s="40">
        <v>5.4599622422468998E-2</v>
      </c>
      <c r="K56" s="40">
        <v>0.99389792620934281</v>
      </c>
      <c r="L56" s="40">
        <v>6.1020739038822958E-3</v>
      </c>
      <c r="M56" s="40">
        <v>1.6722408026755853E-3</v>
      </c>
      <c r="N56" s="40">
        <v>1.6722408026755853E-3</v>
      </c>
      <c r="O56" s="40">
        <v>6.5217391304347824E-2</v>
      </c>
      <c r="P56" s="40">
        <v>0.58862876254180607</v>
      </c>
      <c r="Q56" s="40">
        <v>0.34280936454849498</v>
      </c>
    </row>
    <row r="57" spans="1:17">
      <c r="A57" t="s">
        <v>144</v>
      </c>
      <c r="B57" s="40">
        <v>0.85653369814208813</v>
      </c>
      <c r="C57" s="40">
        <v>0.14346630251788975</v>
      </c>
      <c r="D57" s="40">
        <v>0.34083295099915911</v>
      </c>
      <c r="E57" s="40">
        <v>0.48638735146377055</v>
      </c>
      <c r="F57" s="40">
        <v>0.14246130565508441</v>
      </c>
      <c r="G57" s="40">
        <v>3.0318392019912484E-2</v>
      </c>
      <c r="H57" s="40">
        <v>0.54768800052847122</v>
      </c>
      <c r="I57" s="40">
        <v>0.21791611273558076</v>
      </c>
      <c r="J57" s="40">
        <v>0.23439588971909686</v>
      </c>
      <c r="K57" s="40">
        <v>0.97391154885281983</v>
      </c>
      <c r="L57" s="40">
        <v>2.608845122503697E-2</v>
      </c>
      <c r="M57" s="40">
        <v>0</v>
      </c>
      <c r="N57" s="40">
        <v>2.6990553306342779E-3</v>
      </c>
      <c r="O57" s="40">
        <v>7.8272604588394065E-2</v>
      </c>
      <c r="P57" s="40">
        <v>0.60278902384165545</v>
      </c>
      <c r="Q57" s="40">
        <v>0.31623931623931623</v>
      </c>
    </row>
    <row r="59" spans="1:17">
      <c r="A59" s="43" t="s">
        <v>263</v>
      </c>
    </row>
    <row r="60" spans="1:17">
      <c r="A60" s="42" t="s">
        <v>264</v>
      </c>
    </row>
    <row r="61" spans="1:17" ht="20.5">
      <c r="A61" s="46" t="s">
        <v>225</v>
      </c>
    </row>
    <row r="62" spans="1:17">
      <c r="A62" s="42"/>
    </row>
    <row r="63" spans="1:17" ht="17.5">
      <c r="A63" s="47" t="s">
        <v>226</v>
      </c>
    </row>
    <row r="64" spans="1:17">
      <c r="A64" s="44"/>
    </row>
    <row r="65" spans="1:9">
      <c r="A65" s="45" t="s">
        <v>243</v>
      </c>
      <c r="D65">
        <v>1</v>
      </c>
      <c r="E65">
        <v>0.99299999999999999</v>
      </c>
      <c r="F65">
        <v>0.98599999999999999</v>
      </c>
      <c r="G65">
        <v>0.997</v>
      </c>
      <c r="H65">
        <v>0.99299999999999999</v>
      </c>
      <c r="I65" s="56">
        <f>AVERAGE(D65:H65)</f>
        <v>0.99380000000000002</v>
      </c>
    </row>
    <row r="66" spans="1:9">
      <c r="A66" s="45" t="s">
        <v>227</v>
      </c>
    </row>
    <row r="67" spans="1:9">
      <c r="A67" s="45" t="s">
        <v>228</v>
      </c>
    </row>
    <row r="68" spans="1:9">
      <c r="A68" s="45" t="s">
        <v>229</v>
      </c>
    </row>
    <row r="69" spans="1:9">
      <c r="A69" s="42"/>
    </row>
    <row r="70" spans="1:9" ht="17.5">
      <c r="A70" s="47" t="s">
        <v>230</v>
      </c>
    </row>
    <row r="71" spans="1:9">
      <c r="A71" s="44"/>
    </row>
    <row r="72" spans="1:9">
      <c r="A72" s="45" t="s">
        <v>244</v>
      </c>
    </row>
    <row r="73" spans="1:9">
      <c r="A73" s="45" t="s">
        <v>231</v>
      </c>
      <c r="D73">
        <v>1</v>
      </c>
      <c r="E73">
        <v>0.95599999999999996</v>
      </c>
      <c r="F73">
        <v>0.97699999999999998</v>
      </c>
      <c r="G73">
        <v>0.96799999999999997</v>
      </c>
      <c r="H73">
        <v>0.998</v>
      </c>
      <c r="I73" s="56">
        <f>AVERAGE(D73:H73)</f>
        <v>0.9798</v>
      </c>
    </row>
    <row r="74" spans="1:9">
      <c r="A74" s="45" t="s">
        <v>232</v>
      </c>
    </row>
    <row r="75" spans="1:9">
      <c r="A75" s="45" t="s">
        <v>233</v>
      </c>
    </row>
    <row r="76" spans="1:9">
      <c r="A76" s="42"/>
    </row>
    <row r="77" spans="1:9" ht="17.5">
      <c r="A77" s="47" t="s">
        <v>234</v>
      </c>
    </row>
    <row r="78" spans="1:9">
      <c r="A78" s="44"/>
    </row>
    <row r="79" spans="1:9">
      <c r="A79" s="45" t="s">
        <v>245</v>
      </c>
      <c r="D79">
        <v>1</v>
      </c>
      <c r="E79">
        <v>0.871</v>
      </c>
      <c r="F79">
        <v>0.95599999999999996</v>
      </c>
      <c r="G79">
        <v>0.91200000000000003</v>
      </c>
      <c r="H79">
        <v>1</v>
      </c>
      <c r="I79" s="56">
        <f>AVERAGE(D79:H79)</f>
        <v>0.94779999999999998</v>
      </c>
    </row>
    <row r="80" spans="1:9">
      <c r="A80" s="45" t="s">
        <v>235</v>
      </c>
    </row>
    <row r="81" spans="1:9">
      <c r="A81" s="45" t="s">
        <v>236</v>
      </c>
    </row>
    <row r="82" spans="1:9">
      <c r="A82" s="45" t="s">
        <v>237</v>
      </c>
    </row>
    <row r="83" spans="1:9">
      <c r="A83" s="42"/>
    </row>
    <row r="84" spans="1:9" ht="17.5">
      <c r="A84" s="47" t="s">
        <v>238</v>
      </c>
    </row>
    <row r="85" spans="1:9">
      <c r="A85" s="44"/>
    </row>
    <row r="86" spans="1:9">
      <c r="A86" s="45" t="s">
        <v>246</v>
      </c>
      <c r="D86">
        <v>1</v>
      </c>
      <c r="E86">
        <v>0.91900000000000004</v>
      </c>
      <c r="F86">
        <v>0.74399999999999999</v>
      </c>
      <c r="G86">
        <v>0.71699999999999997</v>
      </c>
      <c r="H86">
        <v>0.76100000000000001</v>
      </c>
      <c r="I86" s="56">
        <f>AVERAGE(D86:H86)</f>
        <v>0.82820000000000005</v>
      </c>
    </row>
    <row r="87" spans="1:9">
      <c r="A87" s="45" t="s">
        <v>239</v>
      </c>
    </row>
    <row r="88" spans="1:9">
      <c r="A88" s="45" t="s">
        <v>240</v>
      </c>
    </row>
    <row r="89" spans="1:9">
      <c r="A89" s="45" t="s">
        <v>241</v>
      </c>
    </row>
    <row r="90" spans="1:9">
      <c r="A90" s="42"/>
    </row>
    <row r="92" spans="1:9">
      <c r="A92" s="42"/>
    </row>
    <row r="93" spans="1:9">
      <c r="A93" s="43" t="s">
        <v>242</v>
      </c>
    </row>
    <row r="95" spans="1:9">
      <c r="A95" s="49" t="s">
        <v>247</v>
      </c>
    </row>
    <row r="97" spans="1:7">
      <c r="A97" s="43" t="s">
        <v>248</v>
      </c>
    </row>
    <row r="98" spans="1:7">
      <c r="A98" s="42"/>
    </row>
    <row r="99" spans="1:7">
      <c r="A99" s="43" t="s">
        <v>249</v>
      </c>
    </row>
    <row r="100" spans="1:7">
      <c r="A100" s="42"/>
    </row>
    <row r="101" spans="1:7">
      <c r="A101" s="43" t="s">
        <v>250</v>
      </c>
    </row>
    <row r="102" spans="1:7">
      <c r="A102" s="42"/>
    </row>
    <row r="103" spans="1:7">
      <c r="A103" s="43" t="s">
        <v>251</v>
      </c>
    </row>
    <row r="104" spans="1:7">
      <c r="A104" s="43"/>
    </row>
    <row r="105" spans="1:7" ht="192.65" customHeight="1">
      <c r="A105" t="e" vm="1">
        <v>#VALUE!</v>
      </c>
      <c r="C105" t="e" vm="2">
        <v>#VALUE!</v>
      </c>
      <c r="E105" t="e" vm="3">
        <v>#VALUE!</v>
      </c>
      <c r="G105" t="e" vm="4">
        <v>#VALUE!</v>
      </c>
    </row>
    <row r="106" spans="1:7">
      <c r="A106" s="42"/>
    </row>
    <row r="107" spans="1:7" ht="20.5">
      <c r="A107" s="46" t="s">
        <v>252</v>
      </c>
    </row>
    <row r="108" spans="1:7">
      <c r="A108" s="44"/>
    </row>
    <row r="109" spans="1:7">
      <c r="A109" s="48" t="s">
        <v>253</v>
      </c>
    </row>
    <row r="110" spans="1:7">
      <c r="A110" s="57" t="s">
        <v>254</v>
      </c>
    </row>
    <row r="111" spans="1:7">
      <c r="A111" s="57" t="s">
        <v>255</v>
      </c>
    </row>
    <row r="112" spans="1:7">
      <c r="A112" s="57" t="s">
        <v>256</v>
      </c>
    </row>
    <row r="113" spans="1:1">
      <c r="A113" s="48" t="s">
        <v>257</v>
      </c>
    </row>
    <row r="114" spans="1:1">
      <c r="A114" s="42"/>
    </row>
    <row r="115" spans="1:1" ht="20.5">
      <c r="A115" s="46" t="s">
        <v>258</v>
      </c>
    </row>
    <row r="116" spans="1:1">
      <c r="A116" s="44"/>
    </row>
    <row r="117" spans="1:1">
      <c r="A117" s="48" t="s">
        <v>259</v>
      </c>
    </row>
    <row r="118" spans="1:1">
      <c r="A118" s="48" t="s">
        <v>260</v>
      </c>
    </row>
    <row r="119" spans="1:1">
      <c r="A119" s="42"/>
    </row>
    <row r="120" spans="1:1" ht="20.5">
      <c r="A120" s="46" t="s">
        <v>261</v>
      </c>
    </row>
    <row r="121" spans="1:1">
      <c r="A121" s="42"/>
    </row>
    <row r="122" spans="1:1">
      <c r="A122" s="43" t="s">
        <v>262</v>
      </c>
    </row>
  </sheetData>
  <mergeCells count="1">
    <mergeCell ref="A1:Q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F4020-D03D-4D80-93CD-C49D12BE881F}">
  <dimension ref="A1:A24"/>
  <sheetViews>
    <sheetView topLeftCell="A2" workbookViewId="0"/>
  </sheetViews>
  <sheetFormatPr defaultRowHeight="14.5"/>
  <sheetData>
    <row r="1" spans="1:1">
      <c r="A1" t="s">
        <v>115</v>
      </c>
    </row>
    <row r="2" spans="1:1">
      <c r="A2" t="s">
        <v>116</v>
      </c>
    </row>
    <row r="3" spans="1:1">
      <c r="A3" t="s">
        <v>117</v>
      </c>
    </row>
    <row r="5" spans="1:1">
      <c r="A5" t="s">
        <v>118</v>
      </c>
    </row>
    <row r="6" spans="1:1">
      <c r="A6" t="s">
        <v>119</v>
      </c>
    </row>
    <row r="7" spans="1:1">
      <c r="A7" t="s">
        <v>120</v>
      </c>
    </row>
    <row r="8" spans="1:1">
      <c r="A8" t="s">
        <v>121</v>
      </c>
    </row>
    <row r="10" spans="1:1">
      <c r="A10" t="s">
        <v>122</v>
      </c>
    </row>
    <row r="11" spans="1:1">
      <c r="A11" t="s">
        <v>123</v>
      </c>
    </row>
    <row r="12" spans="1:1">
      <c r="A12" t="s">
        <v>124</v>
      </c>
    </row>
    <row r="13" spans="1:1">
      <c r="A13" t="s">
        <v>125</v>
      </c>
    </row>
    <row r="15" spans="1:1">
      <c r="A15" t="s">
        <v>126</v>
      </c>
    </row>
    <row r="16" spans="1:1">
      <c r="A16" t="s">
        <v>127</v>
      </c>
    </row>
    <row r="17" spans="1:1">
      <c r="A17" t="s">
        <v>128</v>
      </c>
    </row>
    <row r="18" spans="1:1">
      <c r="A18" t="s">
        <v>129</v>
      </c>
    </row>
    <row r="20" spans="1:1">
      <c r="A20" t="s">
        <v>130</v>
      </c>
    </row>
    <row r="21" spans="1:1">
      <c r="A21" t="s">
        <v>131</v>
      </c>
    </row>
    <row r="22" spans="1:1">
      <c r="A22" t="s">
        <v>132</v>
      </c>
    </row>
    <row r="24" spans="1:1">
      <c r="A24"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0C567-23CC-4C16-96C6-98BE9516AA2E}">
  <dimension ref="A1:AC250"/>
  <sheetViews>
    <sheetView topLeftCell="A18" zoomScale="88" workbookViewId="0">
      <selection sqref="A1:Q5"/>
    </sheetView>
  </sheetViews>
  <sheetFormatPr defaultRowHeight="14.5"/>
  <cols>
    <col min="1" max="1" width="56" customWidth="1"/>
    <col min="2" max="3" width="4.81640625" bestFit="1" customWidth="1"/>
    <col min="4" max="4" width="5.6328125" bestFit="1" customWidth="1"/>
    <col min="5" max="6" width="4.81640625" bestFit="1" customWidth="1"/>
    <col min="7" max="7" width="4.6328125" bestFit="1" customWidth="1"/>
    <col min="8" max="9" width="4.81640625" bestFit="1" customWidth="1"/>
    <col min="10" max="10" width="5.36328125" bestFit="1" customWidth="1"/>
    <col min="11" max="11" width="5.54296875" bestFit="1" customWidth="1"/>
    <col min="12" max="12" width="4.6328125" bestFit="1" customWidth="1"/>
    <col min="13" max="14" width="3.54296875" bestFit="1" customWidth="1"/>
    <col min="15" max="17" width="4.54296875" bestFit="1" customWidth="1"/>
    <col min="19" max="19" width="10.6328125" bestFit="1" customWidth="1"/>
    <col min="20" max="29" width="5.453125" customWidth="1"/>
  </cols>
  <sheetData>
    <row r="1" spans="1:29">
      <c r="A1" s="64" t="s">
        <v>165</v>
      </c>
      <c r="B1" s="64"/>
      <c r="C1" s="64"/>
      <c r="D1" s="64"/>
      <c r="E1" s="64"/>
      <c r="F1" s="64"/>
      <c r="G1" s="64"/>
      <c r="H1" s="64"/>
      <c r="I1" s="64"/>
      <c r="J1" s="64"/>
      <c r="K1" s="64"/>
      <c r="L1" s="64"/>
      <c r="M1" s="64"/>
      <c r="N1" s="64"/>
      <c r="O1" s="64"/>
      <c r="P1" s="64"/>
      <c r="Q1" s="64"/>
    </row>
    <row r="2" spans="1:29">
      <c r="A2" s="64"/>
      <c r="B2" s="64"/>
      <c r="C2" s="64"/>
      <c r="D2" s="64"/>
      <c r="E2" s="64"/>
      <c r="F2" s="64"/>
      <c r="G2" s="64"/>
      <c r="H2" s="64"/>
      <c r="I2" s="64"/>
      <c r="J2" s="64"/>
      <c r="K2" s="64"/>
      <c r="L2" s="64"/>
      <c r="M2" s="64"/>
      <c r="N2" s="64"/>
      <c r="O2" s="64"/>
      <c r="P2" s="64"/>
      <c r="Q2" s="64"/>
    </row>
    <row r="3" spans="1:29">
      <c r="A3" s="64"/>
      <c r="B3" s="64"/>
      <c r="C3" s="64"/>
      <c r="D3" s="64"/>
      <c r="E3" s="64"/>
      <c r="F3" s="64"/>
      <c r="G3" s="64"/>
      <c r="H3" s="64"/>
      <c r="I3" s="64"/>
      <c r="J3" s="64"/>
      <c r="K3" s="64"/>
      <c r="L3" s="64"/>
      <c r="M3" s="64"/>
      <c r="N3" s="64"/>
      <c r="O3" s="64"/>
      <c r="P3" s="64"/>
      <c r="Q3" s="64"/>
    </row>
    <row r="4" spans="1:29">
      <c r="A4" s="64"/>
      <c r="B4" s="64"/>
      <c r="C4" s="64"/>
      <c r="D4" s="64"/>
      <c r="E4" s="64"/>
      <c r="F4" s="64"/>
      <c r="G4" s="64"/>
      <c r="H4" s="64"/>
      <c r="I4" s="64"/>
      <c r="J4" s="64"/>
      <c r="K4" s="64"/>
      <c r="L4" s="64"/>
      <c r="M4" s="64"/>
      <c r="N4" s="64"/>
      <c r="O4" s="64"/>
      <c r="P4" s="64"/>
      <c r="Q4" s="64"/>
    </row>
    <row r="5" spans="1:29">
      <c r="A5" s="64"/>
      <c r="B5" s="64"/>
      <c r="C5" s="64"/>
      <c r="D5" s="64"/>
      <c r="E5" s="64"/>
      <c r="F5" s="64"/>
      <c r="G5" s="64"/>
      <c r="H5" s="64"/>
      <c r="I5" s="64"/>
      <c r="J5" s="64"/>
      <c r="K5" s="64"/>
      <c r="L5" s="64"/>
      <c r="M5" s="64"/>
      <c r="N5" s="64"/>
      <c r="O5" s="64"/>
      <c r="P5" s="64"/>
      <c r="Q5" s="64"/>
    </row>
    <row r="6" spans="1:29" ht="15" thickBot="1">
      <c r="S6" t="s">
        <v>330</v>
      </c>
      <c r="T6" t="s">
        <v>329</v>
      </c>
      <c r="U6" t="s">
        <v>329</v>
      </c>
      <c r="V6" t="s">
        <v>329</v>
      </c>
      <c r="W6" t="s">
        <v>329</v>
      </c>
      <c r="X6" t="s">
        <v>329</v>
      </c>
      <c r="Y6" t="s">
        <v>111</v>
      </c>
      <c r="Z6" t="s">
        <v>111</v>
      </c>
      <c r="AA6" t="s">
        <v>111</v>
      </c>
      <c r="AB6" t="s">
        <v>111</v>
      </c>
      <c r="AC6" t="s">
        <v>111</v>
      </c>
    </row>
    <row r="7" spans="1:29" ht="15" thickBot="1">
      <c r="A7" t="s">
        <v>145</v>
      </c>
      <c r="B7" t="s">
        <v>146</v>
      </c>
      <c r="C7" t="s">
        <v>147</v>
      </c>
      <c r="D7" t="s">
        <v>148</v>
      </c>
      <c r="E7" t="s">
        <v>149</v>
      </c>
      <c r="F7" t="s">
        <v>150</v>
      </c>
      <c r="G7" t="s">
        <v>151</v>
      </c>
      <c r="H7" t="s">
        <v>152</v>
      </c>
      <c r="I7" t="s">
        <v>153</v>
      </c>
      <c r="J7" t="s">
        <v>154</v>
      </c>
      <c r="K7" t="s">
        <v>155</v>
      </c>
      <c r="L7" t="s">
        <v>156</v>
      </c>
      <c r="M7" t="s">
        <v>157</v>
      </c>
      <c r="N7" t="s">
        <v>158</v>
      </c>
      <c r="O7" t="s">
        <v>159</v>
      </c>
      <c r="P7" t="s">
        <v>160</v>
      </c>
      <c r="Q7" t="s">
        <v>161</v>
      </c>
      <c r="S7" s="59">
        <f>AVERAGE(Y8:AC18)</f>
        <v>0.51807442304985396</v>
      </c>
      <c r="T7" t="s">
        <v>157</v>
      </c>
      <c r="U7" t="s">
        <v>158</v>
      </c>
      <c r="V7" t="s">
        <v>159</v>
      </c>
      <c r="W7" t="s">
        <v>160</v>
      </c>
      <c r="X7" t="s">
        <v>161</v>
      </c>
      <c r="Y7" t="str">
        <f>T7</f>
        <v>y1</v>
      </c>
      <c r="Z7" t="str">
        <f t="shared" ref="Z7:AC7" si="0">U7</f>
        <v>y2</v>
      </c>
      <c r="AA7" t="str">
        <f t="shared" si="0"/>
        <v>y3</v>
      </c>
      <c r="AB7" t="str">
        <f t="shared" si="0"/>
        <v>y4</v>
      </c>
      <c r="AC7" t="str">
        <f t="shared" si="0"/>
        <v>y5</v>
      </c>
    </row>
    <row r="8" spans="1:29">
      <c r="A8" t="s">
        <v>134</v>
      </c>
      <c r="B8" s="40">
        <v>0.7379977670264235</v>
      </c>
      <c r="C8" s="40">
        <v>0.2620022329735765</v>
      </c>
      <c r="D8" s="40">
        <v>0.21739130434782608</v>
      </c>
      <c r="E8" s="40">
        <v>0.61047546402237474</v>
      </c>
      <c r="F8" s="40">
        <v>0.12865497076023391</v>
      </c>
      <c r="G8" s="40">
        <v>4.3478260869565216E-2</v>
      </c>
      <c r="H8" s="40">
        <v>0.44041927179109969</v>
      </c>
      <c r="I8" s="40">
        <v>0.23593232806178743</v>
      </c>
      <c r="J8" s="40">
        <v>0.32364840014711294</v>
      </c>
      <c r="K8" s="40">
        <v>0.92866312121767836</v>
      </c>
      <c r="L8" s="40">
        <v>7.1336878782321658E-2</v>
      </c>
      <c r="M8" s="40">
        <v>1.8304960644334616E-4</v>
      </c>
      <c r="N8" s="40">
        <v>5.8575874061870771E-3</v>
      </c>
      <c r="O8" s="40">
        <v>0.15943620721215448</v>
      </c>
      <c r="P8" s="40">
        <v>0.65952773201537618</v>
      </c>
      <c r="Q8" s="40">
        <v>0.17499542375983893</v>
      </c>
      <c r="S8" t="s">
        <v>146</v>
      </c>
      <c r="T8" s="39">
        <f>CORREL($B8:$B18,M8:M18)</f>
        <v>0.17363145550896381</v>
      </c>
      <c r="U8" s="39">
        <f>CORREL($B8:$B18,N8:N18)</f>
        <v>-0.8239284988410418</v>
      </c>
      <c r="V8" s="39">
        <f>CORREL($B8:$B18,O8:O18)</f>
        <v>-0.96472429229995904</v>
      </c>
      <c r="W8" s="39">
        <f>CORREL($B8:$B18,P8:P18)</f>
        <v>-0.7054497292654629</v>
      </c>
      <c r="X8" s="39">
        <f>CORREL($B8:$B18,Q8:Q18)</f>
        <v>0.92893842011474215</v>
      </c>
      <c r="Y8" s="58">
        <f>ABS(T8)</f>
        <v>0.17363145550896381</v>
      </c>
      <c r="Z8" s="58">
        <f t="shared" ref="Z8:AC18" si="1">ABS(U8)</f>
        <v>0.8239284988410418</v>
      </c>
      <c r="AA8" s="58">
        <f t="shared" si="1"/>
        <v>0.96472429229995904</v>
      </c>
      <c r="AB8" s="58">
        <f t="shared" si="1"/>
        <v>0.7054497292654629</v>
      </c>
      <c r="AC8" s="58">
        <f t="shared" si="1"/>
        <v>0.92893842011474215</v>
      </c>
    </row>
    <row r="9" spans="1:29">
      <c r="A9" t="s">
        <v>135</v>
      </c>
      <c r="B9" s="40">
        <v>0.8084142394822007</v>
      </c>
      <c r="C9" s="40">
        <v>0.19158576051779935</v>
      </c>
      <c r="D9" s="40">
        <v>0.25305623471882638</v>
      </c>
      <c r="E9" s="40">
        <v>0.59413202933985332</v>
      </c>
      <c r="F9" s="40">
        <v>0.11817440912795436</v>
      </c>
      <c r="G9" s="40">
        <v>3.4637326813365933E-2</v>
      </c>
      <c r="H9" s="40">
        <v>0.47149263292761051</v>
      </c>
      <c r="I9" s="40">
        <v>0.21620755925688662</v>
      </c>
      <c r="J9" s="40">
        <v>0.31229980781550287</v>
      </c>
      <c r="K9" s="40">
        <v>0.9312459651387992</v>
      </c>
      <c r="L9" s="40">
        <v>6.8754034861200769E-2</v>
      </c>
      <c r="M9" s="40">
        <v>3.1948881789137381E-4</v>
      </c>
      <c r="N9" s="40">
        <v>6.3897763578274758E-3</v>
      </c>
      <c r="O9" s="40">
        <v>0.13450479233226836</v>
      </c>
      <c r="P9" s="40">
        <v>0.63258785942492013</v>
      </c>
      <c r="Q9" s="40">
        <v>0.22619808306709266</v>
      </c>
      <c r="S9" t="s">
        <v>147</v>
      </c>
      <c r="T9" s="39">
        <f>CORREL($C8:$C18,M8:M18)</f>
        <v>-0.17363145550896411</v>
      </c>
      <c r="U9" s="39">
        <f t="shared" ref="U9:X9" si="2">CORREL($C8:$C18,N8:N18)</f>
        <v>0.82392849884104225</v>
      </c>
      <c r="V9" s="39">
        <f t="shared" si="2"/>
        <v>0.9647242922999596</v>
      </c>
      <c r="W9" s="39">
        <f t="shared" si="2"/>
        <v>0.7054497292654629</v>
      </c>
      <c r="X9" s="39">
        <f t="shared" si="2"/>
        <v>-0.92893842011474215</v>
      </c>
      <c r="Y9" s="58">
        <f t="shared" ref="Y9:Y18" si="3">ABS(T9)</f>
        <v>0.17363145550896411</v>
      </c>
      <c r="Z9" s="58">
        <f t="shared" si="1"/>
        <v>0.82392849884104225</v>
      </c>
      <c r="AA9" s="58">
        <f t="shared" si="1"/>
        <v>0.9647242922999596</v>
      </c>
      <c r="AB9" s="58">
        <f t="shared" si="1"/>
        <v>0.7054497292654629</v>
      </c>
      <c r="AC9" s="58">
        <f t="shared" si="1"/>
        <v>0.92893842011474215</v>
      </c>
    </row>
    <row r="10" spans="1:29">
      <c r="A10" t="s">
        <v>136</v>
      </c>
      <c r="B10" s="40">
        <v>0.74880730138975315</v>
      </c>
      <c r="C10" s="40">
        <v>0.25119269861024685</v>
      </c>
      <c r="D10" s="40">
        <v>0.19966489807316393</v>
      </c>
      <c r="E10" s="40">
        <v>0.62887461602904215</v>
      </c>
      <c r="F10" s="40">
        <v>0.1365540351857023</v>
      </c>
      <c r="G10" s="40">
        <v>3.4906450712091593E-2</v>
      </c>
      <c r="H10" s="40">
        <v>0.47270114942528735</v>
      </c>
      <c r="I10" s="40">
        <v>0.25492610837438423</v>
      </c>
      <c r="J10" s="40">
        <v>0.27237274220032842</v>
      </c>
      <c r="K10" s="40">
        <v>0.9311482168625026</v>
      </c>
      <c r="L10" s="40">
        <v>6.885178313749743E-2</v>
      </c>
      <c r="M10" s="40">
        <v>2.0437359493153485E-4</v>
      </c>
      <c r="N10" s="40">
        <v>6.1312078479460455E-3</v>
      </c>
      <c r="O10" s="40">
        <v>0.14653586756591047</v>
      </c>
      <c r="P10" s="40">
        <v>0.66155732679337831</v>
      </c>
      <c r="Q10" s="40">
        <v>0.18557122419783365</v>
      </c>
      <c r="S10" t="s">
        <v>148</v>
      </c>
      <c r="T10" s="39">
        <f>CORREL($D8:$D18,M8:M18)</f>
        <v>0.21044785931472051</v>
      </c>
      <c r="U10" s="39">
        <f t="shared" ref="U10:X10" si="4">CORREL($D8:$D18,N8:N18)</f>
        <v>-0.76632969707947951</v>
      </c>
      <c r="V10" s="39">
        <f t="shared" si="4"/>
        <v>-0.88124742239640608</v>
      </c>
      <c r="W10" s="39">
        <f t="shared" si="4"/>
        <v>-0.72374244528908638</v>
      </c>
      <c r="X10" s="39">
        <f t="shared" si="4"/>
        <v>0.88337513899647313</v>
      </c>
      <c r="Y10" s="58">
        <f t="shared" si="3"/>
        <v>0.21044785931472051</v>
      </c>
      <c r="Z10" s="58">
        <f t="shared" si="1"/>
        <v>0.76632969707947951</v>
      </c>
      <c r="AA10" s="58">
        <f t="shared" si="1"/>
        <v>0.88124742239640608</v>
      </c>
      <c r="AB10" s="58">
        <f t="shared" si="1"/>
        <v>0.72374244528908638</v>
      </c>
      <c r="AC10" s="58">
        <f t="shared" si="1"/>
        <v>0.88337513899647313</v>
      </c>
    </row>
    <row r="11" spans="1:29">
      <c r="A11" t="s">
        <v>137</v>
      </c>
      <c r="B11" s="40">
        <v>0.78609817269795768</v>
      </c>
      <c r="C11" s="40">
        <v>0.21390182730204227</v>
      </c>
      <c r="D11" s="40">
        <v>0.208352455254704</v>
      </c>
      <c r="E11" s="40">
        <v>0.62872877466727861</v>
      </c>
      <c r="F11" s="40">
        <v>0.13492427719137218</v>
      </c>
      <c r="G11" s="40">
        <v>2.799449288664525E-2</v>
      </c>
      <c r="H11" s="40">
        <v>0.50177556818181823</v>
      </c>
      <c r="I11" s="40">
        <v>0.24751420454545456</v>
      </c>
      <c r="J11" s="40">
        <v>0.25071022727272729</v>
      </c>
      <c r="K11" s="40">
        <v>0.93834367019336007</v>
      </c>
      <c r="L11" s="40">
        <v>6.165632980663991E-2</v>
      </c>
      <c r="M11" s="40">
        <v>0</v>
      </c>
      <c r="N11" s="40">
        <v>4.6461758398856322E-3</v>
      </c>
      <c r="O11" s="40">
        <v>0.13116511794138672</v>
      </c>
      <c r="P11" s="40">
        <v>0.64224446032880633</v>
      </c>
      <c r="Q11" s="40">
        <v>0.22194424588992137</v>
      </c>
      <c r="S11" t="s">
        <v>149</v>
      </c>
      <c r="T11" s="39">
        <f>CORREL($E8:$E18,M8:M18)</f>
        <v>-0.30060925887351836</v>
      </c>
      <c r="U11" s="39">
        <f t="shared" ref="U11:X11" si="5">CORREL($E8:$E18,N8:N18)</f>
        <v>0.71905278068269229</v>
      </c>
      <c r="V11" s="39">
        <f t="shared" si="5"/>
        <v>0.91159210357990961</v>
      </c>
      <c r="W11" s="39">
        <f t="shared" si="5"/>
        <v>0.82406132242154317</v>
      </c>
      <c r="X11" s="39">
        <f t="shared" si="5"/>
        <v>-0.94342634715562024</v>
      </c>
      <c r="Y11" s="58">
        <f t="shared" si="3"/>
        <v>0.30060925887351836</v>
      </c>
      <c r="Z11" s="58">
        <f t="shared" si="1"/>
        <v>0.71905278068269229</v>
      </c>
      <c r="AA11" s="58">
        <f t="shared" si="1"/>
        <v>0.91159210357990961</v>
      </c>
      <c r="AB11" s="58">
        <f t="shared" si="1"/>
        <v>0.82406132242154317</v>
      </c>
      <c r="AC11" s="58">
        <f t="shared" si="1"/>
        <v>0.94342634715562024</v>
      </c>
    </row>
    <row r="12" spans="1:29">
      <c r="A12" t="s">
        <v>138</v>
      </c>
      <c r="B12" s="40">
        <v>0.88273195876288657</v>
      </c>
      <c r="C12" s="40">
        <v>0.1172680412371134</v>
      </c>
      <c r="D12" s="40">
        <v>0.34740259740259738</v>
      </c>
      <c r="E12" s="40">
        <v>0.4642857142857143</v>
      </c>
      <c r="F12" s="40">
        <v>0.17045454545454544</v>
      </c>
      <c r="G12" s="40">
        <v>1.7857142857142856E-2</v>
      </c>
      <c r="H12" s="40">
        <v>0.48071979434447298</v>
      </c>
      <c r="I12" s="40">
        <v>0.19537275064267351</v>
      </c>
      <c r="J12" s="40">
        <v>0.32390745501285345</v>
      </c>
      <c r="K12" s="40">
        <v>0.98064516129032253</v>
      </c>
      <c r="L12" s="40">
        <v>1.935483870967742E-2</v>
      </c>
      <c r="M12" s="40">
        <v>1.288659793814433E-3</v>
      </c>
      <c r="N12" s="40">
        <v>1.288659793814433E-3</v>
      </c>
      <c r="O12" s="40">
        <v>4.8969072164948453E-2</v>
      </c>
      <c r="P12" s="40">
        <v>0.57860824742268047</v>
      </c>
      <c r="Q12" s="40">
        <v>0.36984536082474229</v>
      </c>
      <c r="S12" t="s">
        <v>150</v>
      </c>
      <c r="T12" s="39">
        <f>CORREL($F8:$F18,M8:M18)</f>
        <v>0.20226260702453078</v>
      </c>
      <c r="U12" s="39">
        <f t="shared" ref="U12:X12" si="6">CORREL($F8:$F18,N8:N18)</f>
        <v>3.1761580646964396E-2</v>
      </c>
      <c r="V12" s="39">
        <f t="shared" si="6"/>
        <v>-0.3071856682065997</v>
      </c>
      <c r="W12" s="39">
        <f t="shared" si="6"/>
        <v>-0.61946716149952952</v>
      </c>
      <c r="X12" s="39">
        <f t="shared" si="6"/>
        <v>0.4568457428357085</v>
      </c>
      <c r="Y12" s="58">
        <f t="shared" si="3"/>
        <v>0.20226260702453078</v>
      </c>
      <c r="Z12" s="58">
        <f t="shared" si="1"/>
        <v>3.1761580646964396E-2</v>
      </c>
      <c r="AA12" s="58">
        <f t="shared" si="1"/>
        <v>0.3071856682065997</v>
      </c>
      <c r="AB12" s="58">
        <f t="shared" si="1"/>
        <v>0.61946716149952952</v>
      </c>
      <c r="AC12" s="58">
        <f t="shared" si="1"/>
        <v>0.4568457428357085</v>
      </c>
    </row>
    <row r="13" spans="1:29">
      <c r="A13" t="s">
        <v>139</v>
      </c>
      <c r="B13" s="40">
        <v>0.89746682750301565</v>
      </c>
      <c r="C13" s="40">
        <v>0.10253317249698432</v>
      </c>
      <c r="D13" s="40">
        <v>0.33882030178326472</v>
      </c>
      <c r="E13" s="40">
        <v>0.49108367626886146</v>
      </c>
      <c r="F13" s="40">
        <v>0.14266117969821673</v>
      </c>
      <c r="G13" s="40">
        <v>2.7434842249657063E-2</v>
      </c>
      <c r="H13" s="40">
        <v>0.50175438596491229</v>
      </c>
      <c r="I13" s="40">
        <v>0.2304093567251462</v>
      </c>
      <c r="J13" s="40">
        <v>0.26783625730994154</v>
      </c>
      <c r="K13" s="40">
        <v>0.95545134818288391</v>
      </c>
      <c r="L13" s="40">
        <v>4.4548651817116064E-2</v>
      </c>
      <c r="M13" s="40">
        <v>0</v>
      </c>
      <c r="N13" s="40">
        <v>0</v>
      </c>
      <c r="O13" s="40">
        <v>4.807692307692308E-2</v>
      </c>
      <c r="P13" s="40">
        <v>0.61899038461538458</v>
      </c>
      <c r="Q13" s="40">
        <v>0.33293269230769229</v>
      </c>
      <c r="S13" t="s">
        <v>151</v>
      </c>
      <c r="T13" s="39">
        <f>CORREL($G8:$G18,M8:M18)</f>
        <v>0.1673484186116819</v>
      </c>
      <c r="U13" s="39">
        <f t="shared" ref="U13:X13" si="7">CORREL($G8:$G18,N8:N18)</f>
        <v>-0.19366436112896651</v>
      </c>
      <c r="V13" s="39">
        <f t="shared" si="7"/>
        <v>-3.0445698858852507E-2</v>
      </c>
      <c r="W13" s="39">
        <f t="shared" si="7"/>
        <v>0.24893217157278349</v>
      </c>
      <c r="X13" s="39">
        <f t="shared" si="7"/>
        <v>-8.4873548547206343E-2</v>
      </c>
      <c r="Y13" s="58">
        <f t="shared" si="3"/>
        <v>0.1673484186116819</v>
      </c>
      <c r="Z13" s="58">
        <f t="shared" si="1"/>
        <v>0.19366436112896651</v>
      </c>
      <c r="AA13" s="58">
        <f t="shared" si="1"/>
        <v>3.0445698858852507E-2</v>
      </c>
      <c r="AB13" s="58">
        <f t="shared" si="1"/>
        <v>0.24893217157278349</v>
      </c>
      <c r="AC13" s="58">
        <f t="shared" si="1"/>
        <v>8.4873548547206343E-2</v>
      </c>
    </row>
    <row r="14" spans="1:29">
      <c r="A14" t="s">
        <v>140</v>
      </c>
      <c r="B14" s="40">
        <v>0.87272727272727268</v>
      </c>
      <c r="C14" s="40">
        <v>0.12727272727272726</v>
      </c>
      <c r="D14" s="40">
        <v>0.30434782608695654</v>
      </c>
      <c r="E14" s="40">
        <v>0.54347826086956519</v>
      </c>
      <c r="F14" s="40">
        <v>8.6956521739130432E-2</v>
      </c>
      <c r="G14" s="40">
        <v>6.5217391304347824E-2</v>
      </c>
      <c r="H14" s="40">
        <v>0.5</v>
      </c>
      <c r="I14" s="40">
        <v>0.2857142857142857</v>
      </c>
      <c r="J14" s="40">
        <v>0.21428571428571427</v>
      </c>
      <c r="K14" s="40">
        <v>0.98181818181818181</v>
      </c>
      <c r="L14" s="40">
        <v>1.8181818181818181E-2</v>
      </c>
      <c r="M14" s="40">
        <v>0</v>
      </c>
      <c r="N14" s="40">
        <v>0</v>
      </c>
      <c r="O14" s="40">
        <v>7.1428571428571425E-2</v>
      </c>
      <c r="P14" s="40">
        <v>0.6607142857142857</v>
      </c>
      <c r="Q14" s="40">
        <v>0.26785714285714285</v>
      </c>
      <c r="S14" t="s">
        <v>152</v>
      </c>
      <c r="T14" s="39">
        <f>CORREL($H8:$H18,M8:M18)</f>
        <v>-0.40022423548609776</v>
      </c>
      <c r="U14" s="39">
        <f t="shared" ref="U14:X14" si="8">CORREL($H8:$H18,N8:N18)</f>
        <v>-0.30595099767939538</v>
      </c>
      <c r="V14" s="39">
        <f t="shared" si="8"/>
        <v>-0.51629303881166044</v>
      </c>
      <c r="W14" s="39">
        <f t="shared" si="8"/>
        <v>-0.22123849432046774</v>
      </c>
      <c r="X14" s="39">
        <f t="shared" si="8"/>
        <v>0.42805871457517319</v>
      </c>
      <c r="Y14" s="58">
        <f t="shared" si="3"/>
        <v>0.40022423548609776</v>
      </c>
      <c r="Z14" s="58">
        <f t="shared" si="1"/>
        <v>0.30595099767939538</v>
      </c>
      <c r="AA14" s="58">
        <f t="shared" si="1"/>
        <v>0.51629303881166044</v>
      </c>
      <c r="AB14" s="58">
        <f t="shared" si="1"/>
        <v>0.22123849432046774</v>
      </c>
      <c r="AC14" s="58">
        <f t="shared" si="1"/>
        <v>0.42805871457517319</v>
      </c>
    </row>
    <row r="15" spans="1:29">
      <c r="A15" t="s">
        <v>141</v>
      </c>
      <c r="B15" s="40">
        <v>0.8702749140893471</v>
      </c>
      <c r="C15" s="40">
        <v>0.12972508591065293</v>
      </c>
      <c r="D15" s="40">
        <v>0.30060120240480964</v>
      </c>
      <c r="E15" s="40">
        <v>0.50901803607214424</v>
      </c>
      <c r="F15" s="40">
        <v>0.15330661322645289</v>
      </c>
      <c r="G15" s="40">
        <v>3.7074148296593189E-2</v>
      </c>
      <c r="H15" s="40">
        <v>0.48695652173913045</v>
      </c>
      <c r="I15" s="40">
        <v>0.23391304347826086</v>
      </c>
      <c r="J15" s="40">
        <v>0.27913043478260868</v>
      </c>
      <c r="K15" s="40">
        <v>0.9760479041916168</v>
      </c>
      <c r="L15" s="40">
        <v>2.3952095808383235E-2</v>
      </c>
      <c r="M15" s="40">
        <v>0</v>
      </c>
      <c r="N15" s="40">
        <v>1.6877637130801688E-3</v>
      </c>
      <c r="O15" s="40">
        <v>8.0168776371308023E-2</v>
      </c>
      <c r="P15" s="40">
        <v>0.62278481012658227</v>
      </c>
      <c r="Q15" s="40">
        <v>0.29535864978902954</v>
      </c>
      <c r="S15" t="s">
        <v>153</v>
      </c>
      <c r="T15" s="39">
        <f>CORREL($I8:$I18,M8:M18)</f>
        <v>-0.27944836211599011</v>
      </c>
      <c r="U15" s="39">
        <f t="shared" ref="U15:X15" si="9">CORREL($I8:$I18,N8:N18)</f>
        <v>-0.10680806644012815</v>
      </c>
      <c r="V15" s="39">
        <f t="shared" si="9"/>
        <v>0.15296890829539328</v>
      </c>
      <c r="W15" s="39">
        <f t="shared" si="9"/>
        <v>0.63477386453246387</v>
      </c>
      <c r="X15" s="39">
        <f t="shared" si="9"/>
        <v>-0.365629808526167</v>
      </c>
      <c r="Y15" s="58">
        <f t="shared" si="3"/>
        <v>0.27944836211599011</v>
      </c>
      <c r="Z15" s="58">
        <f t="shared" si="1"/>
        <v>0.10680806644012815</v>
      </c>
      <c r="AA15" s="58">
        <f t="shared" si="1"/>
        <v>0.15296890829539328</v>
      </c>
      <c r="AB15" s="58">
        <f t="shared" si="1"/>
        <v>0.63477386453246387</v>
      </c>
      <c r="AC15" s="58">
        <f t="shared" si="1"/>
        <v>0.365629808526167</v>
      </c>
    </row>
    <row r="16" spans="1:29">
      <c r="A16" t="s">
        <v>142</v>
      </c>
      <c r="B16" s="40">
        <v>0.87518355359765054</v>
      </c>
      <c r="C16" s="40">
        <v>0.12481644640234948</v>
      </c>
      <c r="D16" s="40">
        <v>0.28934010152284262</v>
      </c>
      <c r="E16" s="40">
        <v>0.49576988155668361</v>
      </c>
      <c r="F16" s="40">
        <v>0.17597292724196278</v>
      </c>
      <c r="G16" s="40">
        <v>3.8917089678510999E-2</v>
      </c>
      <c r="H16" s="40">
        <v>0.53701015965166909</v>
      </c>
      <c r="I16" s="40">
        <v>0.23802612481857766</v>
      </c>
      <c r="J16" s="40">
        <v>0.22496371552975328</v>
      </c>
      <c r="K16" s="40">
        <v>0.97950219619326506</v>
      </c>
      <c r="L16" s="40">
        <v>2.0497803806734993E-2</v>
      </c>
      <c r="M16" s="40">
        <v>0</v>
      </c>
      <c r="N16" s="40">
        <v>4.3795620437956208E-3</v>
      </c>
      <c r="O16" s="40">
        <v>7.153284671532846E-2</v>
      </c>
      <c r="P16" s="40">
        <v>0.60875912408759125</v>
      </c>
      <c r="Q16" s="40">
        <v>0.31532846715328466</v>
      </c>
      <c r="S16" t="s">
        <v>154</v>
      </c>
      <c r="T16" s="39">
        <f>CORREL($J8:$J18,M8:M18)</f>
        <v>0.45584843664134284</v>
      </c>
      <c r="U16" s="39">
        <f t="shared" ref="U16:X16" si="10">CORREL($J8:$J18,N8:N18)</f>
        <v>0.27994666415375946</v>
      </c>
      <c r="V16" s="39">
        <f t="shared" si="10"/>
        <v>0.25864611729208314</v>
      </c>
      <c r="W16" s="39">
        <f t="shared" si="10"/>
        <v>-0.25434435942070388</v>
      </c>
      <c r="X16" s="39">
        <f t="shared" si="10"/>
        <v>-6.1242868065696919E-2</v>
      </c>
      <c r="Y16" s="58">
        <f t="shared" si="3"/>
        <v>0.45584843664134284</v>
      </c>
      <c r="Z16" s="58">
        <f t="shared" si="1"/>
        <v>0.27994666415375946</v>
      </c>
      <c r="AA16" s="58">
        <f t="shared" si="1"/>
        <v>0.25864611729208314</v>
      </c>
      <c r="AB16" s="58">
        <f t="shared" si="1"/>
        <v>0.25434435942070388</v>
      </c>
      <c r="AC16" s="58">
        <f t="shared" si="1"/>
        <v>6.1242868065696919E-2</v>
      </c>
    </row>
    <row r="17" spans="1:29">
      <c r="A17" t="s">
        <v>143</v>
      </c>
      <c r="B17" s="40">
        <v>0.8701517706576728</v>
      </c>
      <c r="C17" s="40">
        <v>0.12984822934232715</v>
      </c>
      <c r="D17" s="40">
        <v>0.30495049504950494</v>
      </c>
      <c r="E17" s="40">
        <v>0.49702970297029703</v>
      </c>
      <c r="F17" s="40">
        <v>0.13465346534653466</v>
      </c>
      <c r="G17" s="40">
        <v>6.3366336633663367E-2</v>
      </c>
      <c r="H17" s="40">
        <v>0.46644295302013422</v>
      </c>
      <c r="I17" s="40">
        <v>0.24832214765100671</v>
      </c>
      <c r="J17" s="40">
        <v>0.28523489932885904</v>
      </c>
      <c r="K17" s="40">
        <v>0.99155405405405406</v>
      </c>
      <c r="L17" s="40">
        <v>8.4459459459459464E-3</v>
      </c>
      <c r="M17" s="40">
        <v>1.6722408026755853E-3</v>
      </c>
      <c r="N17" s="40">
        <v>1.6722408026755853E-3</v>
      </c>
      <c r="O17" s="40">
        <v>6.5217391304347824E-2</v>
      </c>
      <c r="P17" s="40">
        <v>0.58862876254180607</v>
      </c>
      <c r="Q17" s="40">
        <v>0.34280936454849498</v>
      </c>
      <c r="S17" t="s">
        <v>155</v>
      </c>
      <c r="T17" s="39">
        <f>CORREL($K8:$K18,M8:M18)</f>
        <v>0.39393625316680969</v>
      </c>
      <c r="U17" s="39">
        <f t="shared" ref="U17:X17" si="11">CORREL($K8:$K18,N8:N18)</f>
        <v>-0.75590170624343089</v>
      </c>
      <c r="V17" s="39">
        <f t="shared" si="11"/>
        <v>-0.86906509443847657</v>
      </c>
      <c r="W17" s="39">
        <f t="shared" si="11"/>
        <v>-0.667962618133631</v>
      </c>
      <c r="X17" s="39">
        <f t="shared" si="11"/>
        <v>0.84946143031906962</v>
      </c>
      <c r="Y17" s="58">
        <f t="shared" si="3"/>
        <v>0.39393625316680969</v>
      </c>
      <c r="Z17" s="58">
        <f t="shared" si="1"/>
        <v>0.75590170624343089</v>
      </c>
      <c r="AA17" s="58">
        <f t="shared" si="1"/>
        <v>0.86906509443847657</v>
      </c>
      <c r="AB17" s="58">
        <f t="shared" si="1"/>
        <v>0.667962618133631</v>
      </c>
      <c r="AC17" s="58">
        <f t="shared" si="1"/>
        <v>0.84946143031906962</v>
      </c>
    </row>
    <row r="18" spans="1:29">
      <c r="A18" t="s">
        <v>144</v>
      </c>
      <c r="B18" s="40">
        <v>0.88680967594705618</v>
      </c>
      <c r="C18" s="40">
        <v>0.11319032405294387</v>
      </c>
      <c r="D18" s="40">
        <v>0.37513340448239063</v>
      </c>
      <c r="E18" s="40">
        <v>0.45944503735325509</v>
      </c>
      <c r="F18" s="40">
        <v>0.13340448239060831</v>
      </c>
      <c r="G18" s="40">
        <v>3.2017075773745997E-2</v>
      </c>
      <c r="H18" s="40">
        <v>0.49684400360685305</v>
      </c>
      <c r="I18" s="40">
        <v>0.22091974752028856</v>
      </c>
      <c r="J18" s="40">
        <v>0.28223624887285842</v>
      </c>
      <c r="K18" s="40">
        <v>0.97413793103448276</v>
      </c>
      <c r="L18" s="40">
        <v>2.5862068965517241E-2</v>
      </c>
      <c r="M18" s="40">
        <v>0</v>
      </c>
      <c r="N18" s="40">
        <v>2.6990553306342779E-3</v>
      </c>
      <c r="O18" s="40">
        <v>7.8272604588394065E-2</v>
      </c>
      <c r="P18" s="40">
        <v>0.60278902384165545</v>
      </c>
      <c r="Q18" s="40">
        <v>0.31623931623931623</v>
      </c>
      <c r="S18" t="s">
        <v>156</v>
      </c>
      <c r="T18" s="39">
        <f>CORREL($L8:$L18,M8:M18)</f>
        <v>-0.39393625316681025</v>
      </c>
      <c r="U18" s="39">
        <f t="shared" ref="U18:X18" si="12">CORREL($L8:$L18,N8:N18)</f>
        <v>0.75590170624343156</v>
      </c>
      <c r="V18" s="39">
        <f t="shared" si="12"/>
        <v>0.86906509443847679</v>
      </c>
      <c r="W18" s="39">
        <f t="shared" si="12"/>
        <v>0.66796261813363134</v>
      </c>
      <c r="X18" s="39">
        <f t="shared" si="12"/>
        <v>-0.84946143031906984</v>
      </c>
      <c r="Y18" s="58">
        <f t="shared" si="3"/>
        <v>0.39393625316681025</v>
      </c>
      <c r="Z18" s="58">
        <f t="shared" si="1"/>
        <v>0.75590170624343156</v>
      </c>
      <c r="AA18" s="58">
        <f t="shared" si="1"/>
        <v>0.86906509443847679</v>
      </c>
      <c r="AB18" s="58">
        <f t="shared" si="1"/>
        <v>0.66796261813363134</v>
      </c>
      <c r="AC18" s="58">
        <f t="shared" si="1"/>
        <v>0.84946143031906984</v>
      </c>
    </row>
    <row r="19" spans="1:29" ht="15" thickBot="1">
      <c r="S19" s="39"/>
      <c r="T19" s="39"/>
      <c r="U19" s="39"/>
      <c r="V19" s="39"/>
      <c r="W19" s="39"/>
    </row>
    <row r="20" spans="1:29" ht="15" thickBot="1">
      <c r="A20" t="s">
        <v>162</v>
      </c>
      <c r="B20" t="s">
        <v>146</v>
      </c>
      <c r="C20" t="s">
        <v>147</v>
      </c>
      <c r="D20" t="s">
        <v>148</v>
      </c>
      <c r="E20" t="s">
        <v>149</v>
      </c>
      <c r="F20" t="s">
        <v>150</v>
      </c>
      <c r="G20" t="s">
        <v>151</v>
      </c>
      <c r="H20" t="s">
        <v>152</v>
      </c>
      <c r="I20" t="s">
        <v>153</v>
      </c>
      <c r="J20" t="s">
        <v>154</v>
      </c>
      <c r="K20" t="s">
        <v>155</v>
      </c>
      <c r="L20" t="s">
        <v>156</v>
      </c>
      <c r="M20" t="s">
        <v>157</v>
      </c>
      <c r="N20" t="s">
        <v>158</v>
      </c>
      <c r="O20" t="s">
        <v>159</v>
      </c>
      <c r="P20" t="s">
        <v>160</v>
      </c>
      <c r="Q20" t="s">
        <v>161</v>
      </c>
      <c r="S20" s="59">
        <f>AVERAGE(Y21:AC31)</f>
        <v>0.35697369973094889</v>
      </c>
      <c r="T20" t="s">
        <v>157</v>
      </c>
      <c r="U20" t="s">
        <v>158</v>
      </c>
      <c r="V20" t="s">
        <v>159</v>
      </c>
      <c r="W20" t="s">
        <v>160</v>
      </c>
      <c r="X20" t="s">
        <v>161</v>
      </c>
      <c r="Y20" t="str">
        <f>T20</f>
        <v>y1</v>
      </c>
      <c r="Z20" t="str">
        <f t="shared" ref="Z20:AC20" si="13">U20</f>
        <v>y2</v>
      </c>
      <c r="AA20" t="str">
        <f t="shared" si="13"/>
        <v>y3</v>
      </c>
      <c r="AB20" t="str">
        <f t="shared" si="13"/>
        <v>y4</v>
      </c>
      <c r="AC20" t="str">
        <f t="shared" si="13"/>
        <v>y5</v>
      </c>
    </row>
    <row r="21" spans="1:29">
      <c r="A21" t="s">
        <v>134</v>
      </c>
      <c r="B21" s="40">
        <v>0.28999999999999998</v>
      </c>
      <c r="C21" s="40">
        <v>0.71</v>
      </c>
      <c r="D21" s="40">
        <v>0.22</v>
      </c>
      <c r="E21" s="40">
        <v>0.6</v>
      </c>
      <c r="F21" s="40">
        <v>0.14000000000000001</v>
      </c>
      <c r="G21" s="40">
        <v>4.0000000000000036E-2</v>
      </c>
      <c r="H21" s="40">
        <v>0.68</v>
      </c>
      <c r="I21" s="40">
        <v>0.61</v>
      </c>
      <c r="J21" s="40">
        <v>-0.29000000000000004</v>
      </c>
      <c r="K21" s="40">
        <v>0.56999999999999995</v>
      </c>
      <c r="L21" s="40">
        <v>0.43000000000000005</v>
      </c>
      <c r="M21" s="40">
        <v>1.8304960644334616E-4</v>
      </c>
      <c r="N21" s="40">
        <v>5.8575874061870771E-3</v>
      </c>
      <c r="O21" s="40">
        <v>0.15943620721215448</v>
      </c>
      <c r="P21" s="40">
        <v>0.65952773201537618</v>
      </c>
      <c r="Q21" s="40">
        <v>0.17499542375983893</v>
      </c>
      <c r="S21" t="s">
        <v>146</v>
      </c>
      <c r="T21" s="39">
        <f>CORREL($B21:$B31,M21:M31)</f>
        <v>1.2736573484670029E-2</v>
      </c>
      <c r="U21" s="39">
        <f>CORREL($B21:$B31,N21:N31)</f>
        <v>-0.46280157280959389</v>
      </c>
      <c r="V21" s="39">
        <f>CORREL($B21:$B31,O21:O31)</f>
        <v>-0.33469080228526732</v>
      </c>
      <c r="W21" s="39">
        <f>CORREL($B21:$B31,P21:P31)</f>
        <v>-1.9957877078101413E-2</v>
      </c>
      <c r="X21" s="39">
        <f>CORREL($B21:$B31,Q21:Q31)</f>
        <v>0.23061454060199243</v>
      </c>
      <c r="Y21" s="58">
        <f>ABS(T21)</f>
        <v>1.2736573484670029E-2</v>
      </c>
      <c r="Z21" s="58">
        <f t="shared" ref="Z21:AC31" si="14">ABS(U21)</f>
        <v>0.46280157280959389</v>
      </c>
      <c r="AA21" s="58">
        <f t="shared" si="14"/>
        <v>0.33469080228526732</v>
      </c>
      <c r="AB21" s="58">
        <f t="shared" si="14"/>
        <v>1.9957877078101413E-2</v>
      </c>
      <c r="AC21" s="58">
        <f t="shared" si="14"/>
        <v>0.23061454060199243</v>
      </c>
    </row>
    <row r="22" spans="1:29">
      <c r="A22" t="s">
        <v>135</v>
      </c>
      <c r="B22" s="40">
        <v>0.87</v>
      </c>
      <c r="C22" s="40">
        <v>0.13</v>
      </c>
      <c r="D22" s="40">
        <v>0.19</v>
      </c>
      <c r="E22" s="40">
        <v>0.75</v>
      </c>
      <c r="F22" s="40">
        <v>0.02</v>
      </c>
      <c r="G22" s="40">
        <v>4.0000000000000049E-2</v>
      </c>
      <c r="H22" s="40">
        <v>0.56000000000000005</v>
      </c>
      <c r="I22" s="40">
        <v>0.67</v>
      </c>
      <c r="J22" s="40">
        <v>-0.23000000000000009</v>
      </c>
      <c r="K22" s="40">
        <v>0.52</v>
      </c>
      <c r="L22" s="40">
        <v>0.48</v>
      </c>
      <c r="M22" s="40">
        <v>3.1948881789137381E-4</v>
      </c>
      <c r="N22" s="40">
        <v>6.3897763578274758E-3</v>
      </c>
      <c r="O22" s="40">
        <v>0.13450479233226836</v>
      </c>
      <c r="P22" s="40">
        <v>0.63258785942492013</v>
      </c>
      <c r="Q22" s="40">
        <v>0.22619808306709266</v>
      </c>
      <c r="S22" t="s">
        <v>147</v>
      </c>
      <c r="T22" s="39">
        <f>CORREL($C21:$C31,M21:M31)</f>
        <v>-1.2736573484670074E-2</v>
      </c>
      <c r="U22" s="39">
        <f t="shared" ref="U22:X22" si="15">CORREL($C21:$C31,N21:N31)</f>
        <v>0.46280157280959389</v>
      </c>
      <c r="V22" s="39">
        <f t="shared" si="15"/>
        <v>0.33469080228526743</v>
      </c>
      <c r="W22" s="39">
        <f t="shared" si="15"/>
        <v>1.9957877078101417E-2</v>
      </c>
      <c r="X22" s="39">
        <f t="shared" si="15"/>
        <v>-0.23061454060199243</v>
      </c>
      <c r="Y22" s="58">
        <f t="shared" ref="Y22:Y31" si="16">ABS(T22)</f>
        <v>1.2736573484670074E-2</v>
      </c>
      <c r="Z22" s="58">
        <f t="shared" si="14"/>
        <v>0.46280157280959389</v>
      </c>
      <c r="AA22" s="58">
        <f t="shared" si="14"/>
        <v>0.33469080228526743</v>
      </c>
      <c r="AB22" s="58">
        <f t="shared" si="14"/>
        <v>1.9957877078101417E-2</v>
      </c>
      <c r="AC22" s="58">
        <f t="shared" si="14"/>
        <v>0.23061454060199243</v>
      </c>
    </row>
    <row r="23" spans="1:29">
      <c r="A23" t="s">
        <v>136</v>
      </c>
      <c r="B23" s="40">
        <v>0.02</v>
      </c>
      <c r="C23" s="40">
        <v>0.98</v>
      </c>
      <c r="D23" s="40">
        <v>0.33</v>
      </c>
      <c r="E23" s="40">
        <v>0.46</v>
      </c>
      <c r="F23" s="40">
        <v>0.01</v>
      </c>
      <c r="G23" s="40">
        <v>0.1999999999999999</v>
      </c>
      <c r="H23" s="40">
        <v>0.87</v>
      </c>
      <c r="I23" s="40">
        <v>0.64</v>
      </c>
      <c r="J23" s="40">
        <v>-0.51</v>
      </c>
      <c r="K23" s="40">
        <v>0.93</v>
      </c>
      <c r="L23" s="40">
        <v>6.9999999999999951E-2</v>
      </c>
      <c r="M23" s="40">
        <v>2.0437359493153485E-4</v>
      </c>
      <c r="N23" s="40">
        <v>6.1312078479460455E-3</v>
      </c>
      <c r="O23" s="40">
        <v>0.14653586756591047</v>
      </c>
      <c r="P23" s="40">
        <v>0.66155732679337831</v>
      </c>
      <c r="Q23" s="40">
        <v>0.18557122419783365</v>
      </c>
      <c r="S23" t="s">
        <v>148</v>
      </c>
      <c r="T23" s="39">
        <f>CORREL($D21:$D31,M21:M31)</f>
        <v>0.48105087971555588</v>
      </c>
      <c r="U23" s="39">
        <f t="shared" ref="U23:X23" si="17">CORREL($D21:$D31,N21:N31)</f>
        <v>-0.57812579532826158</v>
      </c>
      <c r="V23" s="39">
        <f t="shared" si="17"/>
        <v>-0.61091046235773105</v>
      </c>
      <c r="W23" s="39">
        <f t="shared" si="17"/>
        <v>-0.4632515583076387</v>
      </c>
      <c r="X23" s="39">
        <f t="shared" si="17"/>
        <v>0.59427598331995135</v>
      </c>
      <c r="Y23" s="58">
        <f t="shared" si="16"/>
        <v>0.48105087971555588</v>
      </c>
      <c r="Z23" s="58">
        <f t="shared" si="14"/>
        <v>0.57812579532826158</v>
      </c>
      <c r="AA23" s="58">
        <f t="shared" si="14"/>
        <v>0.61091046235773105</v>
      </c>
      <c r="AB23" s="58">
        <f t="shared" si="14"/>
        <v>0.4632515583076387</v>
      </c>
      <c r="AC23" s="58">
        <f t="shared" si="14"/>
        <v>0.59427598331995135</v>
      </c>
    </row>
    <row r="24" spans="1:29">
      <c r="A24" t="s">
        <v>137</v>
      </c>
      <c r="B24" s="40">
        <v>0.37</v>
      </c>
      <c r="C24" s="40">
        <v>0.63</v>
      </c>
      <c r="D24" s="40">
        <v>0.28999999999999998</v>
      </c>
      <c r="E24" s="40">
        <v>0</v>
      </c>
      <c r="F24" s="40">
        <v>0.14000000000000001</v>
      </c>
      <c r="G24" s="40">
        <v>0.56999999999999995</v>
      </c>
      <c r="H24" s="40">
        <v>0.82</v>
      </c>
      <c r="I24" s="40">
        <v>0.26</v>
      </c>
      <c r="J24" s="40">
        <v>-7.999999999999996E-2</v>
      </c>
      <c r="K24" s="40">
        <v>0.49</v>
      </c>
      <c r="L24" s="40">
        <v>0.51</v>
      </c>
      <c r="M24" s="40">
        <v>0</v>
      </c>
      <c r="N24" s="40">
        <v>4.6461758398856322E-3</v>
      </c>
      <c r="O24" s="40">
        <v>0.13116511794138672</v>
      </c>
      <c r="P24" s="40">
        <v>0.64224446032880633</v>
      </c>
      <c r="Q24" s="40">
        <v>0.22194424588992137</v>
      </c>
      <c r="S24" t="s">
        <v>149</v>
      </c>
      <c r="T24" s="39">
        <f>CORREL($E21:$E31,M21:M31)</f>
        <v>-0.33947518747274702</v>
      </c>
      <c r="U24" s="39">
        <f t="shared" ref="U24:X24" si="18">CORREL($E21:$E31,N21:N31)</f>
        <v>0.38476294316793802</v>
      </c>
      <c r="V24" s="39">
        <f t="shared" si="18"/>
        <v>0.48633433553122923</v>
      </c>
      <c r="W24" s="39">
        <f t="shared" si="18"/>
        <v>0.51971814895958224</v>
      </c>
      <c r="X24" s="39">
        <f t="shared" si="18"/>
        <v>-0.53688295859372837</v>
      </c>
      <c r="Y24" s="58">
        <f t="shared" si="16"/>
        <v>0.33947518747274702</v>
      </c>
      <c r="Z24" s="58">
        <f t="shared" si="14"/>
        <v>0.38476294316793802</v>
      </c>
      <c r="AA24" s="58">
        <f t="shared" si="14"/>
        <v>0.48633433553122923</v>
      </c>
      <c r="AB24" s="58">
        <f t="shared" si="14"/>
        <v>0.51971814895958224</v>
      </c>
      <c r="AC24" s="58">
        <f t="shared" si="14"/>
        <v>0.53688295859372837</v>
      </c>
    </row>
    <row r="25" spans="1:29">
      <c r="A25" t="s">
        <v>138</v>
      </c>
      <c r="B25" s="40">
        <v>0.31</v>
      </c>
      <c r="C25" s="40">
        <v>0.69</v>
      </c>
      <c r="D25" s="40">
        <v>0.52</v>
      </c>
      <c r="E25" s="40">
        <v>0.09</v>
      </c>
      <c r="F25" s="40">
        <v>0.21</v>
      </c>
      <c r="G25" s="40">
        <v>0.18000000000000002</v>
      </c>
      <c r="H25" s="40">
        <v>0.33</v>
      </c>
      <c r="I25" s="40">
        <v>0.19</v>
      </c>
      <c r="J25" s="40">
        <v>0.47999999999999993</v>
      </c>
      <c r="K25" s="40">
        <v>0.94</v>
      </c>
      <c r="L25" s="40">
        <v>6.0000000000000053E-2</v>
      </c>
      <c r="M25" s="40">
        <v>1.288659793814433E-3</v>
      </c>
      <c r="N25" s="40">
        <v>1.288659793814433E-3</v>
      </c>
      <c r="O25" s="40">
        <v>4.8969072164948453E-2</v>
      </c>
      <c r="P25" s="40">
        <v>0.57860824742268047</v>
      </c>
      <c r="Q25" s="40">
        <v>0.36984536082474229</v>
      </c>
      <c r="S25" t="s">
        <v>150</v>
      </c>
      <c r="T25" s="39">
        <f>CORREL($F21:$F31,M21:M31)</f>
        <v>9.0916541389695599E-2</v>
      </c>
      <c r="U25" s="39">
        <f t="shared" ref="U25:X25" si="19">CORREL($F21:$F31,N21:N31)</f>
        <v>8.9663397454762039E-2</v>
      </c>
      <c r="V25" s="39">
        <f t="shared" si="19"/>
        <v>2.8742924526195965E-2</v>
      </c>
      <c r="W25" s="39">
        <f t="shared" si="19"/>
        <v>-0.21801788083076717</v>
      </c>
      <c r="X25" s="39">
        <f t="shared" si="19"/>
        <v>7.3879909941480623E-2</v>
      </c>
      <c r="Y25" s="58">
        <f t="shared" si="16"/>
        <v>9.0916541389695599E-2</v>
      </c>
      <c r="Z25" s="58">
        <f t="shared" si="14"/>
        <v>8.9663397454762039E-2</v>
      </c>
      <c r="AA25" s="58">
        <f t="shared" si="14"/>
        <v>2.8742924526195965E-2</v>
      </c>
      <c r="AB25" s="58">
        <f t="shared" si="14"/>
        <v>0.21801788083076717</v>
      </c>
      <c r="AC25" s="58">
        <f t="shared" si="14"/>
        <v>7.3879909941480623E-2</v>
      </c>
    </row>
    <row r="26" spans="1:29">
      <c r="A26" t="s">
        <v>139</v>
      </c>
      <c r="B26" s="40">
        <v>0.62</v>
      </c>
      <c r="C26" s="40">
        <v>0.38</v>
      </c>
      <c r="D26" s="40">
        <v>0.5</v>
      </c>
      <c r="E26" s="40">
        <v>0.49</v>
      </c>
      <c r="F26" s="40">
        <v>0</v>
      </c>
      <c r="G26" s="40">
        <v>1.0000000000000009E-2</v>
      </c>
      <c r="H26" s="40">
        <v>0.76</v>
      </c>
      <c r="I26" s="40">
        <v>0.21</v>
      </c>
      <c r="J26" s="40">
        <v>0.03</v>
      </c>
      <c r="K26" s="40">
        <v>0.25</v>
      </c>
      <c r="L26" s="40">
        <v>0.75</v>
      </c>
      <c r="M26" s="40">
        <v>0</v>
      </c>
      <c r="N26" s="40">
        <v>0</v>
      </c>
      <c r="O26" s="40">
        <v>4.807692307692308E-2</v>
      </c>
      <c r="P26" s="40">
        <v>0.61899038461538458</v>
      </c>
      <c r="Q26" s="40">
        <v>0.33293269230769229</v>
      </c>
      <c r="S26" t="s">
        <v>151</v>
      </c>
      <c r="T26" s="39">
        <f>CORREL($G21:$G31,M21:M31)</f>
        <v>-0.2676721761541192</v>
      </c>
      <c r="U26" s="39">
        <f t="shared" ref="U26:X26" si="20">CORREL($G21:$G31,N21:N31)</f>
        <v>0.27551891044201854</v>
      </c>
      <c r="V26" s="39">
        <f t="shared" si="20"/>
        <v>0.20109238072698915</v>
      </c>
      <c r="W26" s="39">
        <f t="shared" si="20"/>
        <v>2.8343619712188569E-2</v>
      </c>
      <c r="X26" s="39">
        <f t="shared" si="20"/>
        <v>-0.14334261595706588</v>
      </c>
      <c r="Y26" s="58">
        <f t="shared" si="16"/>
        <v>0.2676721761541192</v>
      </c>
      <c r="Z26" s="58">
        <f t="shared" si="14"/>
        <v>0.27551891044201854</v>
      </c>
      <c r="AA26" s="58">
        <f t="shared" si="14"/>
        <v>0.20109238072698915</v>
      </c>
      <c r="AB26" s="58">
        <f t="shared" si="14"/>
        <v>2.8343619712188569E-2</v>
      </c>
      <c r="AC26" s="58">
        <f t="shared" si="14"/>
        <v>0.14334261595706588</v>
      </c>
    </row>
    <row r="27" spans="1:29">
      <c r="A27" t="s">
        <v>140</v>
      </c>
      <c r="B27" s="40">
        <v>0.95</v>
      </c>
      <c r="C27" s="40">
        <v>5.0000000000000044E-2</v>
      </c>
      <c r="D27" s="40">
        <v>0.53</v>
      </c>
      <c r="E27" s="40">
        <v>0.34</v>
      </c>
      <c r="F27" s="40">
        <v>0.05</v>
      </c>
      <c r="G27" s="40">
        <v>7.9999999999999946E-2</v>
      </c>
      <c r="H27" s="40">
        <v>0.87</v>
      </c>
      <c r="I27" s="40">
        <v>0.35</v>
      </c>
      <c r="J27" s="40">
        <v>-0.21999999999999997</v>
      </c>
      <c r="K27" s="40">
        <v>0.51</v>
      </c>
      <c r="L27" s="40">
        <v>0.49</v>
      </c>
      <c r="M27" s="40">
        <v>0</v>
      </c>
      <c r="N27" s="40">
        <v>0</v>
      </c>
      <c r="O27" s="40">
        <v>7.1428571428571425E-2</v>
      </c>
      <c r="P27" s="40">
        <v>0.6607142857142857</v>
      </c>
      <c r="Q27" s="40">
        <v>0.26785714285714285</v>
      </c>
      <c r="S27" t="s">
        <v>152</v>
      </c>
      <c r="T27" s="39">
        <f>CORREL($H21:$H31,M21:M31)</f>
        <v>-0.18401190232641879</v>
      </c>
      <c r="U27" s="39">
        <f t="shared" ref="U27:X27" si="21">CORREL($H21:$H31,N21:N31)</f>
        <v>0.18712564304155183</v>
      </c>
      <c r="V27" s="39">
        <f t="shared" si="21"/>
        <v>0.42114159281163666</v>
      </c>
      <c r="W27" s="39">
        <f t="shared" si="21"/>
        <v>0.69240728824858455</v>
      </c>
      <c r="X27" s="39">
        <f t="shared" si="21"/>
        <v>-0.56679291484054772</v>
      </c>
      <c r="Y27" s="58">
        <f t="shared" si="16"/>
        <v>0.18401190232641879</v>
      </c>
      <c r="Z27" s="58">
        <f t="shared" si="14"/>
        <v>0.18712564304155183</v>
      </c>
      <c r="AA27" s="58">
        <f t="shared" si="14"/>
        <v>0.42114159281163666</v>
      </c>
      <c r="AB27" s="58">
        <f t="shared" si="14"/>
        <v>0.69240728824858455</v>
      </c>
      <c r="AC27" s="58">
        <f t="shared" si="14"/>
        <v>0.56679291484054772</v>
      </c>
    </row>
    <row r="28" spans="1:29">
      <c r="A28" t="s">
        <v>141</v>
      </c>
      <c r="B28" s="40">
        <v>0.73</v>
      </c>
      <c r="C28" s="40">
        <v>0.27</v>
      </c>
      <c r="D28" s="40">
        <v>0.87</v>
      </c>
      <c r="E28" s="40">
        <v>0.1</v>
      </c>
      <c r="F28" s="40">
        <v>0.02</v>
      </c>
      <c r="G28" s="40">
        <v>9.9999999999999985E-3</v>
      </c>
      <c r="H28" s="40">
        <v>0.04</v>
      </c>
      <c r="I28" s="40">
        <v>0.08</v>
      </c>
      <c r="J28" s="40">
        <v>0.88</v>
      </c>
      <c r="K28" s="40">
        <v>0.66</v>
      </c>
      <c r="L28" s="40">
        <v>0.33999999999999997</v>
      </c>
      <c r="M28" s="40">
        <v>0</v>
      </c>
      <c r="N28" s="40">
        <v>1.6877637130801688E-3</v>
      </c>
      <c r="O28" s="40">
        <v>8.0168776371308023E-2</v>
      </c>
      <c r="P28" s="40">
        <v>0.62278481012658227</v>
      </c>
      <c r="Q28" s="40">
        <v>0.29535864978902954</v>
      </c>
      <c r="S28" t="s">
        <v>153</v>
      </c>
      <c r="T28" s="39">
        <f>CORREL($I21:$I31,M21:M31)</f>
        <v>-0.37113452431865412</v>
      </c>
      <c r="U28" s="39">
        <f t="shared" ref="U28:X28" si="22">CORREL($I21:$I31,N21:N31)</f>
        <v>0.71977468091197006</v>
      </c>
      <c r="V28" s="39">
        <f t="shared" si="22"/>
        <v>0.7843967296150518</v>
      </c>
      <c r="W28" s="39">
        <f t="shared" si="22"/>
        <v>0.66945768419312301</v>
      </c>
      <c r="X28" s="39">
        <f t="shared" si="22"/>
        <v>-0.79711325156442636</v>
      </c>
      <c r="Y28" s="58">
        <f t="shared" si="16"/>
        <v>0.37113452431865412</v>
      </c>
      <c r="Z28" s="58">
        <f t="shared" si="14"/>
        <v>0.71977468091197006</v>
      </c>
      <c r="AA28" s="58">
        <f t="shared" si="14"/>
        <v>0.7843967296150518</v>
      </c>
      <c r="AB28" s="58">
        <f t="shared" si="14"/>
        <v>0.66945768419312301</v>
      </c>
      <c r="AC28" s="58">
        <f t="shared" si="14"/>
        <v>0.79711325156442636</v>
      </c>
    </row>
    <row r="29" spans="1:29">
      <c r="A29" t="s">
        <v>142</v>
      </c>
      <c r="B29" s="40">
        <v>0.34</v>
      </c>
      <c r="C29" s="40">
        <v>0.65999999999999992</v>
      </c>
      <c r="D29" s="40">
        <v>0.6</v>
      </c>
      <c r="E29" s="40">
        <v>7.0000000000000007E-2</v>
      </c>
      <c r="F29" s="40">
        <v>0.09</v>
      </c>
      <c r="G29" s="40">
        <v>0.24000000000000002</v>
      </c>
      <c r="H29" s="40">
        <v>0.34</v>
      </c>
      <c r="I29" s="40">
        <v>0.21</v>
      </c>
      <c r="J29" s="40">
        <v>0.44999999999999996</v>
      </c>
      <c r="K29" s="40">
        <v>0.37</v>
      </c>
      <c r="L29" s="40">
        <v>0.63</v>
      </c>
      <c r="M29" s="40">
        <v>0</v>
      </c>
      <c r="N29" s="40">
        <v>4.3795620437956208E-3</v>
      </c>
      <c r="O29" s="40">
        <v>7.153284671532846E-2</v>
      </c>
      <c r="P29" s="40">
        <v>0.60875912408759125</v>
      </c>
      <c r="Q29" s="40">
        <v>0.31532846715328466</v>
      </c>
      <c r="S29" t="s">
        <v>154</v>
      </c>
      <c r="T29" s="39">
        <f>CORREL($J21:$J31,M21:M31)</f>
        <v>0.30921831926407461</v>
      </c>
      <c r="U29" s="39">
        <f t="shared" ref="U29:X29" si="23">CORREL($J21:$J31,N21:N31)</f>
        <v>-0.48766650175094306</v>
      </c>
      <c r="V29" s="39">
        <f t="shared" si="23"/>
        <v>-0.67480766607150588</v>
      </c>
      <c r="W29" s="39">
        <f t="shared" si="23"/>
        <v>-0.79568466322450349</v>
      </c>
      <c r="X29" s="39">
        <f t="shared" si="23"/>
        <v>0.77736852404952883</v>
      </c>
      <c r="Y29" s="58">
        <f t="shared" si="16"/>
        <v>0.30921831926407461</v>
      </c>
      <c r="Z29" s="58">
        <f t="shared" si="14"/>
        <v>0.48766650175094306</v>
      </c>
      <c r="AA29" s="58">
        <f t="shared" si="14"/>
        <v>0.67480766607150588</v>
      </c>
      <c r="AB29" s="58">
        <f t="shared" si="14"/>
        <v>0.79568466322450349</v>
      </c>
      <c r="AC29" s="58">
        <f t="shared" si="14"/>
        <v>0.77736852404952883</v>
      </c>
    </row>
    <row r="30" spans="1:29">
      <c r="A30" t="s">
        <v>143</v>
      </c>
      <c r="B30" s="40">
        <v>0.68</v>
      </c>
      <c r="C30" s="40">
        <v>0.31999999999999995</v>
      </c>
      <c r="D30" s="40">
        <v>1</v>
      </c>
      <c r="E30" s="40">
        <v>0</v>
      </c>
      <c r="F30" s="40">
        <v>0</v>
      </c>
      <c r="G30" s="40">
        <v>0</v>
      </c>
      <c r="H30" s="40">
        <v>0.43</v>
      </c>
      <c r="I30" s="40">
        <v>0</v>
      </c>
      <c r="J30" s="40">
        <v>0.57000000000000006</v>
      </c>
      <c r="K30" s="40">
        <v>0.02</v>
      </c>
      <c r="L30" s="40">
        <v>0.98</v>
      </c>
      <c r="M30" s="40">
        <v>1.6722408026755853E-3</v>
      </c>
      <c r="N30" s="40">
        <v>1.6722408026755853E-3</v>
      </c>
      <c r="O30" s="40">
        <v>6.5217391304347824E-2</v>
      </c>
      <c r="P30" s="40">
        <v>0.58862876254180607</v>
      </c>
      <c r="Q30" s="40">
        <v>0.34280936454849498</v>
      </c>
      <c r="S30" t="s">
        <v>155</v>
      </c>
      <c r="T30" s="39">
        <f>CORREL($K21:$K31,M21:M31)</f>
        <v>-8.7698306478219273E-2</v>
      </c>
      <c r="U30" s="39">
        <f t="shared" ref="U30:X30" si="24">CORREL($K21:$K31,N21:N31)</f>
        <v>0.27992657120505365</v>
      </c>
      <c r="V30" s="39">
        <f t="shared" si="24"/>
        <v>0.32920324588012778</v>
      </c>
      <c r="W30" s="39">
        <f t="shared" si="24"/>
        <v>0.2940419361154768</v>
      </c>
      <c r="X30" s="39">
        <f t="shared" si="24"/>
        <v>-0.34006506860151109</v>
      </c>
      <c r="Y30" s="58">
        <f t="shared" si="16"/>
        <v>8.7698306478219273E-2</v>
      </c>
      <c r="Z30" s="58">
        <f t="shared" si="14"/>
        <v>0.27992657120505365</v>
      </c>
      <c r="AA30" s="58">
        <f t="shared" si="14"/>
        <v>0.32920324588012778</v>
      </c>
      <c r="AB30" s="58">
        <f t="shared" si="14"/>
        <v>0.2940419361154768</v>
      </c>
      <c r="AC30" s="58">
        <f t="shared" si="14"/>
        <v>0.34006506860151109</v>
      </c>
    </row>
    <row r="31" spans="1:29">
      <c r="A31" t="s">
        <v>144</v>
      </c>
      <c r="B31" s="40">
        <v>0.37</v>
      </c>
      <c r="C31" s="40">
        <v>0.63</v>
      </c>
      <c r="D31" s="40">
        <v>0.22</v>
      </c>
      <c r="E31" s="40">
        <v>0.32</v>
      </c>
      <c r="F31" s="40">
        <v>0.12</v>
      </c>
      <c r="G31" s="40">
        <v>0.34</v>
      </c>
      <c r="H31" s="40">
        <v>0.13</v>
      </c>
      <c r="I31" s="40">
        <v>0.36</v>
      </c>
      <c r="J31" s="40">
        <v>0.51</v>
      </c>
      <c r="K31" s="40">
        <v>0.28000000000000003</v>
      </c>
      <c r="L31" s="40">
        <v>0.72</v>
      </c>
      <c r="M31" s="40">
        <v>0</v>
      </c>
      <c r="N31" s="40">
        <v>2.6990553306342779E-3</v>
      </c>
      <c r="O31" s="40">
        <v>7.8272604588394065E-2</v>
      </c>
      <c r="P31" s="40">
        <v>0.60278902384165545</v>
      </c>
      <c r="Q31" s="40">
        <v>0.31623931623931623</v>
      </c>
      <c r="S31" t="s">
        <v>156</v>
      </c>
      <c r="T31" s="39">
        <f>CORREL($L21:$L31,M21:M31)</f>
        <v>8.7698306478219273E-2</v>
      </c>
      <c r="U31" s="39">
        <f t="shared" ref="U31:X31" si="25">CORREL($L21:$L31,N21:N31)</f>
        <v>-0.27992657120505365</v>
      </c>
      <c r="V31" s="39">
        <f t="shared" si="25"/>
        <v>-0.32920324588012778</v>
      </c>
      <c r="W31" s="39">
        <f t="shared" si="25"/>
        <v>-0.2940419361154768</v>
      </c>
      <c r="X31" s="39">
        <f t="shared" si="25"/>
        <v>0.34006506860151109</v>
      </c>
      <c r="Y31" s="58">
        <f t="shared" si="16"/>
        <v>8.7698306478219273E-2</v>
      </c>
      <c r="Z31" s="58">
        <f t="shared" si="14"/>
        <v>0.27992657120505365</v>
      </c>
      <c r="AA31" s="58">
        <f t="shared" si="14"/>
        <v>0.32920324588012778</v>
      </c>
      <c r="AB31" s="58">
        <f t="shared" si="14"/>
        <v>0.2940419361154768</v>
      </c>
      <c r="AC31" s="58">
        <f t="shared" si="14"/>
        <v>0.34006506860151109</v>
      </c>
    </row>
    <row r="32" spans="1:29" ht="15" thickBot="1">
      <c r="S32" s="39"/>
      <c r="T32" s="39"/>
      <c r="U32" s="39"/>
      <c r="V32" s="39"/>
      <c r="W32" s="39"/>
    </row>
    <row r="33" spans="1:29" ht="15" thickBot="1">
      <c r="A33" t="s">
        <v>163</v>
      </c>
      <c r="B33" t="s">
        <v>146</v>
      </c>
      <c r="C33" t="s">
        <v>147</v>
      </c>
      <c r="D33" t="s">
        <v>148</v>
      </c>
      <c r="E33" t="s">
        <v>149</v>
      </c>
      <c r="F33" t="s">
        <v>150</v>
      </c>
      <c r="G33" t="s">
        <v>151</v>
      </c>
      <c r="H33" t="s">
        <v>152</v>
      </c>
      <c r="I33" t="s">
        <v>153</v>
      </c>
      <c r="J33" t="s">
        <v>154</v>
      </c>
      <c r="K33" t="s">
        <v>155</v>
      </c>
      <c r="L33" t="s">
        <v>156</v>
      </c>
      <c r="M33" t="s">
        <v>157</v>
      </c>
      <c r="N33" t="s">
        <v>158</v>
      </c>
      <c r="O33" t="s">
        <v>159</v>
      </c>
      <c r="P33" t="s">
        <v>160</v>
      </c>
      <c r="Q33" t="s">
        <v>161</v>
      </c>
      <c r="S33" s="59">
        <f>AVERAGE(Y34:AC44)</f>
        <v>0.81130691845462621</v>
      </c>
      <c r="T33" t="s">
        <v>157</v>
      </c>
      <c r="U33" t="s">
        <v>158</v>
      </c>
      <c r="V33" t="s">
        <v>159</v>
      </c>
      <c r="W33" t="s">
        <v>160</v>
      </c>
      <c r="X33" t="s">
        <v>161</v>
      </c>
      <c r="Y33" t="str">
        <f>T33</f>
        <v>y1</v>
      </c>
      <c r="Z33" t="str">
        <f t="shared" ref="Z33:AC33" si="26">U33</f>
        <v>y2</v>
      </c>
      <c r="AA33" t="str">
        <f t="shared" si="26"/>
        <v>y3</v>
      </c>
      <c r="AB33" t="str">
        <f t="shared" si="26"/>
        <v>y4</v>
      </c>
      <c r="AC33" t="str">
        <f t="shared" si="26"/>
        <v>y5</v>
      </c>
    </row>
    <row r="34" spans="1:29">
      <c r="A34" t="s">
        <v>134</v>
      </c>
      <c r="B34" s="40">
        <v>0.74806658009233384</v>
      </c>
      <c r="C34" s="40">
        <v>0.25193341981074652</v>
      </c>
      <c r="D34" s="40">
        <v>0.14442067113958315</v>
      </c>
      <c r="E34" s="40">
        <v>0.73835096876458606</v>
      </c>
      <c r="F34" s="40">
        <v>5.6154165019589947E-2</v>
      </c>
      <c r="G34" s="40">
        <v>6.107419105631505E-2</v>
      </c>
      <c r="H34" s="40">
        <v>2.8577152835546401E-2</v>
      </c>
      <c r="I34" s="40">
        <v>0.44247755845336217</v>
      </c>
      <c r="J34" s="40">
        <v>0.52894529031848636</v>
      </c>
      <c r="K34" s="40">
        <v>0.92600129379642149</v>
      </c>
      <c r="L34" s="40">
        <v>7.3998706215332902E-2</v>
      </c>
      <c r="M34" s="40">
        <v>1.8304960644334616E-4</v>
      </c>
      <c r="N34" s="40">
        <v>5.8575874061870771E-3</v>
      </c>
      <c r="O34" s="40">
        <v>0.15943620721215448</v>
      </c>
      <c r="P34" s="40">
        <v>0.65952773201537618</v>
      </c>
      <c r="Q34" s="40">
        <v>0.17499542375983893</v>
      </c>
      <c r="S34" t="s">
        <v>146</v>
      </c>
      <c r="T34" s="39">
        <f>CORREL($B34:$B44,M34:M44)</f>
        <v>0.45300726464375884</v>
      </c>
      <c r="U34" s="39">
        <f>CORREL($B34:$B44,N34:N44)</f>
        <v>-0.75724063701336108</v>
      </c>
      <c r="V34" s="39">
        <f>CORREL($B34:$B44,O34:O44)</f>
        <v>-0.95767719912361038</v>
      </c>
      <c r="W34" s="39">
        <f>CORREL($B34:$B44,P34:P44)</f>
        <v>-0.88858352143570229</v>
      </c>
      <c r="X34" s="39">
        <f>CORREL($B34:$B44,Q34:Q44)</f>
        <v>0.99999930422447658</v>
      </c>
      <c r="Y34" s="58">
        <f>ABS(T34)</f>
        <v>0.45300726464375884</v>
      </c>
      <c r="Z34" s="58">
        <f t="shared" ref="Z34:AC44" si="27">ABS(U34)</f>
        <v>0.75724063701336108</v>
      </c>
      <c r="AA34" s="58">
        <f t="shared" si="27"/>
        <v>0.95767719912361038</v>
      </c>
      <c r="AB34" s="58">
        <f t="shared" si="27"/>
        <v>0.88858352143570229</v>
      </c>
      <c r="AC34" s="58">
        <f t="shared" si="27"/>
        <v>0.99999930422447658</v>
      </c>
    </row>
    <row r="35" spans="1:29">
      <c r="A35" t="s">
        <v>135</v>
      </c>
      <c r="B35" s="40">
        <v>0.79369026021346278</v>
      </c>
      <c r="C35" s="40">
        <v>0.20630973951494663</v>
      </c>
      <c r="D35" s="40">
        <v>0.2217625450191586</v>
      </c>
      <c r="E35" s="40">
        <v>0.63885004964813319</v>
      </c>
      <c r="F35" s="40">
        <v>9.105249623292945E-2</v>
      </c>
      <c r="G35" s="40">
        <v>4.8334909705094346E-2</v>
      </c>
      <c r="H35" s="40">
        <v>0.25975197589299093</v>
      </c>
      <c r="I35" s="40">
        <v>0.3419502803151695</v>
      </c>
      <c r="J35" s="40">
        <v>0.39829774180833249</v>
      </c>
      <c r="K35" s="40">
        <v>0.94551988178469559</v>
      </c>
      <c r="L35" s="40">
        <v>5.44801175503433E-2</v>
      </c>
      <c r="M35" s="40">
        <v>3.1948881789137381E-4</v>
      </c>
      <c r="N35" s="40">
        <v>6.3897763578274758E-3</v>
      </c>
      <c r="O35" s="40">
        <v>0.13450479233226836</v>
      </c>
      <c r="P35" s="40">
        <v>0.63258785942492013</v>
      </c>
      <c r="Q35" s="40">
        <v>0.22619808306709266</v>
      </c>
      <c r="S35" t="s">
        <v>147</v>
      </c>
      <c r="T35" s="39">
        <f>CORREL($C34:$C44,M34:M44)</f>
        <v>-0.45300726731519303</v>
      </c>
      <c r="U35" s="39">
        <f t="shared" ref="U35:X35" si="28">CORREL($C34:$C44,N34:N44)</f>
        <v>0.75724063426126142</v>
      </c>
      <c r="V35" s="39">
        <f t="shared" si="28"/>
        <v>0.95767719768569315</v>
      </c>
      <c r="W35" s="39">
        <f t="shared" si="28"/>
        <v>0.88858352373925176</v>
      </c>
      <c r="X35" s="39">
        <f t="shared" si="28"/>
        <v>-0.99999930422912786</v>
      </c>
      <c r="Y35" s="58">
        <f t="shared" ref="Y35:Y44" si="29">ABS(T35)</f>
        <v>0.45300726731519303</v>
      </c>
      <c r="Z35" s="58">
        <f t="shared" si="27"/>
        <v>0.75724063426126142</v>
      </c>
      <c r="AA35" s="58">
        <f t="shared" si="27"/>
        <v>0.95767719768569315</v>
      </c>
      <c r="AB35" s="58">
        <f t="shared" si="27"/>
        <v>0.88858352373925176</v>
      </c>
      <c r="AC35" s="58">
        <f t="shared" si="27"/>
        <v>0.99999930422912786</v>
      </c>
    </row>
    <row r="36" spans="1:29">
      <c r="A36" t="s">
        <v>136</v>
      </c>
      <c r="B36" s="40">
        <v>0.75738580918079024</v>
      </c>
      <c r="C36" s="40">
        <v>0.24261419055063096</v>
      </c>
      <c r="D36" s="40">
        <v>0.16049090413647768</v>
      </c>
      <c r="E36" s="40">
        <v>0.71776888990879284</v>
      </c>
      <c r="F36" s="40">
        <v>6.3325819972106248E-2</v>
      </c>
      <c r="G36" s="40">
        <v>5.8414385386731833E-2</v>
      </c>
      <c r="H36" s="40">
        <v>7.6365247692848526E-2</v>
      </c>
      <c r="I36" s="40">
        <v>0.42197848927008458</v>
      </c>
      <c r="J36" s="40">
        <v>0.50165626220536963</v>
      </c>
      <c r="K36" s="40">
        <v>0.9300323299210459</v>
      </c>
      <c r="L36" s="40">
        <v>6.9967670069044599E-2</v>
      </c>
      <c r="M36" s="40">
        <v>2.0437359493153485E-4</v>
      </c>
      <c r="N36" s="40">
        <v>6.1312078479460455E-3</v>
      </c>
      <c r="O36" s="40">
        <v>0.14653586756591047</v>
      </c>
      <c r="P36" s="40">
        <v>0.66155732679337831</v>
      </c>
      <c r="Q36" s="40">
        <v>0.18557122419783365</v>
      </c>
      <c r="S36" t="s">
        <v>148</v>
      </c>
      <c r="T36" s="39">
        <f>CORREL($D34:$D44,M34:M44)</f>
        <v>0.45381452299091957</v>
      </c>
      <c r="U36" s="39">
        <f t="shared" ref="U36:X36" si="30">CORREL($D34:$D44,N34:N44)</f>
        <v>-0.75666168303483416</v>
      </c>
      <c r="V36" s="39">
        <f t="shared" si="30"/>
        <v>-0.95736547788421011</v>
      </c>
      <c r="W36" s="39">
        <f t="shared" si="30"/>
        <v>-0.88908376972590941</v>
      </c>
      <c r="X36" s="39">
        <f t="shared" si="30"/>
        <v>0.99999932610117293</v>
      </c>
      <c r="Y36" s="58">
        <f t="shared" si="29"/>
        <v>0.45381452299091957</v>
      </c>
      <c r="Z36" s="58">
        <f t="shared" si="27"/>
        <v>0.75666168303483416</v>
      </c>
      <c r="AA36" s="58">
        <f t="shared" si="27"/>
        <v>0.95736547788421011</v>
      </c>
      <c r="AB36" s="58">
        <f t="shared" si="27"/>
        <v>0.88908376972590941</v>
      </c>
      <c r="AC36" s="58">
        <f t="shared" si="27"/>
        <v>0.99999932610117293</v>
      </c>
    </row>
    <row r="37" spans="1:29">
      <c r="A37" t="s">
        <v>137</v>
      </c>
      <c r="B37" s="40">
        <v>0.79002361304511437</v>
      </c>
      <c r="C37" s="40">
        <v>0.20997638699690738</v>
      </c>
      <c r="D37" s="40">
        <v>0.21542728820093357</v>
      </c>
      <c r="E37" s="40">
        <v>0.64704826377916402</v>
      </c>
      <c r="F37" s="40">
        <v>8.8169191278327841E-2</v>
      </c>
      <c r="G37" s="40">
        <v>4.9355257901938607E-2</v>
      </c>
      <c r="H37" s="40">
        <v>0.24070688877313404</v>
      </c>
      <c r="I37" s="40">
        <v>0.35061955019788804</v>
      </c>
      <c r="J37" s="40">
        <v>0.40867356222231616</v>
      </c>
      <c r="K37" s="40">
        <v>0.94389746337036873</v>
      </c>
      <c r="L37" s="40">
        <v>5.6102536791319553E-2</v>
      </c>
      <c r="M37" s="40">
        <v>0</v>
      </c>
      <c r="N37" s="40">
        <v>4.6461758398856322E-3</v>
      </c>
      <c r="O37" s="40">
        <v>0.13116511794138672</v>
      </c>
      <c r="P37" s="40">
        <v>0.64224446032880633</v>
      </c>
      <c r="Q37" s="40">
        <v>0.22194424588992137</v>
      </c>
      <c r="S37" t="s">
        <v>149</v>
      </c>
      <c r="T37" s="39">
        <f>CORREL($E34:$E44,M34:M44)</f>
        <v>-0.45332550985534209</v>
      </c>
      <c r="U37" s="39">
        <f t="shared" ref="U37:X37" si="31">CORREL($E34:$E44,N34:N44)</f>
        <v>0.75686942695309878</v>
      </c>
      <c r="V37" s="39">
        <f t="shared" si="31"/>
        <v>0.95748991335691402</v>
      </c>
      <c r="W37" s="39">
        <f t="shared" si="31"/>
        <v>0.88888361179191666</v>
      </c>
      <c r="X37" s="39">
        <f t="shared" si="31"/>
        <v>-0.99999973230982964</v>
      </c>
      <c r="Y37" s="58">
        <f t="shared" si="29"/>
        <v>0.45332550985534209</v>
      </c>
      <c r="Z37" s="58">
        <f t="shared" si="27"/>
        <v>0.75686942695309878</v>
      </c>
      <c r="AA37" s="58">
        <f t="shared" si="27"/>
        <v>0.95748991335691402</v>
      </c>
      <c r="AB37" s="58">
        <f t="shared" si="27"/>
        <v>0.88888361179191666</v>
      </c>
      <c r="AC37" s="58">
        <f t="shared" si="27"/>
        <v>0.99999973230982964</v>
      </c>
    </row>
    <row r="38" spans="1:29">
      <c r="A38" t="s">
        <v>138</v>
      </c>
      <c r="B38" s="40">
        <v>0.9216016137220453</v>
      </c>
      <c r="C38" s="40">
        <v>7.8398385624485381E-2</v>
      </c>
      <c r="D38" s="40">
        <v>0.43874768796247193</v>
      </c>
      <c r="E38" s="40">
        <v>0.35940560309225966</v>
      </c>
      <c r="F38" s="40">
        <v>0.18911595364219169</v>
      </c>
      <c r="G38" s="40">
        <v>1.2730753688712787E-2</v>
      </c>
      <c r="H38" s="40">
        <v>0.90815082257844881</v>
      </c>
      <c r="I38" s="40">
        <v>6.0583489967179008E-2</v>
      </c>
      <c r="J38" s="40">
        <v>3.1265685368338854E-2</v>
      </c>
      <c r="K38" s="40">
        <v>0.99999999980931986</v>
      </c>
      <c r="L38" s="40">
        <v>0</v>
      </c>
      <c r="M38" s="40">
        <v>1.288659793814433E-3</v>
      </c>
      <c r="N38" s="40">
        <v>1.288659793814433E-3</v>
      </c>
      <c r="O38" s="40">
        <v>4.8969072164948453E-2</v>
      </c>
      <c r="P38" s="40">
        <v>0.57860824742268047</v>
      </c>
      <c r="Q38" s="40">
        <v>0.36984536082474229</v>
      </c>
      <c r="S38" t="s">
        <v>150</v>
      </c>
      <c r="T38" s="39">
        <f>CORREL($F34:$F44,M34:M44)</f>
        <v>0.45236453289247808</v>
      </c>
      <c r="U38" s="39">
        <f t="shared" ref="U38:X38" si="32">CORREL($F34:$F44,N34:N44)</f>
        <v>-0.75732179174922343</v>
      </c>
      <c r="V38" s="39">
        <f t="shared" si="32"/>
        <v>-0.95773411257472663</v>
      </c>
      <c r="W38" s="39">
        <f t="shared" si="32"/>
        <v>-0.88848332556948695</v>
      </c>
      <c r="X38" s="39">
        <f t="shared" si="32"/>
        <v>0.99999888849266316</v>
      </c>
      <c r="Y38" s="58">
        <f t="shared" si="29"/>
        <v>0.45236453289247808</v>
      </c>
      <c r="Z38" s="58">
        <f t="shared" si="27"/>
        <v>0.75732179174922343</v>
      </c>
      <c r="AA38" s="58">
        <f t="shared" si="27"/>
        <v>0.95773411257472663</v>
      </c>
      <c r="AB38" s="58">
        <f t="shared" si="27"/>
        <v>0.88848332556948695</v>
      </c>
      <c r="AC38" s="58">
        <f t="shared" si="27"/>
        <v>0.99999888849266316</v>
      </c>
    </row>
    <row r="39" spans="1:29">
      <c r="A39" t="s">
        <v>139</v>
      </c>
      <c r="B39" s="40">
        <v>0.88876836121211555</v>
      </c>
      <c r="C39" s="40">
        <v>0.1112316391509601</v>
      </c>
      <c r="D39" s="40">
        <v>0.38275027153732744</v>
      </c>
      <c r="E39" s="40">
        <v>0.43136798388205883</v>
      </c>
      <c r="F39" s="40">
        <v>0.16400114339114993</v>
      </c>
      <c r="G39" s="40">
        <v>2.1880600804691275E-2</v>
      </c>
      <c r="H39" s="40">
        <v>0.74177412928163544</v>
      </c>
      <c r="I39" s="40">
        <v>0.13271934890699619</v>
      </c>
      <c r="J39" s="40">
        <v>0.12550651525048387</v>
      </c>
      <c r="K39" s="40">
        <v>0.9862546286852234</v>
      </c>
      <c r="L39" s="40">
        <v>1.3745371473510732E-2</v>
      </c>
      <c r="M39" s="40">
        <v>0</v>
      </c>
      <c r="N39" s="40">
        <v>0</v>
      </c>
      <c r="O39" s="40">
        <v>4.807692307692308E-2</v>
      </c>
      <c r="P39" s="40">
        <v>0.61899038461538458</v>
      </c>
      <c r="Q39" s="40">
        <v>0.33293269230769229</v>
      </c>
      <c r="S39" t="s">
        <v>151</v>
      </c>
      <c r="T39" s="39">
        <f>CORREL($G34:$G44,M34:M44)</f>
        <v>-0.45366119124967358</v>
      </c>
      <c r="U39" s="39">
        <f t="shared" ref="U39:X39" si="33">CORREL($G34:$G44,N34:N44)</f>
        <v>0.75685214108556709</v>
      </c>
      <c r="V39" s="39">
        <f t="shared" si="33"/>
        <v>0.95740798822891182</v>
      </c>
      <c r="W39" s="39">
        <f t="shared" si="33"/>
        <v>0.88900476534484663</v>
      </c>
      <c r="X39" s="39">
        <f t="shared" si="33"/>
        <v>-0.99999904150530072</v>
      </c>
      <c r="Y39" s="58">
        <f t="shared" si="29"/>
        <v>0.45366119124967358</v>
      </c>
      <c r="Z39" s="58">
        <f t="shared" si="27"/>
        <v>0.75685214108556709</v>
      </c>
      <c r="AA39" s="58">
        <f t="shared" si="27"/>
        <v>0.95740798822891182</v>
      </c>
      <c r="AB39" s="58">
        <f t="shared" si="27"/>
        <v>0.88900476534484663</v>
      </c>
      <c r="AC39" s="58">
        <f t="shared" si="27"/>
        <v>0.99999904150530072</v>
      </c>
    </row>
    <row r="40" spans="1:29">
      <c r="A40" t="s">
        <v>140</v>
      </c>
      <c r="B40" s="40">
        <v>0.83093409724742018</v>
      </c>
      <c r="C40" s="40">
        <v>0.16906590339132588</v>
      </c>
      <c r="D40" s="40">
        <v>0.28469397982274852</v>
      </c>
      <c r="E40" s="40">
        <v>0.55772991576549102</v>
      </c>
      <c r="F40" s="40">
        <v>0.11955035585135025</v>
      </c>
      <c r="G40" s="40">
        <v>3.802574778435177E-2</v>
      </c>
      <c r="H40" s="40">
        <v>0.44797966987747895</v>
      </c>
      <c r="I40" s="40">
        <v>0.26039811879037383</v>
      </c>
      <c r="J40" s="40">
        <v>0.29162221083407736</v>
      </c>
      <c r="K40" s="40">
        <v>0.96135810143429667</v>
      </c>
      <c r="L40" s="40">
        <v>3.8641899545899097E-2</v>
      </c>
      <c r="M40" s="40">
        <v>0</v>
      </c>
      <c r="N40" s="40">
        <v>0</v>
      </c>
      <c r="O40" s="40">
        <v>7.1428571428571425E-2</v>
      </c>
      <c r="P40" s="40">
        <v>0.6607142857142857</v>
      </c>
      <c r="Q40" s="40">
        <v>0.26785714285714285</v>
      </c>
      <c r="S40" t="s">
        <v>152</v>
      </c>
      <c r="T40" s="39">
        <f>CORREL($H34:$H44,M34:M44)</f>
        <v>0.45302467845028044</v>
      </c>
      <c r="U40" s="39">
        <f t="shared" ref="U40:X40" si="34">CORREL($H34:$H44,N34:N44)</f>
        <v>-0.75685201679279956</v>
      </c>
      <c r="V40" s="39">
        <f t="shared" si="34"/>
        <v>-0.95757129554097353</v>
      </c>
      <c r="W40" s="39">
        <f t="shared" si="34"/>
        <v>-0.888765595307343</v>
      </c>
      <c r="X40" s="39">
        <f t="shared" si="34"/>
        <v>0.99999989359138752</v>
      </c>
      <c r="Y40" s="58">
        <f t="shared" si="29"/>
        <v>0.45302467845028044</v>
      </c>
      <c r="Z40" s="58">
        <f t="shared" si="27"/>
        <v>0.75685201679279956</v>
      </c>
      <c r="AA40" s="58">
        <f t="shared" si="27"/>
        <v>0.95757129554097353</v>
      </c>
      <c r="AB40" s="58">
        <f t="shared" si="27"/>
        <v>0.888765595307343</v>
      </c>
      <c r="AC40" s="58">
        <f t="shared" si="27"/>
        <v>0.99999989359138752</v>
      </c>
    </row>
    <row r="41" spans="1:29">
      <c r="A41" t="s">
        <v>141</v>
      </c>
      <c r="B41" s="40">
        <v>0.85530263938825501</v>
      </c>
      <c r="C41" s="40">
        <v>0.1446973606402584</v>
      </c>
      <c r="D41" s="40">
        <v>0.32614956358810848</v>
      </c>
      <c r="E41" s="40">
        <v>0.50433428336851316</v>
      </c>
      <c r="F41" s="40">
        <v>0.13831777848309704</v>
      </c>
      <c r="G41" s="40">
        <v>3.1198374484320796E-2</v>
      </c>
      <c r="H41" s="40">
        <v>0.57200980264415879</v>
      </c>
      <c r="I41" s="40">
        <v>0.20643713456800566</v>
      </c>
      <c r="J41" s="40">
        <v>0.22155306299435845</v>
      </c>
      <c r="K41" s="40">
        <v>0.97181400338193247</v>
      </c>
      <c r="L41" s="40">
        <v>2.8185996704855588E-2</v>
      </c>
      <c r="M41" s="40">
        <v>0</v>
      </c>
      <c r="N41" s="40">
        <v>1.6877637130801688E-3</v>
      </c>
      <c r="O41" s="40">
        <v>8.0168776371308023E-2</v>
      </c>
      <c r="P41" s="40">
        <v>0.62278481012658227</v>
      </c>
      <c r="Q41" s="40">
        <v>0.29535864978902954</v>
      </c>
      <c r="S41" t="s">
        <v>153</v>
      </c>
      <c r="T41" s="39">
        <f>CORREL($I34:$I44,M34:M44)</f>
        <v>-0.45289608062213221</v>
      </c>
      <c r="U41" s="39">
        <f t="shared" ref="U41:X41" si="35">CORREL($I34:$I44,N34:N44)</f>
        <v>0.75672071559369714</v>
      </c>
      <c r="V41" s="39">
        <f t="shared" si="35"/>
        <v>0.9575476872288422</v>
      </c>
      <c r="W41" s="39">
        <f t="shared" si="35"/>
        <v>0.88880589388742126</v>
      </c>
      <c r="X41" s="39">
        <f t="shared" si="35"/>
        <v>-0.99999943788693546</v>
      </c>
      <c r="Y41" s="58">
        <f t="shared" si="29"/>
        <v>0.45289608062213221</v>
      </c>
      <c r="Z41" s="58">
        <f t="shared" si="27"/>
        <v>0.75672071559369714</v>
      </c>
      <c r="AA41" s="58">
        <f t="shared" si="27"/>
        <v>0.9575476872288422</v>
      </c>
      <c r="AB41" s="58">
        <f t="shared" si="27"/>
        <v>0.88880589388742126</v>
      </c>
      <c r="AC41" s="58">
        <f t="shared" si="27"/>
        <v>0.99999943788693546</v>
      </c>
    </row>
    <row r="42" spans="1:29">
      <c r="A42" t="s">
        <v>142</v>
      </c>
      <c r="B42" s="40">
        <v>0.87309235390365503</v>
      </c>
      <c r="C42" s="40">
        <v>0.12690764615007163</v>
      </c>
      <c r="D42" s="40">
        <v>0.35631584697966956</v>
      </c>
      <c r="E42" s="40">
        <v>0.46554669850260372</v>
      </c>
      <c r="F42" s="40">
        <v>0.15186045751309263</v>
      </c>
      <c r="G42" s="40">
        <v>2.6276995947713554E-2</v>
      </c>
      <c r="H42" s="40">
        <v>0.66248919153489816</v>
      </c>
      <c r="I42" s="40">
        <v>0.16709642915841472</v>
      </c>
      <c r="J42" s="40">
        <v>0.17041438353805716</v>
      </c>
      <c r="K42" s="40">
        <v>0.97956975271340863</v>
      </c>
      <c r="L42" s="40">
        <v>2.0430247290583899E-2</v>
      </c>
      <c r="M42" s="40">
        <v>0</v>
      </c>
      <c r="N42" s="40">
        <v>4.3795620437956208E-3</v>
      </c>
      <c r="O42" s="40">
        <v>7.153284671532846E-2</v>
      </c>
      <c r="P42" s="40">
        <v>0.60875912408759125</v>
      </c>
      <c r="Q42" s="40">
        <v>0.31532846715328466</v>
      </c>
      <c r="S42" t="s">
        <v>154</v>
      </c>
      <c r="T42" s="39">
        <f>CORREL($J34:$J44,M34:M44)</f>
        <v>-0.4531232042669292</v>
      </c>
      <c r="U42" s="39">
        <f t="shared" ref="U42:X42" si="36">CORREL($J34:$J44,N34:N44)</f>
        <v>0.75695244989678279</v>
      </c>
      <c r="V42" s="39">
        <f t="shared" si="36"/>
        <v>0.95758888526059249</v>
      </c>
      <c r="W42" s="39">
        <f t="shared" si="36"/>
        <v>0.8887341299764856</v>
      </c>
      <c r="X42" s="39">
        <f t="shared" si="36"/>
        <v>-0.99999967284171187</v>
      </c>
      <c r="Y42" s="58">
        <f t="shared" si="29"/>
        <v>0.4531232042669292</v>
      </c>
      <c r="Z42" s="58">
        <f t="shared" si="27"/>
        <v>0.75695244989678279</v>
      </c>
      <c r="AA42" s="58">
        <f t="shared" si="27"/>
        <v>0.95758888526059249</v>
      </c>
      <c r="AB42" s="58">
        <f t="shared" si="27"/>
        <v>0.8887341299764856</v>
      </c>
      <c r="AC42" s="58">
        <f t="shared" si="27"/>
        <v>0.99999967284171187</v>
      </c>
    </row>
    <row r="43" spans="1:29">
      <c r="A43" t="s">
        <v>143</v>
      </c>
      <c r="B43" s="40">
        <v>0.89755772457080463</v>
      </c>
      <c r="C43" s="40">
        <v>0.10244227533913258</v>
      </c>
      <c r="D43" s="40">
        <v>0.39804054042002518</v>
      </c>
      <c r="E43" s="40">
        <v>0.41207079647460743</v>
      </c>
      <c r="F43" s="40">
        <v>0.17048400390649812</v>
      </c>
      <c r="G43" s="40">
        <v>1.9404658040645388E-2</v>
      </c>
      <c r="H43" s="40">
        <v>0.78613239490639242</v>
      </c>
      <c r="I43" s="40">
        <v>0.11346027730099757</v>
      </c>
      <c r="J43" s="40">
        <v>0.10040732804560559</v>
      </c>
      <c r="K43" s="40">
        <v>0.99023831220328351</v>
      </c>
      <c r="L43" s="40">
        <v>9.7616878909410811E-3</v>
      </c>
      <c r="M43" s="40">
        <v>1.6722408026755853E-3</v>
      </c>
      <c r="N43" s="40">
        <v>1.6722408026755853E-3</v>
      </c>
      <c r="O43" s="40">
        <v>6.5217391304347824E-2</v>
      </c>
      <c r="P43" s="40">
        <v>0.58862876254180607</v>
      </c>
      <c r="Q43" s="40">
        <v>0.34280936454849498</v>
      </c>
      <c r="S43" t="s">
        <v>155</v>
      </c>
      <c r="T43" s="39">
        <f>CORREL($K34:$K44,M34:M44)</f>
        <v>0.45405732252758857</v>
      </c>
      <c r="U43" s="39">
        <f t="shared" ref="U43:X43" si="37">CORREL($K34:$K44,N34:N44)</f>
        <v>-0.75652716297542622</v>
      </c>
      <c r="V43" s="39">
        <f t="shared" si="37"/>
        <v>-0.95743690922352942</v>
      </c>
      <c r="W43" s="39">
        <f t="shared" si="37"/>
        <v>-0.88897246969264732</v>
      </c>
      <c r="X43" s="39">
        <f t="shared" si="37"/>
        <v>0.99998727169786539</v>
      </c>
      <c r="Y43" s="58">
        <f t="shared" si="29"/>
        <v>0.45405732252758857</v>
      </c>
      <c r="Z43" s="58">
        <f t="shared" si="27"/>
        <v>0.75652716297542622</v>
      </c>
      <c r="AA43" s="58">
        <f t="shared" si="27"/>
        <v>0.95743690922352942</v>
      </c>
      <c r="AB43" s="58">
        <f t="shared" si="27"/>
        <v>0.88897246969264732</v>
      </c>
      <c r="AC43" s="58">
        <f t="shared" si="27"/>
        <v>0.99998727169786539</v>
      </c>
    </row>
    <row r="44" spans="1:29">
      <c r="A44" t="s">
        <v>144</v>
      </c>
      <c r="B44" s="40">
        <v>0.8738858637961191</v>
      </c>
      <c r="C44" s="40">
        <v>0.12611413593218843</v>
      </c>
      <c r="D44" s="40">
        <v>0.35796341826466077</v>
      </c>
      <c r="E44" s="40">
        <v>0.46346690661637141</v>
      </c>
      <c r="F44" s="40">
        <v>0.15256306243020559</v>
      </c>
      <c r="G44" s="40">
        <v>2.6006613144762481E-2</v>
      </c>
      <c r="H44" s="40">
        <v>0.66647183582631009</v>
      </c>
      <c r="I44" s="40">
        <v>0.16542747660351462</v>
      </c>
      <c r="J44" s="40">
        <v>0.16810068845307097</v>
      </c>
      <c r="K44" s="40">
        <v>0.97984035223439458</v>
      </c>
      <c r="L44" s="40">
        <v>2.0159648108058405E-2</v>
      </c>
      <c r="M44" s="40">
        <v>0</v>
      </c>
      <c r="N44" s="40">
        <v>2.6990553306342779E-3</v>
      </c>
      <c r="O44" s="40">
        <v>7.8272604588394065E-2</v>
      </c>
      <c r="P44" s="40">
        <v>0.60278902384165545</v>
      </c>
      <c r="Q44" s="40">
        <v>0.31623931623931623</v>
      </c>
      <c r="S44" t="s">
        <v>156</v>
      </c>
      <c r="T44" s="39">
        <f>CORREL($L34:$L44,M34:M44)</f>
        <v>-0.45405732753123113</v>
      </c>
      <c r="U44" s="39">
        <f t="shared" ref="U44:X44" si="38">CORREL($L34:$L44,N34:N44)</f>
        <v>0.75652715511368473</v>
      </c>
      <c r="V44" s="39">
        <f t="shared" si="38"/>
        <v>0.95743690585599917</v>
      </c>
      <c r="W44" s="39">
        <f t="shared" si="38"/>
        <v>0.88897247516953659</v>
      </c>
      <c r="X44" s="39">
        <f t="shared" si="38"/>
        <v>-0.9999872717041588</v>
      </c>
      <c r="Y44" s="58">
        <f t="shared" si="29"/>
        <v>0.45405732753123113</v>
      </c>
      <c r="Z44" s="58">
        <f t="shared" si="27"/>
        <v>0.75652715511368473</v>
      </c>
      <c r="AA44" s="58">
        <f t="shared" si="27"/>
        <v>0.95743690585599917</v>
      </c>
      <c r="AB44" s="58">
        <f t="shared" si="27"/>
        <v>0.88897247516953659</v>
      </c>
      <c r="AC44" s="58">
        <f t="shared" si="27"/>
        <v>0.9999872717041588</v>
      </c>
    </row>
    <row r="45" spans="1:29" ht="15" thickBot="1">
      <c r="S45" s="39"/>
      <c r="T45" s="39"/>
      <c r="U45" s="39"/>
      <c r="V45" s="39"/>
      <c r="W45" s="39"/>
    </row>
    <row r="46" spans="1:29" ht="15" thickBot="1">
      <c r="A46" t="s">
        <v>164</v>
      </c>
      <c r="B46" t="s">
        <v>146</v>
      </c>
      <c r="C46" t="s">
        <v>147</v>
      </c>
      <c r="D46" t="s">
        <v>148</v>
      </c>
      <c r="E46" t="s">
        <v>149</v>
      </c>
      <c r="F46" t="s">
        <v>150</v>
      </c>
      <c r="G46" t="s">
        <v>151</v>
      </c>
      <c r="H46" t="s">
        <v>152</v>
      </c>
      <c r="I46" t="s">
        <v>153</v>
      </c>
      <c r="J46" t="s">
        <v>154</v>
      </c>
      <c r="K46" t="s">
        <v>155</v>
      </c>
      <c r="L46" t="s">
        <v>156</v>
      </c>
      <c r="M46" t="s">
        <v>157</v>
      </c>
      <c r="N46" t="s">
        <v>158</v>
      </c>
      <c r="O46" t="s">
        <v>159</v>
      </c>
      <c r="P46" t="s">
        <v>160</v>
      </c>
      <c r="Q46" t="s">
        <v>161</v>
      </c>
      <c r="S46" s="59">
        <f>AVERAGE(Y47:AC57)</f>
        <v>0.83368926692011769</v>
      </c>
      <c r="T46" t="s">
        <v>157</v>
      </c>
      <c r="U46" t="s">
        <v>158</v>
      </c>
      <c r="V46" t="s">
        <v>159</v>
      </c>
      <c r="W46" t="s">
        <v>160</v>
      </c>
      <c r="X46" t="s">
        <v>161</v>
      </c>
      <c r="Y46" t="str">
        <f>T46</f>
        <v>y1</v>
      </c>
      <c r="Z46" t="str">
        <f t="shared" ref="Z46:AC46" si="39">U46</f>
        <v>y2</v>
      </c>
      <c r="AA46" t="str">
        <f t="shared" si="39"/>
        <v>y3</v>
      </c>
      <c r="AB46" t="str">
        <f t="shared" si="39"/>
        <v>y4</v>
      </c>
      <c r="AC46" t="str">
        <f t="shared" si="39"/>
        <v>y5</v>
      </c>
    </row>
    <row r="47" spans="1:29">
      <c r="A47" t="s">
        <v>134</v>
      </c>
      <c r="B47" s="40">
        <v>0.75360294076212753</v>
      </c>
      <c r="C47" s="40">
        <v>0.2463970590919119</v>
      </c>
      <c r="D47" s="40">
        <v>0.14553505040709855</v>
      </c>
      <c r="E47" s="40">
        <v>0.74059465919558642</v>
      </c>
      <c r="F47" s="40">
        <v>5.8362576155764546E-2</v>
      </c>
      <c r="G47" s="40">
        <v>5.5507710059485071E-2</v>
      </c>
      <c r="H47" s="40">
        <v>3.4008438180456228E-2</v>
      </c>
      <c r="I47" s="40">
        <v>0.44852437046497268</v>
      </c>
      <c r="J47" s="40">
        <v>0.51746719255366136</v>
      </c>
      <c r="K47" s="40">
        <v>0.94246383563676395</v>
      </c>
      <c r="L47" s="40">
        <v>5.7536163707511356E-2</v>
      </c>
      <c r="M47" s="40">
        <v>1.8304960644334616E-4</v>
      </c>
      <c r="N47" s="40">
        <v>5.8575874061870771E-3</v>
      </c>
      <c r="O47" s="40">
        <v>0.15943620721215448</v>
      </c>
      <c r="P47" s="40">
        <v>0.65952773201537618</v>
      </c>
      <c r="Q47" s="40">
        <v>0.17499542375983893</v>
      </c>
      <c r="S47" t="s">
        <v>146</v>
      </c>
      <c r="T47" s="39">
        <f>CORREL($B47:$B57,M47:M57)</f>
        <v>0.61614433232101629</v>
      </c>
      <c r="U47" s="39">
        <f>CORREL($B47:$B57,N47:N57)</f>
        <v>-0.77967438117317223</v>
      </c>
      <c r="V47" s="39">
        <f>CORREL($B47:$B57,O47:O57)</f>
        <v>-0.92497315376935252</v>
      </c>
      <c r="W47" s="39">
        <f>CORREL($B47:$B57,P47:P57)</f>
        <v>-0.87449396266091528</v>
      </c>
      <c r="X47" s="39">
        <f>CORREL($B47:$B57,Q47:Q57)</f>
        <v>0.97316051710099172</v>
      </c>
      <c r="Y47" s="58">
        <f>ABS(T47)</f>
        <v>0.61614433232101629</v>
      </c>
      <c r="Z47" s="58">
        <f t="shared" ref="Z47:AC57" si="40">ABS(U47)</f>
        <v>0.77967438117317223</v>
      </c>
      <c r="AA47" s="58">
        <f t="shared" si="40"/>
        <v>0.92497315376935252</v>
      </c>
      <c r="AB47" s="58">
        <f t="shared" si="40"/>
        <v>0.87449396266091528</v>
      </c>
      <c r="AC47" s="58">
        <f t="shared" si="40"/>
        <v>0.97316051710099172</v>
      </c>
    </row>
    <row r="48" spans="1:29">
      <c r="A48" t="s">
        <v>135</v>
      </c>
      <c r="B48" s="40">
        <v>0.7874476025947369</v>
      </c>
      <c r="C48" s="40">
        <v>0.21255239727766947</v>
      </c>
      <c r="D48" s="40">
        <v>0.20974684029551838</v>
      </c>
      <c r="E48" s="40">
        <v>0.65701411919712949</v>
      </c>
      <c r="F48" s="40">
        <v>8.6013944241093626E-2</v>
      </c>
      <c r="G48" s="40">
        <v>4.7225096922525397E-2</v>
      </c>
      <c r="H48" s="40">
        <v>0.20293729188373222</v>
      </c>
      <c r="I48" s="40">
        <v>0.37269209088799099</v>
      </c>
      <c r="J48" s="40">
        <v>0.42437061530717179</v>
      </c>
      <c r="K48" s="40">
        <v>0.95280374946622581</v>
      </c>
      <c r="L48" s="40">
        <v>4.7196249903396645E-2</v>
      </c>
      <c r="M48" s="40">
        <v>3.1948881789137381E-4</v>
      </c>
      <c r="N48" s="40">
        <v>6.3897763578274758E-3</v>
      </c>
      <c r="O48" s="40">
        <v>0.13450479233226836</v>
      </c>
      <c r="P48" s="40">
        <v>0.63258785942492013</v>
      </c>
      <c r="Q48" s="40">
        <v>0.22619808306709266</v>
      </c>
      <c r="S48" t="s">
        <v>147</v>
      </c>
      <c r="T48" s="39">
        <f>CORREL($C47:$C57,M47:M57)</f>
        <v>-0.61614433873350505</v>
      </c>
      <c r="U48" s="39">
        <f t="shared" ref="U48:X48" si="41">CORREL($C47:$C57,N47:N57)</f>
        <v>0.77967437721169963</v>
      </c>
      <c r="V48" s="39">
        <f t="shared" si="41"/>
        <v>0.92497315096545862</v>
      </c>
      <c r="W48" s="39">
        <f t="shared" si="41"/>
        <v>0.87449396424037995</v>
      </c>
      <c r="X48" s="39">
        <f t="shared" si="41"/>
        <v>-0.97316051587407049</v>
      </c>
      <c r="Y48" s="58">
        <f t="shared" ref="Y48:Y57" si="42">ABS(T48)</f>
        <v>0.61614433873350505</v>
      </c>
      <c r="Z48" s="58">
        <f t="shared" si="40"/>
        <v>0.77967437721169963</v>
      </c>
      <c r="AA48" s="58">
        <f t="shared" si="40"/>
        <v>0.92497315096545862</v>
      </c>
      <c r="AB48" s="58">
        <f t="shared" si="40"/>
        <v>0.87449396424037995</v>
      </c>
      <c r="AC48" s="58">
        <f t="shared" si="40"/>
        <v>0.97316051587407049</v>
      </c>
    </row>
    <row r="49" spans="1:29">
      <c r="A49" t="s">
        <v>136</v>
      </c>
      <c r="B49" s="40">
        <v>0.75841011051398699</v>
      </c>
      <c r="C49" s="40">
        <v>0.24158988926388794</v>
      </c>
      <c r="D49" s="40">
        <v>0.15465761526653876</v>
      </c>
      <c r="E49" s="40">
        <v>0.72872000802617876</v>
      </c>
      <c r="F49" s="40">
        <v>6.229089441441029E-2</v>
      </c>
      <c r="G49" s="40">
        <v>5.4331481280293026E-2</v>
      </c>
      <c r="H49" s="40">
        <v>5.8006456999002927E-2</v>
      </c>
      <c r="I49" s="40">
        <v>0.43775335196851983</v>
      </c>
      <c r="J49" s="40">
        <v>0.50424018975856333</v>
      </c>
      <c r="K49" s="40">
        <v>0.94393285262541271</v>
      </c>
      <c r="L49" s="40">
        <v>5.6067148056720501E-2</v>
      </c>
      <c r="M49" s="40">
        <v>2.0437359493153485E-4</v>
      </c>
      <c r="N49" s="40">
        <v>6.1312078479460455E-3</v>
      </c>
      <c r="O49" s="40">
        <v>0.14653586756591047</v>
      </c>
      <c r="P49" s="40">
        <v>0.66155732679337831</v>
      </c>
      <c r="Q49" s="40">
        <v>0.18557122419783365</v>
      </c>
      <c r="S49" t="s">
        <v>148</v>
      </c>
      <c r="T49" s="39">
        <f>CORREL($D47:$D57,M47:M57)</f>
        <v>0.61613473351277159</v>
      </c>
      <c r="U49" s="39">
        <f t="shared" ref="U49:X49" si="43">CORREL($D47:$D57,N47:N57)</f>
        <v>-0.77968059022746872</v>
      </c>
      <c r="V49" s="39">
        <f t="shared" si="43"/>
        <v>-0.92497731052796295</v>
      </c>
      <c r="W49" s="39">
        <f t="shared" si="43"/>
        <v>-0.87449144147675506</v>
      </c>
      <c r="X49" s="39">
        <f t="shared" si="43"/>
        <v>0.97316227033300817</v>
      </c>
      <c r="Y49" s="58">
        <f t="shared" si="42"/>
        <v>0.61613473351277159</v>
      </c>
      <c r="Z49" s="58">
        <f t="shared" si="40"/>
        <v>0.77968059022746872</v>
      </c>
      <c r="AA49" s="58">
        <f t="shared" si="40"/>
        <v>0.92497731052796295</v>
      </c>
      <c r="AB49" s="58">
        <f t="shared" si="40"/>
        <v>0.87449144147675506</v>
      </c>
      <c r="AC49" s="58">
        <f t="shared" si="40"/>
        <v>0.97316227033300817</v>
      </c>
    </row>
    <row r="50" spans="1:29">
      <c r="A50" t="s">
        <v>137</v>
      </c>
      <c r="B50" s="40">
        <v>0.78542153561128569</v>
      </c>
      <c r="C50" s="40">
        <v>0.21457846443111817</v>
      </c>
      <c r="D50" s="40">
        <v>0.20591011526464964</v>
      </c>
      <c r="E50" s="40">
        <v>0.66200884824217321</v>
      </c>
      <c r="F50" s="40">
        <v>8.4360256114442367E-2</v>
      </c>
      <c r="G50" s="40">
        <v>4.7720782608717462E-2</v>
      </c>
      <c r="H50" s="40">
        <v>0.19284793637664249</v>
      </c>
      <c r="I50" s="40">
        <v>0.37722125497088121</v>
      </c>
      <c r="J50" s="40">
        <v>0.42993081031798913</v>
      </c>
      <c r="K50" s="40">
        <v>0.95218541660013667</v>
      </c>
      <c r="L50" s="40">
        <v>4.7814583336411892E-2</v>
      </c>
      <c r="M50" s="40">
        <v>0</v>
      </c>
      <c r="N50" s="40">
        <v>4.6461758398856322E-3</v>
      </c>
      <c r="O50" s="40">
        <v>0.13116511794138672</v>
      </c>
      <c r="P50" s="40">
        <v>0.64224446032880633</v>
      </c>
      <c r="Q50" s="40">
        <v>0.22194424588992137</v>
      </c>
      <c r="S50" t="s">
        <v>149</v>
      </c>
      <c r="T50" s="39">
        <f>CORREL($E47:$E57,M47:M57)</f>
        <v>-0.61613355511660317</v>
      </c>
      <c r="U50" s="39">
        <f t="shared" ref="U50:X50" si="44">CORREL($E47:$E57,N47:N57)</f>
        <v>0.7796815673507087</v>
      </c>
      <c r="V50" s="39">
        <f t="shared" si="44"/>
        <v>0.92497738092437309</v>
      </c>
      <c r="W50" s="39">
        <f t="shared" si="44"/>
        <v>0.87449147060824806</v>
      </c>
      <c r="X50" s="39">
        <f t="shared" si="44"/>
        <v>-0.97316237224754953</v>
      </c>
      <c r="Y50" s="58">
        <f t="shared" si="42"/>
        <v>0.61613355511660317</v>
      </c>
      <c r="Z50" s="58">
        <f t="shared" si="40"/>
        <v>0.7796815673507087</v>
      </c>
      <c r="AA50" s="58">
        <f t="shared" si="40"/>
        <v>0.92497738092437309</v>
      </c>
      <c r="AB50" s="58">
        <f t="shared" si="40"/>
        <v>0.87449147060824806</v>
      </c>
      <c r="AC50" s="58">
        <f t="shared" si="40"/>
        <v>0.97316237224754953</v>
      </c>
    </row>
    <row r="51" spans="1:29">
      <c r="A51" t="s">
        <v>138</v>
      </c>
      <c r="B51" s="40">
        <v>0.93146779447274453</v>
      </c>
      <c r="C51" s="40">
        <v>6.8532204905978208E-2</v>
      </c>
      <c r="D51" s="40">
        <v>0.48301471825498787</v>
      </c>
      <c r="E51" s="40">
        <v>0.301321390477786</v>
      </c>
      <c r="F51" s="40">
        <v>0.20368214737016593</v>
      </c>
      <c r="G51" s="40">
        <v>1.1981744100313404E-2</v>
      </c>
      <c r="H51" s="40">
        <v>0.92158570171526299</v>
      </c>
      <c r="I51" s="40">
        <v>5.0098852022656314E-2</v>
      </c>
      <c r="J51" s="40">
        <v>2.831544407191942E-2</v>
      </c>
      <c r="K51" s="40">
        <v>0.99680150185196359</v>
      </c>
      <c r="L51" s="40">
        <v>3.1984979580049937E-3</v>
      </c>
      <c r="M51" s="40">
        <v>1.288659793814433E-3</v>
      </c>
      <c r="N51" s="40">
        <v>1.288659793814433E-3</v>
      </c>
      <c r="O51" s="40">
        <v>4.8969072164948453E-2</v>
      </c>
      <c r="P51" s="40">
        <v>0.57860824742268047</v>
      </c>
      <c r="Q51" s="40">
        <v>0.36984536082474229</v>
      </c>
      <c r="S51" t="s">
        <v>150</v>
      </c>
      <c r="T51" s="39">
        <f>CORREL($F47:$F57,M47:M57)</f>
        <v>0.61613046678937011</v>
      </c>
      <c r="U51" s="39">
        <f t="shared" ref="U51:X51" si="45">CORREL($F47:$F57,N47:N57)</f>
        <v>-0.77968136086118056</v>
      </c>
      <c r="V51" s="39">
        <f t="shared" si="45"/>
        <v>-0.92497819709197426</v>
      </c>
      <c r="W51" s="39">
        <f t="shared" si="45"/>
        <v>-0.87449283263606492</v>
      </c>
      <c r="X51" s="39">
        <f t="shared" si="45"/>
        <v>0.97316348914763018</v>
      </c>
      <c r="Y51" s="58">
        <f t="shared" si="42"/>
        <v>0.61613046678937011</v>
      </c>
      <c r="Z51" s="58">
        <f t="shared" si="40"/>
        <v>0.77968136086118056</v>
      </c>
      <c r="AA51" s="58">
        <f t="shared" si="40"/>
        <v>0.92497819709197426</v>
      </c>
      <c r="AB51" s="58">
        <f t="shared" si="40"/>
        <v>0.87449283263606492</v>
      </c>
      <c r="AC51" s="58">
        <f t="shared" si="40"/>
        <v>0.97316348914763018</v>
      </c>
    </row>
    <row r="52" spans="1:29">
      <c r="A52" t="s">
        <v>139</v>
      </c>
      <c r="B52" s="40">
        <v>0.8791500011383423</v>
      </c>
      <c r="C52" s="40">
        <v>0.12084999929889392</v>
      </c>
      <c r="D52" s="40">
        <v>0.38374534995386256</v>
      </c>
      <c r="E52" s="40">
        <v>0.43053268792840182</v>
      </c>
      <c r="F52" s="40">
        <v>0.16093807396871931</v>
      </c>
      <c r="G52" s="40">
        <v>2.4783887687758473E-2</v>
      </c>
      <c r="H52" s="40">
        <v>0.66055632129812791</v>
      </c>
      <c r="I52" s="40">
        <v>0.16728926939237693</v>
      </c>
      <c r="J52" s="40">
        <v>0.17215440122928247</v>
      </c>
      <c r="K52" s="40">
        <v>0.98082229427517287</v>
      </c>
      <c r="L52" s="40">
        <v>1.9177705992142791E-2</v>
      </c>
      <c r="M52" s="40">
        <v>0</v>
      </c>
      <c r="N52" s="40">
        <v>0</v>
      </c>
      <c r="O52" s="40">
        <v>4.807692307692308E-2</v>
      </c>
      <c r="P52" s="40">
        <v>0.61899038461538458</v>
      </c>
      <c r="Q52" s="40">
        <v>0.33293269230769229</v>
      </c>
      <c r="S52" t="s">
        <v>151</v>
      </c>
      <c r="T52" s="39">
        <f>CORREL($G47:$G57,M47:M57)</f>
        <v>-0.61613236487471301</v>
      </c>
      <c r="U52" s="39">
        <f t="shared" ref="U52:X52" si="46">CORREL($G47:$G57,N47:N57)</f>
        <v>0.77967332642748177</v>
      </c>
      <c r="V52" s="39">
        <f t="shared" si="46"/>
        <v>0.92497957157404842</v>
      </c>
      <c r="W52" s="39">
        <f t="shared" si="46"/>
        <v>0.87449577207811935</v>
      </c>
      <c r="X52" s="39">
        <f t="shared" si="46"/>
        <v>-0.97316531035703369</v>
      </c>
      <c r="Y52" s="58">
        <f t="shared" si="42"/>
        <v>0.61613236487471301</v>
      </c>
      <c r="Z52" s="58">
        <f t="shared" si="40"/>
        <v>0.77967332642748177</v>
      </c>
      <c r="AA52" s="58">
        <f t="shared" si="40"/>
        <v>0.92497957157404842</v>
      </c>
      <c r="AB52" s="58">
        <f t="shared" si="40"/>
        <v>0.87449577207811935</v>
      </c>
      <c r="AC52" s="58">
        <f t="shared" si="40"/>
        <v>0.97316531035703369</v>
      </c>
    </row>
    <row r="53" spans="1:29">
      <c r="A53" t="s">
        <v>140</v>
      </c>
      <c r="B53" s="40">
        <v>0.83561615789156241</v>
      </c>
      <c r="C53" s="40">
        <v>0.16438384280472731</v>
      </c>
      <c r="D53" s="40">
        <v>0.3011462297940164</v>
      </c>
      <c r="E53" s="40">
        <v>0.53804620959565896</v>
      </c>
      <c r="F53" s="40">
        <v>0.12537034241583114</v>
      </c>
      <c r="G53" s="40">
        <v>3.5437216556494497E-2</v>
      </c>
      <c r="H53" s="40">
        <v>0.44330654546771969</v>
      </c>
      <c r="I53" s="40">
        <v>0.26479629366208851</v>
      </c>
      <c r="J53" s="40">
        <v>0.2918971602321041</v>
      </c>
      <c r="K53" s="40">
        <v>0.96752123790772959</v>
      </c>
      <c r="L53" s="40">
        <v>3.2478762936157583E-2</v>
      </c>
      <c r="M53" s="40">
        <v>0</v>
      </c>
      <c r="N53" s="40">
        <v>0</v>
      </c>
      <c r="O53" s="40">
        <v>7.1428571428571425E-2</v>
      </c>
      <c r="P53" s="40">
        <v>0.6607142857142857</v>
      </c>
      <c r="Q53" s="40">
        <v>0.26785714285714285</v>
      </c>
      <c r="S53" t="s">
        <v>152</v>
      </c>
      <c r="T53" s="39">
        <f>CORREL($H47:$H57,M47:M57)</f>
        <v>0.61609282251264019</v>
      </c>
      <c r="U53" s="39">
        <f t="shared" ref="U53:X53" si="47">CORREL($H47:$H57,N47:N57)</f>
        <v>-0.77969552375235185</v>
      </c>
      <c r="V53" s="39">
        <f t="shared" si="47"/>
        <v>-0.92499409743236849</v>
      </c>
      <c r="W53" s="39">
        <f t="shared" si="47"/>
        <v>-0.87449073198295157</v>
      </c>
      <c r="X53" s="39">
        <f t="shared" si="47"/>
        <v>0.97317316076945182</v>
      </c>
      <c r="Y53" s="58">
        <f t="shared" si="42"/>
        <v>0.61609282251264019</v>
      </c>
      <c r="Z53" s="58">
        <f t="shared" si="40"/>
        <v>0.77969552375235185</v>
      </c>
      <c r="AA53" s="58">
        <f t="shared" si="40"/>
        <v>0.92499409743236849</v>
      </c>
      <c r="AB53" s="58">
        <f t="shared" si="40"/>
        <v>0.87449073198295157</v>
      </c>
      <c r="AC53" s="58">
        <f t="shared" si="40"/>
        <v>0.97317316076945182</v>
      </c>
    </row>
    <row r="54" spans="1:29">
      <c r="A54" t="s">
        <v>141</v>
      </c>
      <c r="B54" s="40">
        <v>0.84734901360761572</v>
      </c>
      <c r="C54" s="40">
        <v>0.1526509867176867</v>
      </c>
      <c r="D54" s="40">
        <v>0.32340818804470672</v>
      </c>
      <c r="E54" s="40">
        <v>0.50906608714840962</v>
      </c>
      <c r="F54" s="40">
        <v>0.13495973575644504</v>
      </c>
      <c r="G54" s="40">
        <v>3.2565988987877187E-2</v>
      </c>
      <c r="H54" s="40">
        <v>0.50185554269397303</v>
      </c>
      <c r="I54" s="40">
        <v>0.23850414194936373</v>
      </c>
      <c r="J54" s="40">
        <v>0.25964031547308775</v>
      </c>
      <c r="K54" s="40">
        <v>0.97110599388889074</v>
      </c>
      <c r="L54" s="40">
        <v>2.8894006168637583E-2</v>
      </c>
      <c r="M54" s="40">
        <v>0</v>
      </c>
      <c r="N54" s="40">
        <v>1.6877637130801688E-3</v>
      </c>
      <c r="O54" s="40">
        <v>8.0168776371308023E-2</v>
      </c>
      <c r="P54" s="40">
        <v>0.62278481012658227</v>
      </c>
      <c r="Q54" s="40">
        <v>0.29535864978902954</v>
      </c>
      <c r="S54" t="s">
        <v>153</v>
      </c>
      <c r="T54" s="39">
        <f>CORREL($I47:$I57,M47:M57)</f>
        <v>-0.61615113445999636</v>
      </c>
      <c r="U54" s="39">
        <f t="shared" ref="U54:X54" si="48">CORREL($I47:$I57,N47:N57)</f>
        <v>0.77966105089986726</v>
      </c>
      <c r="V54" s="39">
        <f t="shared" si="48"/>
        <v>0.92496428245357276</v>
      </c>
      <c r="W54" s="39">
        <f t="shared" si="48"/>
        <v>0.87450880860381786</v>
      </c>
      <c r="X54" s="39">
        <f t="shared" si="48"/>
        <v>-0.97316104206121634</v>
      </c>
      <c r="Y54" s="58">
        <f t="shared" si="42"/>
        <v>0.61615113445999636</v>
      </c>
      <c r="Z54" s="58">
        <f t="shared" si="40"/>
        <v>0.77966105089986726</v>
      </c>
      <c r="AA54" s="58">
        <f t="shared" si="40"/>
        <v>0.92496428245357276</v>
      </c>
      <c r="AB54" s="58">
        <f t="shared" si="40"/>
        <v>0.87450880860381786</v>
      </c>
      <c r="AC54" s="58">
        <f t="shared" si="40"/>
        <v>0.97316104206121634</v>
      </c>
    </row>
    <row r="55" spans="1:29">
      <c r="A55" t="s">
        <v>142</v>
      </c>
      <c r="B55" s="40">
        <v>0.84563849408616898</v>
      </c>
      <c r="C55" s="40">
        <v>0.15436150584293318</v>
      </c>
      <c r="D55" s="40">
        <v>0.32016152345184046</v>
      </c>
      <c r="E55" s="40">
        <v>0.51329603438665916</v>
      </c>
      <c r="F55" s="40">
        <v>0.1335590549694762</v>
      </c>
      <c r="G55" s="40">
        <v>3.2983386950827365E-2</v>
      </c>
      <c r="H55" s="40">
        <v>0.49331538640444628</v>
      </c>
      <c r="I55" s="40">
        <v>0.2423404288096028</v>
      </c>
      <c r="J55" s="40">
        <v>0.26434418534363757</v>
      </c>
      <c r="K55" s="40">
        <v>0.97058360355936402</v>
      </c>
      <c r="L55" s="40">
        <v>2.9416396359382781E-2</v>
      </c>
      <c r="M55" s="40">
        <v>0</v>
      </c>
      <c r="N55" s="40">
        <v>4.3795620437956208E-3</v>
      </c>
      <c r="O55" s="40">
        <v>7.153284671532846E-2</v>
      </c>
      <c r="P55" s="40">
        <v>0.60875912408759125</v>
      </c>
      <c r="Q55" s="40">
        <v>0.31532846715328466</v>
      </c>
      <c r="S55" t="s">
        <v>154</v>
      </c>
      <c r="T55" s="39">
        <f>CORREL($J47:$J57,M47:M57)</f>
        <v>-0.61604531084022118</v>
      </c>
      <c r="U55" s="39">
        <f t="shared" ref="U55:X55" si="49">CORREL($J47:$J57,N47:N57)</f>
        <v>0.77972359816921699</v>
      </c>
      <c r="V55" s="39">
        <f t="shared" si="49"/>
        <v>0.92501837443974633</v>
      </c>
      <c r="W55" s="39">
        <f t="shared" si="49"/>
        <v>0.87447599193757219</v>
      </c>
      <c r="X55" s="39">
        <f t="shared" si="49"/>
        <v>-0.97318301970579946</v>
      </c>
      <c r="Y55" s="58">
        <f t="shared" si="42"/>
        <v>0.61604531084022118</v>
      </c>
      <c r="Z55" s="58">
        <f t="shared" si="40"/>
        <v>0.77972359816921699</v>
      </c>
      <c r="AA55" s="58">
        <f t="shared" si="40"/>
        <v>0.92501837443974633</v>
      </c>
      <c r="AB55" s="58">
        <f t="shared" si="40"/>
        <v>0.87447599193757219</v>
      </c>
      <c r="AC55" s="58">
        <f t="shared" si="40"/>
        <v>0.97318301970579946</v>
      </c>
    </row>
    <row r="56" spans="1:29">
      <c r="A56" t="s">
        <v>143</v>
      </c>
      <c r="B56" s="40">
        <v>0.92193731490351427</v>
      </c>
      <c r="C56" s="40">
        <v>7.8062683917722531E-2</v>
      </c>
      <c r="D56" s="40">
        <v>0.46492176230399679</v>
      </c>
      <c r="E56" s="40">
        <v>0.32487001677022659</v>
      </c>
      <c r="F56" s="40">
        <v>0.19589545170082595</v>
      </c>
      <c r="G56" s="40">
        <v>1.4312771726774953E-2</v>
      </c>
      <c r="H56" s="40">
        <v>0.87400351093985096</v>
      </c>
      <c r="I56" s="40">
        <v>7.1396866330091596E-2</v>
      </c>
      <c r="J56" s="40">
        <v>5.4599622422468998E-2</v>
      </c>
      <c r="K56" s="40">
        <v>0.99389792620934281</v>
      </c>
      <c r="L56" s="40">
        <v>6.1020739038822958E-3</v>
      </c>
      <c r="M56" s="40">
        <v>1.6722408026755853E-3</v>
      </c>
      <c r="N56" s="40">
        <v>1.6722408026755853E-3</v>
      </c>
      <c r="O56" s="40">
        <v>6.5217391304347824E-2</v>
      </c>
      <c r="P56" s="40">
        <v>0.58862876254180607</v>
      </c>
      <c r="Q56" s="40">
        <v>0.34280936454849498</v>
      </c>
      <c r="S56" t="s">
        <v>155</v>
      </c>
      <c r="T56" s="39">
        <f>CORREL($K47:$K57,M47:M57)</f>
        <v>0.61614897950607228</v>
      </c>
      <c r="U56" s="39">
        <f t="shared" ref="U56:X56" si="50">CORREL($K47:$K57,N47:N57)</f>
        <v>-0.77968109339863845</v>
      </c>
      <c r="V56" s="39">
        <f t="shared" si="50"/>
        <v>-0.92497415782818293</v>
      </c>
      <c r="W56" s="39">
        <f t="shared" si="50"/>
        <v>-0.87448478306545929</v>
      </c>
      <c r="X56" s="39">
        <f t="shared" si="50"/>
        <v>0.97315731238659631</v>
      </c>
      <c r="Y56" s="58">
        <f t="shared" si="42"/>
        <v>0.61614897950607228</v>
      </c>
      <c r="Z56" s="58">
        <f t="shared" si="40"/>
        <v>0.77968109339863845</v>
      </c>
      <c r="AA56" s="58">
        <f t="shared" si="40"/>
        <v>0.92497415782818293</v>
      </c>
      <c r="AB56" s="58">
        <f t="shared" si="40"/>
        <v>0.87448478306545929</v>
      </c>
      <c r="AC56" s="58">
        <f t="shared" si="40"/>
        <v>0.97315731238659631</v>
      </c>
    </row>
    <row r="57" spans="1:29">
      <c r="A57" t="s">
        <v>144</v>
      </c>
      <c r="B57" s="40">
        <v>0.85653369814208813</v>
      </c>
      <c r="C57" s="40">
        <v>0.14346630251788975</v>
      </c>
      <c r="D57" s="40">
        <v>0.34083295099915911</v>
      </c>
      <c r="E57" s="40">
        <v>0.48638735146377055</v>
      </c>
      <c r="F57" s="40">
        <v>0.14246130565508441</v>
      </c>
      <c r="G57" s="40">
        <v>3.0318392019912484E-2</v>
      </c>
      <c r="H57" s="40">
        <v>0.54768800052847122</v>
      </c>
      <c r="I57" s="40">
        <v>0.21791611273558076</v>
      </c>
      <c r="J57" s="40">
        <v>0.23439588971909686</v>
      </c>
      <c r="K57" s="40">
        <v>0.97391154885281983</v>
      </c>
      <c r="L57" s="40">
        <v>2.608845122503697E-2</v>
      </c>
      <c r="M57" s="40">
        <v>0</v>
      </c>
      <c r="N57" s="40">
        <v>2.6990553306342779E-3</v>
      </c>
      <c r="O57" s="40">
        <v>7.8272604588394065E-2</v>
      </c>
      <c r="P57" s="40">
        <v>0.60278902384165545</v>
      </c>
      <c r="Q57" s="40">
        <v>0.31623931623931623</v>
      </c>
      <c r="S57" t="s">
        <v>156</v>
      </c>
      <c r="T57" s="39">
        <f>CORREL($L47:$L57,M47:M57)</f>
        <v>-0.61614898513966654</v>
      </c>
      <c r="U57" s="39">
        <f t="shared" ref="U57:X57" si="51">CORREL($L47:$L57,N47:N57)</f>
        <v>0.77968108398970459</v>
      </c>
      <c r="V57" s="39">
        <f t="shared" si="51"/>
        <v>0.92497415289214557</v>
      </c>
      <c r="W57" s="39">
        <f t="shared" si="51"/>
        <v>0.87448479149961333</v>
      </c>
      <c r="X57" s="39">
        <f t="shared" si="51"/>
        <v>-0.9731573126659705</v>
      </c>
      <c r="Y57" s="58">
        <f t="shared" si="42"/>
        <v>0.61614898513966654</v>
      </c>
      <c r="Z57" s="58">
        <f t="shared" si="40"/>
        <v>0.77968108398970459</v>
      </c>
      <c r="AA57" s="58">
        <f t="shared" si="40"/>
        <v>0.92497415289214557</v>
      </c>
      <c r="AB57" s="58">
        <f t="shared" si="40"/>
        <v>0.87448479149961333</v>
      </c>
      <c r="AC57" s="58">
        <f t="shared" si="40"/>
        <v>0.9731573126659705</v>
      </c>
    </row>
    <row r="59" spans="1:29">
      <c r="A59" s="43" t="s">
        <v>166</v>
      </c>
    </row>
    <row r="60" spans="1:29">
      <c r="A60" s="44"/>
    </row>
    <row r="61" spans="1:29">
      <c r="A61" s="45" t="s">
        <v>167</v>
      </c>
    </row>
    <row r="62" spans="1:29">
      <c r="A62" s="45" t="s">
        <v>168</v>
      </c>
    </row>
    <row r="63" spans="1:29">
      <c r="A63" s="42"/>
    </row>
    <row r="64" spans="1:29" ht="20.5">
      <c r="A64" s="46" t="s">
        <v>169</v>
      </c>
    </row>
    <row r="65" spans="1:1">
      <c r="A65" s="42"/>
    </row>
    <row r="66" spans="1:1" ht="17.5">
      <c r="A66" s="47" t="s">
        <v>170</v>
      </c>
    </row>
    <row r="67" spans="1:1">
      <c r="A67" s="44"/>
    </row>
    <row r="68" spans="1:1">
      <c r="A68" s="45" t="s">
        <v>171</v>
      </c>
    </row>
    <row r="69" spans="1:1">
      <c r="A69" s="45" t="s">
        <v>172</v>
      </c>
    </row>
    <row r="70" spans="1:1">
      <c r="A70" s="45" t="s">
        <v>173</v>
      </c>
    </row>
    <row r="71" spans="1:1">
      <c r="A71" s="45" t="s">
        <v>174</v>
      </c>
    </row>
    <row r="72" spans="1:1">
      <c r="A72" s="42"/>
    </row>
    <row r="73" spans="1:1" ht="17.5">
      <c r="A73" s="47" t="s">
        <v>175</v>
      </c>
    </row>
    <row r="74" spans="1:1">
      <c r="A74" s="44"/>
    </row>
    <row r="75" spans="1:1">
      <c r="A75" s="45" t="s">
        <v>176</v>
      </c>
    </row>
    <row r="76" spans="1:1">
      <c r="A76" s="45" t="s">
        <v>177</v>
      </c>
    </row>
    <row r="77" spans="1:1">
      <c r="A77" s="45" t="s">
        <v>178</v>
      </c>
    </row>
    <row r="78" spans="1:1">
      <c r="A78" s="45" t="s">
        <v>179</v>
      </c>
    </row>
    <row r="79" spans="1:1">
      <c r="A79" s="42"/>
    </row>
    <row r="81" spans="1:1">
      <c r="A81" s="42"/>
    </row>
    <row r="82" spans="1:1" ht="20.5">
      <c r="A82" s="46" t="s">
        <v>180</v>
      </c>
    </row>
    <row r="83" spans="1:1">
      <c r="A83" s="44"/>
    </row>
    <row r="84" spans="1:1">
      <c r="A84" s="45" t="s">
        <v>181</v>
      </c>
    </row>
    <row r="85" spans="1:1">
      <c r="A85" s="45" t="s">
        <v>182</v>
      </c>
    </row>
    <row r="86" spans="1:1">
      <c r="A86" s="45" t="s">
        <v>183</v>
      </c>
    </row>
    <row r="87" spans="1:1">
      <c r="A87" s="45" t="s">
        <v>184</v>
      </c>
    </row>
    <row r="88" spans="1:1">
      <c r="A88" s="42"/>
    </row>
    <row r="89" spans="1:1">
      <c r="A89" s="43" t="s">
        <v>185</v>
      </c>
    </row>
    <row r="91" spans="1:1">
      <c r="A91" s="51" t="s">
        <v>186</v>
      </c>
    </row>
    <row r="93" spans="1:1">
      <c r="A93" s="43" t="s">
        <v>187</v>
      </c>
    </row>
    <row r="94" spans="1:1">
      <c r="A94" s="44"/>
    </row>
    <row r="95" spans="1:1">
      <c r="A95" s="45" t="s">
        <v>188</v>
      </c>
    </row>
    <row r="96" spans="1:1">
      <c r="A96" s="42"/>
    </row>
    <row r="97" spans="1:1">
      <c r="A97" s="43" t="s">
        <v>189</v>
      </c>
    </row>
    <row r="98" spans="1:1">
      <c r="A98" s="44"/>
    </row>
    <row r="99" spans="1:1">
      <c r="A99" s="45" t="s">
        <v>190</v>
      </c>
    </row>
    <row r="100" spans="1:1">
      <c r="A100" s="45" t="s">
        <v>191</v>
      </c>
    </row>
    <row r="101" spans="1:1">
      <c r="A101" s="45" t="s">
        <v>192</v>
      </c>
    </row>
    <row r="102" spans="1:1">
      <c r="A102" s="42"/>
    </row>
    <row r="103" spans="1:1">
      <c r="A103" s="43" t="s">
        <v>193</v>
      </c>
    </row>
    <row r="104" spans="1:1">
      <c r="A104" s="44"/>
    </row>
    <row r="105" spans="1:1">
      <c r="A105" s="45" t="s">
        <v>194</v>
      </c>
    </row>
    <row r="106" spans="1:1">
      <c r="A106" s="45" t="s">
        <v>195</v>
      </c>
    </row>
    <row r="107" spans="1:1">
      <c r="A107" s="42"/>
    </row>
    <row r="108" spans="1:1">
      <c r="A108" s="43" t="s">
        <v>196</v>
      </c>
    </row>
    <row r="109" spans="1:1">
      <c r="A109" s="44"/>
    </row>
    <row r="110" spans="1:1">
      <c r="A110" s="48" t="s">
        <v>197</v>
      </c>
    </row>
    <row r="111" spans="1:1">
      <c r="A111" s="48" t="s">
        <v>198</v>
      </c>
    </row>
    <row r="112" spans="1:1">
      <c r="A112" s="48" t="s">
        <v>199</v>
      </c>
    </row>
    <row r="113" spans="1:1">
      <c r="A113" s="42"/>
    </row>
    <row r="114" spans="1:1">
      <c r="A114" s="43" t="s">
        <v>200</v>
      </c>
    </row>
    <row r="116" spans="1:1">
      <c r="A116" s="50" t="s">
        <v>197</v>
      </c>
    </row>
    <row r="118" spans="1:1">
      <c r="A118" s="43" t="s">
        <v>205</v>
      </c>
    </row>
    <row r="119" spans="1:1">
      <c r="A119" s="42"/>
    </row>
    <row r="120" spans="1:1">
      <c r="A120" s="43" t="s">
        <v>201</v>
      </c>
    </row>
    <row r="121" spans="1:1">
      <c r="A121" s="42"/>
    </row>
    <row r="122" spans="1:1">
      <c r="A122" s="43" t="s">
        <v>206</v>
      </c>
    </row>
    <row r="123" spans="1:1">
      <c r="A123" s="42"/>
    </row>
    <row r="124" spans="1:1">
      <c r="A124" s="43" t="s">
        <v>202</v>
      </c>
    </row>
    <row r="125" spans="1:1">
      <c r="A125" s="42"/>
    </row>
    <row r="126" spans="1:1">
      <c r="A126" s="43" t="s">
        <v>207</v>
      </c>
    </row>
    <row r="127" spans="1:1">
      <c r="A127" s="42"/>
    </row>
    <row r="128" spans="1:1">
      <c r="A128" s="43" t="s">
        <v>203</v>
      </c>
    </row>
    <row r="129" spans="1:1">
      <c r="A129" s="42"/>
    </row>
    <row r="130" spans="1:1">
      <c r="A130" s="43" t="s">
        <v>208</v>
      </c>
    </row>
    <row r="131" spans="1:1">
      <c r="A131" s="42"/>
    </row>
    <row r="132" spans="1:1">
      <c r="A132" s="43" t="s">
        <v>209</v>
      </c>
    </row>
    <row r="133" spans="1:1">
      <c r="A133" s="42"/>
    </row>
    <row r="134" spans="1:1">
      <c r="A134" s="43" t="s">
        <v>204</v>
      </c>
    </row>
    <row r="135" spans="1:1">
      <c r="A135" s="42"/>
    </row>
    <row r="136" spans="1:1">
      <c r="A136" s="43" t="s">
        <v>210</v>
      </c>
    </row>
    <row r="137" spans="1:1">
      <c r="A137" s="42"/>
    </row>
    <row r="138" spans="1:1">
      <c r="A138" s="43" t="s">
        <v>211</v>
      </c>
    </row>
    <row r="139" spans="1:1">
      <c r="A139" s="42"/>
    </row>
    <row r="140" spans="1:1">
      <c r="A140" s="52" t="s">
        <v>212</v>
      </c>
    </row>
    <row r="141" spans="1:1">
      <c r="A141" s="42"/>
    </row>
    <row r="142" spans="1:1">
      <c r="A142" s="43" t="s">
        <v>213</v>
      </c>
    </row>
    <row r="143" spans="1:1">
      <c r="A143" s="42"/>
    </row>
    <row r="144" spans="1:1">
      <c r="A144" s="43" t="s">
        <v>214</v>
      </c>
    </row>
    <row r="145" spans="1:1">
      <c r="A145" s="42"/>
    </row>
    <row r="146" spans="1:1">
      <c r="A146" s="43" t="s">
        <v>215</v>
      </c>
    </row>
    <row r="147" spans="1:1">
      <c r="A147" s="42"/>
    </row>
    <row r="148" spans="1:1">
      <c r="A148" s="43" t="s">
        <v>216</v>
      </c>
    </row>
    <row r="149" spans="1:1">
      <c r="A149" s="42"/>
    </row>
    <row r="150" spans="1:1">
      <c r="A150" s="43" t="s">
        <v>217</v>
      </c>
    </row>
    <row r="151" spans="1:1">
      <c r="A151" s="42"/>
    </row>
    <row r="152" spans="1:1">
      <c r="A152" s="43" t="s">
        <v>218</v>
      </c>
    </row>
    <row r="153" spans="1:1">
      <c r="A153" s="44"/>
    </row>
    <row r="154" spans="1:1">
      <c r="A154" s="48" t="s">
        <v>219</v>
      </c>
    </row>
    <row r="155" spans="1:1">
      <c r="A155" s="48" t="s">
        <v>220</v>
      </c>
    </row>
    <row r="156" spans="1:1">
      <c r="A156" s="42"/>
    </row>
    <row r="157" spans="1:1">
      <c r="A157" s="43" t="s">
        <v>221</v>
      </c>
    </row>
    <row r="159" spans="1:1">
      <c r="A159" s="53" t="s">
        <v>222</v>
      </c>
    </row>
    <row r="161" spans="1:1">
      <c r="A161" s="54" t="s">
        <v>223</v>
      </c>
    </row>
    <row r="162" spans="1:1">
      <c r="A162" s="55" t="s">
        <v>224</v>
      </c>
    </row>
    <row r="168" spans="1:1">
      <c r="A168" s="60" t="s">
        <v>266</v>
      </c>
    </row>
    <row r="169" spans="1:1">
      <c r="A169" s="61" t="s">
        <v>267</v>
      </c>
    </row>
    <row r="170" spans="1:1" ht="43.5">
      <c r="A170" s="60" t="s">
        <v>268</v>
      </c>
    </row>
    <row r="171" spans="1:1" ht="29">
      <c r="A171" s="61" t="s">
        <v>269</v>
      </c>
    </row>
    <row r="172" spans="1:1" ht="29">
      <c r="A172" s="61" t="s">
        <v>270</v>
      </c>
    </row>
    <row r="175" spans="1:1">
      <c r="A175" s="61" t="s">
        <v>271</v>
      </c>
    </row>
    <row r="176" spans="1:1">
      <c r="A176" s="61" t="s">
        <v>272</v>
      </c>
    </row>
    <row r="177" spans="1:1">
      <c r="A177" s="60" t="s">
        <v>273</v>
      </c>
    </row>
    <row r="178" spans="1:1">
      <c r="A178" s="60" t="s">
        <v>274</v>
      </c>
    </row>
    <row r="179" spans="1:1">
      <c r="A179" s="60" t="s">
        <v>275</v>
      </c>
    </row>
    <row r="180" spans="1:1">
      <c r="A180" s="60" t="s">
        <v>276</v>
      </c>
    </row>
    <row r="181" spans="1:1">
      <c r="A181" s="61" t="s">
        <v>277</v>
      </c>
    </row>
    <row r="182" spans="1:1">
      <c r="A182" s="60" t="s">
        <v>278</v>
      </c>
    </row>
    <row r="183" spans="1:1">
      <c r="A183" s="60" t="s">
        <v>279</v>
      </c>
    </row>
    <row r="184" spans="1:1">
      <c r="A184" s="60" t="s">
        <v>280</v>
      </c>
    </row>
    <row r="185" spans="1:1">
      <c r="A185" s="60" t="s">
        <v>281</v>
      </c>
    </row>
    <row r="188" spans="1:1">
      <c r="A188" s="61" t="s">
        <v>282</v>
      </c>
    </row>
    <row r="189" spans="1:1">
      <c r="A189" s="61" t="s">
        <v>283</v>
      </c>
    </row>
    <row r="190" spans="1:1">
      <c r="A190" s="61" t="s">
        <v>284</v>
      </c>
    </row>
    <row r="191" spans="1:1">
      <c r="A191" s="61" t="s">
        <v>285</v>
      </c>
    </row>
    <row r="192" spans="1:1" ht="29">
      <c r="A192" s="61" t="s">
        <v>286</v>
      </c>
    </row>
    <row r="195" spans="1:1" ht="43.5">
      <c r="A195" s="60" t="s">
        <v>287</v>
      </c>
    </row>
    <row r="198" spans="1:1">
      <c r="A198" s="61" t="s">
        <v>288</v>
      </c>
    </row>
    <row r="199" spans="1:1">
      <c r="A199" s="60" t="s">
        <v>289</v>
      </c>
    </row>
    <row r="200" spans="1:1" ht="29">
      <c r="A200" s="60" t="s">
        <v>290</v>
      </c>
    </row>
    <row r="201" spans="1:1">
      <c r="A201" s="61" t="s">
        <v>291</v>
      </c>
    </row>
    <row r="202" spans="1:1" ht="43.5">
      <c r="A202" s="60" t="s">
        <v>292</v>
      </c>
    </row>
    <row r="203" spans="1:1" ht="29">
      <c r="A203" s="61" t="s">
        <v>293</v>
      </c>
    </row>
    <row r="204" spans="1:1">
      <c r="A204" s="60" t="s">
        <v>294</v>
      </c>
    </row>
    <row r="205" spans="1:1">
      <c r="A205" s="61" t="s">
        <v>295</v>
      </c>
    </row>
    <row r="206" spans="1:1">
      <c r="A206" s="61" t="s">
        <v>296</v>
      </c>
    </row>
    <row r="207" spans="1:1" ht="29">
      <c r="A207" s="61" t="s">
        <v>297</v>
      </c>
    </row>
    <row r="208" spans="1:1" ht="29">
      <c r="A208" s="60" t="s">
        <v>298</v>
      </c>
    </row>
    <row r="209" spans="1:1" ht="29">
      <c r="A209" s="60" t="s">
        <v>299</v>
      </c>
    </row>
    <row r="210" spans="1:1" ht="29">
      <c r="A210" s="60" t="s">
        <v>300</v>
      </c>
    </row>
    <row r="213" spans="1:1">
      <c r="A213" s="61" t="s">
        <v>301</v>
      </c>
    </row>
    <row r="214" spans="1:1" ht="16.5">
      <c r="A214" s="62" t="s">
        <v>302</v>
      </c>
    </row>
    <row r="215" spans="1:1" ht="31">
      <c r="A215" s="62" t="s">
        <v>303</v>
      </c>
    </row>
    <row r="216" spans="1:1" ht="16.5">
      <c r="A216" s="62" t="s">
        <v>304</v>
      </c>
    </row>
    <row r="217" spans="1:1">
      <c r="A217" s="60" t="s">
        <v>305</v>
      </c>
    </row>
    <row r="220" spans="1:1">
      <c r="A220" s="61" t="s">
        <v>306</v>
      </c>
    </row>
    <row r="221" spans="1:1" ht="16.5">
      <c r="A221" s="62" t="s">
        <v>307</v>
      </c>
    </row>
    <row r="222" spans="1:1">
      <c r="A222" s="63"/>
    </row>
    <row r="225" spans="1:1">
      <c r="A225" s="61" t="s">
        <v>308</v>
      </c>
    </row>
    <row r="226" spans="1:1" ht="72.5">
      <c r="A226" s="60" t="s">
        <v>309</v>
      </c>
    </row>
    <row r="227" spans="1:1" ht="43.5">
      <c r="A227" s="60" t="s">
        <v>310</v>
      </c>
    </row>
    <row r="228" spans="1:1" ht="43.5">
      <c r="A228" s="60" t="s">
        <v>311</v>
      </c>
    </row>
    <row r="229" spans="1:1">
      <c r="A229" s="61" t="s">
        <v>312</v>
      </c>
    </row>
    <row r="230" spans="1:1" ht="31">
      <c r="A230" s="62" t="s">
        <v>313</v>
      </c>
    </row>
    <row r="231" spans="1:1">
      <c r="A231" s="60" t="s">
        <v>314</v>
      </c>
    </row>
    <row r="232" spans="1:1" ht="43.5">
      <c r="A232" s="60" t="s">
        <v>315</v>
      </c>
    </row>
    <row r="233" spans="1:1" ht="31">
      <c r="A233" s="62" t="s">
        <v>316</v>
      </c>
    </row>
    <row r="234" spans="1:1">
      <c r="A234" s="60" t="s">
        <v>212</v>
      </c>
    </row>
    <row r="235" spans="1:1" ht="29">
      <c r="A235" s="60" t="s">
        <v>317</v>
      </c>
    </row>
    <row r="236" spans="1:1" ht="43.5">
      <c r="A236" s="60" t="s">
        <v>318</v>
      </c>
    </row>
    <row r="237" spans="1:1" ht="45.5">
      <c r="A237" s="62" t="s">
        <v>319</v>
      </c>
    </row>
    <row r="238" spans="1:1">
      <c r="A238" s="60" t="s">
        <v>320</v>
      </c>
    </row>
    <row r="239" spans="1:1" ht="58">
      <c r="A239" s="60" t="s">
        <v>321</v>
      </c>
    </row>
    <row r="240" spans="1:1" ht="31">
      <c r="A240" s="62" t="s">
        <v>322</v>
      </c>
    </row>
    <row r="241" spans="1:1">
      <c r="A241" s="60" t="s">
        <v>323</v>
      </c>
    </row>
    <row r="242" spans="1:1">
      <c r="A242" s="60" t="s">
        <v>324</v>
      </c>
    </row>
    <row r="245" spans="1:1" ht="43.5">
      <c r="A245" s="60" t="s">
        <v>325</v>
      </c>
    </row>
    <row r="246" spans="1:1">
      <c r="A246" s="61" t="s">
        <v>326</v>
      </c>
    </row>
    <row r="247" spans="1:1" ht="29">
      <c r="A247" s="60" t="s">
        <v>327</v>
      </c>
    </row>
    <row r="250" spans="1:1" ht="29">
      <c r="A250" s="60" t="s">
        <v>328</v>
      </c>
    </row>
  </sheetData>
  <mergeCells count="1">
    <mergeCell ref="A1:Q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9</vt:i4>
      </vt:variant>
    </vt:vector>
  </HeadingPairs>
  <TitlesOfParts>
    <vt:vector size="9" baseType="lpstr">
      <vt:lpstr>ideal_level1-2-3-4-5 (2)</vt:lpstr>
      <vt:lpstr>ideal_level1-2-3-4-5</vt:lpstr>
      <vt:lpstr>0.83</vt:lpstr>
      <vt:lpstr>ideal_level5</vt:lpstr>
      <vt:lpstr>0.81</vt:lpstr>
      <vt:lpstr>rnd_kerdoiv_ideal1_ideal2</vt:lpstr>
      <vt:lpstr>copilot2</vt:lpstr>
      <vt:lpstr>fyi</vt:lpstr>
      <vt:lpstr>rnd_kerdoiv_ideal1_ideal2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Lttd</dc:creator>
  <cp:lastModifiedBy>Pitlik László</cp:lastModifiedBy>
  <dcterms:created xsi:type="dcterms:W3CDTF">2025-06-21T04:59:32Z</dcterms:created>
  <dcterms:modified xsi:type="dcterms:W3CDTF">2025-07-30T09:38:49Z</dcterms:modified>
</cp:coreProperties>
</file>