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\AppData\Local\Temp\scp50469\var\www\miau\data\miau\326\s1c2\"/>
    </mc:Choice>
  </mc:AlternateContent>
  <xr:revisionPtr revIDLastSave="0" documentId="13_ncr:1_{7BB2A1AB-3B5F-49C8-BE05-5A4D4104F1A1}" xr6:coauthVersionLast="47" xr6:coauthVersionMax="47" xr10:uidLastSave="{00000000-0000-0000-0000-000000000000}"/>
  <bookViews>
    <workbookView xWindow="-108" yWindow="-108" windowWidth="23256" windowHeight="12456" tabRatio="771" activeTab="10" xr2:uid="{00000000-000D-0000-FFFF-FFFF00000000}"/>
  </bookViews>
  <sheets>
    <sheet name="s1c2_nyers&amp;rnd (2)" sheetId="11" r:id="rId1"/>
    <sheet name="s1c2_nyers&amp;rnd" sheetId="1" r:id="rId2"/>
    <sheet name="ellenorzomodell2" sheetId="3" r:id="rId3"/>
    <sheet name="ellenorzomodell1" sheetId="2" r:id="rId4"/>
    <sheet name="s1c2_nyers (4)" sheetId="12" r:id="rId5"/>
    <sheet name="s1c2_nyers (2)" sheetId="4" r:id="rId6"/>
    <sheet name="y1" sheetId="5" r:id="rId7"/>
    <sheet name="y2" sheetId="6" r:id="rId8"/>
    <sheet name="y3" sheetId="7" r:id="rId9"/>
    <sheet name="y4" sheetId="8" r:id="rId10"/>
    <sheet name="y5" sheetId="9" r:id="rId11"/>
    <sheet name="s1c2_nyers (3)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1" i="12" l="1"/>
  <c r="U101" i="12"/>
  <c r="T101" i="12"/>
  <c r="S101" i="12"/>
  <c r="R101" i="12"/>
  <c r="Q101" i="12"/>
  <c r="P101" i="12"/>
  <c r="O101" i="12"/>
  <c r="N101" i="12"/>
  <c r="M101" i="12"/>
  <c r="L101" i="12"/>
  <c r="V100" i="12"/>
  <c r="U100" i="12"/>
  <c r="T100" i="12"/>
  <c r="S100" i="12"/>
  <c r="R100" i="12"/>
  <c r="Q100" i="12"/>
  <c r="P100" i="12"/>
  <c r="O100" i="12"/>
  <c r="N100" i="12"/>
  <c r="M100" i="12"/>
  <c r="L100" i="12"/>
  <c r="V99" i="12"/>
  <c r="U99" i="12"/>
  <c r="T99" i="12"/>
  <c r="S99" i="12"/>
  <c r="R99" i="12"/>
  <c r="Q99" i="12"/>
  <c r="P99" i="12"/>
  <c r="O99" i="12"/>
  <c r="N99" i="12"/>
  <c r="M99" i="12"/>
  <c r="L99" i="12"/>
  <c r="V98" i="12"/>
  <c r="U98" i="12"/>
  <c r="T98" i="12"/>
  <c r="S98" i="12"/>
  <c r="R98" i="12"/>
  <c r="Q98" i="12"/>
  <c r="P98" i="12"/>
  <c r="O98" i="12"/>
  <c r="N98" i="12"/>
  <c r="M98" i="12"/>
  <c r="L98" i="12"/>
  <c r="V97" i="12"/>
  <c r="U97" i="12"/>
  <c r="T97" i="12"/>
  <c r="S97" i="12"/>
  <c r="R97" i="12"/>
  <c r="Q97" i="12"/>
  <c r="P97" i="12"/>
  <c r="O97" i="12"/>
  <c r="N97" i="12"/>
  <c r="M97" i="12"/>
  <c r="L97" i="12"/>
  <c r="V96" i="12"/>
  <c r="U96" i="12"/>
  <c r="T96" i="12"/>
  <c r="S96" i="12"/>
  <c r="R96" i="12"/>
  <c r="Q96" i="12"/>
  <c r="P96" i="12"/>
  <c r="O96" i="12"/>
  <c r="N96" i="12"/>
  <c r="M96" i="12"/>
  <c r="L96" i="12"/>
  <c r="V95" i="12"/>
  <c r="U95" i="12"/>
  <c r="T95" i="12"/>
  <c r="S95" i="12"/>
  <c r="R95" i="12"/>
  <c r="Q95" i="12"/>
  <c r="P95" i="12"/>
  <c r="O95" i="12"/>
  <c r="N95" i="12"/>
  <c r="M95" i="12"/>
  <c r="L95" i="12"/>
  <c r="V94" i="12"/>
  <c r="U94" i="12"/>
  <c r="T94" i="12"/>
  <c r="S94" i="12"/>
  <c r="R94" i="12"/>
  <c r="Q94" i="12"/>
  <c r="P94" i="12"/>
  <c r="O94" i="12"/>
  <c r="N94" i="12"/>
  <c r="M94" i="12"/>
  <c r="L94" i="12"/>
  <c r="V93" i="12"/>
  <c r="U93" i="12"/>
  <c r="T93" i="12"/>
  <c r="S93" i="12"/>
  <c r="R93" i="12"/>
  <c r="Q93" i="12"/>
  <c r="P93" i="12"/>
  <c r="O93" i="12"/>
  <c r="N93" i="12"/>
  <c r="M93" i="12"/>
  <c r="L93" i="12"/>
  <c r="V92" i="12"/>
  <c r="U92" i="12"/>
  <c r="T92" i="12"/>
  <c r="S92" i="12"/>
  <c r="R92" i="12"/>
  <c r="Q92" i="12"/>
  <c r="P92" i="12"/>
  <c r="O92" i="12"/>
  <c r="N92" i="12"/>
  <c r="M92" i="12"/>
  <c r="L92" i="12"/>
  <c r="V91" i="12"/>
  <c r="U91" i="12"/>
  <c r="T91" i="12"/>
  <c r="S91" i="12"/>
  <c r="R91" i="12"/>
  <c r="Q91" i="12"/>
  <c r="P91" i="12"/>
  <c r="O91" i="12"/>
  <c r="N91" i="12"/>
  <c r="M91" i="12"/>
  <c r="L91" i="12"/>
  <c r="L79" i="12"/>
  <c r="V89" i="12"/>
  <c r="U89" i="12"/>
  <c r="T89" i="12"/>
  <c r="S89" i="12"/>
  <c r="R89" i="12"/>
  <c r="Q89" i="12"/>
  <c r="P89" i="12"/>
  <c r="O89" i="12"/>
  <c r="N89" i="12"/>
  <c r="M89" i="12"/>
  <c r="L89" i="12"/>
  <c r="V88" i="12"/>
  <c r="U88" i="12"/>
  <c r="T88" i="12"/>
  <c r="S88" i="12"/>
  <c r="R88" i="12"/>
  <c r="Q88" i="12"/>
  <c r="P88" i="12"/>
  <c r="O88" i="12"/>
  <c r="N88" i="12"/>
  <c r="M88" i="12"/>
  <c r="L88" i="12"/>
  <c r="V87" i="12"/>
  <c r="U87" i="12"/>
  <c r="T87" i="12"/>
  <c r="S87" i="12"/>
  <c r="R87" i="12"/>
  <c r="Q87" i="12"/>
  <c r="P87" i="12"/>
  <c r="O87" i="12"/>
  <c r="N87" i="12"/>
  <c r="M87" i="12"/>
  <c r="L87" i="12"/>
  <c r="V86" i="12"/>
  <c r="U86" i="12"/>
  <c r="T86" i="12"/>
  <c r="S86" i="12"/>
  <c r="R86" i="12"/>
  <c r="Q86" i="12"/>
  <c r="P86" i="12"/>
  <c r="O86" i="12"/>
  <c r="N86" i="12"/>
  <c r="M86" i="12"/>
  <c r="L86" i="12"/>
  <c r="V85" i="12"/>
  <c r="U85" i="12"/>
  <c r="T85" i="12"/>
  <c r="S85" i="12"/>
  <c r="R85" i="12"/>
  <c r="Q85" i="12"/>
  <c r="P85" i="12"/>
  <c r="O85" i="12"/>
  <c r="N85" i="12"/>
  <c r="M85" i="12"/>
  <c r="L85" i="12"/>
  <c r="V84" i="12"/>
  <c r="U84" i="12"/>
  <c r="T84" i="12"/>
  <c r="S84" i="12"/>
  <c r="R84" i="12"/>
  <c r="Q84" i="12"/>
  <c r="P84" i="12"/>
  <c r="O84" i="12"/>
  <c r="N84" i="12"/>
  <c r="M84" i="12"/>
  <c r="L84" i="12"/>
  <c r="V83" i="12"/>
  <c r="U83" i="12"/>
  <c r="T83" i="12"/>
  <c r="S83" i="12"/>
  <c r="R83" i="12"/>
  <c r="Q83" i="12"/>
  <c r="P83" i="12"/>
  <c r="O83" i="12"/>
  <c r="N83" i="12"/>
  <c r="M83" i="12"/>
  <c r="L83" i="12"/>
  <c r="V82" i="12"/>
  <c r="U82" i="12"/>
  <c r="T82" i="12"/>
  <c r="S82" i="12"/>
  <c r="R82" i="12"/>
  <c r="Q82" i="12"/>
  <c r="P82" i="12"/>
  <c r="O82" i="12"/>
  <c r="N82" i="12"/>
  <c r="M82" i="12"/>
  <c r="L82" i="12"/>
  <c r="V81" i="12"/>
  <c r="U81" i="12"/>
  <c r="T81" i="12"/>
  <c r="S81" i="12"/>
  <c r="R81" i="12"/>
  <c r="Q81" i="12"/>
  <c r="P81" i="12"/>
  <c r="O81" i="12"/>
  <c r="N81" i="12"/>
  <c r="M81" i="12"/>
  <c r="L81" i="12"/>
  <c r="V80" i="12"/>
  <c r="U80" i="12"/>
  <c r="T80" i="12"/>
  <c r="S80" i="12"/>
  <c r="R80" i="12"/>
  <c r="Q80" i="12"/>
  <c r="P80" i="12"/>
  <c r="O80" i="12"/>
  <c r="N80" i="12"/>
  <c r="M80" i="12"/>
  <c r="L80" i="12"/>
  <c r="V79" i="12"/>
  <c r="U79" i="12"/>
  <c r="T79" i="12"/>
  <c r="S79" i="12"/>
  <c r="R79" i="12"/>
  <c r="Q79" i="12"/>
  <c r="P79" i="12"/>
  <c r="O79" i="12"/>
  <c r="N79" i="12"/>
  <c r="M79" i="12"/>
  <c r="L67" i="12"/>
  <c r="V77" i="12"/>
  <c r="U77" i="12"/>
  <c r="T77" i="12"/>
  <c r="S77" i="12"/>
  <c r="R77" i="12"/>
  <c r="Q77" i="12"/>
  <c r="P77" i="12"/>
  <c r="O77" i="12"/>
  <c r="N77" i="12"/>
  <c r="M77" i="12"/>
  <c r="L77" i="12"/>
  <c r="V76" i="12"/>
  <c r="U76" i="12"/>
  <c r="T76" i="12"/>
  <c r="S76" i="12"/>
  <c r="R76" i="12"/>
  <c r="Q76" i="12"/>
  <c r="P76" i="12"/>
  <c r="O76" i="12"/>
  <c r="N76" i="12"/>
  <c r="M76" i="12"/>
  <c r="L76" i="12"/>
  <c r="V75" i="12"/>
  <c r="U75" i="12"/>
  <c r="T75" i="12"/>
  <c r="S75" i="12"/>
  <c r="R75" i="12"/>
  <c r="Q75" i="12"/>
  <c r="P75" i="12"/>
  <c r="O75" i="12"/>
  <c r="N75" i="12"/>
  <c r="M75" i="12"/>
  <c r="L75" i="12"/>
  <c r="V74" i="12"/>
  <c r="U74" i="12"/>
  <c r="T74" i="12"/>
  <c r="S74" i="12"/>
  <c r="R74" i="12"/>
  <c r="Q74" i="12"/>
  <c r="P74" i="12"/>
  <c r="O74" i="12"/>
  <c r="N74" i="12"/>
  <c r="M74" i="12"/>
  <c r="L74" i="12"/>
  <c r="V73" i="12"/>
  <c r="U73" i="12"/>
  <c r="T73" i="12"/>
  <c r="S73" i="12"/>
  <c r="R73" i="12"/>
  <c r="Q73" i="12"/>
  <c r="P73" i="12"/>
  <c r="O73" i="12"/>
  <c r="N73" i="12"/>
  <c r="M73" i="12"/>
  <c r="L73" i="12"/>
  <c r="V72" i="12"/>
  <c r="U72" i="12"/>
  <c r="T72" i="12"/>
  <c r="S72" i="12"/>
  <c r="R72" i="12"/>
  <c r="Q72" i="12"/>
  <c r="P72" i="12"/>
  <c r="O72" i="12"/>
  <c r="N72" i="12"/>
  <c r="M72" i="12"/>
  <c r="L72" i="12"/>
  <c r="V71" i="12"/>
  <c r="U71" i="12"/>
  <c r="T71" i="12"/>
  <c r="S71" i="12"/>
  <c r="R71" i="12"/>
  <c r="Q71" i="12"/>
  <c r="P71" i="12"/>
  <c r="O71" i="12"/>
  <c r="N71" i="12"/>
  <c r="M71" i="12"/>
  <c r="L71" i="12"/>
  <c r="V70" i="12"/>
  <c r="U70" i="12"/>
  <c r="T70" i="12"/>
  <c r="S70" i="12"/>
  <c r="R70" i="12"/>
  <c r="Q70" i="12"/>
  <c r="P70" i="12"/>
  <c r="O70" i="12"/>
  <c r="N70" i="12"/>
  <c r="M70" i="12"/>
  <c r="L70" i="12"/>
  <c r="V69" i="12"/>
  <c r="U69" i="12"/>
  <c r="T69" i="12"/>
  <c r="S69" i="12"/>
  <c r="R69" i="12"/>
  <c r="Q69" i="12"/>
  <c r="P69" i="12"/>
  <c r="O69" i="12"/>
  <c r="N69" i="12"/>
  <c r="M69" i="12"/>
  <c r="L69" i="12"/>
  <c r="V68" i="12"/>
  <c r="U68" i="12"/>
  <c r="T68" i="12"/>
  <c r="S68" i="12"/>
  <c r="R68" i="12"/>
  <c r="Q68" i="12"/>
  <c r="P68" i="12"/>
  <c r="O68" i="12"/>
  <c r="N68" i="12"/>
  <c r="M68" i="12"/>
  <c r="L68" i="12"/>
  <c r="V67" i="12"/>
  <c r="U67" i="12"/>
  <c r="T67" i="12"/>
  <c r="S67" i="12"/>
  <c r="R67" i="12"/>
  <c r="Q67" i="12"/>
  <c r="P67" i="12"/>
  <c r="O67" i="12"/>
  <c r="N67" i="12"/>
  <c r="M67" i="12"/>
  <c r="L55" i="12"/>
  <c r="V65" i="12"/>
  <c r="U65" i="12"/>
  <c r="T65" i="12"/>
  <c r="S65" i="12"/>
  <c r="R65" i="12"/>
  <c r="Q65" i="12"/>
  <c r="P65" i="12"/>
  <c r="O65" i="12"/>
  <c r="N65" i="12"/>
  <c r="M65" i="12"/>
  <c r="L65" i="12"/>
  <c r="V64" i="12"/>
  <c r="U64" i="12"/>
  <c r="T64" i="12"/>
  <c r="S64" i="12"/>
  <c r="R64" i="12"/>
  <c r="Q64" i="12"/>
  <c r="P64" i="12"/>
  <c r="O64" i="12"/>
  <c r="N64" i="12"/>
  <c r="M64" i="12"/>
  <c r="L64" i="12"/>
  <c r="V63" i="12"/>
  <c r="U63" i="12"/>
  <c r="T63" i="12"/>
  <c r="S63" i="12"/>
  <c r="R63" i="12"/>
  <c r="Q63" i="12"/>
  <c r="P63" i="12"/>
  <c r="O63" i="12"/>
  <c r="N63" i="12"/>
  <c r="M63" i="12"/>
  <c r="L63" i="12"/>
  <c r="V62" i="12"/>
  <c r="U62" i="12"/>
  <c r="T62" i="12"/>
  <c r="S62" i="12"/>
  <c r="R62" i="12"/>
  <c r="Q62" i="12"/>
  <c r="P62" i="12"/>
  <c r="O62" i="12"/>
  <c r="N62" i="12"/>
  <c r="M62" i="12"/>
  <c r="L62" i="12"/>
  <c r="V61" i="12"/>
  <c r="U61" i="12"/>
  <c r="T61" i="12"/>
  <c r="S61" i="12"/>
  <c r="R61" i="12"/>
  <c r="Q61" i="12"/>
  <c r="P61" i="12"/>
  <c r="O61" i="12"/>
  <c r="N61" i="12"/>
  <c r="M61" i="12"/>
  <c r="L61" i="12"/>
  <c r="V60" i="12"/>
  <c r="U60" i="12"/>
  <c r="T60" i="12"/>
  <c r="S60" i="12"/>
  <c r="R60" i="12"/>
  <c r="Q60" i="12"/>
  <c r="P60" i="12"/>
  <c r="O60" i="12"/>
  <c r="N60" i="12"/>
  <c r="M60" i="12"/>
  <c r="L60" i="12"/>
  <c r="V59" i="12"/>
  <c r="U59" i="12"/>
  <c r="T59" i="12"/>
  <c r="S59" i="12"/>
  <c r="R59" i="12"/>
  <c r="Q59" i="12"/>
  <c r="P59" i="12"/>
  <c r="O59" i="12"/>
  <c r="N59" i="12"/>
  <c r="M59" i="12"/>
  <c r="L59" i="12"/>
  <c r="V58" i="12"/>
  <c r="U58" i="12"/>
  <c r="T58" i="12"/>
  <c r="S58" i="12"/>
  <c r="R58" i="12"/>
  <c r="Q58" i="12"/>
  <c r="P58" i="12"/>
  <c r="O58" i="12"/>
  <c r="N58" i="12"/>
  <c r="M58" i="12"/>
  <c r="L58" i="12"/>
  <c r="V57" i="12"/>
  <c r="U57" i="12"/>
  <c r="T57" i="12"/>
  <c r="S57" i="12"/>
  <c r="R57" i="12"/>
  <c r="Q57" i="12"/>
  <c r="P57" i="12"/>
  <c r="O57" i="12"/>
  <c r="N57" i="12"/>
  <c r="M57" i="12"/>
  <c r="L57" i="12"/>
  <c r="V56" i="12"/>
  <c r="U56" i="12"/>
  <c r="T56" i="12"/>
  <c r="S56" i="12"/>
  <c r="R56" i="12"/>
  <c r="Q56" i="12"/>
  <c r="P56" i="12"/>
  <c r="O56" i="12"/>
  <c r="N56" i="12"/>
  <c r="M56" i="12"/>
  <c r="L56" i="12"/>
  <c r="V55" i="12"/>
  <c r="U55" i="12"/>
  <c r="T55" i="12"/>
  <c r="S55" i="12"/>
  <c r="R55" i="12"/>
  <c r="Q55" i="12"/>
  <c r="P55" i="12"/>
  <c r="O55" i="12"/>
  <c r="N55" i="12"/>
  <c r="M55" i="12"/>
  <c r="L43" i="12"/>
  <c r="V53" i="12"/>
  <c r="U53" i="12"/>
  <c r="T53" i="12"/>
  <c r="S53" i="12"/>
  <c r="R53" i="12"/>
  <c r="Q53" i="12"/>
  <c r="P53" i="12"/>
  <c r="O53" i="12"/>
  <c r="N53" i="12"/>
  <c r="M53" i="12"/>
  <c r="L53" i="12"/>
  <c r="V52" i="12"/>
  <c r="U52" i="12"/>
  <c r="T52" i="12"/>
  <c r="S52" i="12"/>
  <c r="R52" i="12"/>
  <c r="Q52" i="12"/>
  <c r="P52" i="12"/>
  <c r="O52" i="12"/>
  <c r="N52" i="12"/>
  <c r="M52" i="12"/>
  <c r="L52" i="12"/>
  <c r="V51" i="12"/>
  <c r="U51" i="12"/>
  <c r="T51" i="12"/>
  <c r="S51" i="12"/>
  <c r="R51" i="12"/>
  <c r="Q51" i="12"/>
  <c r="P51" i="12"/>
  <c r="O51" i="12"/>
  <c r="N51" i="12"/>
  <c r="M51" i="12"/>
  <c r="L51" i="12"/>
  <c r="V50" i="12"/>
  <c r="U50" i="12"/>
  <c r="T50" i="12"/>
  <c r="S50" i="12"/>
  <c r="R50" i="12"/>
  <c r="Q50" i="12"/>
  <c r="P50" i="12"/>
  <c r="O50" i="12"/>
  <c r="N50" i="12"/>
  <c r="M50" i="12"/>
  <c r="L50" i="12"/>
  <c r="V49" i="12"/>
  <c r="U49" i="12"/>
  <c r="T49" i="12"/>
  <c r="S49" i="12"/>
  <c r="R49" i="12"/>
  <c r="Q49" i="12"/>
  <c r="P49" i="12"/>
  <c r="O49" i="12"/>
  <c r="N49" i="12"/>
  <c r="M49" i="12"/>
  <c r="L49" i="12"/>
  <c r="V48" i="12"/>
  <c r="U48" i="12"/>
  <c r="T48" i="12"/>
  <c r="S48" i="12"/>
  <c r="R48" i="12"/>
  <c r="Q48" i="12"/>
  <c r="P48" i="12"/>
  <c r="O48" i="12"/>
  <c r="N48" i="12"/>
  <c r="M48" i="12"/>
  <c r="L48" i="12"/>
  <c r="V47" i="12"/>
  <c r="U47" i="12"/>
  <c r="T47" i="12"/>
  <c r="S47" i="12"/>
  <c r="R47" i="12"/>
  <c r="Q47" i="12"/>
  <c r="P47" i="12"/>
  <c r="O47" i="12"/>
  <c r="N47" i="12"/>
  <c r="M47" i="12"/>
  <c r="L47" i="12"/>
  <c r="V46" i="12"/>
  <c r="U46" i="12"/>
  <c r="T46" i="12"/>
  <c r="S46" i="12"/>
  <c r="R46" i="12"/>
  <c r="Q46" i="12"/>
  <c r="P46" i="12"/>
  <c r="O46" i="12"/>
  <c r="N46" i="12"/>
  <c r="M46" i="12"/>
  <c r="L46" i="12"/>
  <c r="V45" i="12"/>
  <c r="U45" i="12"/>
  <c r="T45" i="12"/>
  <c r="S45" i="12"/>
  <c r="R45" i="12"/>
  <c r="Q45" i="12"/>
  <c r="P45" i="12"/>
  <c r="O45" i="12"/>
  <c r="N45" i="12"/>
  <c r="M45" i="12"/>
  <c r="L45" i="12"/>
  <c r="V44" i="12"/>
  <c r="U44" i="12"/>
  <c r="T44" i="12"/>
  <c r="S44" i="12"/>
  <c r="R44" i="12"/>
  <c r="Q44" i="12"/>
  <c r="P44" i="12"/>
  <c r="O44" i="12"/>
  <c r="N44" i="12"/>
  <c r="M44" i="12"/>
  <c r="L44" i="12"/>
  <c r="V43" i="12"/>
  <c r="U43" i="12"/>
  <c r="T43" i="12"/>
  <c r="S43" i="12"/>
  <c r="R43" i="12"/>
  <c r="Q43" i="12"/>
  <c r="P43" i="12"/>
  <c r="O43" i="12"/>
  <c r="N43" i="12"/>
  <c r="M43" i="12"/>
  <c r="L18" i="12"/>
  <c r="W51" i="12"/>
  <c r="X50" i="12"/>
  <c r="W62" i="12" s="1"/>
  <c r="Y49" i="12"/>
  <c r="W73" i="12" s="1"/>
  <c r="Z48" i="12"/>
  <c r="W84" i="12" s="1"/>
  <c r="AA47" i="12"/>
  <c r="W95" i="12" s="1"/>
  <c r="K47" i="12"/>
  <c r="K59" i="12" s="1"/>
  <c r="K71" i="12" s="1"/>
  <c r="K83" i="12" s="1"/>
  <c r="K95" i="12" s="1"/>
  <c r="W43" i="12"/>
  <c r="AA41" i="12"/>
  <c r="AA53" i="12" s="1"/>
  <c r="W101" i="12" s="1"/>
  <c r="Z41" i="12"/>
  <c r="Z53" i="12" s="1"/>
  <c r="W89" i="12" s="1"/>
  <c r="Y41" i="12"/>
  <c r="Y53" i="12" s="1"/>
  <c r="W77" i="12" s="1"/>
  <c r="X41" i="12"/>
  <c r="X53" i="12" s="1"/>
  <c r="W65" i="12" s="1"/>
  <c r="W41" i="12"/>
  <c r="W53" i="12" s="1"/>
  <c r="V41" i="12"/>
  <c r="U41" i="12"/>
  <c r="T41" i="12"/>
  <c r="S41" i="12"/>
  <c r="R41" i="12"/>
  <c r="Q41" i="12"/>
  <c r="P41" i="12"/>
  <c r="O41" i="12"/>
  <c r="N41" i="12"/>
  <c r="M41" i="12"/>
  <c r="L41" i="12"/>
  <c r="K41" i="12"/>
  <c r="K53" i="12" s="1"/>
  <c r="K65" i="12" s="1"/>
  <c r="K77" i="12" s="1"/>
  <c r="K89" i="12" s="1"/>
  <c r="K101" i="12" s="1"/>
  <c r="AA40" i="12"/>
  <c r="AA52" i="12" s="1"/>
  <c r="W100" i="12" s="1"/>
  <c r="Z40" i="12"/>
  <c r="Z52" i="12" s="1"/>
  <c r="W88" i="12" s="1"/>
  <c r="Y40" i="12"/>
  <c r="Y52" i="12" s="1"/>
  <c r="W76" i="12" s="1"/>
  <c r="X40" i="12"/>
  <c r="X52" i="12" s="1"/>
  <c r="W64" i="12" s="1"/>
  <c r="W40" i="12"/>
  <c r="W52" i="12" s="1"/>
  <c r="V40" i="12"/>
  <c r="U40" i="12"/>
  <c r="T40" i="12"/>
  <c r="S40" i="12"/>
  <c r="R40" i="12"/>
  <c r="Q40" i="12"/>
  <c r="P40" i="12"/>
  <c r="O40" i="12"/>
  <c r="N40" i="12"/>
  <c r="M40" i="12"/>
  <c r="L40" i="12"/>
  <c r="K40" i="12"/>
  <c r="K52" i="12" s="1"/>
  <c r="K64" i="12" s="1"/>
  <c r="K76" i="12" s="1"/>
  <c r="K88" i="12" s="1"/>
  <c r="K100" i="12" s="1"/>
  <c r="AA39" i="12"/>
  <c r="AA51" i="12" s="1"/>
  <c r="W99" i="12" s="1"/>
  <c r="Z39" i="12"/>
  <c r="Z51" i="12" s="1"/>
  <c r="W87" i="12" s="1"/>
  <c r="Y39" i="12"/>
  <c r="Y51" i="12" s="1"/>
  <c r="W75" i="12" s="1"/>
  <c r="X39" i="12"/>
  <c r="X51" i="12" s="1"/>
  <c r="W63" i="12" s="1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K51" i="12" s="1"/>
  <c r="K63" i="12" s="1"/>
  <c r="K75" i="12" s="1"/>
  <c r="K87" i="12" s="1"/>
  <c r="K99" i="12" s="1"/>
  <c r="AA38" i="12"/>
  <c r="AA50" i="12" s="1"/>
  <c r="W98" i="12" s="1"/>
  <c r="Z38" i="12"/>
  <c r="Z50" i="12" s="1"/>
  <c r="W86" i="12" s="1"/>
  <c r="Y38" i="12"/>
  <c r="Y50" i="12" s="1"/>
  <c r="W74" i="12" s="1"/>
  <c r="X38" i="12"/>
  <c r="W38" i="12"/>
  <c r="W50" i="12" s="1"/>
  <c r="V38" i="12"/>
  <c r="U38" i="12"/>
  <c r="T38" i="12"/>
  <c r="S38" i="12"/>
  <c r="R38" i="12"/>
  <c r="Q38" i="12"/>
  <c r="P38" i="12"/>
  <c r="O38" i="12"/>
  <c r="N38" i="12"/>
  <c r="M38" i="12"/>
  <c r="L38" i="12"/>
  <c r="K38" i="12"/>
  <c r="K50" i="12" s="1"/>
  <c r="K62" i="12" s="1"/>
  <c r="K74" i="12" s="1"/>
  <c r="K86" i="12" s="1"/>
  <c r="K98" i="12" s="1"/>
  <c r="AA37" i="12"/>
  <c r="AA49" i="12" s="1"/>
  <c r="W97" i="12" s="1"/>
  <c r="Z37" i="12"/>
  <c r="Z49" i="12" s="1"/>
  <c r="W85" i="12" s="1"/>
  <c r="Y37" i="12"/>
  <c r="X37" i="12"/>
  <c r="X49" i="12" s="1"/>
  <c r="W61" i="12" s="1"/>
  <c r="W37" i="12"/>
  <c r="W49" i="12" s="1"/>
  <c r="V37" i="12"/>
  <c r="U37" i="12"/>
  <c r="T37" i="12"/>
  <c r="S37" i="12"/>
  <c r="R37" i="12"/>
  <c r="Q37" i="12"/>
  <c r="P37" i="12"/>
  <c r="O37" i="12"/>
  <c r="N37" i="12"/>
  <c r="M37" i="12"/>
  <c r="L37" i="12"/>
  <c r="K37" i="12"/>
  <c r="K49" i="12" s="1"/>
  <c r="K61" i="12" s="1"/>
  <c r="K73" i="12" s="1"/>
  <c r="K85" i="12" s="1"/>
  <c r="K97" i="12" s="1"/>
  <c r="AA36" i="12"/>
  <c r="AA48" i="12" s="1"/>
  <c r="W96" i="12" s="1"/>
  <c r="Z36" i="12"/>
  <c r="Y36" i="12"/>
  <c r="Y48" i="12" s="1"/>
  <c r="W72" i="12" s="1"/>
  <c r="X36" i="12"/>
  <c r="X48" i="12" s="1"/>
  <c r="W60" i="12" s="1"/>
  <c r="W36" i="12"/>
  <c r="W48" i="12" s="1"/>
  <c r="V36" i="12"/>
  <c r="U36" i="12"/>
  <c r="T36" i="12"/>
  <c r="S36" i="12"/>
  <c r="R36" i="12"/>
  <c r="Q36" i="12"/>
  <c r="P36" i="12"/>
  <c r="O36" i="12"/>
  <c r="N36" i="12"/>
  <c r="M36" i="12"/>
  <c r="L36" i="12"/>
  <c r="K36" i="12"/>
  <c r="K48" i="12" s="1"/>
  <c r="K60" i="12" s="1"/>
  <c r="K72" i="12" s="1"/>
  <c r="K84" i="12" s="1"/>
  <c r="K96" i="12" s="1"/>
  <c r="AA35" i="12"/>
  <c r="Z35" i="12"/>
  <c r="Z47" i="12" s="1"/>
  <c r="W83" i="12" s="1"/>
  <c r="Y35" i="12"/>
  <c r="Y47" i="12" s="1"/>
  <c r="W71" i="12" s="1"/>
  <c r="X35" i="12"/>
  <c r="X47" i="12" s="1"/>
  <c r="W59" i="12" s="1"/>
  <c r="W35" i="12"/>
  <c r="W47" i="12" s="1"/>
  <c r="V35" i="12"/>
  <c r="U35" i="12"/>
  <c r="T35" i="12"/>
  <c r="S35" i="12"/>
  <c r="R35" i="12"/>
  <c r="Q35" i="12"/>
  <c r="P35" i="12"/>
  <c r="O35" i="12"/>
  <c r="N35" i="12"/>
  <c r="M35" i="12"/>
  <c r="L35" i="12"/>
  <c r="K35" i="12"/>
  <c r="AA34" i="12"/>
  <c r="AA46" i="12" s="1"/>
  <c r="W94" i="12" s="1"/>
  <c r="Z34" i="12"/>
  <c r="Z46" i="12" s="1"/>
  <c r="W82" i="12" s="1"/>
  <c r="Y34" i="12"/>
  <c r="Y46" i="12" s="1"/>
  <c r="W70" i="12" s="1"/>
  <c r="X34" i="12"/>
  <c r="X46" i="12" s="1"/>
  <c r="W58" i="12" s="1"/>
  <c r="W34" i="12"/>
  <c r="W46" i="12" s="1"/>
  <c r="V34" i="12"/>
  <c r="U34" i="12"/>
  <c r="T34" i="12"/>
  <c r="S34" i="12"/>
  <c r="R34" i="12"/>
  <c r="Q34" i="12"/>
  <c r="P34" i="12"/>
  <c r="O34" i="12"/>
  <c r="N34" i="12"/>
  <c r="M34" i="12"/>
  <c r="L34" i="12"/>
  <c r="K34" i="12"/>
  <c r="K46" i="12" s="1"/>
  <c r="K58" i="12" s="1"/>
  <c r="K70" i="12" s="1"/>
  <c r="K82" i="12" s="1"/>
  <c r="K94" i="12" s="1"/>
  <c r="AA33" i="12"/>
  <c r="AA45" i="12" s="1"/>
  <c r="W93" i="12" s="1"/>
  <c r="Z33" i="12"/>
  <c r="Z45" i="12" s="1"/>
  <c r="W81" i="12" s="1"/>
  <c r="Y33" i="12"/>
  <c r="Y45" i="12" s="1"/>
  <c r="W69" i="12" s="1"/>
  <c r="X33" i="12"/>
  <c r="X45" i="12" s="1"/>
  <c r="W57" i="12" s="1"/>
  <c r="W33" i="12"/>
  <c r="W45" i="12" s="1"/>
  <c r="V33" i="12"/>
  <c r="U33" i="12"/>
  <c r="T33" i="12"/>
  <c r="S33" i="12"/>
  <c r="R33" i="12"/>
  <c r="Q33" i="12"/>
  <c r="P33" i="12"/>
  <c r="O33" i="12"/>
  <c r="N33" i="12"/>
  <c r="M33" i="12"/>
  <c r="L33" i="12"/>
  <c r="K33" i="12"/>
  <c r="K45" i="12" s="1"/>
  <c r="K57" i="12" s="1"/>
  <c r="K69" i="12" s="1"/>
  <c r="K81" i="12" s="1"/>
  <c r="K93" i="12" s="1"/>
  <c r="AA32" i="12"/>
  <c r="AA44" i="12" s="1"/>
  <c r="W92" i="12" s="1"/>
  <c r="Z32" i="12"/>
  <c r="Z44" i="12" s="1"/>
  <c r="W80" i="12" s="1"/>
  <c r="Y32" i="12"/>
  <c r="Y44" i="12" s="1"/>
  <c r="W68" i="12" s="1"/>
  <c r="X32" i="12"/>
  <c r="X44" i="12" s="1"/>
  <c r="W56" i="12" s="1"/>
  <c r="W32" i="12"/>
  <c r="W44" i="12" s="1"/>
  <c r="V32" i="12"/>
  <c r="U32" i="12"/>
  <c r="T32" i="12"/>
  <c r="S32" i="12"/>
  <c r="R32" i="12"/>
  <c r="Q32" i="12"/>
  <c r="P32" i="12"/>
  <c r="O32" i="12"/>
  <c r="N32" i="12"/>
  <c r="M32" i="12"/>
  <c r="L32" i="12"/>
  <c r="K32" i="12"/>
  <c r="K44" i="12" s="1"/>
  <c r="K56" i="12" s="1"/>
  <c r="K68" i="12" s="1"/>
  <c r="K80" i="12" s="1"/>
  <c r="K92" i="12" s="1"/>
  <c r="AA31" i="12"/>
  <c r="AA43" i="12" s="1"/>
  <c r="W91" i="12" s="1"/>
  <c r="Z31" i="12"/>
  <c r="Z43" i="12" s="1"/>
  <c r="W79" i="12" s="1"/>
  <c r="Y31" i="12"/>
  <c r="Y43" i="12" s="1"/>
  <c r="W67" i="12" s="1"/>
  <c r="X31" i="12"/>
  <c r="X43" i="12" s="1"/>
  <c r="W55" i="12" s="1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K43" i="12" s="1"/>
  <c r="K55" i="12" s="1"/>
  <c r="K67" i="12" s="1"/>
  <c r="K79" i="12" s="1"/>
  <c r="K91" i="12" s="1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AE22" i="12"/>
  <c r="AD22" i="12"/>
  <c r="AC22" i="12"/>
  <c r="AB22" i="12"/>
  <c r="AA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AE21" i="12"/>
  <c r="AD21" i="12"/>
  <c r="AC21" i="12"/>
  <c r="AB21" i="12"/>
  <c r="AA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AE20" i="12"/>
  <c r="AD20" i="12"/>
  <c r="AC20" i="12"/>
  <c r="AB20" i="12"/>
  <c r="AA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AE19" i="12"/>
  <c r="AD19" i="12"/>
  <c r="AC19" i="12"/>
  <c r="AB19" i="12"/>
  <c r="AA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AE18" i="12"/>
  <c r="AD18" i="12"/>
  <c r="AC18" i="12"/>
  <c r="AB18" i="12"/>
  <c r="AA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E4" i="12"/>
  <c r="D4" i="12"/>
  <c r="C4" i="12"/>
  <c r="E3" i="12"/>
  <c r="D3" i="12"/>
  <c r="C3" i="12"/>
  <c r="AY58" i="7"/>
  <c r="BI77" i="11"/>
  <c r="BH77" i="11"/>
  <c r="BG77" i="11"/>
  <c r="BF77" i="11"/>
  <c r="BE77" i="11"/>
  <c r="BD77" i="11"/>
  <c r="BC77" i="11"/>
  <c r="BB77" i="11"/>
  <c r="BA77" i="11"/>
  <c r="AZ77" i="11"/>
  <c r="AY77" i="11"/>
  <c r="BI76" i="11"/>
  <c r="BH76" i="11"/>
  <c r="BG76" i="11"/>
  <c r="BF76" i="11"/>
  <c r="BE76" i="11"/>
  <c r="BD76" i="11"/>
  <c r="BC76" i="11"/>
  <c r="BB76" i="11"/>
  <c r="BA76" i="11"/>
  <c r="AZ76" i="11"/>
  <c r="AY76" i="11"/>
  <c r="BI75" i="11"/>
  <c r="BH75" i="11"/>
  <c r="BG75" i="11"/>
  <c r="BF75" i="11"/>
  <c r="BE75" i="11"/>
  <c r="BD75" i="11"/>
  <c r="BC75" i="11"/>
  <c r="BB75" i="11"/>
  <c r="BA75" i="11"/>
  <c r="AZ75" i="11"/>
  <c r="AY75" i="11"/>
  <c r="BI74" i="11"/>
  <c r="BH74" i="11"/>
  <c r="BG74" i="11"/>
  <c r="BF74" i="11"/>
  <c r="BE74" i="11"/>
  <c r="BD74" i="11"/>
  <c r="BC74" i="11"/>
  <c r="BB74" i="11"/>
  <c r="BA74" i="11"/>
  <c r="AZ74" i="11"/>
  <c r="AY74" i="11"/>
  <c r="BI73" i="11"/>
  <c r="BH73" i="11"/>
  <c r="BG73" i="11"/>
  <c r="BF73" i="11"/>
  <c r="BE73" i="11"/>
  <c r="BD73" i="11"/>
  <c r="BC73" i="11"/>
  <c r="BB73" i="11"/>
  <c r="BA73" i="11"/>
  <c r="AZ73" i="11"/>
  <c r="AY73" i="11"/>
  <c r="BI72" i="11"/>
  <c r="BH72" i="11"/>
  <c r="BG72" i="11"/>
  <c r="BF72" i="11"/>
  <c r="BE72" i="11"/>
  <c r="BD72" i="11"/>
  <c r="BC72" i="11"/>
  <c r="BB72" i="11"/>
  <c r="BA72" i="11"/>
  <c r="AZ72" i="11"/>
  <c r="AY72" i="11"/>
  <c r="BI71" i="11"/>
  <c r="BH71" i="11"/>
  <c r="BG71" i="11"/>
  <c r="BF71" i="11"/>
  <c r="BE71" i="11"/>
  <c r="BD71" i="11"/>
  <c r="BC71" i="11"/>
  <c r="BB71" i="11"/>
  <c r="BA71" i="11"/>
  <c r="AZ71" i="11"/>
  <c r="AY71" i="11"/>
  <c r="BI70" i="11"/>
  <c r="BH70" i="11"/>
  <c r="BG70" i="11"/>
  <c r="BF70" i="11"/>
  <c r="BE70" i="11"/>
  <c r="BD70" i="11"/>
  <c r="BC70" i="11"/>
  <c r="BB70" i="11"/>
  <c r="BA70" i="11"/>
  <c r="AZ70" i="11"/>
  <c r="AY70" i="11"/>
  <c r="BI69" i="11"/>
  <c r="BH69" i="11"/>
  <c r="BG69" i="11"/>
  <c r="BF69" i="11"/>
  <c r="BE69" i="11"/>
  <c r="BD69" i="11"/>
  <c r="BC69" i="11"/>
  <c r="BB69" i="11"/>
  <c r="BA69" i="11"/>
  <c r="AZ69" i="11"/>
  <c r="AY69" i="11"/>
  <c r="BI68" i="11"/>
  <c r="BH68" i="11"/>
  <c r="BG68" i="11"/>
  <c r="BF68" i="11"/>
  <c r="BE68" i="11"/>
  <c r="BD68" i="11"/>
  <c r="BC68" i="11"/>
  <c r="BB68" i="11"/>
  <c r="BA68" i="11"/>
  <c r="AZ68" i="11"/>
  <c r="AY68" i="11"/>
  <c r="BI67" i="11"/>
  <c r="BH67" i="11"/>
  <c r="BG67" i="11"/>
  <c r="BF67" i="11"/>
  <c r="BE67" i="11"/>
  <c r="BD67" i="11"/>
  <c r="BC67" i="11"/>
  <c r="BB67" i="11"/>
  <c r="BA67" i="11"/>
  <c r="AZ67" i="11"/>
  <c r="AY67" i="11"/>
  <c r="AY55" i="11"/>
  <c r="BI66" i="11"/>
  <c r="BH66" i="11"/>
  <c r="BG66" i="11"/>
  <c r="BF66" i="11"/>
  <c r="BE66" i="11"/>
  <c r="BD66" i="11"/>
  <c r="BC66" i="11"/>
  <c r="BB66" i="11"/>
  <c r="BA66" i="11"/>
  <c r="AZ66" i="11"/>
  <c r="AY66" i="11"/>
  <c r="BI65" i="11"/>
  <c r="BH65" i="11"/>
  <c r="BG65" i="11"/>
  <c r="BF65" i="11"/>
  <c r="BE65" i="11"/>
  <c r="BD65" i="11"/>
  <c r="BC65" i="11"/>
  <c r="BB65" i="11"/>
  <c r="BA65" i="11"/>
  <c r="AZ65" i="11"/>
  <c r="AY65" i="11"/>
  <c r="BI64" i="11"/>
  <c r="BH64" i="11"/>
  <c r="BG64" i="11"/>
  <c r="BF64" i="11"/>
  <c r="BE64" i="11"/>
  <c r="BD64" i="11"/>
  <c r="BC64" i="11"/>
  <c r="BB64" i="11"/>
  <c r="BA64" i="11"/>
  <c r="AZ64" i="11"/>
  <c r="AY64" i="11"/>
  <c r="BI63" i="11"/>
  <c r="BH63" i="11"/>
  <c r="BG63" i="11"/>
  <c r="BF63" i="11"/>
  <c r="BE63" i="11"/>
  <c r="BD63" i="11"/>
  <c r="BC63" i="11"/>
  <c r="BB63" i="11"/>
  <c r="BA63" i="11"/>
  <c r="AZ63" i="11"/>
  <c r="AY63" i="11"/>
  <c r="BI62" i="11"/>
  <c r="BH62" i="11"/>
  <c r="BG62" i="11"/>
  <c r="BF62" i="11"/>
  <c r="BE62" i="11"/>
  <c r="BD62" i="11"/>
  <c r="BC62" i="11"/>
  <c r="BB62" i="11"/>
  <c r="BA62" i="11"/>
  <c r="AZ62" i="11"/>
  <c r="AY62" i="11"/>
  <c r="BI61" i="11"/>
  <c r="BH61" i="11"/>
  <c r="BG61" i="11"/>
  <c r="BF61" i="11"/>
  <c r="BE61" i="11"/>
  <c r="BD61" i="11"/>
  <c r="BC61" i="11"/>
  <c r="BB61" i="11"/>
  <c r="BA61" i="11"/>
  <c r="AZ61" i="11"/>
  <c r="AY61" i="11"/>
  <c r="BI60" i="11"/>
  <c r="BH60" i="11"/>
  <c r="BG60" i="11"/>
  <c r="BF60" i="11"/>
  <c r="BE60" i="11"/>
  <c r="BD60" i="11"/>
  <c r="BC60" i="11"/>
  <c r="BB60" i="11"/>
  <c r="BA60" i="11"/>
  <c r="AZ60" i="11"/>
  <c r="AY60" i="11"/>
  <c r="BI59" i="11"/>
  <c r="BH59" i="11"/>
  <c r="BG59" i="11"/>
  <c r="BF59" i="11"/>
  <c r="BE59" i="11"/>
  <c r="BD59" i="11"/>
  <c r="BC59" i="11"/>
  <c r="BB59" i="11"/>
  <c r="BA59" i="11"/>
  <c r="AZ59" i="11"/>
  <c r="AY59" i="11"/>
  <c r="BI58" i="11"/>
  <c r="BH58" i="11"/>
  <c r="BG58" i="11"/>
  <c r="BF58" i="11"/>
  <c r="BE58" i="11"/>
  <c r="BD58" i="11"/>
  <c r="BC58" i="11"/>
  <c r="BB58" i="11"/>
  <c r="BA58" i="11"/>
  <c r="AZ58" i="11"/>
  <c r="AY58" i="11"/>
  <c r="BI57" i="11"/>
  <c r="BH57" i="11"/>
  <c r="BG57" i="11"/>
  <c r="BF57" i="11"/>
  <c r="BE57" i="11"/>
  <c r="BD57" i="11"/>
  <c r="BC57" i="11"/>
  <c r="BB57" i="11"/>
  <c r="BA57" i="11"/>
  <c r="AZ57" i="11"/>
  <c r="AY57" i="11"/>
  <c r="BI56" i="11"/>
  <c r="BH56" i="11"/>
  <c r="BG56" i="11"/>
  <c r="BF56" i="11"/>
  <c r="BE56" i="11"/>
  <c r="BD56" i="11"/>
  <c r="BC56" i="11"/>
  <c r="BB56" i="11"/>
  <c r="BA56" i="11"/>
  <c r="AZ56" i="11"/>
  <c r="AY56" i="11"/>
  <c r="BI55" i="11"/>
  <c r="BH55" i="11"/>
  <c r="BG55" i="11"/>
  <c r="BF55" i="11"/>
  <c r="BE55" i="11"/>
  <c r="BD55" i="11"/>
  <c r="BC55" i="11"/>
  <c r="BB55" i="11"/>
  <c r="BA55" i="11"/>
  <c r="AZ55" i="11"/>
  <c r="AY43" i="11"/>
  <c r="BI54" i="11"/>
  <c r="BH54" i="11"/>
  <c r="BG54" i="11"/>
  <c r="BF54" i="11"/>
  <c r="BE54" i="11"/>
  <c r="BD54" i="11"/>
  <c r="BC54" i="11"/>
  <c r="BB54" i="11"/>
  <c r="BA54" i="11"/>
  <c r="AZ54" i="11"/>
  <c r="AY54" i="11"/>
  <c r="BI53" i="11"/>
  <c r="BH53" i="11"/>
  <c r="BG53" i="11"/>
  <c r="BF53" i="11"/>
  <c r="BE53" i="11"/>
  <c r="BD53" i="11"/>
  <c r="BC53" i="11"/>
  <c r="BB53" i="11"/>
  <c r="BA53" i="11"/>
  <c r="AZ53" i="11"/>
  <c r="AY53" i="11"/>
  <c r="BI52" i="11"/>
  <c r="BH52" i="11"/>
  <c r="BG52" i="11"/>
  <c r="BF52" i="11"/>
  <c r="BE52" i="11"/>
  <c r="BD52" i="11"/>
  <c r="BC52" i="11"/>
  <c r="BB52" i="11"/>
  <c r="BA52" i="11"/>
  <c r="AZ52" i="11"/>
  <c r="AY52" i="11"/>
  <c r="BI51" i="11"/>
  <c r="BH51" i="11"/>
  <c r="BG51" i="11"/>
  <c r="BF51" i="11"/>
  <c r="BE51" i="11"/>
  <c r="BD51" i="11"/>
  <c r="BC51" i="11"/>
  <c r="BB51" i="11"/>
  <c r="BA51" i="11"/>
  <c r="AZ51" i="11"/>
  <c r="AY51" i="11"/>
  <c r="BI50" i="11"/>
  <c r="BH50" i="11"/>
  <c r="BG50" i="11"/>
  <c r="BF50" i="11"/>
  <c r="BE50" i="11"/>
  <c r="BD50" i="11"/>
  <c r="BC50" i="11"/>
  <c r="BB50" i="11"/>
  <c r="BA50" i="11"/>
  <c r="AZ50" i="11"/>
  <c r="AY50" i="11"/>
  <c r="BI49" i="11"/>
  <c r="BH49" i="11"/>
  <c r="BG49" i="11"/>
  <c r="BF49" i="11"/>
  <c r="BE49" i="11"/>
  <c r="BD49" i="11"/>
  <c r="BC49" i="11"/>
  <c r="BB49" i="11"/>
  <c r="BA49" i="11"/>
  <c r="AZ49" i="11"/>
  <c r="AY49" i="11"/>
  <c r="BI48" i="11"/>
  <c r="BH48" i="11"/>
  <c r="BG48" i="11"/>
  <c r="BF48" i="11"/>
  <c r="BE48" i="11"/>
  <c r="BD48" i="11"/>
  <c r="BC48" i="11"/>
  <c r="BB48" i="11"/>
  <c r="BA48" i="11"/>
  <c r="AZ48" i="11"/>
  <c r="AY48" i="11"/>
  <c r="BI47" i="11"/>
  <c r="BH47" i="11"/>
  <c r="BG47" i="11"/>
  <c r="BF47" i="11"/>
  <c r="BE47" i="11"/>
  <c r="BD47" i="11"/>
  <c r="BC47" i="11"/>
  <c r="BB47" i="11"/>
  <c r="BA47" i="11"/>
  <c r="AZ47" i="11"/>
  <c r="AY47" i="11"/>
  <c r="BI46" i="11"/>
  <c r="BH46" i="11"/>
  <c r="BG46" i="11"/>
  <c r="BF46" i="11"/>
  <c r="BE46" i="11"/>
  <c r="BD46" i="11"/>
  <c r="BC46" i="11"/>
  <c r="BB46" i="11"/>
  <c r="BA46" i="11"/>
  <c r="AZ46" i="11"/>
  <c r="AY46" i="11"/>
  <c r="BI45" i="11"/>
  <c r="BH45" i="11"/>
  <c r="BG45" i="11"/>
  <c r="BF45" i="11"/>
  <c r="BE45" i="11"/>
  <c r="BD45" i="11"/>
  <c r="BC45" i="11"/>
  <c r="BB45" i="11"/>
  <c r="BA45" i="11"/>
  <c r="AZ45" i="11"/>
  <c r="AY45" i="11"/>
  <c r="BI44" i="11"/>
  <c r="BH44" i="11"/>
  <c r="BG44" i="11"/>
  <c r="BF44" i="11"/>
  <c r="BE44" i="11"/>
  <c r="BD44" i="11"/>
  <c r="BC44" i="11"/>
  <c r="BB44" i="11"/>
  <c r="BA44" i="11"/>
  <c r="AZ44" i="11"/>
  <c r="AY44" i="11"/>
  <c r="BI43" i="11"/>
  <c r="BH43" i="11"/>
  <c r="BG43" i="11"/>
  <c r="BF43" i="11"/>
  <c r="BE43" i="11"/>
  <c r="BD43" i="11"/>
  <c r="BC43" i="11"/>
  <c r="BB43" i="11"/>
  <c r="BA43" i="11"/>
  <c r="AZ43" i="11"/>
  <c r="AY31" i="11"/>
  <c r="BI42" i="11"/>
  <c r="BH42" i="11"/>
  <c r="BG42" i="11"/>
  <c r="BF42" i="11"/>
  <c r="BE42" i="11"/>
  <c r="BD42" i="11"/>
  <c r="BC42" i="11"/>
  <c r="BB42" i="11"/>
  <c r="BA42" i="11"/>
  <c r="AZ42" i="11"/>
  <c r="AY42" i="11"/>
  <c r="BI41" i="11"/>
  <c r="BH41" i="11"/>
  <c r="BG41" i="11"/>
  <c r="BF41" i="11"/>
  <c r="BE41" i="11"/>
  <c r="BD41" i="11"/>
  <c r="BC41" i="11"/>
  <c r="BB41" i="11"/>
  <c r="BA41" i="11"/>
  <c r="AZ41" i="11"/>
  <c r="BI40" i="11"/>
  <c r="BH40" i="11"/>
  <c r="BG40" i="11"/>
  <c r="BF40" i="11"/>
  <c r="BE40" i="11"/>
  <c r="BD40" i="11"/>
  <c r="BC40" i="11"/>
  <c r="BB40" i="11"/>
  <c r="BA40" i="11"/>
  <c r="AZ40" i="11"/>
  <c r="BI39" i="11"/>
  <c r="BH39" i="11"/>
  <c r="BG39" i="11"/>
  <c r="BF39" i="11"/>
  <c r="BE39" i="11"/>
  <c r="BD39" i="11"/>
  <c r="BC39" i="11"/>
  <c r="BB39" i="11"/>
  <c r="BA39" i="11"/>
  <c r="AZ39" i="11"/>
  <c r="BI38" i="11"/>
  <c r="BH38" i="11"/>
  <c r="BG38" i="11"/>
  <c r="BF38" i="11"/>
  <c r="BE38" i="11"/>
  <c r="BD38" i="11"/>
  <c r="BC38" i="11"/>
  <c r="BB38" i="11"/>
  <c r="BA38" i="11"/>
  <c r="AZ38" i="11"/>
  <c r="BI37" i="11"/>
  <c r="BH37" i="11"/>
  <c r="BG37" i="11"/>
  <c r="BF37" i="11"/>
  <c r="BE37" i="11"/>
  <c r="BD37" i="11"/>
  <c r="BC37" i="11"/>
  <c r="BB37" i="11"/>
  <c r="BA37" i="11"/>
  <c r="AZ37" i="11"/>
  <c r="BI36" i="11"/>
  <c r="BH36" i="11"/>
  <c r="BG36" i="11"/>
  <c r="BF36" i="11"/>
  <c r="BE36" i="11"/>
  <c r="BD36" i="11"/>
  <c r="BC36" i="11"/>
  <c r="BB36" i="11"/>
  <c r="BA36" i="11"/>
  <c r="AZ36" i="11"/>
  <c r="BI35" i="11"/>
  <c r="BH35" i="11"/>
  <c r="BG35" i="11"/>
  <c r="BF35" i="11"/>
  <c r="BE35" i="11"/>
  <c r="BD35" i="11"/>
  <c r="BC35" i="11"/>
  <c r="BB35" i="11"/>
  <c r="BA35" i="11"/>
  <c r="AZ35" i="11"/>
  <c r="BI34" i="11"/>
  <c r="BH34" i="11"/>
  <c r="BG34" i="11"/>
  <c r="BF34" i="11"/>
  <c r="BE34" i="11"/>
  <c r="BD34" i="11"/>
  <c r="BC34" i="11"/>
  <c r="BB34" i="11"/>
  <c r="BA34" i="11"/>
  <c r="AZ34" i="11"/>
  <c r="BI33" i="11"/>
  <c r="BH33" i="11"/>
  <c r="BG33" i="11"/>
  <c r="BF33" i="11"/>
  <c r="BE33" i="11"/>
  <c r="BD33" i="11"/>
  <c r="BC33" i="11"/>
  <c r="BB33" i="11"/>
  <c r="BA33" i="11"/>
  <c r="AZ33" i="11"/>
  <c r="BI32" i="11"/>
  <c r="BH32" i="11"/>
  <c r="BG32" i="11"/>
  <c r="BF32" i="11"/>
  <c r="BE32" i="11"/>
  <c r="BD32" i="11"/>
  <c r="BC32" i="11"/>
  <c r="BB32" i="11"/>
  <c r="BA32" i="11"/>
  <c r="AZ32" i="11"/>
  <c r="BI31" i="11"/>
  <c r="BH31" i="11"/>
  <c r="BG31" i="11"/>
  <c r="BF31" i="11"/>
  <c r="BE31" i="11"/>
  <c r="BD31" i="11"/>
  <c r="BC31" i="11"/>
  <c r="BB31" i="11"/>
  <c r="BA31" i="11"/>
  <c r="AZ31" i="11"/>
  <c r="AY41" i="11"/>
  <c r="AY40" i="11"/>
  <c r="AY39" i="11"/>
  <c r="AY38" i="11"/>
  <c r="AY37" i="11"/>
  <c r="AY36" i="11"/>
  <c r="AY35" i="11"/>
  <c r="AY34" i="11"/>
  <c r="AY33" i="11"/>
  <c r="AY32" i="11"/>
  <c r="BI30" i="11"/>
  <c r="BH30" i="11"/>
  <c r="BG30" i="11"/>
  <c r="BF30" i="11"/>
  <c r="BE30" i="11"/>
  <c r="BD30" i="11"/>
  <c r="BC30" i="11"/>
  <c r="BB30" i="11"/>
  <c r="BA30" i="11"/>
  <c r="AZ30" i="11"/>
  <c r="AY30" i="11"/>
  <c r="BI17" i="11"/>
  <c r="BH17" i="11"/>
  <c r="BH29" i="11" s="1"/>
  <c r="BG17" i="11"/>
  <c r="BF17" i="11"/>
  <c r="BF27" i="11" s="1"/>
  <c r="BE17" i="11"/>
  <c r="BD17" i="11"/>
  <c r="BC17" i="11"/>
  <c r="BB17" i="11"/>
  <c r="BB21" i="11" s="1"/>
  <c r="BA17" i="11"/>
  <c r="BA20" i="11" s="1"/>
  <c r="AZ17" i="11"/>
  <c r="AY17" i="11"/>
  <c r="BI18" i="11"/>
  <c r="BH18" i="11"/>
  <c r="BG18" i="11"/>
  <c r="BF18" i="11"/>
  <c r="BE18" i="11"/>
  <c r="BD18" i="11"/>
  <c r="BC18" i="11"/>
  <c r="BB18" i="11"/>
  <c r="BA18" i="11"/>
  <c r="AZ18" i="11"/>
  <c r="AY18" i="11"/>
  <c r="BJ77" i="11"/>
  <c r="BJ76" i="11"/>
  <c r="BJ75" i="11"/>
  <c r="BJ74" i="11"/>
  <c r="BJ73" i="11"/>
  <c r="BJ72" i="11"/>
  <c r="BJ71" i="11"/>
  <c r="BJ70" i="11"/>
  <c r="BJ69" i="11"/>
  <c r="BJ68" i="11"/>
  <c r="BJ67" i="11"/>
  <c r="BJ66" i="11"/>
  <c r="BJ65" i="11"/>
  <c r="BJ64" i="11"/>
  <c r="BJ63" i="11"/>
  <c r="BJ62" i="11"/>
  <c r="BJ61" i="11"/>
  <c r="BJ60" i="11"/>
  <c r="BJ59" i="11"/>
  <c r="BJ58" i="11"/>
  <c r="BJ57" i="11"/>
  <c r="BJ56" i="11"/>
  <c r="BJ55" i="11"/>
  <c r="W55" i="11"/>
  <c r="U55" i="11"/>
  <c r="O55" i="11"/>
  <c r="K55" i="11"/>
  <c r="BJ54" i="11"/>
  <c r="S54" i="11"/>
  <c r="Q54" i="11"/>
  <c r="BJ53" i="11"/>
  <c r="S53" i="11"/>
  <c r="BJ52" i="11"/>
  <c r="S52" i="11"/>
  <c r="BJ51" i="11"/>
  <c r="S51" i="11"/>
  <c r="BJ50" i="11"/>
  <c r="S50" i="11"/>
  <c r="BJ49" i="11"/>
  <c r="S49" i="11"/>
  <c r="BJ48" i="11"/>
  <c r="S48" i="11"/>
  <c r="BJ47" i="11"/>
  <c r="S47" i="11"/>
  <c r="BJ46" i="11"/>
  <c r="S46" i="11"/>
  <c r="BJ45" i="11"/>
  <c r="S45" i="11"/>
  <c r="BJ44" i="11"/>
  <c r="BJ43" i="11"/>
  <c r="W43" i="11"/>
  <c r="V43" i="11"/>
  <c r="V55" i="11" s="1"/>
  <c r="U43" i="11"/>
  <c r="T43" i="11"/>
  <c r="T55" i="11" s="1"/>
  <c r="S43" i="11"/>
  <c r="S55" i="11" s="1"/>
  <c r="R43" i="11"/>
  <c r="R55" i="11" s="1"/>
  <c r="Q43" i="11"/>
  <c r="Q55" i="11" s="1"/>
  <c r="P43" i="11"/>
  <c r="P55" i="11" s="1"/>
  <c r="O43" i="11"/>
  <c r="N43" i="11"/>
  <c r="N55" i="11" s="1"/>
  <c r="K43" i="11"/>
  <c r="BJ42" i="11"/>
  <c r="W42" i="11"/>
  <c r="W54" i="11" s="1"/>
  <c r="V42" i="11"/>
  <c r="V54" i="11" s="1"/>
  <c r="U42" i="11"/>
  <c r="U54" i="11" s="1"/>
  <c r="T42" i="11"/>
  <c r="T54" i="11" s="1"/>
  <c r="S42" i="11"/>
  <c r="R42" i="11"/>
  <c r="R54" i="11" s="1"/>
  <c r="Q42" i="11"/>
  <c r="P42" i="11"/>
  <c r="P54" i="11" s="1"/>
  <c r="O42" i="11"/>
  <c r="O54" i="11" s="1"/>
  <c r="N42" i="11"/>
  <c r="N54" i="11" s="1"/>
  <c r="K42" i="11"/>
  <c r="K54" i="11" s="1"/>
  <c r="BJ41" i="11"/>
  <c r="W41" i="11"/>
  <c r="W53" i="11" s="1"/>
  <c r="V41" i="11"/>
  <c r="V53" i="11" s="1"/>
  <c r="U41" i="11"/>
  <c r="U53" i="11" s="1"/>
  <c r="T41" i="11"/>
  <c r="T53" i="11" s="1"/>
  <c r="S41" i="11"/>
  <c r="R41" i="11"/>
  <c r="R53" i="11" s="1"/>
  <c r="Q41" i="11"/>
  <c r="Q53" i="11" s="1"/>
  <c r="P41" i="11"/>
  <c r="P53" i="11" s="1"/>
  <c r="O41" i="11"/>
  <c r="O53" i="11" s="1"/>
  <c r="N41" i="11"/>
  <c r="N53" i="11" s="1"/>
  <c r="K41" i="11"/>
  <c r="K53" i="11" s="1"/>
  <c r="BJ40" i="11"/>
  <c r="W40" i="11"/>
  <c r="W52" i="11" s="1"/>
  <c r="V40" i="11"/>
  <c r="V52" i="11" s="1"/>
  <c r="U40" i="11"/>
  <c r="U52" i="11" s="1"/>
  <c r="T40" i="11"/>
  <c r="T52" i="11" s="1"/>
  <c r="S40" i="11"/>
  <c r="R40" i="11"/>
  <c r="R52" i="11" s="1"/>
  <c r="Q40" i="11"/>
  <c r="Q52" i="11" s="1"/>
  <c r="P40" i="11"/>
  <c r="P52" i="11" s="1"/>
  <c r="O40" i="11"/>
  <c r="O52" i="11" s="1"/>
  <c r="N40" i="11"/>
  <c r="N52" i="11" s="1"/>
  <c r="K40" i="11"/>
  <c r="K52" i="11" s="1"/>
  <c r="BJ39" i="11"/>
  <c r="W39" i="11"/>
  <c r="W51" i="11" s="1"/>
  <c r="V39" i="11"/>
  <c r="V51" i="11" s="1"/>
  <c r="U39" i="11"/>
  <c r="U51" i="11" s="1"/>
  <c r="T39" i="11"/>
  <c r="T51" i="11" s="1"/>
  <c r="S39" i="11"/>
  <c r="R39" i="11"/>
  <c r="R51" i="11" s="1"/>
  <c r="Q39" i="11"/>
  <c r="Q51" i="11" s="1"/>
  <c r="P39" i="11"/>
  <c r="P51" i="11" s="1"/>
  <c r="O39" i="11"/>
  <c r="O51" i="11" s="1"/>
  <c r="N39" i="11"/>
  <c r="N51" i="11" s="1"/>
  <c r="K39" i="11"/>
  <c r="K51" i="11" s="1"/>
  <c r="BJ38" i="11"/>
  <c r="W38" i="11"/>
  <c r="W50" i="11" s="1"/>
  <c r="V38" i="11"/>
  <c r="V50" i="11" s="1"/>
  <c r="U38" i="11"/>
  <c r="U50" i="11" s="1"/>
  <c r="T38" i="11"/>
  <c r="T50" i="11" s="1"/>
  <c r="S38" i="11"/>
  <c r="R38" i="11"/>
  <c r="R50" i="11" s="1"/>
  <c r="Q38" i="11"/>
  <c r="Q50" i="11" s="1"/>
  <c r="P38" i="11"/>
  <c r="P50" i="11" s="1"/>
  <c r="O38" i="11"/>
  <c r="O50" i="11" s="1"/>
  <c r="N38" i="11"/>
  <c r="N50" i="11" s="1"/>
  <c r="K38" i="11"/>
  <c r="K50" i="11" s="1"/>
  <c r="BJ37" i="11"/>
  <c r="W37" i="11"/>
  <c r="W49" i="11" s="1"/>
  <c r="V37" i="11"/>
  <c r="V49" i="11" s="1"/>
  <c r="U37" i="11"/>
  <c r="U49" i="11" s="1"/>
  <c r="T37" i="11"/>
  <c r="T49" i="11" s="1"/>
  <c r="S37" i="11"/>
  <c r="R37" i="11"/>
  <c r="R49" i="11" s="1"/>
  <c r="Q37" i="11"/>
  <c r="Q49" i="11" s="1"/>
  <c r="P37" i="11"/>
  <c r="P49" i="11" s="1"/>
  <c r="O37" i="11"/>
  <c r="O49" i="11" s="1"/>
  <c r="N37" i="11"/>
  <c r="N49" i="11" s="1"/>
  <c r="K37" i="11"/>
  <c r="K49" i="11" s="1"/>
  <c r="BJ36" i="11"/>
  <c r="W36" i="11"/>
  <c r="W48" i="11" s="1"/>
  <c r="V36" i="11"/>
  <c r="V48" i="11" s="1"/>
  <c r="U36" i="11"/>
  <c r="U48" i="11" s="1"/>
  <c r="T36" i="11"/>
  <c r="T48" i="11" s="1"/>
  <c r="S36" i="11"/>
  <c r="R36" i="11"/>
  <c r="R48" i="11" s="1"/>
  <c r="Q36" i="11"/>
  <c r="Q48" i="11" s="1"/>
  <c r="P36" i="11"/>
  <c r="P48" i="11" s="1"/>
  <c r="O36" i="11"/>
  <c r="O48" i="11" s="1"/>
  <c r="N36" i="11"/>
  <c r="N48" i="11" s="1"/>
  <c r="K36" i="11"/>
  <c r="K48" i="11" s="1"/>
  <c r="BJ35" i="11"/>
  <c r="W35" i="11"/>
  <c r="W47" i="11" s="1"/>
  <c r="V35" i="11"/>
  <c r="V47" i="11" s="1"/>
  <c r="U35" i="11"/>
  <c r="U47" i="11" s="1"/>
  <c r="T35" i="11"/>
  <c r="T47" i="11" s="1"/>
  <c r="S35" i="11"/>
  <c r="R35" i="11"/>
  <c r="R47" i="11" s="1"/>
  <c r="Q35" i="11"/>
  <c r="Q47" i="11" s="1"/>
  <c r="P35" i="11"/>
  <c r="P47" i="11" s="1"/>
  <c r="O35" i="11"/>
  <c r="O47" i="11" s="1"/>
  <c r="N35" i="11"/>
  <c r="N47" i="11" s="1"/>
  <c r="K35" i="11"/>
  <c r="K47" i="11" s="1"/>
  <c r="BJ34" i="11"/>
  <c r="W34" i="11"/>
  <c r="W46" i="11" s="1"/>
  <c r="V34" i="11"/>
  <c r="V46" i="11" s="1"/>
  <c r="U34" i="11"/>
  <c r="U46" i="11" s="1"/>
  <c r="T34" i="11"/>
  <c r="T46" i="11" s="1"/>
  <c r="S34" i="11"/>
  <c r="R34" i="11"/>
  <c r="R46" i="11" s="1"/>
  <c r="Q34" i="11"/>
  <c r="Q46" i="11" s="1"/>
  <c r="P34" i="11"/>
  <c r="P46" i="11" s="1"/>
  <c r="O34" i="11"/>
  <c r="O46" i="11" s="1"/>
  <c r="N34" i="11"/>
  <c r="N46" i="11" s="1"/>
  <c r="K34" i="11"/>
  <c r="K46" i="11" s="1"/>
  <c r="BJ33" i="11"/>
  <c r="W33" i="11"/>
  <c r="W45" i="11" s="1"/>
  <c r="V33" i="11"/>
  <c r="V45" i="11" s="1"/>
  <c r="U33" i="11"/>
  <c r="U45" i="11" s="1"/>
  <c r="T33" i="11"/>
  <c r="T45" i="11" s="1"/>
  <c r="S33" i="11"/>
  <c r="R33" i="11"/>
  <c r="R45" i="11" s="1"/>
  <c r="Q33" i="11"/>
  <c r="Q45" i="11" s="1"/>
  <c r="P33" i="11"/>
  <c r="P45" i="11" s="1"/>
  <c r="O33" i="11"/>
  <c r="O45" i="11" s="1"/>
  <c r="N33" i="11"/>
  <c r="N45" i="11" s="1"/>
  <c r="K33" i="11"/>
  <c r="K45" i="11" s="1"/>
  <c r="BJ32" i="11"/>
  <c r="W32" i="11"/>
  <c r="V32" i="11"/>
  <c r="U32" i="11"/>
  <c r="T32" i="11"/>
  <c r="S32" i="11"/>
  <c r="R32" i="11"/>
  <c r="Q32" i="11"/>
  <c r="P32" i="11"/>
  <c r="O32" i="11"/>
  <c r="N32" i="11"/>
  <c r="BJ31" i="11"/>
  <c r="BJ30" i="11"/>
  <c r="BJ29" i="11"/>
  <c r="BI29" i="11"/>
  <c r="BA29" i="11"/>
  <c r="BJ28" i="11"/>
  <c r="AX28" i="11"/>
  <c r="AX40" i="11" s="1"/>
  <c r="AX52" i="11" s="1"/>
  <c r="AX64" i="11" s="1"/>
  <c r="AX76" i="11" s="1"/>
  <c r="V28" i="11"/>
  <c r="U28" i="11"/>
  <c r="T28" i="11"/>
  <c r="S28" i="11"/>
  <c r="R28" i="11"/>
  <c r="Q28" i="11"/>
  <c r="P28" i="11"/>
  <c r="O28" i="11"/>
  <c r="N28" i="11"/>
  <c r="M28" i="11"/>
  <c r="L28" i="11"/>
  <c r="BJ27" i="11"/>
  <c r="BJ26" i="11"/>
  <c r="BC26" i="11"/>
  <c r="BJ25" i="11"/>
  <c r="BJ24" i="11"/>
  <c r="BE24" i="11"/>
  <c r="AE24" i="11"/>
  <c r="AD24" i="11"/>
  <c r="AC24" i="11"/>
  <c r="AB24" i="11"/>
  <c r="AA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BJ23" i="11"/>
  <c r="BD23" i="11"/>
  <c r="AE23" i="11"/>
  <c r="AD23" i="11"/>
  <c r="AC23" i="11"/>
  <c r="AB23" i="11"/>
  <c r="AA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BJ22" i="11"/>
  <c r="BI22" i="11"/>
  <c r="BC22" i="11"/>
  <c r="BA22" i="11"/>
  <c r="AE22" i="11"/>
  <c r="AD22" i="11"/>
  <c r="AC22" i="11"/>
  <c r="AB22" i="11"/>
  <c r="AA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BJ21" i="11"/>
  <c r="AE21" i="11"/>
  <c r="AD21" i="11"/>
  <c r="AC21" i="11"/>
  <c r="AB21" i="11"/>
  <c r="AA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BJ20" i="11"/>
  <c r="BI20" i="11"/>
  <c r="AE20" i="11"/>
  <c r="AD20" i="11"/>
  <c r="AC20" i="11"/>
  <c r="AB20" i="11"/>
  <c r="AA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BJ19" i="11"/>
  <c r="BH19" i="11"/>
  <c r="BD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BJ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BI21" i="11"/>
  <c r="BG25" i="11"/>
  <c r="BE28" i="11"/>
  <c r="BD24" i="11"/>
  <c r="BC23" i="11"/>
  <c r="BA21" i="11"/>
  <c r="BL15" i="11"/>
  <c r="BK15" i="11"/>
  <c r="AZ15" i="11"/>
  <c r="AY15" i="11"/>
  <c r="AX15" i="11"/>
  <c r="AX29" i="11" s="1"/>
  <c r="AX41" i="11" s="1"/>
  <c r="AX53" i="11" s="1"/>
  <c r="AX65" i="11" s="1"/>
  <c r="AX77" i="11" s="1"/>
  <c r="AT15" i="11"/>
  <c r="AU15" i="11" s="1"/>
  <c r="AR15" i="11"/>
  <c r="AQ15" i="11"/>
  <c r="AP15" i="11"/>
  <c r="AO15" i="11"/>
  <c r="AN15" i="11"/>
  <c r="AM15" i="11"/>
  <c r="AK15" i="11"/>
  <c r="AJ15" i="11"/>
  <c r="E15" i="11"/>
  <c r="D15" i="11"/>
  <c r="C15" i="11"/>
  <c r="BL14" i="11"/>
  <c r="BK14" i="11"/>
  <c r="BJ14" i="11"/>
  <c r="AZ14" i="11"/>
  <c r="AY14" i="11"/>
  <c r="AY28" i="11" s="1"/>
  <c r="AX14" i="11"/>
  <c r="AT14" i="11"/>
  <c r="AU14" i="11" s="1"/>
  <c r="AR14" i="11"/>
  <c r="AQ14" i="11"/>
  <c r="AP14" i="11"/>
  <c r="AO14" i="11"/>
  <c r="AN14" i="11"/>
  <c r="AM14" i="11"/>
  <c r="AK14" i="11"/>
  <c r="AJ14" i="11"/>
  <c r="E14" i="11"/>
  <c r="D14" i="11"/>
  <c r="C14" i="11"/>
  <c r="BL13" i="11"/>
  <c r="BK13" i="11"/>
  <c r="BJ13" i="11"/>
  <c r="AZ13" i="11"/>
  <c r="AY13" i="11"/>
  <c r="AY27" i="11" s="1"/>
  <c r="AX13" i="11"/>
  <c r="AX27" i="11" s="1"/>
  <c r="AX39" i="11" s="1"/>
  <c r="AX51" i="11" s="1"/>
  <c r="AX63" i="11" s="1"/>
  <c r="AX75" i="11" s="1"/>
  <c r="AT13" i="11"/>
  <c r="AU13" i="11" s="1"/>
  <c r="AR13" i="11"/>
  <c r="AQ13" i="11"/>
  <c r="AP13" i="11"/>
  <c r="AO13" i="11"/>
  <c r="AN13" i="11"/>
  <c r="AM13" i="11"/>
  <c r="AK13" i="11"/>
  <c r="AJ13" i="11"/>
  <c r="E13" i="11"/>
  <c r="D13" i="11"/>
  <c r="C13" i="11"/>
  <c r="BL12" i="11"/>
  <c r="BK12" i="11"/>
  <c r="AZ12" i="11"/>
  <c r="AZ26" i="11" s="1"/>
  <c r="AY12" i="11"/>
  <c r="BJ12" i="11" s="1"/>
  <c r="AX12" i="11"/>
  <c r="AX26" i="11" s="1"/>
  <c r="AX38" i="11" s="1"/>
  <c r="AX50" i="11" s="1"/>
  <c r="AX62" i="11" s="1"/>
  <c r="AX74" i="11" s="1"/>
  <c r="AT12" i="11"/>
  <c r="AU12" i="11" s="1"/>
  <c r="AR12" i="11"/>
  <c r="AQ12" i="11"/>
  <c r="AP12" i="11"/>
  <c r="AO12" i="11"/>
  <c r="AN12" i="11"/>
  <c r="AM12" i="11"/>
  <c r="AK12" i="11"/>
  <c r="AJ12" i="11"/>
  <c r="E12" i="11"/>
  <c r="D12" i="11"/>
  <c r="C12" i="11"/>
  <c r="BL11" i="11"/>
  <c r="BK11" i="11"/>
  <c r="AZ11" i="11"/>
  <c r="AY11" i="11"/>
  <c r="AY25" i="11" s="1"/>
  <c r="AX11" i="11"/>
  <c r="AX25" i="11" s="1"/>
  <c r="AX37" i="11" s="1"/>
  <c r="AX49" i="11" s="1"/>
  <c r="AX61" i="11" s="1"/>
  <c r="AX73" i="11" s="1"/>
  <c r="AT11" i="11"/>
  <c r="AU11" i="11" s="1"/>
  <c r="AR11" i="11"/>
  <c r="AQ11" i="11"/>
  <c r="AP11" i="11"/>
  <c r="AO11" i="11"/>
  <c r="AN11" i="11"/>
  <c r="AM11" i="11"/>
  <c r="AK11" i="11"/>
  <c r="AJ11" i="11"/>
  <c r="E11" i="11"/>
  <c r="D11" i="11"/>
  <c r="C11" i="11"/>
  <c r="BL10" i="11"/>
  <c r="BK10" i="11"/>
  <c r="BJ10" i="11"/>
  <c r="AZ10" i="11"/>
  <c r="AY10" i="11"/>
  <c r="AY24" i="11" s="1"/>
  <c r="AX10" i="11"/>
  <c r="AX24" i="11" s="1"/>
  <c r="AX36" i="11" s="1"/>
  <c r="AX48" i="11" s="1"/>
  <c r="AX60" i="11" s="1"/>
  <c r="AX72" i="11" s="1"/>
  <c r="AT10" i="11"/>
  <c r="AU10" i="11" s="1"/>
  <c r="AR10" i="11"/>
  <c r="AQ10" i="11"/>
  <c r="AP10" i="11"/>
  <c r="AO10" i="11"/>
  <c r="AN10" i="11"/>
  <c r="AM10" i="11"/>
  <c r="AK10" i="11"/>
  <c r="AJ10" i="11"/>
  <c r="E10" i="11"/>
  <c r="D10" i="11"/>
  <c r="C10" i="11"/>
  <c r="BL9" i="11"/>
  <c r="BK9" i="11"/>
  <c r="AZ9" i="11"/>
  <c r="AZ23" i="11" s="1"/>
  <c r="AY9" i="11"/>
  <c r="BJ9" i="11" s="1"/>
  <c r="AX9" i="11"/>
  <c r="AX23" i="11" s="1"/>
  <c r="AX35" i="11" s="1"/>
  <c r="AX47" i="11" s="1"/>
  <c r="AX59" i="11" s="1"/>
  <c r="AX71" i="11" s="1"/>
  <c r="AT9" i="11"/>
  <c r="AU9" i="11" s="1"/>
  <c r="AR9" i="11"/>
  <c r="AQ9" i="11"/>
  <c r="AP9" i="11"/>
  <c r="AO9" i="11"/>
  <c r="AN9" i="11"/>
  <c r="AM9" i="11"/>
  <c r="AK9" i="11"/>
  <c r="AJ9" i="11"/>
  <c r="E9" i="11"/>
  <c r="D9" i="11"/>
  <c r="C9" i="11"/>
  <c r="BL8" i="11"/>
  <c r="BK8" i="11"/>
  <c r="AZ8" i="11"/>
  <c r="AZ22" i="11" s="1"/>
  <c r="AY8" i="11"/>
  <c r="AY22" i="11" s="1"/>
  <c r="AX8" i="11"/>
  <c r="AX22" i="11" s="1"/>
  <c r="AX34" i="11" s="1"/>
  <c r="AX46" i="11" s="1"/>
  <c r="AX58" i="11" s="1"/>
  <c r="AX70" i="11" s="1"/>
  <c r="AT8" i="11"/>
  <c r="AU8" i="11" s="1"/>
  <c r="AR8" i="11"/>
  <c r="AQ8" i="11"/>
  <c r="AP8" i="11"/>
  <c r="AO8" i="11"/>
  <c r="AN8" i="11"/>
  <c r="AM8" i="11"/>
  <c r="AK8" i="11"/>
  <c r="AJ8" i="11"/>
  <c r="E8" i="11"/>
  <c r="D8" i="11"/>
  <c r="C8" i="11"/>
  <c r="BL7" i="11"/>
  <c r="BK7" i="11"/>
  <c r="AZ7" i="11"/>
  <c r="AZ21" i="11" s="1"/>
  <c r="AY7" i="11"/>
  <c r="AY21" i="11" s="1"/>
  <c r="AX7" i="11"/>
  <c r="AX21" i="11" s="1"/>
  <c r="AX33" i="11" s="1"/>
  <c r="AX45" i="11" s="1"/>
  <c r="AX57" i="11" s="1"/>
  <c r="AX69" i="11" s="1"/>
  <c r="AT7" i="11"/>
  <c r="AU7" i="11" s="1"/>
  <c r="AR7" i="11"/>
  <c r="AQ7" i="11"/>
  <c r="AP7" i="11"/>
  <c r="AO7" i="11"/>
  <c r="AN7" i="11"/>
  <c r="AM7" i="11"/>
  <c r="AK7" i="11"/>
  <c r="AJ7" i="11"/>
  <c r="E7" i="11"/>
  <c r="D7" i="11"/>
  <c r="C7" i="11"/>
  <c r="BL6" i="11"/>
  <c r="BK6" i="11"/>
  <c r="BJ6" i="11"/>
  <c r="AZ6" i="11"/>
  <c r="AZ20" i="11" s="1"/>
  <c r="AY6" i="11"/>
  <c r="AY20" i="11" s="1"/>
  <c r="AX6" i="11"/>
  <c r="AX20" i="11" s="1"/>
  <c r="AX32" i="11" s="1"/>
  <c r="AX44" i="11" s="1"/>
  <c r="AX56" i="11" s="1"/>
  <c r="AX68" i="11" s="1"/>
  <c r="AT6" i="11"/>
  <c r="AU6" i="11" s="1"/>
  <c r="AR6" i="11"/>
  <c r="AQ6" i="11"/>
  <c r="AP6" i="11"/>
  <c r="AO6" i="11"/>
  <c r="AN6" i="11"/>
  <c r="AM6" i="11"/>
  <c r="AK6" i="11"/>
  <c r="AJ6" i="11"/>
  <c r="E6" i="11"/>
  <c r="D6" i="11"/>
  <c r="C6" i="11"/>
  <c r="BL5" i="11"/>
  <c r="BK5" i="11"/>
  <c r="BJ5" i="11"/>
  <c r="AZ5" i="11"/>
  <c r="AY5" i="11"/>
  <c r="AY19" i="11" s="1"/>
  <c r="AX5" i="11"/>
  <c r="AX19" i="11" s="1"/>
  <c r="AX31" i="11" s="1"/>
  <c r="AX43" i="11" s="1"/>
  <c r="AX55" i="11" s="1"/>
  <c r="AX67" i="11" s="1"/>
  <c r="AT5" i="11"/>
  <c r="AU5" i="11" s="1"/>
  <c r="AR5" i="11"/>
  <c r="AQ5" i="11"/>
  <c r="AP5" i="11"/>
  <c r="AO5" i="11"/>
  <c r="AN5" i="11"/>
  <c r="AM5" i="11"/>
  <c r="AK5" i="11"/>
  <c r="AJ5" i="11"/>
  <c r="E5" i="11"/>
  <c r="D5" i="11"/>
  <c r="C5" i="11"/>
  <c r="BI4" i="11"/>
  <c r="BH4" i="11"/>
  <c r="BG4" i="11"/>
  <c r="BF4" i="11"/>
  <c r="BE4" i="11"/>
  <c r="BD4" i="11"/>
  <c r="BC4" i="11"/>
  <c r="BB4" i="11"/>
  <c r="BA4" i="11"/>
  <c r="AZ4" i="11"/>
  <c r="AY4" i="11"/>
  <c r="BI3" i="11"/>
  <c r="BH3" i="11"/>
  <c r="BG3" i="11"/>
  <c r="BF3" i="11"/>
  <c r="BE3" i="11"/>
  <c r="BD3" i="11"/>
  <c r="BC3" i="11"/>
  <c r="BB3" i="11"/>
  <c r="BA3" i="11"/>
  <c r="AZ3" i="11"/>
  <c r="AY3" i="11"/>
  <c r="BG2" i="11"/>
  <c r="AS2" i="11" s="1"/>
  <c r="BE2" i="11"/>
  <c r="AQ2" i="11" s="1"/>
  <c r="BD2" i="11"/>
  <c r="AP2" i="11" s="1"/>
  <c r="BC2" i="11"/>
  <c r="AO2" i="11" s="1"/>
  <c r="AY2" i="11"/>
  <c r="AE2" i="11"/>
  <c r="AD2" i="11"/>
  <c r="AC2" i="11"/>
  <c r="AB2" i="11"/>
  <c r="AA2" i="11"/>
  <c r="X2" i="11"/>
  <c r="W2" i="11"/>
  <c r="V2" i="11"/>
  <c r="BI2" i="11" s="1"/>
  <c r="AU2" i="11" s="1"/>
  <c r="U2" i="11"/>
  <c r="BH2" i="11" s="1"/>
  <c r="AT2" i="11" s="1"/>
  <c r="T2" i="11"/>
  <c r="S2" i="11"/>
  <c r="BF2" i="11" s="1"/>
  <c r="AR2" i="11" s="1"/>
  <c r="R2" i="11"/>
  <c r="Q2" i="11"/>
  <c r="P2" i="11"/>
  <c r="O2" i="11"/>
  <c r="BB2" i="11" s="1"/>
  <c r="AN2" i="11" s="1"/>
  <c r="N2" i="11"/>
  <c r="BA2" i="11" s="1"/>
  <c r="AM2" i="11" s="1"/>
  <c r="M2" i="11"/>
  <c r="AZ2" i="11" s="1"/>
  <c r="L2" i="11"/>
  <c r="V1" i="11"/>
  <c r="U1" i="11"/>
  <c r="T1" i="11"/>
  <c r="S1" i="11"/>
  <c r="R1" i="11"/>
  <c r="Q1" i="11"/>
  <c r="P1" i="11"/>
  <c r="O1" i="11"/>
  <c r="N1" i="11"/>
  <c r="M1" i="11"/>
  <c r="L1" i="11"/>
  <c r="BI77" i="1"/>
  <c r="BH77" i="1"/>
  <c r="BG77" i="1"/>
  <c r="BF77" i="1"/>
  <c r="BE77" i="1"/>
  <c r="BD77" i="1"/>
  <c r="BC77" i="1"/>
  <c r="BB77" i="1"/>
  <c r="BA77" i="1"/>
  <c r="AZ77" i="1"/>
  <c r="AY77" i="1"/>
  <c r="AX77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I29" i="1"/>
  <c r="BH29" i="1"/>
  <c r="BG29" i="1"/>
  <c r="BF29" i="1"/>
  <c r="BE29" i="1"/>
  <c r="BD29" i="1"/>
  <c r="BC29" i="1"/>
  <c r="BB29" i="1"/>
  <c r="BA29" i="1"/>
  <c r="BI28" i="1"/>
  <c r="BH28" i="1"/>
  <c r="BG28" i="1"/>
  <c r="BF28" i="1"/>
  <c r="BE28" i="1"/>
  <c r="BD28" i="1"/>
  <c r="BC28" i="1"/>
  <c r="BB28" i="1"/>
  <c r="BA28" i="1"/>
  <c r="BI27" i="1"/>
  <c r="BH27" i="1"/>
  <c r="BG27" i="1"/>
  <c r="BF27" i="1"/>
  <c r="BE27" i="1"/>
  <c r="BD27" i="1"/>
  <c r="BC27" i="1"/>
  <c r="BB27" i="1"/>
  <c r="BA27" i="1"/>
  <c r="BI26" i="1"/>
  <c r="BH26" i="1"/>
  <c r="BG26" i="1"/>
  <c r="BF26" i="1"/>
  <c r="BE26" i="1"/>
  <c r="BD26" i="1"/>
  <c r="BC26" i="1"/>
  <c r="BB26" i="1"/>
  <c r="BA26" i="1"/>
  <c r="BI25" i="1"/>
  <c r="BH25" i="1"/>
  <c r="BG25" i="1"/>
  <c r="BF25" i="1"/>
  <c r="BE25" i="1"/>
  <c r="BD25" i="1"/>
  <c r="BC25" i="1"/>
  <c r="BB25" i="1"/>
  <c r="BA25" i="1"/>
  <c r="BI24" i="1"/>
  <c r="BH24" i="1"/>
  <c r="BG24" i="1"/>
  <c r="BF24" i="1"/>
  <c r="BE24" i="1"/>
  <c r="BD24" i="1"/>
  <c r="BC24" i="1"/>
  <c r="BB24" i="1"/>
  <c r="BA24" i="1"/>
  <c r="BI23" i="1"/>
  <c r="BH23" i="1"/>
  <c r="BG23" i="1"/>
  <c r="BF23" i="1"/>
  <c r="BE23" i="1"/>
  <c r="BD23" i="1"/>
  <c r="BC23" i="1"/>
  <c r="BB23" i="1"/>
  <c r="BA23" i="1"/>
  <c r="BI22" i="1"/>
  <c r="BH22" i="1"/>
  <c r="BG22" i="1"/>
  <c r="BF22" i="1"/>
  <c r="BE22" i="1"/>
  <c r="BD22" i="1"/>
  <c r="BC22" i="1"/>
  <c r="BB22" i="1"/>
  <c r="BA22" i="1"/>
  <c r="BI21" i="1"/>
  <c r="BH21" i="1"/>
  <c r="BG21" i="1"/>
  <c r="BF21" i="1"/>
  <c r="BE21" i="1"/>
  <c r="BD21" i="1"/>
  <c r="BC21" i="1"/>
  <c r="BB21" i="1"/>
  <c r="BA21" i="1"/>
  <c r="BI20" i="1"/>
  <c r="BH20" i="1"/>
  <c r="BG20" i="1"/>
  <c r="BF20" i="1"/>
  <c r="BE20" i="1"/>
  <c r="BD20" i="1"/>
  <c r="BC20" i="1"/>
  <c r="BB20" i="1"/>
  <c r="BA20" i="1"/>
  <c r="BI19" i="1"/>
  <c r="BH19" i="1"/>
  <c r="BG19" i="1"/>
  <c r="BF19" i="1"/>
  <c r="BE19" i="1"/>
  <c r="BD19" i="1"/>
  <c r="BC19" i="1"/>
  <c r="BB19" i="1"/>
  <c r="BA19" i="1"/>
  <c r="AZ29" i="1"/>
  <c r="AY29" i="1"/>
  <c r="AZ28" i="1"/>
  <c r="AY28" i="1"/>
  <c r="AZ27" i="1"/>
  <c r="AY27" i="1"/>
  <c r="AZ26" i="1"/>
  <c r="AY26" i="1"/>
  <c r="AZ25" i="1"/>
  <c r="AY25" i="1"/>
  <c r="AZ24" i="1"/>
  <c r="AY24" i="1"/>
  <c r="AZ23" i="1"/>
  <c r="AY23" i="1"/>
  <c r="AZ22" i="1"/>
  <c r="AY22" i="1"/>
  <c r="AZ21" i="1"/>
  <c r="AY21" i="1"/>
  <c r="AZ20" i="1"/>
  <c r="AY20" i="1"/>
  <c r="AZ19" i="1"/>
  <c r="AY19" i="1"/>
  <c r="AX29" i="1"/>
  <c r="AX28" i="1"/>
  <c r="AX27" i="1"/>
  <c r="AX26" i="1"/>
  <c r="AX25" i="1"/>
  <c r="AX24" i="1"/>
  <c r="AX23" i="1"/>
  <c r="AX22" i="1"/>
  <c r="AX21" i="1"/>
  <c r="AX20" i="1"/>
  <c r="AX19" i="1"/>
  <c r="BI17" i="1"/>
  <c r="BH17" i="1"/>
  <c r="BG17" i="1"/>
  <c r="BF17" i="1"/>
  <c r="BE17" i="1"/>
  <c r="BD17" i="1"/>
  <c r="BC17" i="1"/>
  <c r="BB17" i="1"/>
  <c r="BA17" i="1"/>
  <c r="AZ17" i="1"/>
  <c r="AY17" i="1"/>
  <c r="L32" i="10"/>
  <c r="L31" i="4"/>
  <c r="V28" i="1"/>
  <c r="U28" i="1"/>
  <c r="T28" i="1"/>
  <c r="S28" i="1"/>
  <c r="R28" i="1"/>
  <c r="Q28" i="1"/>
  <c r="P28" i="1"/>
  <c r="O28" i="1"/>
  <c r="N28" i="1"/>
  <c r="M28" i="1"/>
  <c r="L28" i="1"/>
  <c r="BL6" i="1"/>
  <c r="BL7" i="1"/>
  <c r="BL8" i="1"/>
  <c r="BL9" i="1"/>
  <c r="BL10" i="1"/>
  <c r="BL11" i="1"/>
  <c r="BL12" i="1"/>
  <c r="BL13" i="1"/>
  <c r="BL14" i="1"/>
  <c r="BL15" i="1"/>
  <c r="BK15" i="1"/>
  <c r="BK14" i="1"/>
  <c r="BK13" i="1"/>
  <c r="BK12" i="1"/>
  <c r="BK11" i="1"/>
  <c r="BK10" i="1"/>
  <c r="BK9" i="1"/>
  <c r="BK8" i="1"/>
  <c r="BK7" i="1"/>
  <c r="BK6" i="1"/>
  <c r="BK5" i="1"/>
  <c r="AT15" i="1"/>
  <c r="AU15" i="1" s="1"/>
  <c r="AT14" i="1"/>
  <c r="AU14" i="1" s="1"/>
  <c r="AT13" i="1"/>
  <c r="AU13" i="1" s="1"/>
  <c r="AT12" i="1"/>
  <c r="AU12" i="1" s="1"/>
  <c r="AT11" i="1"/>
  <c r="AU11" i="1" s="1"/>
  <c r="AT10" i="1"/>
  <c r="AU10" i="1" s="1"/>
  <c r="AT9" i="1"/>
  <c r="AU9" i="1" s="1"/>
  <c r="AT8" i="1"/>
  <c r="AU8" i="1" s="1"/>
  <c r="AT7" i="1"/>
  <c r="AU7" i="1" s="1"/>
  <c r="AT6" i="1"/>
  <c r="AU6" i="1" s="1"/>
  <c r="AT5" i="1"/>
  <c r="AU5" i="1" s="1"/>
  <c r="AR15" i="1"/>
  <c r="AQ15" i="1"/>
  <c r="AP15" i="1"/>
  <c r="AO15" i="1"/>
  <c r="AN15" i="1"/>
  <c r="AM15" i="1"/>
  <c r="AR14" i="1"/>
  <c r="AQ14" i="1"/>
  <c r="AP14" i="1"/>
  <c r="AO14" i="1"/>
  <c r="AN14" i="1"/>
  <c r="AM14" i="1"/>
  <c r="AR13" i="1"/>
  <c r="AQ13" i="1"/>
  <c r="AP13" i="1"/>
  <c r="AO13" i="1"/>
  <c r="AN13" i="1"/>
  <c r="AM13" i="1"/>
  <c r="AR12" i="1"/>
  <c r="AQ12" i="1"/>
  <c r="AP12" i="1"/>
  <c r="AO12" i="1"/>
  <c r="AN12" i="1"/>
  <c r="AM12" i="1"/>
  <c r="AR11" i="1"/>
  <c r="AQ11" i="1"/>
  <c r="AP11" i="1"/>
  <c r="AO11" i="1"/>
  <c r="AN11" i="1"/>
  <c r="AM11" i="1"/>
  <c r="AR10" i="1"/>
  <c r="AQ10" i="1"/>
  <c r="AP10" i="1"/>
  <c r="AO10" i="1"/>
  <c r="AN10" i="1"/>
  <c r="AM10" i="1"/>
  <c r="AR9" i="1"/>
  <c r="AQ9" i="1"/>
  <c r="AP9" i="1"/>
  <c r="AO9" i="1"/>
  <c r="AN9" i="1"/>
  <c r="AM9" i="1"/>
  <c r="AR8" i="1"/>
  <c r="AQ8" i="1"/>
  <c r="AP8" i="1"/>
  <c r="AO8" i="1"/>
  <c r="AN8" i="1"/>
  <c r="AM8" i="1"/>
  <c r="AR7" i="1"/>
  <c r="AQ7" i="1"/>
  <c r="AP7" i="1"/>
  <c r="AO7" i="1"/>
  <c r="AN7" i="1"/>
  <c r="AM7" i="1"/>
  <c r="AR6" i="1"/>
  <c r="AQ6" i="1"/>
  <c r="AP6" i="1"/>
  <c r="AO6" i="1"/>
  <c r="AN6" i="1"/>
  <c r="AM6" i="1"/>
  <c r="AR5" i="1"/>
  <c r="AQ5" i="1"/>
  <c r="AP5" i="1"/>
  <c r="AO5" i="1"/>
  <c r="AN5" i="1"/>
  <c r="AM5" i="1"/>
  <c r="AU2" i="1"/>
  <c r="AT2" i="1"/>
  <c r="AS2" i="1"/>
  <c r="AR2" i="1"/>
  <c r="AQ2" i="1"/>
  <c r="AP2" i="1"/>
  <c r="AO2" i="1"/>
  <c r="AN2" i="1"/>
  <c r="AM2" i="1"/>
  <c r="BL5" i="1"/>
  <c r="BJ15" i="1"/>
  <c r="BJ14" i="1"/>
  <c r="BJ13" i="1"/>
  <c r="BJ12" i="1"/>
  <c r="BJ11" i="1"/>
  <c r="BJ10" i="1"/>
  <c r="BJ9" i="1"/>
  <c r="BJ8" i="1"/>
  <c r="BJ7" i="1"/>
  <c r="BJ6" i="1"/>
  <c r="BJ5" i="1"/>
  <c r="AZ15" i="1"/>
  <c r="AY15" i="1"/>
  <c r="AZ14" i="1"/>
  <c r="AY14" i="1"/>
  <c r="AZ13" i="1"/>
  <c r="AY13" i="1"/>
  <c r="AZ12" i="1"/>
  <c r="AY12" i="1"/>
  <c r="AZ11" i="1"/>
  <c r="AY11" i="1"/>
  <c r="AZ10" i="1"/>
  <c r="AY10" i="1"/>
  <c r="AZ9" i="1"/>
  <c r="AY9" i="1"/>
  <c r="AZ8" i="1"/>
  <c r="AY8" i="1"/>
  <c r="AZ7" i="1"/>
  <c r="AY7" i="1"/>
  <c r="AZ6" i="1"/>
  <c r="AY6" i="1"/>
  <c r="AZ5" i="1"/>
  <c r="AY5" i="1"/>
  <c r="AZ4" i="1"/>
  <c r="AY4" i="1"/>
  <c r="AZ3" i="1"/>
  <c r="AY3" i="1"/>
  <c r="AY2" i="1"/>
  <c r="AZ2" i="1"/>
  <c r="AX15" i="1"/>
  <c r="AX14" i="1"/>
  <c r="AX13" i="1"/>
  <c r="AX12" i="1"/>
  <c r="AX11" i="1"/>
  <c r="AX10" i="1"/>
  <c r="AX9" i="1"/>
  <c r="AX8" i="1"/>
  <c r="AX7" i="1"/>
  <c r="AX6" i="1"/>
  <c r="AX5" i="1"/>
  <c r="BI4" i="1"/>
  <c r="BH4" i="1"/>
  <c r="BG4" i="1"/>
  <c r="BF4" i="1"/>
  <c r="BE4" i="1"/>
  <c r="BD4" i="1"/>
  <c r="BC4" i="1"/>
  <c r="BB4" i="1"/>
  <c r="BA4" i="1"/>
  <c r="BI3" i="1"/>
  <c r="BH3" i="1"/>
  <c r="BG3" i="1"/>
  <c r="BF3" i="1"/>
  <c r="BE3" i="1"/>
  <c r="BD3" i="1"/>
  <c r="BC3" i="1"/>
  <c r="BB3" i="1"/>
  <c r="BA3" i="1"/>
  <c r="V1" i="1"/>
  <c r="U1" i="1"/>
  <c r="T1" i="1"/>
  <c r="S1" i="1"/>
  <c r="R1" i="1"/>
  <c r="Q1" i="1"/>
  <c r="P1" i="1"/>
  <c r="O1" i="1"/>
  <c r="N1" i="1"/>
  <c r="M1" i="1"/>
  <c r="L1" i="1"/>
  <c r="AK15" i="1"/>
  <c r="AK14" i="1"/>
  <c r="AK13" i="1"/>
  <c r="AK12" i="1"/>
  <c r="AK11" i="1"/>
  <c r="AK10" i="1"/>
  <c r="AK9" i="1"/>
  <c r="AK8" i="1"/>
  <c r="AK7" i="1"/>
  <c r="AK6" i="1"/>
  <c r="AK5" i="1"/>
  <c r="AJ15" i="1"/>
  <c r="AJ14" i="1"/>
  <c r="AJ13" i="1"/>
  <c r="AJ12" i="1"/>
  <c r="AJ11" i="1"/>
  <c r="AJ10" i="1"/>
  <c r="AJ9" i="1"/>
  <c r="AJ8" i="1"/>
  <c r="AJ7" i="1"/>
  <c r="AJ6" i="1"/>
  <c r="AJ5" i="1"/>
  <c r="BC18" i="2"/>
  <c r="BC17" i="2"/>
  <c r="BC16" i="2"/>
  <c r="BC15" i="2"/>
  <c r="BC14" i="2"/>
  <c r="BC13" i="2"/>
  <c r="BC12" i="2"/>
  <c r="BC11" i="2"/>
  <c r="BC10" i="2"/>
  <c r="BC9" i="2"/>
  <c r="BC8" i="2"/>
  <c r="BB18" i="2"/>
  <c r="BA18" i="2"/>
  <c r="AZ18" i="2"/>
  <c r="AY18" i="2"/>
  <c r="AX18" i="2"/>
  <c r="AW18" i="2"/>
  <c r="AV18" i="2"/>
  <c r="AU18" i="2"/>
  <c r="AT18" i="2"/>
  <c r="BB17" i="2"/>
  <c r="BA17" i="2"/>
  <c r="AZ17" i="2"/>
  <c r="AY17" i="2"/>
  <c r="AX17" i="2"/>
  <c r="AW17" i="2"/>
  <c r="AV17" i="2"/>
  <c r="AU17" i="2"/>
  <c r="AT17" i="2"/>
  <c r="BB16" i="2"/>
  <c r="BA16" i="2"/>
  <c r="AZ16" i="2"/>
  <c r="AY16" i="2"/>
  <c r="AX16" i="2"/>
  <c r="AW16" i="2"/>
  <c r="AV16" i="2"/>
  <c r="AU16" i="2"/>
  <c r="AT16" i="2"/>
  <c r="BB15" i="2"/>
  <c r="BA15" i="2"/>
  <c r="AZ15" i="2"/>
  <c r="AY15" i="2"/>
  <c r="AX15" i="2"/>
  <c r="AW15" i="2"/>
  <c r="AV15" i="2"/>
  <c r="AU15" i="2"/>
  <c r="AT15" i="2"/>
  <c r="BB14" i="2"/>
  <c r="BA14" i="2"/>
  <c r="AZ14" i="2"/>
  <c r="AY14" i="2"/>
  <c r="AX14" i="2"/>
  <c r="AW14" i="2"/>
  <c r="AV14" i="2"/>
  <c r="AU14" i="2"/>
  <c r="AT14" i="2"/>
  <c r="BB13" i="2"/>
  <c r="BA13" i="2"/>
  <c r="AZ13" i="2"/>
  <c r="AY13" i="2"/>
  <c r="AX13" i="2"/>
  <c r="AW13" i="2"/>
  <c r="AV13" i="2"/>
  <c r="AU13" i="2"/>
  <c r="AT13" i="2"/>
  <c r="BB12" i="2"/>
  <c r="BA12" i="2"/>
  <c r="AZ12" i="2"/>
  <c r="AY12" i="2"/>
  <c r="AX12" i="2"/>
  <c r="AW12" i="2"/>
  <c r="AV12" i="2"/>
  <c r="AU12" i="2"/>
  <c r="AT12" i="2"/>
  <c r="BB11" i="2"/>
  <c r="BA11" i="2"/>
  <c r="AZ11" i="2"/>
  <c r="AY11" i="2"/>
  <c r="AX11" i="2"/>
  <c r="AW11" i="2"/>
  <c r="AV11" i="2"/>
  <c r="AU11" i="2"/>
  <c r="AT11" i="2"/>
  <c r="BB10" i="2"/>
  <c r="BA10" i="2"/>
  <c r="AZ10" i="2"/>
  <c r="AY10" i="2"/>
  <c r="AX10" i="2"/>
  <c r="AW10" i="2"/>
  <c r="AV10" i="2"/>
  <c r="AU10" i="2"/>
  <c r="AT10" i="2"/>
  <c r="BB9" i="2"/>
  <c r="BA9" i="2"/>
  <c r="AZ9" i="2"/>
  <c r="AY9" i="2"/>
  <c r="AX9" i="2"/>
  <c r="AW9" i="2"/>
  <c r="AV9" i="2"/>
  <c r="AU9" i="2"/>
  <c r="AT9" i="2"/>
  <c r="BB8" i="2"/>
  <c r="BA8" i="2"/>
  <c r="AZ8" i="2"/>
  <c r="AY8" i="2"/>
  <c r="AX8" i="2"/>
  <c r="AW8" i="2"/>
  <c r="AV8" i="2"/>
  <c r="AU8" i="2"/>
  <c r="AT8" i="2"/>
  <c r="AR18" i="2"/>
  <c r="AQ18" i="2"/>
  <c r="AP18" i="2"/>
  <c r="AO18" i="2"/>
  <c r="AN18" i="2"/>
  <c r="AM18" i="2"/>
  <c r="AL18" i="2"/>
  <c r="AK18" i="2"/>
  <c r="AJ18" i="2"/>
  <c r="AI18" i="2"/>
  <c r="AR17" i="2"/>
  <c r="AQ17" i="2"/>
  <c r="AP17" i="2"/>
  <c r="AO17" i="2"/>
  <c r="AN17" i="2"/>
  <c r="AM17" i="2"/>
  <c r="AL17" i="2"/>
  <c r="AK17" i="2"/>
  <c r="AJ17" i="2"/>
  <c r="AI17" i="2"/>
  <c r="AR16" i="2"/>
  <c r="AQ16" i="2"/>
  <c r="AP16" i="2"/>
  <c r="AO16" i="2"/>
  <c r="AN16" i="2"/>
  <c r="AM16" i="2"/>
  <c r="AL16" i="2"/>
  <c r="AK16" i="2"/>
  <c r="AJ16" i="2"/>
  <c r="AI16" i="2"/>
  <c r="AR15" i="2"/>
  <c r="AQ15" i="2"/>
  <c r="AP15" i="2"/>
  <c r="AO15" i="2"/>
  <c r="AN15" i="2"/>
  <c r="AM15" i="2"/>
  <c r="AL15" i="2"/>
  <c r="AK15" i="2"/>
  <c r="AJ15" i="2"/>
  <c r="AI15" i="2"/>
  <c r="AR14" i="2"/>
  <c r="AQ14" i="2"/>
  <c r="AP14" i="2"/>
  <c r="AO14" i="2"/>
  <c r="AN14" i="2"/>
  <c r="AM14" i="2"/>
  <c r="AL14" i="2"/>
  <c r="AK14" i="2"/>
  <c r="AJ14" i="2"/>
  <c r="AI14" i="2"/>
  <c r="AR13" i="2"/>
  <c r="AQ13" i="2"/>
  <c r="AP13" i="2"/>
  <c r="AO13" i="2"/>
  <c r="AN13" i="2"/>
  <c r="AM13" i="2"/>
  <c r="AL13" i="2"/>
  <c r="AK13" i="2"/>
  <c r="AJ13" i="2"/>
  <c r="AI13" i="2"/>
  <c r="AR12" i="2"/>
  <c r="AQ12" i="2"/>
  <c r="AP12" i="2"/>
  <c r="AO12" i="2"/>
  <c r="AN12" i="2"/>
  <c r="AM12" i="2"/>
  <c r="AL12" i="2"/>
  <c r="AK12" i="2"/>
  <c r="AJ12" i="2"/>
  <c r="AI12" i="2"/>
  <c r="AR11" i="2"/>
  <c r="AQ11" i="2"/>
  <c r="AP11" i="2"/>
  <c r="AO11" i="2"/>
  <c r="AN11" i="2"/>
  <c r="AM11" i="2"/>
  <c r="AL11" i="2"/>
  <c r="AK11" i="2"/>
  <c r="AJ11" i="2"/>
  <c r="AI11" i="2"/>
  <c r="AR10" i="2"/>
  <c r="AQ10" i="2"/>
  <c r="AP10" i="2"/>
  <c r="AO10" i="2"/>
  <c r="AN10" i="2"/>
  <c r="AM10" i="2"/>
  <c r="AL10" i="2"/>
  <c r="AK10" i="2"/>
  <c r="AJ10" i="2"/>
  <c r="AI10" i="2"/>
  <c r="AR9" i="2"/>
  <c r="AQ9" i="2"/>
  <c r="AP9" i="2"/>
  <c r="AO9" i="2"/>
  <c r="AN9" i="2"/>
  <c r="AM9" i="2"/>
  <c r="AL9" i="2"/>
  <c r="AK9" i="2"/>
  <c r="AJ9" i="2"/>
  <c r="AI9" i="2"/>
  <c r="AR8" i="2"/>
  <c r="AQ8" i="2"/>
  <c r="AP8" i="2"/>
  <c r="AO8" i="2"/>
  <c r="AN8" i="2"/>
  <c r="AM8" i="2"/>
  <c r="AL8" i="2"/>
  <c r="AK8" i="2"/>
  <c r="AJ8" i="2"/>
  <c r="AI8" i="2"/>
  <c r="L18" i="2"/>
  <c r="L17" i="2"/>
  <c r="L16" i="2"/>
  <c r="L15" i="2"/>
  <c r="L14" i="2"/>
  <c r="L13" i="2"/>
  <c r="L12" i="2"/>
  <c r="L11" i="2"/>
  <c r="L10" i="2"/>
  <c r="L9" i="2"/>
  <c r="L8" i="2"/>
  <c r="AE2" i="1"/>
  <c r="AD2" i="1"/>
  <c r="AC2" i="1"/>
  <c r="AB2" i="1"/>
  <c r="AA2" i="1"/>
  <c r="X2" i="1"/>
  <c r="W2" i="1"/>
  <c r="V2" i="1"/>
  <c r="BI2" i="1" s="1"/>
  <c r="U2" i="1"/>
  <c r="BH2" i="1" s="1"/>
  <c r="T2" i="1"/>
  <c r="BG2" i="1" s="1"/>
  <c r="S2" i="1"/>
  <c r="BF2" i="1" s="1"/>
  <c r="R2" i="1"/>
  <c r="BE2" i="1" s="1"/>
  <c r="Q2" i="1"/>
  <c r="BD2" i="1" s="1"/>
  <c r="P2" i="1"/>
  <c r="BC2" i="1" s="1"/>
  <c r="O2" i="1"/>
  <c r="BB2" i="1" s="1"/>
  <c r="N2" i="1"/>
  <c r="BA2" i="1" s="1"/>
  <c r="M2" i="1"/>
  <c r="L2" i="1"/>
  <c r="AB39" i="2"/>
  <c r="AC39" i="2"/>
  <c r="AC35" i="2"/>
  <c r="AB35" i="2"/>
  <c r="AN42" i="10"/>
  <c r="AN41" i="10"/>
  <c r="AN40" i="10"/>
  <c r="AN39" i="10"/>
  <c r="AN38" i="10"/>
  <c r="AN37" i="10"/>
  <c r="AN36" i="10"/>
  <c r="AN35" i="10"/>
  <c r="AN34" i="10"/>
  <c r="AN33" i="10"/>
  <c r="AN32" i="10"/>
  <c r="N53" i="10"/>
  <c r="O52" i="10"/>
  <c r="Y50" i="10"/>
  <c r="W74" i="10" s="1"/>
  <c r="U46" i="10"/>
  <c r="AA42" i="10"/>
  <c r="AA54" i="10" s="1"/>
  <c r="W102" i="10" s="1"/>
  <c r="Z42" i="10"/>
  <c r="Z54" i="10" s="1"/>
  <c r="W90" i="10" s="1"/>
  <c r="Y42" i="10"/>
  <c r="Y54" i="10" s="1"/>
  <c r="W78" i="10" s="1"/>
  <c r="X42" i="10"/>
  <c r="X54" i="10" s="1"/>
  <c r="W66" i="10" s="1"/>
  <c r="W42" i="10"/>
  <c r="W54" i="10" s="1"/>
  <c r="V42" i="10"/>
  <c r="V54" i="10" s="1"/>
  <c r="U42" i="10"/>
  <c r="U54" i="10" s="1"/>
  <c r="T42" i="10"/>
  <c r="T54" i="10" s="1"/>
  <c r="S42" i="10"/>
  <c r="S54" i="10" s="1"/>
  <c r="R42" i="10"/>
  <c r="R54" i="10" s="1"/>
  <c r="Q42" i="10"/>
  <c r="Q54" i="10" s="1"/>
  <c r="P42" i="10"/>
  <c r="P54" i="10" s="1"/>
  <c r="O42" i="10"/>
  <c r="O54" i="10" s="1"/>
  <c r="N42" i="10"/>
  <c r="N54" i="10" s="1"/>
  <c r="K42" i="10"/>
  <c r="K54" i="10" s="1"/>
  <c r="K66" i="10" s="1"/>
  <c r="K78" i="10" s="1"/>
  <c r="K90" i="10" s="1"/>
  <c r="K102" i="10" s="1"/>
  <c r="AA41" i="10"/>
  <c r="AA53" i="10" s="1"/>
  <c r="W101" i="10" s="1"/>
  <c r="Z41" i="10"/>
  <c r="Z53" i="10" s="1"/>
  <c r="W89" i="10" s="1"/>
  <c r="Y41" i="10"/>
  <c r="Y53" i="10" s="1"/>
  <c r="W77" i="10" s="1"/>
  <c r="X41" i="10"/>
  <c r="X53" i="10" s="1"/>
  <c r="W65" i="10" s="1"/>
  <c r="W41" i="10"/>
  <c r="W53" i="10" s="1"/>
  <c r="V41" i="10"/>
  <c r="V53" i="10" s="1"/>
  <c r="U41" i="10"/>
  <c r="U53" i="10" s="1"/>
  <c r="T41" i="10"/>
  <c r="T53" i="10" s="1"/>
  <c r="S41" i="10"/>
  <c r="S53" i="10" s="1"/>
  <c r="R41" i="10"/>
  <c r="R53" i="10" s="1"/>
  <c r="Q41" i="10"/>
  <c r="Q53" i="10" s="1"/>
  <c r="P41" i="10"/>
  <c r="P53" i="10" s="1"/>
  <c r="O41" i="10"/>
  <c r="O53" i="10" s="1"/>
  <c r="N41" i="10"/>
  <c r="K41" i="10"/>
  <c r="K53" i="10" s="1"/>
  <c r="K65" i="10" s="1"/>
  <c r="K77" i="10" s="1"/>
  <c r="K89" i="10" s="1"/>
  <c r="K101" i="10" s="1"/>
  <c r="AA40" i="10"/>
  <c r="AA52" i="10" s="1"/>
  <c r="W100" i="10" s="1"/>
  <c r="Z40" i="10"/>
  <c r="Z52" i="10" s="1"/>
  <c r="W88" i="10" s="1"/>
  <c r="Y40" i="10"/>
  <c r="Y52" i="10" s="1"/>
  <c r="W76" i="10" s="1"/>
  <c r="X40" i="10"/>
  <c r="X52" i="10" s="1"/>
  <c r="W64" i="10" s="1"/>
  <c r="W40" i="10"/>
  <c r="W52" i="10" s="1"/>
  <c r="V40" i="10"/>
  <c r="V52" i="10" s="1"/>
  <c r="U40" i="10"/>
  <c r="U52" i="10" s="1"/>
  <c r="T40" i="10"/>
  <c r="T52" i="10" s="1"/>
  <c r="S40" i="10"/>
  <c r="S52" i="10" s="1"/>
  <c r="R40" i="10"/>
  <c r="R52" i="10" s="1"/>
  <c r="Q40" i="10"/>
  <c r="Q52" i="10" s="1"/>
  <c r="P40" i="10"/>
  <c r="P52" i="10" s="1"/>
  <c r="O40" i="10"/>
  <c r="N40" i="10"/>
  <c r="N52" i="10" s="1"/>
  <c r="K40" i="10"/>
  <c r="K52" i="10" s="1"/>
  <c r="K64" i="10" s="1"/>
  <c r="K76" i="10" s="1"/>
  <c r="K88" i="10" s="1"/>
  <c r="K100" i="10" s="1"/>
  <c r="AA39" i="10"/>
  <c r="AA51" i="10" s="1"/>
  <c r="W99" i="10" s="1"/>
  <c r="Z39" i="10"/>
  <c r="Z51" i="10" s="1"/>
  <c r="W87" i="10" s="1"/>
  <c r="Y39" i="10"/>
  <c r="Y51" i="10" s="1"/>
  <c r="W75" i="10" s="1"/>
  <c r="X39" i="10"/>
  <c r="X51" i="10" s="1"/>
  <c r="W63" i="10" s="1"/>
  <c r="W39" i="10"/>
  <c r="W51" i="10" s="1"/>
  <c r="V39" i="10"/>
  <c r="V51" i="10" s="1"/>
  <c r="U39" i="10"/>
  <c r="U51" i="10" s="1"/>
  <c r="T39" i="10"/>
  <c r="T51" i="10" s="1"/>
  <c r="S39" i="10"/>
  <c r="S51" i="10" s="1"/>
  <c r="R39" i="10"/>
  <c r="R51" i="10" s="1"/>
  <c r="Q39" i="10"/>
  <c r="Q51" i="10" s="1"/>
  <c r="P39" i="10"/>
  <c r="P51" i="10" s="1"/>
  <c r="O39" i="10"/>
  <c r="O51" i="10" s="1"/>
  <c r="N39" i="10"/>
  <c r="N51" i="10" s="1"/>
  <c r="K39" i="10"/>
  <c r="K51" i="10" s="1"/>
  <c r="K63" i="10" s="1"/>
  <c r="K75" i="10" s="1"/>
  <c r="K87" i="10" s="1"/>
  <c r="K99" i="10" s="1"/>
  <c r="AA38" i="10"/>
  <c r="AA50" i="10" s="1"/>
  <c r="W98" i="10" s="1"/>
  <c r="Z38" i="10"/>
  <c r="Z50" i="10" s="1"/>
  <c r="W86" i="10" s="1"/>
  <c r="Y38" i="10"/>
  <c r="X38" i="10"/>
  <c r="X50" i="10" s="1"/>
  <c r="W62" i="10" s="1"/>
  <c r="W38" i="10"/>
  <c r="W50" i="10" s="1"/>
  <c r="V38" i="10"/>
  <c r="V50" i="10" s="1"/>
  <c r="U38" i="10"/>
  <c r="U50" i="10" s="1"/>
  <c r="T38" i="10"/>
  <c r="T50" i="10" s="1"/>
  <c r="S38" i="10"/>
  <c r="S50" i="10" s="1"/>
  <c r="R38" i="10"/>
  <c r="R50" i="10" s="1"/>
  <c r="Q38" i="10"/>
  <c r="Q50" i="10" s="1"/>
  <c r="P38" i="10"/>
  <c r="P50" i="10" s="1"/>
  <c r="O38" i="10"/>
  <c r="O50" i="10" s="1"/>
  <c r="N38" i="10"/>
  <c r="N50" i="10" s="1"/>
  <c r="K38" i="10"/>
  <c r="K50" i="10" s="1"/>
  <c r="K62" i="10" s="1"/>
  <c r="K74" i="10" s="1"/>
  <c r="K86" i="10" s="1"/>
  <c r="K98" i="10" s="1"/>
  <c r="AA37" i="10"/>
  <c r="AA49" i="10" s="1"/>
  <c r="W97" i="10" s="1"/>
  <c r="Z37" i="10"/>
  <c r="Z49" i="10" s="1"/>
  <c r="W85" i="10" s="1"/>
  <c r="Y37" i="10"/>
  <c r="Y49" i="10" s="1"/>
  <c r="W73" i="10" s="1"/>
  <c r="X37" i="10"/>
  <c r="X49" i="10" s="1"/>
  <c r="W61" i="10" s="1"/>
  <c r="W37" i="10"/>
  <c r="W49" i="10" s="1"/>
  <c r="V37" i="10"/>
  <c r="V49" i="10" s="1"/>
  <c r="U37" i="10"/>
  <c r="U49" i="10" s="1"/>
  <c r="T37" i="10"/>
  <c r="T49" i="10" s="1"/>
  <c r="S37" i="10"/>
  <c r="S49" i="10" s="1"/>
  <c r="R37" i="10"/>
  <c r="R49" i="10" s="1"/>
  <c r="Q37" i="10"/>
  <c r="Q49" i="10" s="1"/>
  <c r="P37" i="10"/>
  <c r="P49" i="10" s="1"/>
  <c r="O37" i="10"/>
  <c r="O49" i="10" s="1"/>
  <c r="N37" i="10"/>
  <c r="N49" i="10" s="1"/>
  <c r="K37" i="10"/>
  <c r="K49" i="10" s="1"/>
  <c r="K61" i="10" s="1"/>
  <c r="K73" i="10" s="1"/>
  <c r="K85" i="10" s="1"/>
  <c r="K97" i="10" s="1"/>
  <c r="AA36" i="10"/>
  <c r="AA48" i="10" s="1"/>
  <c r="W96" i="10" s="1"/>
  <c r="Z36" i="10"/>
  <c r="Z48" i="10" s="1"/>
  <c r="W84" i="10" s="1"/>
  <c r="Y36" i="10"/>
  <c r="Y48" i="10" s="1"/>
  <c r="W72" i="10" s="1"/>
  <c r="X36" i="10"/>
  <c r="X48" i="10" s="1"/>
  <c r="W60" i="10" s="1"/>
  <c r="W36" i="10"/>
  <c r="W48" i="10" s="1"/>
  <c r="V36" i="10"/>
  <c r="V48" i="10" s="1"/>
  <c r="U36" i="10"/>
  <c r="U48" i="10" s="1"/>
  <c r="T36" i="10"/>
  <c r="T48" i="10" s="1"/>
  <c r="S36" i="10"/>
  <c r="S48" i="10" s="1"/>
  <c r="R36" i="10"/>
  <c r="R48" i="10" s="1"/>
  <c r="Q36" i="10"/>
  <c r="Q48" i="10" s="1"/>
  <c r="P36" i="10"/>
  <c r="P48" i="10" s="1"/>
  <c r="O36" i="10"/>
  <c r="O48" i="10" s="1"/>
  <c r="N36" i="10"/>
  <c r="N48" i="10" s="1"/>
  <c r="K36" i="10"/>
  <c r="K48" i="10" s="1"/>
  <c r="K60" i="10" s="1"/>
  <c r="K72" i="10" s="1"/>
  <c r="K84" i="10" s="1"/>
  <c r="K96" i="10" s="1"/>
  <c r="AA35" i="10"/>
  <c r="AA47" i="10" s="1"/>
  <c r="W95" i="10" s="1"/>
  <c r="Z35" i="10"/>
  <c r="Z47" i="10" s="1"/>
  <c r="W83" i="10" s="1"/>
  <c r="Y35" i="10"/>
  <c r="Y47" i="10" s="1"/>
  <c r="W71" i="10" s="1"/>
  <c r="X35" i="10"/>
  <c r="X47" i="10" s="1"/>
  <c r="W59" i="10" s="1"/>
  <c r="W35" i="10"/>
  <c r="W47" i="10" s="1"/>
  <c r="V35" i="10"/>
  <c r="V47" i="10" s="1"/>
  <c r="U35" i="10"/>
  <c r="U47" i="10" s="1"/>
  <c r="T35" i="10"/>
  <c r="T47" i="10" s="1"/>
  <c r="S35" i="10"/>
  <c r="S47" i="10" s="1"/>
  <c r="R35" i="10"/>
  <c r="R47" i="10" s="1"/>
  <c r="Q35" i="10"/>
  <c r="Q47" i="10" s="1"/>
  <c r="P35" i="10"/>
  <c r="P47" i="10" s="1"/>
  <c r="O35" i="10"/>
  <c r="O47" i="10" s="1"/>
  <c r="N35" i="10"/>
  <c r="N47" i="10" s="1"/>
  <c r="K35" i="10"/>
  <c r="K47" i="10" s="1"/>
  <c r="K59" i="10" s="1"/>
  <c r="K71" i="10" s="1"/>
  <c r="K83" i="10" s="1"/>
  <c r="K95" i="10" s="1"/>
  <c r="AA34" i="10"/>
  <c r="AA46" i="10" s="1"/>
  <c r="W94" i="10" s="1"/>
  <c r="Z34" i="10"/>
  <c r="Z46" i="10" s="1"/>
  <c r="W82" i="10" s="1"/>
  <c r="Y34" i="10"/>
  <c r="Y46" i="10" s="1"/>
  <c r="W70" i="10" s="1"/>
  <c r="X34" i="10"/>
  <c r="X46" i="10" s="1"/>
  <c r="W58" i="10" s="1"/>
  <c r="W34" i="10"/>
  <c r="W46" i="10" s="1"/>
  <c r="V34" i="10"/>
  <c r="V46" i="10" s="1"/>
  <c r="U34" i="10"/>
  <c r="T34" i="10"/>
  <c r="T46" i="10" s="1"/>
  <c r="S34" i="10"/>
  <c r="S46" i="10" s="1"/>
  <c r="R34" i="10"/>
  <c r="R46" i="10" s="1"/>
  <c r="Q34" i="10"/>
  <c r="Q46" i="10" s="1"/>
  <c r="P34" i="10"/>
  <c r="P46" i="10" s="1"/>
  <c r="O34" i="10"/>
  <c r="O46" i="10" s="1"/>
  <c r="N34" i="10"/>
  <c r="N46" i="10" s="1"/>
  <c r="K34" i="10"/>
  <c r="K46" i="10" s="1"/>
  <c r="K58" i="10" s="1"/>
  <c r="K70" i="10" s="1"/>
  <c r="K82" i="10" s="1"/>
  <c r="K94" i="10" s="1"/>
  <c r="AA33" i="10"/>
  <c r="AA45" i="10" s="1"/>
  <c r="W93" i="10" s="1"/>
  <c r="Z33" i="10"/>
  <c r="Z45" i="10" s="1"/>
  <c r="W81" i="10" s="1"/>
  <c r="Y33" i="10"/>
  <c r="Y45" i="10" s="1"/>
  <c r="W69" i="10" s="1"/>
  <c r="X33" i="10"/>
  <c r="X45" i="10" s="1"/>
  <c r="W57" i="10" s="1"/>
  <c r="W33" i="10"/>
  <c r="W45" i="10" s="1"/>
  <c r="V33" i="10"/>
  <c r="V45" i="10" s="1"/>
  <c r="U33" i="10"/>
  <c r="U45" i="10" s="1"/>
  <c r="T33" i="10"/>
  <c r="T45" i="10" s="1"/>
  <c r="S33" i="10"/>
  <c r="S45" i="10" s="1"/>
  <c r="R33" i="10"/>
  <c r="R45" i="10" s="1"/>
  <c r="Q33" i="10"/>
  <c r="Q45" i="10" s="1"/>
  <c r="P33" i="10"/>
  <c r="P45" i="10" s="1"/>
  <c r="O33" i="10"/>
  <c r="O45" i="10" s="1"/>
  <c r="N33" i="10"/>
  <c r="N45" i="10" s="1"/>
  <c r="K33" i="10"/>
  <c r="K45" i="10" s="1"/>
  <c r="K57" i="10" s="1"/>
  <c r="K69" i="10" s="1"/>
  <c r="K81" i="10" s="1"/>
  <c r="K93" i="10" s="1"/>
  <c r="AA32" i="10"/>
  <c r="AA44" i="10" s="1"/>
  <c r="W92" i="10" s="1"/>
  <c r="Z32" i="10"/>
  <c r="Z44" i="10" s="1"/>
  <c r="W80" i="10" s="1"/>
  <c r="Y32" i="10"/>
  <c r="Y44" i="10" s="1"/>
  <c r="W68" i="10" s="1"/>
  <c r="X32" i="10"/>
  <c r="X44" i="10" s="1"/>
  <c r="W56" i="10" s="1"/>
  <c r="W32" i="10"/>
  <c r="W44" i="10" s="1"/>
  <c r="V32" i="10"/>
  <c r="V44" i="10" s="1"/>
  <c r="U32" i="10"/>
  <c r="U44" i="10" s="1"/>
  <c r="T32" i="10"/>
  <c r="T44" i="10" s="1"/>
  <c r="S32" i="10"/>
  <c r="S44" i="10" s="1"/>
  <c r="R32" i="10"/>
  <c r="R44" i="10" s="1"/>
  <c r="Q32" i="10"/>
  <c r="Q44" i="10" s="1"/>
  <c r="P32" i="10"/>
  <c r="P44" i="10" s="1"/>
  <c r="O32" i="10"/>
  <c r="O44" i="10" s="1"/>
  <c r="N32" i="10"/>
  <c r="N44" i="10" s="1"/>
  <c r="K32" i="10"/>
  <c r="K44" i="10" s="1"/>
  <c r="K56" i="10" s="1"/>
  <c r="K68" i="10" s="1"/>
  <c r="K80" i="10" s="1"/>
  <c r="K92" i="10" s="1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E23" i="10"/>
  <c r="AD23" i="10"/>
  <c r="AC23" i="10"/>
  <c r="AB23" i="10"/>
  <c r="AA23" i="10"/>
  <c r="X23" i="10"/>
  <c r="W23" i="10"/>
  <c r="V23" i="10"/>
  <c r="U23" i="10"/>
  <c r="T23" i="10"/>
  <c r="S23" i="10"/>
  <c r="R23" i="10"/>
  <c r="Q23" i="10"/>
  <c r="P23" i="10"/>
  <c r="O23" i="10"/>
  <c r="N23" i="10"/>
  <c r="AE22" i="10"/>
  <c r="AD22" i="10"/>
  <c r="AC22" i="10"/>
  <c r="AB22" i="10"/>
  <c r="AA22" i="10"/>
  <c r="X22" i="10"/>
  <c r="W22" i="10"/>
  <c r="V22" i="10"/>
  <c r="U22" i="10"/>
  <c r="T22" i="10"/>
  <c r="S22" i="10"/>
  <c r="R22" i="10"/>
  <c r="Q22" i="10"/>
  <c r="P22" i="10"/>
  <c r="O22" i="10"/>
  <c r="N22" i="10"/>
  <c r="AE21" i="10"/>
  <c r="AD21" i="10"/>
  <c r="AC21" i="10"/>
  <c r="AB21" i="10"/>
  <c r="AA21" i="10"/>
  <c r="X21" i="10"/>
  <c r="W21" i="10"/>
  <c r="V21" i="10"/>
  <c r="U21" i="10"/>
  <c r="T21" i="10"/>
  <c r="S21" i="10"/>
  <c r="R21" i="10"/>
  <c r="Q21" i="10"/>
  <c r="P21" i="10"/>
  <c r="O21" i="10"/>
  <c r="N21" i="10"/>
  <c r="AE20" i="10"/>
  <c r="AD20" i="10"/>
  <c r="AC20" i="10"/>
  <c r="AB20" i="10"/>
  <c r="AA20" i="10"/>
  <c r="X20" i="10"/>
  <c r="W20" i="10"/>
  <c r="V20" i="10"/>
  <c r="U20" i="10"/>
  <c r="T20" i="10"/>
  <c r="S20" i="10"/>
  <c r="R20" i="10"/>
  <c r="Q20" i="10"/>
  <c r="P20" i="10"/>
  <c r="O20" i="10"/>
  <c r="N20" i="10"/>
  <c r="AE19" i="10"/>
  <c r="AD19" i="10"/>
  <c r="AC19" i="10"/>
  <c r="AB19" i="10"/>
  <c r="AA19" i="10"/>
  <c r="X19" i="10"/>
  <c r="W19" i="10"/>
  <c r="V19" i="10"/>
  <c r="U19" i="10"/>
  <c r="T19" i="10"/>
  <c r="S19" i="10"/>
  <c r="R19" i="10"/>
  <c r="Q19" i="10"/>
  <c r="P19" i="10"/>
  <c r="O19" i="10"/>
  <c r="N19" i="10"/>
  <c r="X18" i="10"/>
  <c r="W18" i="10"/>
  <c r="V18" i="10"/>
  <c r="U18" i="10"/>
  <c r="T18" i="10"/>
  <c r="S18" i="10"/>
  <c r="R18" i="10"/>
  <c r="Q18" i="10"/>
  <c r="P18" i="10"/>
  <c r="O18" i="10"/>
  <c r="N18" i="10"/>
  <c r="X17" i="10"/>
  <c r="W17" i="10"/>
  <c r="V17" i="10"/>
  <c r="U17" i="10"/>
  <c r="T17" i="10"/>
  <c r="S17" i="10"/>
  <c r="R17" i="10"/>
  <c r="Q17" i="10"/>
  <c r="P17" i="10"/>
  <c r="O17" i="10"/>
  <c r="N17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E4" i="10"/>
  <c r="D4" i="10"/>
  <c r="C4" i="10"/>
  <c r="K101" i="4"/>
  <c r="K100" i="4"/>
  <c r="K99" i="4"/>
  <c r="K98" i="4"/>
  <c r="K97" i="4"/>
  <c r="K96" i="4"/>
  <c r="K95" i="4"/>
  <c r="K94" i="4"/>
  <c r="K93" i="4"/>
  <c r="K92" i="4"/>
  <c r="K91" i="4"/>
  <c r="K89" i="4"/>
  <c r="K88" i="4"/>
  <c r="K87" i="4"/>
  <c r="K86" i="4"/>
  <c r="K85" i="4"/>
  <c r="K84" i="4"/>
  <c r="K83" i="4"/>
  <c r="K82" i="4"/>
  <c r="K81" i="4"/>
  <c r="K80" i="4"/>
  <c r="K79" i="4"/>
  <c r="K77" i="4"/>
  <c r="K76" i="4"/>
  <c r="K75" i="4"/>
  <c r="K74" i="4"/>
  <c r="K73" i="4"/>
  <c r="K72" i="4"/>
  <c r="K71" i="4"/>
  <c r="K70" i="4"/>
  <c r="K69" i="4"/>
  <c r="K68" i="4"/>
  <c r="K67" i="4"/>
  <c r="K65" i="4"/>
  <c r="K64" i="4"/>
  <c r="K63" i="4"/>
  <c r="K62" i="4"/>
  <c r="K61" i="4"/>
  <c r="K60" i="4"/>
  <c r="K59" i="4"/>
  <c r="K58" i="4"/>
  <c r="K57" i="4"/>
  <c r="K56" i="4"/>
  <c r="K55" i="4"/>
  <c r="W101" i="4"/>
  <c r="W100" i="4"/>
  <c r="W99" i="4"/>
  <c r="W98" i="4"/>
  <c r="W97" i="4"/>
  <c r="W96" i="4"/>
  <c r="W95" i="4"/>
  <c r="W94" i="4"/>
  <c r="W93" i="4"/>
  <c r="W92" i="4"/>
  <c r="W91" i="4"/>
  <c r="W89" i="4"/>
  <c r="W88" i="4"/>
  <c r="W87" i="4"/>
  <c r="W86" i="4"/>
  <c r="W85" i="4"/>
  <c r="W84" i="4"/>
  <c r="W83" i="4"/>
  <c r="W82" i="4"/>
  <c r="W81" i="4"/>
  <c r="W80" i="4"/>
  <c r="W79" i="4"/>
  <c r="W77" i="4"/>
  <c r="W76" i="4"/>
  <c r="W75" i="4"/>
  <c r="W74" i="4"/>
  <c r="W73" i="4"/>
  <c r="W72" i="4"/>
  <c r="W71" i="4"/>
  <c r="W70" i="4"/>
  <c r="W69" i="4"/>
  <c r="W68" i="4"/>
  <c r="W67" i="4"/>
  <c r="W65" i="4"/>
  <c r="W64" i="4"/>
  <c r="W63" i="4"/>
  <c r="W62" i="4"/>
  <c r="W61" i="4"/>
  <c r="W60" i="4"/>
  <c r="W59" i="4"/>
  <c r="W58" i="4"/>
  <c r="W57" i="4"/>
  <c r="W56" i="4"/>
  <c r="W55" i="4"/>
  <c r="AA53" i="4"/>
  <c r="Z53" i="4"/>
  <c r="Y53" i="4"/>
  <c r="X53" i="4"/>
  <c r="AA52" i="4"/>
  <c r="Z52" i="4"/>
  <c r="Y52" i="4"/>
  <c r="X52" i="4"/>
  <c r="AA51" i="4"/>
  <c r="Z51" i="4"/>
  <c r="Y51" i="4"/>
  <c r="X51" i="4"/>
  <c r="AA50" i="4"/>
  <c r="Z50" i="4"/>
  <c r="Y50" i="4"/>
  <c r="X50" i="4"/>
  <c r="AA49" i="4"/>
  <c r="Z49" i="4"/>
  <c r="Y49" i="4"/>
  <c r="X49" i="4"/>
  <c r="AA48" i="4"/>
  <c r="Z48" i="4"/>
  <c r="Y48" i="4"/>
  <c r="X48" i="4"/>
  <c r="AA47" i="4"/>
  <c r="Z47" i="4"/>
  <c r="Y47" i="4"/>
  <c r="X47" i="4"/>
  <c r="AA46" i="4"/>
  <c r="Z46" i="4"/>
  <c r="Y46" i="4"/>
  <c r="X46" i="4"/>
  <c r="AA45" i="4"/>
  <c r="Z45" i="4"/>
  <c r="Y45" i="4"/>
  <c r="X45" i="4"/>
  <c r="AA44" i="4"/>
  <c r="Z44" i="4"/>
  <c r="Y44" i="4"/>
  <c r="X44" i="4"/>
  <c r="AA43" i="4"/>
  <c r="Z43" i="4"/>
  <c r="Y43" i="4"/>
  <c r="X43" i="4"/>
  <c r="AA41" i="4"/>
  <c r="Z41" i="4"/>
  <c r="Y41" i="4"/>
  <c r="X41" i="4"/>
  <c r="AA40" i="4"/>
  <c r="Z40" i="4"/>
  <c r="Y40" i="4"/>
  <c r="X40" i="4"/>
  <c r="AA39" i="4"/>
  <c r="Z39" i="4"/>
  <c r="Y39" i="4"/>
  <c r="X39" i="4"/>
  <c r="AA38" i="4"/>
  <c r="Z38" i="4"/>
  <c r="Y38" i="4"/>
  <c r="X38" i="4"/>
  <c r="AA37" i="4"/>
  <c r="Z37" i="4"/>
  <c r="Y37" i="4"/>
  <c r="X37" i="4"/>
  <c r="AA36" i="4"/>
  <c r="Z36" i="4"/>
  <c r="Y36" i="4"/>
  <c r="X36" i="4"/>
  <c r="AA35" i="4"/>
  <c r="Z35" i="4"/>
  <c r="Y35" i="4"/>
  <c r="X35" i="4"/>
  <c r="AA34" i="4"/>
  <c r="Z34" i="4"/>
  <c r="Y34" i="4"/>
  <c r="X34" i="4"/>
  <c r="AA33" i="4"/>
  <c r="Z33" i="4"/>
  <c r="Y33" i="4"/>
  <c r="X33" i="4"/>
  <c r="AA32" i="4"/>
  <c r="Z32" i="4"/>
  <c r="Y32" i="4"/>
  <c r="X32" i="4"/>
  <c r="AA31" i="4"/>
  <c r="Z31" i="4"/>
  <c r="Y31" i="4"/>
  <c r="X31" i="4"/>
  <c r="W41" i="4"/>
  <c r="W40" i="4"/>
  <c r="W39" i="4"/>
  <c r="W38" i="4"/>
  <c r="W37" i="4"/>
  <c r="W36" i="4"/>
  <c r="W35" i="4"/>
  <c r="W47" i="4" s="1"/>
  <c r="W34" i="4"/>
  <c r="W33" i="4"/>
  <c r="W45" i="4" s="1"/>
  <c r="W32" i="4"/>
  <c r="W44" i="4" s="1"/>
  <c r="W31" i="4"/>
  <c r="W52" i="4"/>
  <c r="W50" i="4"/>
  <c r="W49" i="4"/>
  <c r="W48" i="4"/>
  <c r="W46" i="4"/>
  <c r="W43" i="4"/>
  <c r="AA30" i="4"/>
  <c r="Z30" i="4"/>
  <c r="Y30" i="4"/>
  <c r="X30" i="4"/>
  <c r="W30" i="4"/>
  <c r="L43" i="4"/>
  <c r="M41" i="4"/>
  <c r="M53" i="4" s="1"/>
  <c r="L41" i="4"/>
  <c r="L53" i="4" s="1"/>
  <c r="M40" i="4"/>
  <c r="M52" i="4" s="1"/>
  <c r="L40" i="4"/>
  <c r="L52" i="4" s="1"/>
  <c r="M39" i="4"/>
  <c r="M51" i="4" s="1"/>
  <c r="L39" i="4"/>
  <c r="L51" i="4" s="1"/>
  <c r="M38" i="4"/>
  <c r="M50" i="4" s="1"/>
  <c r="L38" i="4"/>
  <c r="L50" i="4" s="1"/>
  <c r="M37" i="4"/>
  <c r="M49" i="4" s="1"/>
  <c r="L37" i="4"/>
  <c r="L49" i="4" s="1"/>
  <c r="M36" i="4"/>
  <c r="M48" i="4" s="1"/>
  <c r="L36" i="4"/>
  <c r="L48" i="4" s="1"/>
  <c r="M35" i="4"/>
  <c r="M47" i="4" s="1"/>
  <c r="L35" i="4"/>
  <c r="L47" i="4" s="1"/>
  <c r="M34" i="4"/>
  <c r="M46" i="4" s="1"/>
  <c r="L34" i="4"/>
  <c r="L46" i="4" s="1"/>
  <c r="M33" i="4"/>
  <c r="M45" i="4" s="1"/>
  <c r="L33" i="4"/>
  <c r="L45" i="4" s="1"/>
  <c r="M32" i="4"/>
  <c r="M44" i="4" s="1"/>
  <c r="L32" i="4"/>
  <c r="L44" i="4" s="1"/>
  <c r="M31" i="4"/>
  <c r="M43" i="4" s="1"/>
  <c r="M30" i="4"/>
  <c r="L30" i="4"/>
  <c r="O52" i="4"/>
  <c r="N52" i="4"/>
  <c r="K52" i="4"/>
  <c r="W51" i="4"/>
  <c r="V51" i="4"/>
  <c r="U51" i="4"/>
  <c r="T51" i="4"/>
  <c r="S51" i="4"/>
  <c r="R51" i="4"/>
  <c r="T49" i="4"/>
  <c r="S49" i="4"/>
  <c r="R49" i="4"/>
  <c r="Q49" i="4"/>
  <c r="P49" i="4"/>
  <c r="O49" i="4"/>
  <c r="N49" i="4"/>
  <c r="K49" i="4"/>
  <c r="N47" i="4"/>
  <c r="K47" i="4"/>
  <c r="V46" i="4"/>
  <c r="U46" i="4"/>
  <c r="T46" i="4"/>
  <c r="S46" i="4"/>
  <c r="R46" i="4"/>
  <c r="Q46" i="4"/>
  <c r="S44" i="4"/>
  <c r="R44" i="4"/>
  <c r="Q44" i="4"/>
  <c r="P44" i="4"/>
  <c r="O44" i="4"/>
  <c r="N44" i="4"/>
  <c r="K44" i="4"/>
  <c r="V43" i="4"/>
  <c r="W53" i="4"/>
  <c r="V41" i="4"/>
  <c r="V53" i="4" s="1"/>
  <c r="U41" i="4"/>
  <c r="U53" i="4" s="1"/>
  <c r="T41" i="4"/>
  <c r="T53" i="4" s="1"/>
  <c r="S41" i="4"/>
  <c r="S53" i="4" s="1"/>
  <c r="R41" i="4"/>
  <c r="R53" i="4" s="1"/>
  <c r="Q41" i="4"/>
  <c r="Q53" i="4" s="1"/>
  <c r="P41" i="4"/>
  <c r="P53" i="4" s="1"/>
  <c r="O41" i="4"/>
  <c r="O53" i="4" s="1"/>
  <c r="N41" i="4"/>
  <c r="N53" i="4" s="1"/>
  <c r="K41" i="4"/>
  <c r="K53" i="4" s="1"/>
  <c r="V40" i="4"/>
  <c r="V52" i="4" s="1"/>
  <c r="U40" i="4"/>
  <c r="U52" i="4" s="1"/>
  <c r="T40" i="4"/>
  <c r="T52" i="4" s="1"/>
  <c r="S40" i="4"/>
  <c r="S52" i="4" s="1"/>
  <c r="R40" i="4"/>
  <c r="R52" i="4" s="1"/>
  <c r="Q40" i="4"/>
  <c r="Q52" i="4" s="1"/>
  <c r="P40" i="4"/>
  <c r="P52" i="4" s="1"/>
  <c r="O40" i="4"/>
  <c r="N40" i="4"/>
  <c r="K40" i="4"/>
  <c r="V39" i="4"/>
  <c r="U39" i="4"/>
  <c r="T39" i="4"/>
  <c r="S39" i="4"/>
  <c r="R39" i="4"/>
  <c r="Q39" i="4"/>
  <c r="Q51" i="4" s="1"/>
  <c r="P39" i="4"/>
  <c r="P51" i="4" s="1"/>
  <c r="O39" i="4"/>
  <c r="O51" i="4" s="1"/>
  <c r="N39" i="4"/>
  <c r="N51" i="4" s="1"/>
  <c r="K39" i="4"/>
  <c r="K51" i="4" s="1"/>
  <c r="V38" i="4"/>
  <c r="V50" i="4" s="1"/>
  <c r="U38" i="4"/>
  <c r="U50" i="4" s="1"/>
  <c r="T38" i="4"/>
  <c r="T50" i="4" s="1"/>
  <c r="S38" i="4"/>
  <c r="S50" i="4" s="1"/>
  <c r="R38" i="4"/>
  <c r="R50" i="4" s="1"/>
  <c r="Q38" i="4"/>
  <c r="Q50" i="4" s="1"/>
  <c r="P38" i="4"/>
  <c r="P50" i="4" s="1"/>
  <c r="O38" i="4"/>
  <c r="O50" i="4" s="1"/>
  <c r="N38" i="4"/>
  <c r="N50" i="4" s="1"/>
  <c r="K38" i="4"/>
  <c r="K50" i="4" s="1"/>
  <c r="V37" i="4"/>
  <c r="V49" i="4" s="1"/>
  <c r="U37" i="4"/>
  <c r="U49" i="4" s="1"/>
  <c r="T37" i="4"/>
  <c r="S37" i="4"/>
  <c r="R37" i="4"/>
  <c r="Q37" i="4"/>
  <c r="P37" i="4"/>
  <c r="O37" i="4"/>
  <c r="N37" i="4"/>
  <c r="K37" i="4"/>
  <c r="V36" i="4"/>
  <c r="V48" i="4" s="1"/>
  <c r="U36" i="4"/>
  <c r="U48" i="4" s="1"/>
  <c r="T36" i="4"/>
  <c r="T48" i="4" s="1"/>
  <c r="S36" i="4"/>
  <c r="S48" i="4" s="1"/>
  <c r="R36" i="4"/>
  <c r="R48" i="4" s="1"/>
  <c r="Q36" i="4"/>
  <c r="Q48" i="4" s="1"/>
  <c r="P36" i="4"/>
  <c r="P48" i="4" s="1"/>
  <c r="O36" i="4"/>
  <c r="O48" i="4" s="1"/>
  <c r="N36" i="4"/>
  <c r="N48" i="4" s="1"/>
  <c r="K36" i="4"/>
  <c r="K48" i="4" s="1"/>
  <c r="V35" i="4"/>
  <c r="V47" i="4" s="1"/>
  <c r="U35" i="4"/>
  <c r="U47" i="4" s="1"/>
  <c r="T35" i="4"/>
  <c r="T47" i="4" s="1"/>
  <c r="S35" i="4"/>
  <c r="S47" i="4" s="1"/>
  <c r="R35" i="4"/>
  <c r="R47" i="4" s="1"/>
  <c r="Q35" i="4"/>
  <c r="Q47" i="4" s="1"/>
  <c r="P35" i="4"/>
  <c r="P47" i="4" s="1"/>
  <c r="O35" i="4"/>
  <c r="O47" i="4" s="1"/>
  <c r="N35" i="4"/>
  <c r="K35" i="4"/>
  <c r="V34" i="4"/>
  <c r="U34" i="4"/>
  <c r="T34" i="4"/>
  <c r="S34" i="4"/>
  <c r="R34" i="4"/>
  <c r="Q34" i="4"/>
  <c r="P34" i="4"/>
  <c r="P46" i="4" s="1"/>
  <c r="O34" i="4"/>
  <c r="O46" i="4" s="1"/>
  <c r="N34" i="4"/>
  <c r="N46" i="4" s="1"/>
  <c r="K34" i="4"/>
  <c r="K46" i="4" s="1"/>
  <c r="V33" i="4"/>
  <c r="V45" i="4" s="1"/>
  <c r="U33" i="4"/>
  <c r="U45" i="4" s="1"/>
  <c r="T33" i="4"/>
  <c r="T45" i="4" s="1"/>
  <c r="S33" i="4"/>
  <c r="S45" i="4" s="1"/>
  <c r="R33" i="4"/>
  <c r="R45" i="4" s="1"/>
  <c r="Q33" i="4"/>
  <c r="Q45" i="4" s="1"/>
  <c r="P33" i="4"/>
  <c r="P45" i="4" s="1"/>
  <c r="O33" i="4"/>
  <c r="O45" i="4" s="1"/>
  <c r="N33" i="4"/>
  <c r="N45" i="4" s="1"/>
  <c r="K33" i="4"/>
  <c r="K45" i="4" s="1"/>
  <c r="V32" i="4"/>
  <c r="V44" i="4" s="1"/>
  <c r="U32" i="4"/>
  <c r="U44" i="4" s="1"/>
  <c r="T32" i="4"/>
  <c r="T44" i="4" s="1"/>
  <c r="S32" i="4"/>
  <c r="R32" i="4"/>
  <c r="Q32" i="4"/>
  <c r="P32" i="4"/>
  <c r="O32" i="4"/>
  <c r="N32" i="4"/>
  <c r="K32" i="4"/>
  <c r="V31" i="4"/>
  <c r="U31" i="4"/>
  <c r="U43" i="4" s="1"/>
  <c r="T31" i="4"/>
  <c r="T43" i="4" s="1"/>
  <c r="S31" i="4"/>
  <c r="S43" i="4" s="1"/>
  <c r="R31" i="4"/>
  <c r="R43" i="4" s="1"/>
  <c r="Q31" i="4"/>
  <c r="Q43" i="4" s="1"/>
  <c r="P31" i="4"/>
  <c r="P43" i="4" s="1"/>
  <c r="O31" i="4"/>
  <c r="O43" i="4" s="1"/>
  <c r="N31" i="4"/>
  <c r="N43" i="4" s="1"/>
  <c r="K31" i="4"/>
  <c r="K43" i="4" s="1"/>
  <c r="V30" i="4"/>
  <c r="U30" i="4"/>
  <c r="T30" i="4"/>
  <c r="S30" i="4"/>
  <c r="R30" i="4"/>
  <c r="Q30" i="4"/>
  <c r="P30" i="4"/>
  <c r="O30" i="4"/>
  <c r="N30" i="4"/>
  <c r="AE22" i="4"/>
  <c r="AD22" i="4"/>
  <c r="AC22" i="4"/>
  <c r="AB22" i="4"/>
  <c r="AA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E21" i="4"/>
  <c r="AD21" i="4"/>
  <c r="AC21" i="4"/>
  <c r="AB21" i="4"/>
  <c r="AA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E20" i="4"/>
  <c r="AD20" i="4"/>
  <c r="AC20" i="4"/>
  <c r="AB20" i="4"/>
  <c r="AA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E19" i="4"/>
  <c r="AD19" i="4"/>
  <c r="AC19" i="4"/>
  <c r="AB19" i="4"/>
  <c r="AA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E18" i="4"/>
  <c r="AD18" i="4"/>
  <c r="AC18" i="4"/>
  <c r="AB18" i="4"/>
  <c r="AA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J58" i="3"/>
  <c r="J58" i="2"/>
  <c r="I58" i="3"/>
  <c r="J46" i="2"/>
  <c r="J46" i="3" s="1"/>
  <c r="I46" i="2"/>
  <c r="I46" i="3" s="1"/>
  <c r="H46" i="2"/>
  <c r="H46" i="3" s="1"/>
  <c r="G46" i="2"/>
  <c r="G46" i="3" s="1"/>
  <c r="F46" i="2"/>
  <c r="F46" i="3" s="1"/>
  <c r="E46" i="2"/>
  <c r="E46" i="3" s="1"/>
  <c r="D46" i="2"/>
  <c r="D46" i="3" s="1"/>
  <c r="C46" i="2"/>
  <c r="C46" i="3" s="1"/>
  <c r="B46" i="2"/>
  <c r="B46" i="3" s="1"/>
  <c r="W43" i="1"/>
  <c r="W55" i="1" s="1"/>
  <c r="W42" i="1"/>
  <c r="W54" i="1" s="1"/>
  <c r="W41" i="1"/>
  <c r="W53" i="1" s="1"/>
  <c r="W40" i="1"/>
  <c r="W52" i="1" s="1"/>
  <c r="W39" i="1"/>
  <c r="W51" i="1" s="1"/>
  <c r="W38" i="1"/>
  <c r="W50" i="1" s="1"/>
  <c r="W37" i="1"/>
  <c r="W49" i="1" s="1"/>
  <c r="W36" i="1"/>
  <c r="W48" i="1" s="1"/>
  <c r="W35" i="1"/>
  <c r="W47" i="1" s="1"/>
  <c r="W34" i="1"/>
  <c r="W46" i="1" s="1"/>
  <c r="W33" i="1"/>
  <c r="W45" i="1" s="1"/>
  <c r="V43" i="1"/>
  <c r="AM42" i="10" s="1"/>
  <c r="U43" i="1"/>
  <c r="AL42" i="10" s="1"/>
  <c r="T43" i="1"/>
  <c r="AK42" i="10" s="1"/>
  <c r="S43" i="1"/>
  <c r="S55" i="1" s="1"/>
  <c r="R43" i="1"/>
  <c r="R55" i="1" s="1"/>
  <c r="Q43" i="1"/>
  <c r="Q55" i="1" s="1"/>
  <c r="P43" i="1"/>
  <c r="P55" i="1" s="1"/>
  <c r="O43" i="1"/>
  <c r="AF42" i="10" s="1"/>
  <c r="N43" i="1"/>
  <c r="AE42" i="10" s="1"/>
  <c r="V42" i="1"/>
  <c r="V54" i="1" s="1"/>
  <c r="U42" i="1"/>
  <c r="AL41" i="10" s="1"/>
  <c r="T42" i="1"/>
  <c r="T54" i="1" s="1"/>
  <c r="S42" i="1"/>
  <c r="S54" i="1" s="1"/>
  <c r="R42" i="1"/>
  <c r="R54" i="1" s="1"/>
  <c r="Q42" i="1"/>
  <c r="Q54" i="1" s="1"/>
  <c r="P42" i="1"/>
  <c r="AG41" i="10" s="1"/>
  <c r="O42" i="1"/>
  <c r="AF41" i="10" s="1"/>
  <c r="N42" i="1"/>
  <c r="AE41" i="10" s="1"/>
  <c r="V41" i="1"/>
  <c r="AM40" i="10" s="1"/>
  <c r="U41" i="1"/>
  <c r="U53" i="1" s="1"/>
  <c r="T41" i="1"/>
  <c r="T53" i="1" s="1"/>
  <c r="S41" i="1"/>
  <c r="S53" i="1" s="1"/>
  <c r="R41" i="1"/>
  <c r="R53" i="1" s="1"/>
  <c r="Q41" i="1"/>
  <c r="Q53" i="1" s="1"/>
  <c r="P41" i="1"/>
  <c r="AG40" i="10" s="1"/>
  <c r="O41" i="1"/>
  <c r="O53" i="1" s="1"/>
  <c r="N41" i="1"/>
  <c r="N53" i="1" s="1"/>
  <c r="V40" i="1"/>
  <c r="AM39" i="10" s="1"/>
  <c r="U40" i="1"/>
  <c r="AL39" i="10" s="1"/>
  <c r="T40" i="1"/>
  <c r="T52" i="1" s="1"/>
  <c r="S40" i="1"/>
  <c r="AJ39" i="10" s="1"/>
  <c r="R40" i="1"/>
  <c r="R52" i="1" s="1"/>
  <c r="Q40" i="1"/>
  <c r="AH39" i="10" s="1"/>
  <c r="P40" i="1"/>
  <c r="AG39" i="10" s="1"/>
  <c r="O40" i="1"/>
  <c r="AF39" i="10" s="1"/>
  <c r="N40" i="1"/>
  <c r="N52" i="1" s="1"/>
  <c r="V39" i="1"/>
  <c r="V51" i="1" s="1"/>
  <c r="U39" i="1"/>
  <c r="U51" i="1" s="1"/>
  <c r="T39" i="1"/>
  <c r="AK38" i="10" s="1"/>
  <c r="S39" i="1"/>
  <c r="S51" i="1" s="1"/>
  <c r="R39" i="1"/>
  <c r="AI38" i="10" s="1"/>
  <c r="Q39" i="1"/>
  <c r="AH38" i="10" s="1"/>
  <c r="P39" i="1"/>
  <c r="AG38" i="10" s="1"/>
  <c r="O39" i="1"/>
  <c r="AF38" i="10" s="1"/>
  <c r="N39" i="1"/>
  <c r="AE38" i="10" s="1"/>
  <c r="V38" i="1"/>
  <c r="V50" i="1" s="1"/>
  <c r="U38" i="1"/>
  <c r="AL37" i="10" s="1"/>
  <c r="T38" i="1"/>
  <c r="T50" i="1" s="1"/>
  <c r="S38" i="1"/>
  <c r="AJ37" i="10" s="1"/>
  <c r="R38" i="1"/>
  <c r="AI37" i="10" s="1"/>
  <c r="Q38" i="1"/>
  <c r="AH37" i="10" s="1"/>
  <c r="P38" i="1"/>
  <c r="P50" i="1" s="1"/>
  <c r="O38" i="1"/>
  <c r="O50" i="1" s="1"/>
  <c r="N38" i="1"/>
  <c r="N50" i="1" s="1"/>
  <c r="V37" i="1"/>
  <c r="V49" i="1" s="1"/>
  <c r="U37" i="1"/>
  <c r="U49" i="1" s="1"/>
  <c r="T37" i="1"/>
  <c r="AK36" i="10" s="1"/>
  <c r="S37" i="1"/>
  <c r="AJ36" i="10" s="1"/>
  <c r="R37" i="1"/>
  <c r="AI36" i="10" s="1"/>
  <c r="Q37" i="1"/>
  <c r="AH36" i="10" s="1"/>
  <c r="P37" i="1"/>
  <c r="AG36" i="10" s="1"/>
  <c r="O37" i="1"/>
  <c r="O49" i="1" s="1"/>
  <c r="N37" i="1"/>
  <c r="N49" i="1" s="1"/>
  <c r="V36" i="1"/>
  <c r="V48" i="1" s="1"/>
  <c r="U36" i="1"/>
  <c r="AL35" i="10" s="1"/>
  <c r="T36" i="1"/>
  <c r="AK35" i="10" s="1"/>
  <c r="S36" i="1"/>
  <c r="AJ35" i="10" s="1"/>
  <c r="R36" i="1"/>
  <c r="R48" i="1" s="1"/>
  <c r="Q36" i="1"/>
  <c r="Q48" i="1" s="1"/>
  <c r="P36" i="1"/>
  <c r="P48" i="1" s="1"/>
  <c r="O36" i="1"/>
  <c r="O48" i="1" s="1"/>
  <c r="N36" i="1"/>
  <c r="AE35" i="10" s="1"/>
  <c r="V35" i="1"/>
  <c r="AM34" i="10" s="1"/>
  <c r="U35" i="1"/>
  <c r="AL34" i="10" s="1"/>
  <c r="T35" i="1"/>
  <c r="AK34" i="10" s="1"/>
  <c r="S35" i="1"/>
  <c r="S47" i="1" s="1"/>
  <c r="R35" i="1"/>
  <c r="R47" i="1" s="1"/>
  <c r="Q35" i="1"/>
  <c r="Q47" i="1" s="1"/>
  <c r="P35" i="1"/>
  <c r="P47" i="1" s="1"/>
  <c r="O35" i="1"/>
  <c r="O47" i="1" s="1"/>
  <c r="N35" i="1"/>
  <c r="AE34" i="10" s="1"/>
  <c r="V34" i="1"/>
  <c r="V46" i="1" s="1"/>
  <c r="U34" i="1"/>
  <c r="AL33" i="10" s="1"/>
  <c r="T34" i="1"/>
  <c r="T46" i="1" s="1"/>
  <c r="S34" i="1"/>
  <c r="S46" i="1" s="1"/>
  <c r="R34" i="1"/>
  <c r="R46" i="1" s="1"/>
  <c r="Q34" i="1"/>
  <c r="Q46" i="1" s="1"/>
  <c r="P34" i="1"/>
  <c r="AG33" i="10" s="1"/>
  <c r="O34" i="1"/>
  <c r="AF33" i="10" s="1"/>
  <c r="N34" i="1"/>
  <c r="AE33" i="10" s="1"/>
  <c r="V33" i="1"/>
  <c r="AM32" i="10" s="1"/>
  <c r="U33" i="1"/>
  <c r="U45" i="1" s="1"/>
  <c r="T33" i="1"/>
  <c r="T45" i="1" s="1"/>
  <c r="S33" i="1"/>
  <c r="S45" i="1" s="1"/>
  <c r="R33" i="1"/>
  <c r="R45" i="1" s="1"/>
  <c r="Q33" i="1"/>
  <c r="Q45" i="1" s="1"/>
  <c r="P33" i="1"/>
  <c r="AG32" i="10" s="1"/>
  <c r="O33" i="1"/>
  <c r="O45" i="1" s="1"/>
  <c r="N33" i="1"/>
  <c r="N45" i="1" s="1"/>
  <c r="W32" i="1"/>
  <c r="V32" i="1"/>
  <c r="AM31" i="10" s="1"/>
  <c r="U32" i="1"/>
  <c r="AL31" i="10" s="1"/>
  <c r="T32" i="1"/>
  <c r="AK31" i="10" s="1"/>
  <c r="S32" i="1"/>
  <c r="AJ31" i="10" s="1"/>
  <c r="R32" i="1"/>
  <c r="AI31" i="10" s="1"/>
  <c r="Q32" i="1"/>
  <c r="AH31" i="10" s="1"/>
  <c r="P32" i="1"/>
  <c r="AG31" i="10" s="1"/>
  <c r="O32" i="1"/>
  <c r="AF31" i="10" s="1"/>
  <c r="N32" i="1"/>
  <c r="AE31" i="10" s="1"/>
  <c r="K43" i="1"/>
  <c r="K55" i="1" s="1"/>
  <c r="K42" i="1"/>
  <c r="K54" i="1" s="1"/>
  <c r="K41" i="1"/>
  <c r="K53" i="1" s="1"/>
  <c r="K40" i="1"/>
  <c r="K52" i="1" s="1"/>
  <c r="K39" i="1"/>
  <c r="AE53" i="2" s="1"/>
  <c r="K38" i="1"/>
  <c r="K50" i="1" s="1"/>
  <c r="K37" i="1"/>
  <c r="K49" i="1" s="1"/>
  <c r="K36" i="1"/>
  <c r="AE50" i="2" s="1"/>
  <c r="K35" i="1"/>
  <c r="K47" i="1" s="1"/>
  <c r="K34" i="1"/>
  <c r="K46" i="1" s="1"/>
  <c r="K33" i="1"/>
  <c r="K45" i="1" s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AE24" i="1"/>
  <c r="AD24" i="1"/>
  <c r="AC24" i="1"/>
  <c r="AB24" i="1"/>
  <c r="AA24" i="1"/>
  <c r="X24" i="1"/>
  <c r="W24" i="1"/>
  <c r="V24" i="1"/>
  <c r="U24" i="1"/>
  <c r="T24" i="1"/>
  <c r="S24" i="1"/>
  <c r="R24" i="1"/>
  <c r="Q24" i="1"/>
  <c r="P24" i="1"/>
  <c r="O24" i="1"/>
  <c r="AE23" i="1"/>
  <c r="AD23" i="1"/>
  <c r="AC23" i="1"/>
  <c r="AB23" i="1"/>
  <c r="AA23" i="1"/>
  <c r="X23" i="1"/>
  <c r="W23" i="1"/>
  <c r="V23" i="1"/>
  <c r="U23" i="1"/>
  <c r="T23" i="1"/>
  <c r="S23" i="1"/>
  <c r="R23" i="1"/>
  <c r="Q23" i="1"/>
  <c r="P23" i="1"/>
  <c r="O23" i="1"/>
  <c r="AE22" i="1"/>
  <c r="AD22" i="1"/>
  <c r="AC22" i="1"/>
  <c r="AB22" i="1"/>
  <c r="AA22" i="1"/>
  <c r="X22" i="1"/>
  <c r="W22" i="1"/>
  <c r="V22" i="1"/>
  <c r="U22" i="1"/>
  <c r="T22" i="1"/>
  <c r="S22" i="1"/>
  <c r="R22" i="1"/>
  <c r="Q22" i="1"/>
  <c r="P22" i="1"/>
  <c r="O22" i="1"/>
  <c r="AE21" i="1"/>
  <c r="AD21" i="1"/>
  <c r="AC21" i="1"/>
  <c r="AB21" i="1"/>
  <c r="AA21" i="1"/>
  <c r="X21" i="1"/>
  <c r="W21" i="1"/>
  <c r="V21" i="1"/>
  <c r="U21" i="1"/>
  <c r="T21" i="1"/>
  <c r="S21" i="1"/>
  <c r="R21" i="1"/>
  <c r="Q21" i="1"/>
  <c r="P21" i="1"/>
  <c r="O21" i="1"/>
  <c r="N24" i="1"/>
  <c r="N23" i="1"/>
  <c r="N22" i="1"/>
  <c r="N21" i="1"/>
  <c r="AE20" i="1"/>
  <c r="AD20" i="1"/>
  <c r="AC20" i="1"/>
  <c r="AB20" i="1"/>
  <c r="AA20" i="1"/>
  <c r="X20" i="1"/>
  <c r="W20" i="1"/>
  <c r="V20" i="1"/>
  <c r="U20" i="1"/>
  <c r="T20" i="1"/>
  <c r="S20" i="1"/>
  <c r="R20" i="1"/>
  <c r="Q20" i="1"/>
  <c r="P20" i="1"/>
  <c r="O20" i="1"/>
  <c r="N20" i="1"/>
  <c r="X19" i="1"/>
  <c r="W19" i="1"/>
  <c r="V19" i="1"/>
  <c r="U19" i="1"/>
  <c r="T19" i="1"/>
  <c r="S19" i="1"/>
  <c r="R19" i="1"/>
  <c r="Q19" i="1"/>
  <c r="P19" i="1"/>
  <c r="O19" i="1"/>
  <c r="N19" i="1"/>
  <c r="X18" i="1"/>
  <c r="W18" i="1"/>
  <c r="V18" i="1"/>
  <c r="U18" i="1"/>
  <c r="T18" i="1"/>
  <c r="S18" i="1"/>
  <c r="R18" i="1"/>
  <c r="Q18" i="1"/>
  <c r="P18" i="1"/>
  <c r="O18" i="1"/>
  <c r="N18" i="1"/>
  <c r="AZ27" i="11" l="1"/>
  <c r="BB26" i="11"/>
  <c r="BH21" i="11"/>
  <c r="BH25" i="11"/>
  <c r="AZ28" i="11"/>
  <c r="BH20" i="11"/>
  <c r="BF28" i="11"/>
  <c r="AZ24" i="11"/>
  <c r="AZ29" i="11"/>
  <c r="BF25" i="11"/>
  <c r="BF19" i="11"/>
  <c r="AZ25" i="11"/>
  <c r="AS9" i="11"/>
  <c r="AV9" i="11" s="1"/>
  <c r="AY29" i="11"/>
  <c r="AS8" i="11"/>
  <c r="AV8" i="11" s="1"/>
  <c r="AS5" i="11"/>
  <c r="AV5" i="11" s="1"/>
  <c r="AS12" i="11"/>
  <c r="AV12" i="11" s="1"/>
  <c r="AS13" i="11"/>
  <c r="AV13" i="11" s="1"/>
  <c r="AS6" i="11"/>
  <c r="AV6" i="11" s="1"/>
  <c r="AS10" i="11"/>
  <c r="AV10" i="11" s="1"/>
  <c r="AS14" i="11"/>
  <c r="AV14" i="11" s="1"/>
  <c r="AS7" i="11"/>
  <c r="AV7" i="11" s="1"/>
  <c r="AS15" i="11"/>
  <c r="AV15" i="11" s="1"/>
  <c r="AZ19" i="11"/>
  <c r="BJ11" i="11"/>
  <c r="BA19" i="11"/>
  <c r="BI19" i="11"/>
  <c r="BB20" i="11"/>
  <c r="BC21" i="11"/>
  <c r="BD22" i="11"/>
  <c r="BE23" i="11"/>
  <c r="BF24" i="11"/>
  <c r="BA25" i="11"/>
  <c r="BI25" i="11"/>
  <c r="BD26" i="11"/>
  <c r="BG27" i="11"/>
  <c r="BG28" i="11"/>
  <c r="BB29" i="11"/>
  <c r="BJ8" i="11"/>
  <c r="AS11" i="11"/>
  <c r="AV11" i="11" s="1"/>
  <c r="BB19" i="11"/>
  <c r="BC20" i="11"/>
  <c r="BD21" i="11"/>
  <c r="BE22" i="11"/>
  <c r="BF23" i="11"/>
  <c r="BG24" i="11"/>
  <c r="BB25" i="11"/>
  <c r="BE26" i="11"/>
  <c r="BH27" i="11"/>
  <c r="BH28" i="11"/>
  <c r="BC29" i="11"/>
  <c r="BC19" i="11"/>
  <c r="BD20" i="11"/>
  <c r="BE21" i="11"/>
  <c r="BF22" i="11"/>
  <c r="AY23" i="11"/>
  <c r="BG23" i="11"/>
  <c r="BH24" i="11"/>
  <c r="BC25" i="11"/>
  <c r="BF26" i="11"/>
  <c r="BA27" i="11"/>
  <c r="BI27" i="11"/>
  <c r="BA28" i="11"/>
  <c r="BI28" i="11"/>
  <c r="BD29" i="11"/>
  <c r="BE20" i="11"/>
  <c r="BF21" i="11"/>
  <c r="BG22" i="11"/>
  <c r="BH23" i="11"/>
  <c r="BA24" i="11"/>
  <c r="BI24" i="11"/>
  <c r="BD25" i="11"/>
  <c r="AY26" i="11"/>
  <c r="BG26" i="11"/>
  <c r="BB27" i="11"/>
  <c r="BB28" i="11"/>
  <c r="BE29" i="11"/>
  <c r="BJ7" i="11"/>
  <c r="BJ15" i="11"/>
  <c r="BE19" i="11"/>
  <c r="BF20" i="11"/>
  <c r="BG21" i="11"/>
  <c r="BH22" i="11"/>
  <c r="BA23" i="11"/>
  <c r="BI23" i="11"/>
  <c r="BB24" i="11"/>
  <c r="BE25" i="11"/>
  <c r="BH26" i="11"/>
  <c r="BC27" i="11"/>
  <c r="BC28" i="11"/>
  <c r="BF29" i="11"/>
  <c r="BG20" i="11"/>
  <c r="BB23" i="11"/>
  <c r="BC24" i="11"/>
  <c r="BA26" i="11"/>
  <c r="BI26" i="11"/>
  <c r="BD27" i="11"/>
  <c r="BD28" i="11"/>
  <c r="BG29" i="11"/>
  <c r="BG19" i="11"/>
  <c r="BB22" i="11"/>
  <c r="BE27" i="11"/>
  <c r="AS12" i="1"/>
  <c r="AV12" i="1" s="1"/>
  <c r="AS7" i="1"/>
  <c r="AV7" i="1" s="1"/>
  <c r="AS11" i="1"/>
  <c r="AV11" i="1" s="1"/>
  <c r="AS15" i="1"/>
  <c r="AV15" i="1" s="1"/>
  <c r="AS8" i="1"/>
  <c r="AV8" i="1" s="1"/>
  <c r="AS10" i="1"/>
  <c r="AV10" i="1" s="1"/>
  <c r="AS9" i="1"/>
  <c r="AV9" i="1" s="1"/>
  <c r="AS13" i="1"/>
  <c r="AV13" i="1" s="1"/>
  <c r="AS6" i="1"/>
  <c r="AV6" i="1" s="1"/>
  <c r="AS14" i="1"/>
  <c r="AV14" i="1" s="1"/>
  <c r="AS5" i="1"/>
  <c r="AV5" i="1" s="1"/>
  <c r="T47" i="1"/>
  <c r="P49" i="1"/>
  <c r="K51" i="1"/>
  <c r="V52" i="1"/>
  <c r="U46" i="1"/>
  <c r="AJ33" i="10"/>
  <c r="AH35" i="10"/>
  <c r="AF37" i="10"/>
  <c r="AM38" i="10"/>
  <c r="AK40" i="10"/>
  <c r="AI42" i="10"/>
  <c r="AE48" i="2"/>
  <c r="AE56" i="2"/>
  <c r="Q49" i="1"/>
  <c r="N51" i="1"/>
  <c r="N54" i="1"/>
  <c r="U52" i="1"/>
  <c r="AK33" i="10"/>
  <c r="AI35" i="10"/>
  <c r="AG37" i="10"/>
  <c r="AE39" i="10"/>
  <c r="AL40" i="10"/>
  <c r="AJ42" i="10"/>
  <c r="AE49" i="2"/>
  <c r="AE57" i="2"/>
  <c r="K48" i="1"/>
  <c r="R49" i="1"/>
  <c r="O51" i="1"/>
  <c r="P54" i="1"/>
  <c r="AH32" i="10"/>
  <c r="AF34" i="10"/>
  <c r="AM35" i="10"/>
  <c r="AK37" i="10"/>
  <c r="AI39" i="10"/>
  <c r="N48" i="1"/>
  <c r="S49" i="1"/>
  <c r="P51" i="1"/>
  <c r="N55" i="1"/>
  <c r="U54" i="1"/>
  <c r="AJ32" i="10"/>
  <c r="AH34" i="10"/>
  <c r="AF36" i="10"/>
  <c r="AM37" i="10"/>
  <c r="AK39" i="10"/>
  <c r="AI41" i="10"/>
  <c r="AE51" i="2"/>
  <c r="N46" i="1"/>
  <c r="O55" i="1"/>
  <c r="AK32" i="10"/>
  <c r="AI34" i="10"/>
  <c r="AJ41" i="10"/>
  <c r="AE52" i="2"/>
  <c r="P46" i="1"/>
  <c r="S48" i="1"/>
  <c r="Q50" i="1"/>
  <c r="T55" i="1"/>
  <c r="AL32" i="10"/>
  <c r="AJ34" i="10"/>
  <c r="AK41" i="10"/>
  <c r="N47" i="1"/>
  <c r="T48" i="1"/>
  <c r="R50" i="1"/>
  <c r="AL36" i="10"/>
  <c r="AJ38" i="10"/>
  <c r="AH40" i="10"/>
  <c r="AE54" i="2"/>
  <c r="AI33" i="10"/>
  <c r="AG35" i="10"/>
  <c r="AE37" i="10"/>
  <c r="AL38" i="10"/>
  <c r="AJ40" i="10"/>
  <c r="AH42" i="10"/>
  <c r="AE47" i="2"/>
  <c r="AE55" i="2"/>
  <c r="P45" i="1"/>
  <c r="T51" i="1"/>
  <c r="P53" i="1"/>
  <c r="U50" i="1"/>
  <c r="O46" i="1"/>
  <c r="V47" i="1"/>
  <c r="S52" i="1"/>
  <c r="O54" i="1"/>
  <c r="V55" i="1"/>
  <c r="AI32" i="10"/>
  <c r="AH33" i="10"/>
  <c r="AG34" i="10"/>
  <c r="AF35" i="10"/>
  <c r="AE36" i="10"/>
  <c r="AM36" i="10"/>
  <c r="AI40" i="10"/>
  <c r="AH41" i="10"/>
  <c r="AG42" i="10"/>
  <c r="V45" i="1"/>
  <c r="S50" i="1"/>
  <c r="Q51" i="1"/>
  <c r="O52" i="1"/>
  <c r="V53" i="1"/>
  <c r="U47" i="1"/>
  <c r="U55" i="1"/>
  <c r="AE32" i="10"/>
  <c r="AE40" i="10"/>
  <c r="R51" i="1"/>
  <c r="P52" i="1"/>
  <c r="U48" i="1"/>
  <c r="AF32" i="10"/>
  <c r="AM33" i="10"/>
  <c r="AF40" i="10"/>
  <c r="AM41" i="10"/>
  <c r="T49" i="1"/>
  <c r="Q52" i="1"/>
  <c r="L40" i="10"/>
  <c r="L52" i="10" s="1"/>
  <c r="L21" i="10"/>
  <c r="L33" i="10"/>
  <c r="L45" i="10" s="1"/>
  <c r="L41" i="10"/>
  <c r="L53" i="10" s="1"/>
  <c r="L34" i="10"/>
  <c r="L46" i="10" s="1"/>
  <c r="L42" i="10"/>
  <c r="L54" i="10" s="1"/>
  <c r="L22" i="10"/>
  <c r="L36" i="10"/>
  <c r="L48" i="10" s="1"/>
  <c r="L17" i="10"/>
  <c r="L35" i="10"/>
  <c r="L47" i="10" s="1"/>
  <c r="L19" i="10"/>
  <c r="L23" i="10"/>
  <c r="L37" i="10"/>
  <c r="L49" i="10" s="1"/>
  <c r="L38" i="10"/>
  <c r="L50" i="10" s="1"/>
  <c r="L20" i="10"/>
  <c r="L39" i="10"/>
  <c r="L51" i="10" s="1"/>
  <c r="L18" i="10"/>
  <c r="L44" i="10"/>
  <c r="M23" i="10" l="1"/>
  <c r="M18" i="10"/>
  <c r="M21" i="10"/>
  <c r="M20" i="10"/>
  <c r="M19" i="10"/>
  <c r="M17" i="10"/>
  <c r="M42" i="10"/>
  <c r="M54" i="10" s="1"/>
  <c r="M40" i="10"/>
  <c r="M52" i="10" s="1"/>
  <c r="M39" i="10"/>
  <c r="M51" i="10" s="1"/>
  <c r="M38" i="10"/>
  <c r="M50" i="10" s="1"/>
  <c r="M37" i="10"/>
  <c r="M49" i="10" s="1"/>
  <c r="M36" i="10"/>
  <c r="M48" i="10" s="1"/>
  <c r="M35" i="10"/>
  <c r="M47" i="10" s="1"/>
  <c r="M34" i="10"/>
  <c r="M46" i="10" s="1"/>
  <c r="M33" i="10"/>
  <c r="M45" i="10" s="1"/>
  <c r="M32" i="10"/>
  <c r="M44" i="10" s="1"/>
  <c r="M41" i="10"/>
  <c r="M53" i="10" s="1"/>
  <c r="M22" i="10"/>
</calcChain>
</file>

<file path=xl/sharedStrings.xml><?xml version="1.0" encoding="utf-8"?>
<sst xmlns="http://schemas.openxmlformats.org/spreadsheetml/2006/main" count="7625" uniqueCount="457">
  <si>
    <t>Statisztikai adat</t>
  </si>
  <si>
    <t>szenved-e alvászavarban? 
(akt_data$alv_st)</t>
  </si>
  <si>
    <t>alvászavar jellege
(akt_data$alv)</t>
  </si>
  <si>
    <t>ébredés minősége
(akt_data$ebr)</t>
  </si>
  <si>
    <t>Kategóriák</t>
  </si>
  <si>
    <t>1 - Nem</t>
  </si>
  <si>
    <t>2 - Igen</t>
  </si>
  <si>
    <t>1 - nehezen alszom el</t>
  </si>
  <si>
    <t>2 - korán ébredek</t>
  </si>
  <si>
    <t>3 - több részletben alszom</t>
  </si>
  <si>
    <t>4 - 1. és 2. válasz együtt</t>
  </si>
  <si>
    <t>5 - 1. és 3. válasz együtt</t>
  </si>
  <si>
    <t>6 - 2. és 3. válasz együtt</t>
  </si>
  <si>
    <t>7 - 1., 2., 3. együtt</t>
  </si>
  <si>
    <t>1 - frissen</t>
  </si>
  <si>
    <t>2 - fáradtan</t>
  </si>
  <si>
    <t>Évek</t>
  </si>
  <si>
    <t>önminősített egészségi állapot</t>
  </si>
  <si>
    <t>1 - nagyon rossz</t>
  </si>
  <si>
    <t>2 - rossz</t>
  </si>
  <si>
    <t>3 - kielégítő</t>
  </si>
  <si>
    <t>4 - jó</t>
  </si>
  <si>
    <t>5 - kiváló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</si>
  <si>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</si>
  <si>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</si>
  <si>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</si>
  <si>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</si>
  <si>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</si>
  <si>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</si>
  <si>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</si>
  <si>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</si>
  <si>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</si>
  <si>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</si>
  <si>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</si>
  <si>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 es y</t>
  </si>
  <si>
    <t>korreláció</t>
  </si>
  <si>
    <t>nincs</t>
  </si>
  <si>
    <t>irány W--&gt;X</t>
  </si>
  <si>
    <t>Y1</t>
  </si>
  <si>
    <t>Y2</t>
  </si>
  <si>
    <t>Y3</t>
  </si>
  <si>
    <t>Y4</t>
  </si>
  <si>
    <t>Y5</t>
  </si>
  <si>
    <t>irány (fix)</t>
  </si>
  <si>
    <t>ell</t>
  </si>
  <si>
    <t>ell2</t>
  </si>
  <si>
    <t>ell3</t>
  </si>
  <si>
    <t>Ya</t>
  </si>
  <si>
    <t>Yb</t>
  </si>
  <si>
    <t>Azonosító:</t>
  </si>
  <si>
    <t>Objektumok:</t>
  </si>
  <si>
    <t>Attribútumok:</t>
  </si>
  <si>
    <t>Lépcsôk:</t>
  </si>
  <si>
    <t>Eltolás:</t>
  </si>
  <si>
    <t>Leírás:</t>
  </si>
  <si>
    <t>COCO STD: 2505620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</si>
  <si>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</si>
  <si>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</si>
  <si>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</si>
  <si>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</si>
  <si>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</si>
  <si>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</si>
  <si>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</si>
  <si>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</si>
  <si>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</si>
  <si>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</si>
  <si>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Y(A10)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</si>
  <si>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</si>
  <si>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</si>
  <si>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</si>
  <si>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</si>
  <si>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</si>
  <si>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</si>
  <si>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</si>
  <si>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</si>
  <si>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</si>
  <si>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</si>
  <si>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</si>
  <si>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</si>
  <si>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</si>
  <si>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(0+10909)/(1)=10909</t>
  </si>
  <si>
    <t>(0+23952)/(1)=23952</t>
  </si>
  <si>
    <t>(0+50832)/(1)=50832</t>
  </si>
  <si>
    <t>(0+18181)/(1)=18181</t>
  </si>
  <si>
    <t>(0+20497)/(1)=20497</t>
  </si>
  <si>
    <t>(0+8445)/(1)=8445</t>
  </si>
  <si>
    <t>(0+0)/(1)=0</t>
  </si>
  <si>
    <t>(0+68851)/(1)=68851</t>
  </si>
  <si>
    <t>S2</t>
  </si>
  <si>
    <t>(0+8501)/(1)=8501</t>
  </si>
  <si>
    <t>(0+1910)/(1)=1910</t>
  </si>
  <si>
    <t>(0+53155)/(1)=53155</t>
  </si>
  <si>
    <t>S3</t>
  </si>
  <si>
    <t>S4</t>
  </si>
  <si>
    <t>(0+17922)/(1)=17922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</si>
  <si>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</si>
  <si>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</si>
  <si>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</si>
  <si>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</si>
  <si>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</si>
  <si>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</si>
  <si>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</si>
  <si>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</si>
  <si>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</si>
  <si>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</si>
  <si>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</si>
  <si>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</si>
  <si>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</si>
  <si>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</si>
  <si>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</si>
  <si>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</si>
  <si>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</si>
  <si>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</si>
  <si>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</si>
  <si>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</si>
  <si>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</si>
  <si>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</si>
  <si>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1.36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</si>
  <si>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0.09 mp (0 p)</t>
    </r>
  </si>
  <si>
    <t>COCO STD: 8113648</t>
  </si>
  <si>
    <r>
      <t>A futtatás idôtartama: </t>
    </r>
    <r>
      <rPr>
        <b/>
        <sz val="6"/>
        <color rgb="FF333333"/>
        <rFont val="Verdana"/>
        <family val="2"/>
        <charset val="238"/>
      </rPr>
      <t>0.06 mp (0 p)</t>
    </r>
  </si>
  <si>
    <t>ú</t>
  </si>
  <si>
    <t>((1))</t>
  </si>
  <si>
    <t>COCO STD: 9063018</t>
  </si>
  <si>
    <t>X(A10)</t>
  </si>
  <si>
    <t>X(A11)</t>
  </si>
  <si>
    <t>Y(A12)</t>
  </si>
  <si>
    <t>(0+11672)/(1)=11672</t>
  </si>
  <si>
    <t>(0+10183)/(1)=10183</t>
  </si>
  <si>
    <t>(0+11288)/(1)=11288</t>
  </si>
  <si>
    <t>(0+10000)/(1)=10000</t>
  </si>
  <si>
    <t>(0+10319)/(1)=10319</t>
  </si>
  <si>
    <t>(0+10204)/(1)=10204</t>
  </si>
  <si>
    <r>
      <t>Maximális memória használat: </t>
    </r>
    <r>
      <rPr>
        <b/>
        <sz val="6"/>
        <color rgb="FF333333"/>
        <rFont val="Verdana"/>
        <family val="2"/>
        <charset val="238"/>
      </rPr>
      <t>1.37 Mb</t>
    </r>
  </si>
  <si>
    <r>
      <t>A futtatás idôtartama: </t>
    </r>
    <r>
      <rPr>
        <b/>
        <sz val="6"/>
        <color rgb="FF333333"/>
        <rFont val="Verdana"/>
        <family val="2"/>
        <charset val="238"/>
      </rPr>
      <t>0.04 mp (0 p)</t>
    </r>
  </si>
  <si>
    <t>y1</t>
  </si>
  <si>
    <t>y2</t>
  </si>
  <si>
    <t>y3</t>
  </si>
  <si>
    <t>y4</t>
  </si>
  <si>
    <t>y5</t>
  </si>
  <si>
    <t>COCO STD: 2024384</t>
  </si>
  <si>
    <t>(0+15857)/(1)=15857</t>
  </si>
  <si>
    <t>(0+11687)/(1)=11687</t>
  </si>
  <si>
    <t>(0+16389)/(1)=16389</t>
  </si>
  <si>
    <t>(0+14379)/(1)=14379</t>
  </si>
  <si>
    <t>(0+16131)/(1)=16131</t>
  </si>
  <si>
    <t>(0+14646)/(1)=14646</t>
  </si>
  <si>
    <t>(0+1012)/(1)=1012</t>
  </si>
  <si>
    <t>COCO STD: 7402087</t>
  </si>
  <si>
    <t>(0+75217)/(1)=75217</t>
  </si>
  <si>
    <t>(0+169436)/(1)=169436</t>
  </si>
  <si>
    <t>(0+58969)/(1)=58969</t>
  </si>
  <si>
    <t>(0+90168)/(1)=90168</t>
  </si>
  <si>
    <t>(0+144504)/(1)=144504</t>
  </si>
  <si>
    <t>(0+81428)/(1)=81428</t>
  </si>
  <si>
    <t>(0+81532)/(1)=81532</t>
  </si>
  <si>
    <t>(0+156535)/(1)=156535</t>
  </si>
  <si>
    <t>(0+88272)/(1)=88272</t>
  </si>
  <si>
    <t>(0+141165)/(1)=141165</t>
  </si>
  <si>
    <t>(0+58076)/(1)=58076</t>
  </si>
  <si>
    <t>COCO STD: 3087539</t>
  </si>
  <si>
    <t>(0+598628)/(1)=598628</t>
  </si>
  <si>
    <t>(0+669527)/(1)=669527</t>
  </si>
  <si>
    <t>(0+588608)/(1)=588608</t>
  </si>
  <si>
    <t>(0+632784)/(1)=632784</t>
  </si>
  <si>
    <t>(0+642587)/(1)=642587</t>
  </si>
  <si>
    <t>(0+670714)/(1)=670714</t>
  </si>
  <si>
    <t>(0+618759)/(1)=618759</t>
  </si>
  <si>
    <t>(0+671557)/(1)=671557</t>
  </si>
  <si>
    <t>(0+612789)/(1)=612789</t>
  </si>
  <si>
    <t>(0+628990)/(1)=628990</t>
  </si>
  <si>
    <t>(0+9657)/(1)=9657</t>
  </si>
  <si>
    <t>COCO STD: 6119696</t>
  </si>
  <si>
    <t>(0+287734)/(1)=287734</t>
  </si>
  <si>
    <t>(0+184995)/(1)=184995</t>
  </si>
  <si>
    <t>(0+314770)/(1)=314770</t>
  </si>
  <si>
    <t>(0+305358)/(1)=305358</t>
  </si>
  <si>
    <t>(0+236198)/(1)=236198</t>
  </si>
  <si>
    <t>(0+277857)/(1)=277857</t>
  </si>
  <si>
    <t>(0+325328)/(1)=325328</t>
  </si>
  <si>
    <t>(0+65075)/(1)=65075</t>
  </si>
  <si>
    <t>(0+195571)/(1)=195571</t>
  </si>
  <si>
    <t>(0+231944)/(1)=231944</t>
  </si>
  <si>
    <t>(0+20881)/(1)=20881</t>
  </si>
  <si>
    <t>s1c1-ből átvéve</t>
  </si>
  <si>
    <t>friss ellentettje = redundans</t>
  </si>
  <si>
    <t>4-5-6-ból következik = redundans = elhagyhato</t>
  </si>
  <si>
    <t>vö. ellenőrzőmodell2</t>
  </si>
  <si>
    <t>vö. ellenőrzőmodell1</t>
  </si>
  <si>
    <t>ellenőrzőmodell1és2 esetén 0 vagy 1</t>
  </si>
  <si>
    <t>irány=1</t>
  </si>
  <si>
    <t>ellenőrzőmodell2</t>
  </si>
  <si>
    <t>ellenőrzőmodell1</t>
  </si>
  <si>
    <t>ellenőrzőmodell2-t követve</t>
  </si>
  <si>
    <t>RND csak L&amp;M</t>
  </si>
  <si>
    <t>X=M</t>
  </si>
  <si>
    <t>rnd Y</t>
  </si>
  <si>
    <t>Y</t>
  </si>
  <si>
    <t>x2 inverz</t>
  </si>
  <si>
    <t>irány=0</t>
  </si>
  <si>
    <t>COCO STD: 2070254</t>
  </si>
  <si>
    <t>(39928+39928)/(2)=39928</t>
  </si>
  <si>
    <t>(894489+934417)/(2)=914453</t>
  </si>
  <si>
    <t>(94788+94788)/(2)=94788</t>
  </si>
  <si>
    <t>(891381+891381)/(2)=891381</t>
  </si>
  <si>
    <t>(264851+304779)/(2)=284815</t>
  </si>
  <si>
    <t>(751738+552964)/(2)=652351</t>
  </si>
  <si>
    <t>(0+0)/(2)=0</t>
  </si>
  <si>
    <t>(95277+95277)/(2)=95277</t>
  </si>
  <si>
    <t>(39928+0)/(2)=19964</t>
  </si>
  <si>
    <t>(387023+387023)/(2)=387023</t>
  </si>
  <si>
    <t>(319818+319818)/(2)=319818</t>
  </si>
  <si>
    <t>(27288+226062)/(2)=126675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</si>
  <si>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1.37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</si>
  <si>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0.75 mp (0.01 p)</t>
    </r>
  </si>
  <si>
    <t>real</t>
  </si>
  <si>
    <t>RND Y=X2</t>
  </si>
  <si>
    <t>rnd</t>
  </si>
  <si>
    <t>nem antagonizmus</t>
  </si>
  <si>
    <t>zöld &gt; piroslimit</t>
  </si>
  <si>
    <t>szürke blokkolja a lila átvételét</t>
  </si>
  <si>
    <t>Ya=x1</t>
  </si>
  <si>
    <t>Yb=x2</t>
  </si>
  <si>
    <t>xa</t>
  </si>
  <si>
    <t>x1=ya</t>
  </si>
  <si>
    <t>x2=yb</t>
  </si>
  <si>
    <t>COCO STD: 4396214</t>
  </si>
  <si>
    <t>(28277+980646)/(2)=504461.5</t>
  </si>
  <si>
    <t>(21769+976048)/(2)=498908.5</t>
  </si>
  <si>
    <t>(931246+931246)/(2)=931246</t>
  </si>
  <si>
    <t>(29450+981819)/(2)=505634.5</t>
  </si>
  <si>
    <t>(25224+979503)/(2)=502363.5</t>
  </si>
  <si>
    <t>(37235+991555)/(2)=514395</t>
  </si>
  <si>
    <t>(26367+0)/(2)=13183.5</t>
  </si>
  <si>
    <t>(5147+931149)/(2)=468148</t>
  </si>
  <si>
    <t>(28277+0)/(2)=14138.5</t>
  </si>
  <si>
    <t>(21769+974138)/(2)=497953.5</t>
  </si>
  <si>
    <t>(29450+955452)/(2)=492451</t>
  </si>
  <si>
    <t>(5147+7098)/(2)=6122.5</t>
  </si>
  <si>
    <t>(926002+0)/(2)=463001</t>
  </si>
  <si>
    <t>(2662+928664)/(2)=465663</t>
  </si>
  <si>
    <t>(1951+0)/(2)=975.5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</si>
  <si>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1.36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</si>
  <si>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0.76 mp (0.01 p)</t>
    </r>
  </si>
  <si>
    <t>COCO STD: 1017827</t>
  </si>
  <si>
    <t>(673515+673515)/(2)=673515</t>
  </si>
  <si>
    <t>(65583+65583)/(2)=65583</t>
  </si>
  <si>
    <t>(554623+554623)/(2)=554623</t>
  </si>
  <si>
    <t>(108619+108619)/(2)=108619</t>
  </si>
  <si>
    <t>(629638+629638)/(2)=629638</t>
  </si>
  <si>
    <t>(220974+220974)/(2)=220974</t>
  </si>
  <si>
    <t>(540273+839140)/(2)=689706.5</t>
  </si>
  <si>
    <t>(298867+0)/(2)=149433.5</t>
  </si>
  <si>
    <t>(248527+547394)/(2)=397960.5</t>
  </si>
  <si>
    <t>(285006+798510)/(2)=541758</t>
  </si>
  <si>
    <t>(285006+350589)/(2)=317797.5</t>
  </si>
  <si>
    <t>(65583+0)/(2)=32791.5</t>
  </si>
  <si>
    <r>
      <t>A futtatás idôtartama: </t>
    </r>
    <r>
      <rPr>
        <b/>
        <sz val="7"/>
        <color rgb="FF333333"/>
        <rFont val="Verdana"/>
        <family val="2"/>
        <charset val="238"/>
      </rPr>
      <t>0.39 mp (0.01 p)</t>
    </r>
  </si>
  <si>
    <t>év</t>
  </si>
  <si>
    <t>%</t>
  </si>
  <si>
    <t>ellenőrzés2</t>
  </si>
  <si>
    <t>ellenőrzés1</t>
  </si>
  <si>
    <t>x1+x2</t>
  </si>
  <si>
    <t>x3+x4+x5+x6+x7+x8+x9</t>
  </si>
  <si>
    <t>ellenőrzés3</t>
  </si>
  <si>
    <t>x10+x11</t>
  </si>
  <si>
    <t>irány (szakértő)</t>
  </si>
  <si>
    <t>COCO STD: 3826113</t>
  </si>
  <si>
    <t>Y(A11)</t>
  </si>
  <si>
    <r>
      <t>A futtatás idôtartama: </t>
    </r>
    <r>
      <rPr>
        <b/>
        <sz val="7"/>
        <color rgb="FF333333"/>
        <rFont val="Verdana"/>
        <family val="2"/>
        <charset val="238"/>
      </rPr>
      <t>0.38 mp (0.01 p)</t>
    </r>
  </si>
  <si>
    <t>COCO STD: 8392581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</si>
  <si>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</si>
  <si>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COCO STD: 4188379</t>
  </si>
  <si>
    <r>
      <t>A futtatás idôtartama: </t>
    </r>
    <r>
      <rPr>
        <b/>
        <sz val="7"/>
        <color rgb="FF333333"/>
        <rFont val="Verdana"/>
        <family val="2"/>
        <charset val="238"/>
      </rPr>
      <t>0.12 mp (0 p)</t>
    </r>
  </si>
  <si>
    <t>COCO STD: 8074160</t>
  </si>
  <si>
    <r>
      <t>A futtatás idôtartama: </t>
    </r>
    <r>
      <rPr>
        <b/>
        <sz val="7"/>
        <color rgb="FF333333"/>
        <rFont val="Verdana"/>
        <family val="2"/>
        <charset val="238"/>
      </rPr>
      <t>0.28 mp (0 p)</t>
    </r>
  </si>
  <si>
    <t>COCO STD: 8301725</t>
  </si>
  <si>
    <t>(0+352809)/(1)=352809</t>
  </si>
  <si>
    <r>
      <t>A futtatás idôtartama: </t>
    </r>
    <r>
      <rPr>
        <b/>
        <sz val="7"/>
        <color rgb="FF333333"/>
        <rFont val="Verdana"/>
        <family val="2"/>
        <charset val="238"/>
      </rPr>
      <t>0.14 mp (0 p)</t>
    </r>
  </si>
  <si>
    <t>irány</t>
  </si>
  <si>
    <t>COCO STD: 3843728</t>
  </si>
  <si>
    <r>
      <t>A futtatás idôtartama: </t>
    </r>
    <r>
      <rPr>
        <b/>
        <sz val="7"/>
        <color rgb="FF333333"/>
        <rFont val="Verdana"/>
        <family val="2"/>
        <charset val="238"/>
      </rPr>
      <t>0.06 mp (0 p)</t>
    </r>
  </si>
  <si>
    <t>COCO STD: 1638433</t>
  </si>
  <si>
    <t>(0+7293)/(1)=7293</t>
  </si>
  <si>
    <t>(0+10451)/(1)=10451</t>
  </si>
  <si>
    <t>(0+5406)/(1)=5406</t>
  </si>
  <si>
    <t>(0+2707)/(1)=2707</t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</si>
  <si>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</si>
  <si>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COCO STD: 7706595</t>
  </si>
  <si>
    <t>(0+75113)/(1)=75113</t>
  </si>
  <si>
    <t>(0+156277)/(1)=156277</t>
  </si>
  <si>
    <t>(0+13159)/(1)=13159</t>
  </si>
  <si>
    <t>(0+6315)/(1)=6315</t>
  </si>
  <si>
    <r>
      <t>A futtatás idôtartama: </t>
    </r>
    <r>
      <rPr>
        <b/>
        <sz val="7"/>
        <color rgb="FF333333"/>
        <rFont val="Verdana"/>
        <family val="2"/>
        <charset val="238"/>
      </rPr>
      <t>0.26 mp (0 p)</t>
    </r>
  </si>
  <si>
    <t>COCO STD: 8943905</t>
  </si>
  <si>
    <t>(306327+592402)/(2)=449364.5</t>
  </si>
  <si>
    <t>(612789+0)/(2)=306394.5</t>
  </si>
  <si>
    <t>(588608+588608)/(2)=588608</t>
  </si>
  <si>
    <t>(37930+650583)/(2)=344256.5</t>
  </si>
  <si>
    <t>(302688+669527)/(2)=486107.5</t>
  </si>
  <si>
    <t>(316130+602205)/(2)=459167.5</t>
  </si>
  <si>
    <t>(19460+611862)/(2)=315661</t>
  </si>
  <si>
    <t>(292302+598628)/(2)=445465</t>
  </si>
  <si>
    <t>(58768+631175)/(2)=344971.5</t>
  </si>
  <si>
    <t>(306327+0)/(2)=153163.5</t>
  </si>
  <si>
    <t>(40382+0)/(2)=20191</t>
  </si>
  <si>
    <t>(0+612789)/(2)=306394.5</t>
  </si>
  <si>
    <t>(306326+0)/(2)=153163</t>
  </si>
  <si>
    <t>(326457+20131)/(2)=173294</t>
  </si>
  <si>
    <t>(0+40382)/(2)=20191</t>
  </si>
  <si>
    <t>(326457+0)/(2)=163228.5</t>
  </si>
  <si>
    <r>
      <t>A futtatás idôtartama: </t>
    </r>
    <r>
      <rPr>
        <b/>
        <sz val="7"/>
        <color rgb="FF333333"/>
        <rFont val="Verdana"/>
        <family val="2"/>
        <charset val="238"/>
      </rPr>
      <t>0.51 mp (0.01 p)</t>
    </r>
  </si>
  <si>
    <t>COCO STD: 4359735</t>
  </si>
  <si>
    <t>(0+379845)/(1)=379845</t>
  </si>
  <si>
    <t>(0+136613)/(1)=136613</t>
  </si>
  <si>
    <t>(0+342932)/(1)=342932</t>
  </si>
  <si>
    <t>(0+48382)/(1)=48382</t>
  </si>
  <si>
    <r>
      <t>A futtatás idôtartama: </t>
    </r>
    <r>
      <rPr>
        <b/>
        <sz val="7"/>
        <color rgb="FF333333"/>
        <rFont val="Verdana"/>
        <family val="2"/>
        <charset val="238"/>
      </rPr>
      <t>0.08 mp (0 p)</t>
    </r>
  </si>
  <si>
    <t>COCO STD: 6424196</t>
  </si>
  <si>
    <t>(0+183)/(1)=183</t>
  </si>
  <si>
    <t>(0+1288)/(1)=1288</t>
  </si>
  <si>
    <t>(0+8508)/(1)=8508</t>
  </si>
  <si>
    <t>(0+8623)/(1)=8623</t>
  </si>
  <si>
    <t>(0+204)/(1)=204</t>
  </si>
  <si>
    <t>(0+1492)/(1)=1492</t>
  </si>
  <si>
    <r>
      <t>A futtatás idôtartama: </t>
    </r>
    <r>
      <rPr>
        <b/>
        <sz val="7"/>
        <color rgb="FF333333"/>
        <rFont val="Verdana"/>
        <family val="2"/>
        <charset val="238"/>
      </rPr>
      <t>0.41 mp (0.01 p)</t>
    </r>
  </si>
  <si>
    <t>fix</t>
  </si>
  <si>
    <t>korrel</t>
  </si>
  <si>
    <t>COCO STD: 5919017</t>
  </si>
  <si>
    <t>(0+3648)/(1)=3648</t>
  </si>
  <si>
    <t>(0+5556)/(1)=5556</t>
  </si>
  <si>
    <t>(0+6187)/(1)=6187</t>
  </si>
  <si>
    <t>(0+8973)/(1)=8973</t>
  </si>
  <si>
    <t>(0+4444)/(1)=4444</t>
  </si>
  <si>
    <t>(0+5929)/(1)=5929</t>
  </si>
  <si>
    <t>(0+2699)/(1)=2699</t>
  </si>
  <si>
    <t>(0+6131)/(1)=6131</t>
  </si>
  <si>
    <t>(0+2210)/(1)=2210</t>
  </si>
  <si>
    <t>(0+4071)/(1)=4071</t>
  </si>
  <si>
    <t>(0+3197)/(1)=3197</t>
  </si>
  <si>
    <r>
      <t>A futtatás idôtartama: </t>
    </r>
    <r>
      <rPr>
        <b/>
        <sz val="7"/>
        <color rgb="FF333333"/>
        <rFont val="Verdana"/>
        <family val="2"/>
        <charset val="238"/>
      </rPr>
      <t>0.32 mp (0.01 p)</t>
    </r>
  </si>
  <si>
    <t>COCO STD: 3792760</t>
  </si>
  <si>
    <t>(6233.3+56729.8)/(2)=31481.55</t>
  </si>
  <si>
    <t>(37028.9+29810.5)/(2)=33419.7</t>
  </si>
  <si>
    <t>(22219.9+0)/(2)=11109.95</t>
  </si>
  <si>
    <t>(86767.3+30140.1)/(2)=58453.7</t>
  </si>
  <si>
    <t>(47400+83670.8)/(2)=65535.45</t>
  </si>
  <si>
    <t>(2262.4+65406.1)/(2)=33834.25</t>
  </si>
  <si>
    <t>(35625.3+29052.4)/(2)=32338.85</t>
  </si>
  <si>
    <t>(6233.3+29155)/(2)=17694.2</t>
  </si>
  <si>
    <t>(14996.5+51323.6)/(2)=33160.1</t>
  </si>
  <si>
    <t>(0+29052.4)/(2)=14526.2</t>
  </si>
  <si>
    <t>(29754.2+30140.1)/(2)=29947.15</t>
  </si>
  <si>
    <t>(29754.2+0)/(2)=14877.1</t>
  </si>
  <si>
    <t>(5351.9+29155)/(2)=17253.45</t>
  </si>
  <si>
    <t>(37028.9+0)/(2)=18514.45</t>
  </si>
  <si>
    <r>
      <t>A futtatás idôtartama: </t>
    </r>
    <r>
      <rPr>
        <b/>
        <sz val="7"/>
        <color rgb="FF333333"/>
        <rFont val="Verdana"/>
        <family val="2"/>
        <charset val="238"/>
      </rPr>
      <t>0.68 mp (0.01 p)</t>
    </r>
  </si>
  <si>
    <t>COCO STD: 6811715</t>
  </si>
  <si>
    <t>(0+355784)/(1)=355784</t>
  </si>
  <si>
    <t>(0+279587)/(1)=279587</t>
  </si>
  <si>
    <t>(0+8298)/(1)=8298</t>
  </si>
  <si>
    <t>(0+372510)/(1)=372510</t>
  </si>
  <si>
    <t>(0+313742)/(1)=313742</t>
  </si>
  <si>
    <t>(0+356972)/(1)=356972</t>
  </si>
  <si>
    <t>(0+274866)/(1)=274866</t>
  </si>
  <si>
    <t>(0+295788)/(1)=295788</t>
  </si>
  <si>
    <t>(0+19460)/(1)=19460</t>
  </si>
  <si>
    <t>(0+319042)/(1)=319042</t>
  </si>
  <si>
    <t>(0+242327)/(1)=242327</t>
  </si>
  <si>
    <t>(0+319041)/(1)=319041</t>
  </si>
  <si>
    <t>COCO STD: 6058650</t>
  </si>
  <si>
    <t>(109786.8+109786.8)/(2)=109786.85</t>
  </si>
  <si>
    <t>(211042.7+231866.7)/(2)=221454.7</t>
  </si>
  <si>
    <t>(147900.8+147900.8)/(2)=147900.8</t>
  </si>
  <si>
    <t>(130667.8+209550.7)/(2)=170109.25</t>
  </si>
  <si>
    <t>(0+20824)/(2)=10412</t>
  </si>
  <si>
    <t>(0+78882.9)/(2)=39441.45</t>
  </si>
  <si>
    <t>(141765.8+120941.8)/(2)=131353.8</t>
  </si>
  <si>
    <t>(183561.7+115255.8)/(2)=149408.8</t>
  </si>
  <si>
    <t>(147360.8+147900.8)/(2)=147630.8</t>
  </si>
  <si>
    <t>(0+68306.9)/(2)=34153.45</t>
  </si>
  <si>
    <t>(0+78342.9)/(2)=39171.45</t>
  </si>
  <si>
    <t>(52635.9+120941.8)/(2)=86788.9</t>
  </si>
  <si>
    <t>(48381.9+116688.8)/(2)=82535.4</t>
  </si>
  <si>
    <t>(147188.8+0)/(2)=73594.4</t>
  </si>
  <si>
    <t>(37805.9+116688.8)/(2)=77247.4</t>
  </si>
  <si>
    <r>
      <t>A futtatás idôtartama: </t>
    </r>
    <r>
      <rPr>
        <b/>
        <sz val="7"/>
        <color rgb="FF333333"/>
        <rFont val="Verdana"/>
        <family val="2"/>
        <charset val="238"/>
      </rPr>
      <t>0.16 mp (0 p)</t>
    </r>
  </si>
  <si>
    <t>COCO STD: 8576666</t>
  </si>
  <si>
    <t>(0+1489)/(1)=1489</t>
  </si>
  <si>
    <t>(0+8328)/(1)=8328</t>
  </si>
  <si>
    <t>(0+34)/(1)=34</t>
  </si>
  <si>
    <t>(0+9616)/(1)=9616</t>
  </si>
  <si>
    <t>(0+149)/(1)=149</t>
  </si>
  <si>
    <t>(0+201)/(1)=201</t>
  </si>
  <si>
    <t>(0+1842)/(1)=1842</t>
  </si>
  <si>
    <r>
      <t>A futtatás idôtartama: </t>
    </r>
    <r>
      <rPr>
        <b/>
        <sz val="7"/>
        <color rgb="FF333333"/>
        <rFont val="Verdana"/>
        <family val="2"/>
        <charset val="238"/>
      </rPr>
      <t>0.21 mp (0 p)</t>
    </r>
  </si>
  <si>
    <t>COCO STD: 8596804</t>
  </si>
  <si>
    <t>(0+7152)/(1)=7152</t>
  </si>
  <si>
    <t>(0+1679)/(1)=1679</t>
  </si>
  <si>
    <t>(0+7425)/(1)=7425</t>
  </si>
  <si>
    <t>(0+3422)/(1)=3422</t>
  </si>
  <si>
    <t>(0+2967)/(1)=2967</t>
  </si>
  <si>
    <t>(0+3091)/(1)=3091</t>
  </si>
  <si>
    <t>(0+3164)/(1)=3164</t>
  </si>
  <si>
    <t>(0+2974)/(1)=2974</t>
  </si>
  <si>
    <t>(0+7026)/(1)=7026</t>
  </si>
  <si>
    <t>(0+2307)/(1)=2307</t>
  </si>
  <si>
    <t>(0+1295)/(1)=1295</t>
  </si>
  <si>
    <r>
      <t>A futtatás idôtartama: </t>
    </r>
    <r>
      <rPr>
        <b/>
        <sz val="7"/>
        <color rgb="FF333333"/>
        <rFont val="Verdana"/>
        <family val="2"/>
        <charset val="238"/>
      </rPr>
      <t>0.22 mp (0 p)</t>
    </r>
  </si>
  <si>
    <t>valos</t>
  </si>
  <si>
    <t>COCO STD: 6218004</t>
  </si>
  <si>
    <t>(0+94219)/(1)=94219</t>
  </si>
  <si>
    <t>(0+17141)/(1)=17141</t>
  </si>
  <si>
    <t>(0+121941)/(1)=121941</t>
  </si>
  <si>
    <t>(0+64287)/(1)=64287</t>
  </si>
  <si>
    <t>(0+133972)/(1)=133972</t>
  </si>
  <si>
    <t>(0+65709)/(1)=65709</t>
  </si>
  <si>
    <t>(0+101461)/(1)=101461</t>
  </si>
  <si>
    <t>(0+22563)/(1)=22563</t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</si>
  <si>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</si>
  <si>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COCO STD: 5487789</t>
  </si>
  <si>
    <t>(17283+47110)/(2)=32196.5</t>
  </si>
  <si>
    <t>(14025+0)/(2)=7012.5</t>
  </si>
  <si>
    <t>(9657+19460)/(2)=14558.5</t>
  </si>
  <si>
    <t>(363+0)/(2)=181.5</t>
  </si>
  <si>
    <t>(598411+579168)/(2)=588789.5</t>
  </si>
  <si>
    <t>(68292+68292)/(2)=68292</t>
  </si>
  <si>
    <t>(3794+3794)/(2)=3794</t>
  </si>
  <si>
    <t>(55327+48965)/(2)=52146</t>
  </si>
  <si>
    <t>(0+39630)/(2)=19815</t>
  </si>
  <si>
    <t>(26357+19995)/(2)=23176</t>
  </si>
  <si>
    <t>(0+29827)/(2)=14913.5</t>
  </si>
  <si>
    <t>(588608+579168)/(2)=583888</t>
  </si>
  <si>
    <t>(0+15802)/(2)=7901</t>
  </si>
  <si>
    <t>(6362+0)/(2)=3181</t>
  </si>
  <si>
    <t>(0+9440)/(2)=4720</t>
  </si>
  <si>
    <r>
      <t>A futtatás idôtartama: </t>
    </r>
    <r>
      <rPr>
        <b/>
        <sz val="7"/>
        <color rgb="FF333333"/>
        <rFont val="Verdana"/>
        <family val="2"/>
        <charset val="238"/>
      </rPr>
      <t>0.2 mp (0 p)</t>
    </r>
  </si>
  <si>
    <t>COCO STD: 7493929</t>
  </si>
  <si>
    <t>(84327+46949)/(2)=65638</t>
  </si>
  <si>
    <t>(60898+195571)/(2)=128234.5</t>
  </si>
  <si>
    <t>(0+22211)/(2)=11105.5</t>
  </si>
  <si>
    <t>(12516+0)/(2)=6258</t>
  </si>
  <si>
    <t>(3516+36913)/(2)=20214.5</t>
  </si>
  <si>
    <t>(204965+42181)/(2)=123573</t>
  </si>
  <si>
    <t>(37574+117151)/(2)=77362.5</t>
  </si>
  <si>
    <t>(33397+45913)/(2)=39655</t>
  </si>
  <si>
    <t>(46949+46949)/(2)=46949</t>
  </si>
  <si>
    <t>(0+36913)/(2)=18456.5</t>
  </si>
  <si>
    <t>(184995+20881)/(2)=102938</t>
  </si>
  <si>
    <t>(37574+96698)/(2)=67136</t>
  </si>
  <si>
    <t>(33397+3714)/(2)=18555.5</t>
  </si>
  <si>
    <t>(184995+0)/(2)=92497.5</t>
  </si>
  <si>
    <t>(0+3714)/(2)=1857</t>
  </si>
  <si>
    <t>(10576+195571)/(2)=103073.5</t>
  </si>
  <si>
    <t>(4254+195571)/(2)=99912.5</t>
  </si>
  <si>
    <t>(0+184995)/(2)=92497.5</t>
  </si>
  <si>
    <t>(46949+0)/(2)=23474.5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</si>
</sst>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6"/>
      <color rgb="FF000000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6"/>
      <color rgb="FF333333"/>
      <name val="Verdana"/>
      <family val="2"/>
      <charset val="238"/>
    </font>
    <font>
      <b/>
      <sz val="6"/>
      <color rgb="FF333333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5"/>
      <color rgb="FFFF0000"/>
      <name val="Verdana"/>
      <family val="2"/>
      <charset val="238"/>
    </font>
    <font>
      <sz val="5"/>
      <color rgb="FFFF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2"/>
    <xf numFmtId="0" fontId="0" fillId="6" borderId="0" xfId="0" applyFill="1"/>
    <xf numFmtId="0" fontId="0" fillId="6" borderId="2" xfId="0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5" fillId="0" borderId="0" xfId="0" applyFont="1"/>
    <xf numFmtId="0" fontId="0" fillId="8" borderId="0" xfId="0" applyFill="1"/>
    <xf numFmtId="0" fontId="0" fillId="9" borderId="0" xfId="0" applyFill="1"/>
    <xf numFmtId="0" fontId="15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0" fillId="11" borderId="0" xfId="0" applyFill="1"/>
    <xf numFmtId="0" fontId="16" fillId="12" borderId="5" xfId="0" applyFont="1" applyFill="1" applyBorder="1" applyAlignment="1">
      <alignment horizontal="center" vertical="center" wrapText="1"/>
    </xf>
    <xf numFmtId="0" fontId="0" fillId="12" borderId="0" xfId="0" applyFill="1"/>
    <xf numFmtId="0" fontId="0" fillId="2" borderId="0" xfId="0" applyFill="1"/>
    <xf numFmtId="0" fontId="15" fillId="4" borderId="6" xfId="0" applyFont="1" applyFill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9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6" borderId="8" xfId="0" applyFill="1" applyBorder="1"/>
    <xf numFmtId="0" fontId="0" fillId="6" borderId="0" xfId="0" applyFill="1" applyBorder="1"/>
    <xf numFmtId="0" fontId="0" fillId="6" borderId="13" xfId="0" applyFill="1" applyBorder="1"/>
    <xf numFmtId="0" fontId="0" fillId="11" borderId="7" xfId="0" applyFill="1" applyBorder="1"/>
    <xf numFmtId="0" fontId="0" fillId="11" borderId="8" xfId="0" applyFill="1" applyBorder="1"/>
    <xf numFmtId="0" fontId="0" fillId="11" borderId="10" xfId="0" applyFill="1" applyBorder="1"/>
    <xf numFmtId="0" fontId="0" fillId="11" borderId="0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0" borderId="10" xfId="0" applyFill="1" applyBorder="1"/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FACDDB7B-4D37-BAD8-7B77-2B28AE21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89933B4-A5A7-82F2-2F29-68678EDC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19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0FC5E680-6281-BF18-BC11-8232E6BC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76200</xdr:colOff>
      <xdr:row>78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98FCD195-1511-35D2-D862-2B7EFCA8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2372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19</xdr:col>
      <xdr:colOff>76200</xdr:colOff>
      <xdr:row>78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786596F0-5A5A-D07E-E493-4B48D12CF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452372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9EE37DD9-89AE-CF4E-00FC-628607DE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76200</xdr:colOff>
      <xdr:row>77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CB39490-5CAA-848A-65E1-66EA9A84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417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CA1FE102-FBB8-191D-51ED-6D9B21E2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290AC19-D3CD-09D3-6B0B-43CD21B93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59</xdr:col>
      <xdr:colOff>76200</xdr:colOff>
      <xdr:row>3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5A3A55BD-785F-8B3C-85A1-B30F80E96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B6A7ADE-2A2B-BA59-A5D5-9C4FE7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76200</xdr:colOff>
      <xdr:row>77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22DE096-E056-80CF-779E-89909C69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417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26749CAE-E35E-ED6A-2B22-FAFAEFEEC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76D8438D-2321-2738-44B4-DB336613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59</xdr:col>
      <xdr:colOff>76200</xdr:colOff>
      <xdr:row>3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CE54E734-A807-3BDB-79A5-08C3311F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FC49966E-25B9-A5ED-ACEB-0B7CEACB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76200</xdr:colOff>
      <xdr:row>77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4858C8BB-BED0-FB2C-40C8-1B54BA2B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417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5CB678A-991F-2A73-2654-2E4991A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E48A28E2-D593-57BA-93AF-F799E46F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59</xdr:col>
      <xdr:colOff>76200</xdr:colOff>
      <xdr:row>3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C3402A54-67AC-8236-EB74-6B92B102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8F12426B-AB73-0D83-4528-0E8FD2F1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76200</xdr:colOff>
      <xdr:row>77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2E72B5-D8CD-C609-BE06-A17F29389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417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B7C6B7B1-B062-4AEB-3445-EA2CD2A6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EFE09163-90A8-6355-F20B-C1FB55508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59</xdr:col>
      <xdr:colOff>76200</xdr:colOff>
      <xdr:row>3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72F18653-BA21-601E-07F4-13E96CA9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25400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5DEDE8F0-3AEC-542F-CF7F-358A25DB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76200</xdr:colOff>
      <xdr:row>77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862D07D-56FF-9146-0B86-DE07A800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417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21</xdr:col>
      <xdr:colOff>76200</xdr:colOff>
      <xdr:row>3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8C8B3F94-AAB3-7282-B242-C3EE853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40</xdr:col>
      <xdr:colOff>76200</xdr:colOff>
      <xdr:row>3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EEA72B0A-46D3-CED9-C3CC-7C95BF3A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0</xdr:row>
      <xdr:rowOff>0</xdr:rowOff>
    </xdr:from>
    <xdr:to>
      <xdr:col>59</xdr:col>
      <xdr:colOff>76200</xdr:colOff>
      <xdr:row>3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A9B645C7-3249-D47C-58C2-0F202194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894390520250804132643.html" TargetMode="External"/><Relationship Id="rId2" Type="http://schemas.openxmlformats.org/officeDocument/2006/relationships/hyperlink" Target="https://miau.my-x.hu/myx-free/coco/test/807416020250804131824.html" TargetMode="External"/><Relationship Id="rId1" Type="http://schemas.openxmlformats.org/officeDocument/2006/relationships/hyperlink" Target="https://miau.my-x.hu/myx-free/coco/test/308753920250728140204.html" TargetMode="External"/><Relationship Id="rId6" Type="http://schemas.openxmlformats.org/officeDocument/2006/relationships/drawing" Target="../drawings/drawing6.xml"/><Relationship Id="rId5" Type="http://schemas.openxmlformats.org/officeDocument/2006/relationships/hyperlink" Target="https://miau.my-x.hu/myx-free/coco/test/548778920250804143026.html" TargetMode="External"/><Relationship Id="rId4" Type="http://schemas.openxmlformats.org/officeDocument/2006/relationships/hyperlink" Target="https://miau.my-x.hu/myx-free/coco/test/681171520250804134030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435973520250804132718.html" TargetMode="External"/><Relationship Id="rId2" Type="http://schemas.openxmlformats.org/officeDocument/2006/relationships/hyperlink" Target="https://miau.my-x.hu/myx-free/coco/test/830172520250804131844.html" TargetMode="External"/><Relationship Id="rId1" Type="http://schemas.openxmlformats.org/officeDocument/2006/relationships/hyperlink" Target="https://miau.my-x.hu/myx-free/coco/test/611969620250728140224.html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miau.my-x.hu/myx-free/coco/test/749392920250804143059.html" TargetMode="External"/><Relationship Id="rId4" Type="http://schemas.openxmlformats.org/officeDocument/2006/relationships/hyperlink" Target="https://miau.my-x.hu/myx-free/coco/test/605865020250804134107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811364820250728123121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439621420250804105802.html" TargetMode="External"/><Relationship Id="rId2" Type="http://schemas.openxmlformats.org/officeDocument/2006/relationships/hyperlink" Target="https://miau.my-x.hu/myx-free/coco/test/207025420250804100210.html" TargetMode="External"/><Relationship Id="rId1" Type="http://schemas.openxmlformats.org/officeDocument/2006/relationships/hyperlink" Target="https://miau.my-x.hu/myx-free/coco/test/250562020250728122844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iau.my-x.hu/myx-free/coco/test/101782720250804105830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384372820250804132309.html" TargetMode="External"/><Relationship Id="rId2" Type="http://schemas.openxmlformats.org/officeDocument/2006/relationships/hyperlink" Target="https://miau.my-x.hu/myx-free/coco/test/382611320250804131656.html" TargetMode="External"/><Relationship Id="rId1" Type="http://schemas.openxmlformats.org/officeDocument/2006/relationships/hyperlink" Target="https://miau.my-x.hu/myx-free/coco/test/906301820250728123557.html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miau.my-x.hu/myx-free/coco/test/857666620250804142728.html" TargetMode="External"/><Relationship Id="rId4" Type="http://schemas.openxmlformats.org/officeDocument/2006/relationships/hyperlink" Target="https://miau.my-x.hu/myx-free/coco/test/642419620250804133802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163843320250804132530.html" TargetMode="External"/><Relationship Id="rId2" Type="http://schemas.openxmlformats.org/officeDocument/2006/relationships/hyperlink" Target="https://miau.my-x.hu/myx-free/coco/test/839258120250804131729.html" TargetMode="External"/><Relationship Id="rId1" Type="http://schemas.openxmlformats.org/officeDocument/2006/relationships/hyperlink" Target="https://miau.my-x.hu/myx-free/coco/test/202438420250728140107.html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miau.my-x.hu/myx-free/coco/test/859680420250804142842.html" TargetMode="External"/><Relationship Id="rId4" Type="http://schemas.openxmlformats.org/officeDocument/2006/relationships/hyperlink" Target="https://miau.my-x.hu/myx-free/coco/test/591901720250804133857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iau.my-x.hu/myx-free/coco/test/770659520250804132609.html" TargetMode="External"/><Relationship Id="rId2" Type="http://schemas.openxmlformats.org/officeDocument/2006/relationships/hyperlink" Target="https://miau.my-x.hu/myx-free/coco/test/418837920250804131755.html" TargetMode="External"/><Relationship Id="rId1" Type="http://schemas.openxmlformats.org/officeDocument/2006/relationships/hyperlink" Target="https://miau.my-x.hu/myx-free/coco/test/740208720250728140143.html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miau.my-x.hu/myx-free/coco/test/621800420250804142947.html" TargetMode="External"/><Relationship Id="rId4" Type="http://schemas.openxmlformats.org/officeDocument/2006/relationships/hyperlink" Target="https://miau.my-x.hu/myx-free/coco/test/3792760202508041339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30BF-01CE-423A-849A-342BA5982C86}">
  <dimension ref="A1:BL77"/>
  <sheetViews>
    <sheetView topLeftCell="AL39" zoomScale="69" workbookViewId="0">
      <selection activeCell="AY67" sqref="AY67:BJ77"/>
    </sheetView>
  </sheetViews>
  <sheetFormatPr defaultRowHeight="14.4" x14ac:dyDescent="0.3"/>
  <cols>
    <col min="2" max="2" width="15.109375" bestFit="1" customWidth="1"/>
    <col min="3" max="5" width="5.5546875" bestFit="1" customWidth="1"/>
    <col min="6" max="10" width="2.21875" customWidth="1"/>
    <col min="11" max="11" width="15.109375" bestFit="1" customWidth="1"/>
    <col min="12" max="24" width="9" bestFit="1" customWidth="1"/>
    <col min="25" max="25" width="3.44140625" customWidth="1"/>
    <col min="26" max="26" width="3.21875" customWidth="1"/>
    <col min="27" max="29" width="9" bestFit="1" customWidth="1"/>
    <col min="39" max="39" width="11.44140625" bestFit="1" customWidth="1"/>
    <col min="50" max="50" width="10.21875" bestFit="1" customWidth="1"/>
    <col min="62" max="64" width="11.21875" bestFit="1" customWidth="1"/>
  </cols>
  <sheetData>
    <row r="1" spans="1:64" ht="15" thickBot="1" x14ac:dyDescent="0.35">
      <c r="L1" s="55">
        <f>MAX(L5:L15)</f>
        <v>0.99155405405405406</v>
      </c>
      <c r="M1" s="55">
        <f t="shared" ref="M1:V1" si="0">MAX(M5:M15)</f>
        <v>7.1336878782321658E-2</v>
      </c>
      <c r="N1" s="55">
        <f t="shared" si="0"/>
        <v>0.16666666666666666</v>
      </c>
      <c r="O1" s="55">
        <f t="shared" si="0"/>
        <v>0.38461538461538464</v>
      </c>
      <c r="P1" s="55">
        <f t="shared" si="0"/>
        <v>0.25742574257425743</v>
      </c>
      <c r="Q1" s="55">
        <f t="shared" si="0"/>
        <v>1</v>
      </c>
      <c r="R1" s="55">
        <f t="shared" si="0"/>
        <v>7.6923076923076927E-2</v>
      </c>
      <c r="S1" s="55">
        <f t="shared" si="0"/>
        <v>0.2</v>
      </c>
      <c r="T1" s="55">
        <f t="shared" si="0"/>
        <v>0.2</v>
      </c>
      <c r="U1" s="55">
        <f t="shared" si="0"/>
        <v>0.92727272727272725</v>
      </c>
      <c r="V1" s="55">
        <f t="shared" si="0"/>
        <v>0.23965187858204204</v>
      </c>
      <c r="AY1" t="s">
        <v>217</v>
      </c>
      <c r="AZ1" t="s">
        <v>217</v>
      </c>
      <c r="BA1" t="s">
        <v>217</v>
      </c>
      <c r="BB1" t="s">
        <v>217</v>
      </c>
      <c r="BC1" t="s">
        <v>217</v>
      </c>
      <c r="BD1" t="s">
        <v>217</v>
      </c>
      <c r="BE1" t="s">
        <v>217</v>
      </c>
      <c r="BF1" t="s">
        <v>217</v>
      </c>
      <c r="BG1" t="s">
        <v>217</v>
      </c>
      <c r="BH1" t="s">
        <v>217</v>
      </c>
      <c r="BI1" t="s">
        <v>217</v>
      </c>
    </row>
    <row r="2" spans="1:64" ht="15" thickBot="1" x14ac:dyDescent="0.35">
      <c r="L2" t="str">
        <f>L16</f>
        <v>x1</v>
      </c>
      <c r="M2" t="str">
        <f t="shared" ref="M2:AE2" si="1">M16</f>
        <v>x2</v>
      </c>
      <c r="N2" t="str">
        <f t="shared" si="1"/>
        <v>x3</v>
      </c>
      <c r="O2" t="str">
        <f t="shared" si="1"/>
        <v>x4</v>
      </c>
      <c r="P2" t="str">
        <f t="shared" si="1"/>
        <v>x5</v>
      </c>
      <c r="Q2" t="str">
        <f t="shared" si="1"/>
        <v>x6</v>
      </c>
      <c r="R2" t="str">
        <f t="shared" si="1"/>
        <v>x7</v>
      </c>
      <c r="S2" t="str">
        <f t="shared" si="1"/>
        <v>x8</v>
      </c>
      <c r="T2" t="str">
        <f t="shared" si="1"/>
        <v>x9</v>
      </c>
      <c r="U2" t="str">
        <f t="shared" si="1"/>
        <v>x10</v>
      </c>
      <c r="V2" t="str">
        <f t="shared" si="1"/>
        <v>x11</v>
      </c>
      <c r="W2" t="str">
        <f t="shared" si="1"/>
        <v>Ya=x1</v>
      </c>
      <c r="X2" t="str">
        <f t="shared" si="1"/>
        <v>Yb=x2</v>
      </c>
      <c r="AA2" t="str">
        <f t="shared" si="1"/>
        <v>Y1</v>
      </c>
      <c r="AB2" t="str">
        <f t="shared" si="1"/>
        <v>Y2</v>
      </c>
      <c r="AC2" t="str">
        <f t="shared" si="1"/>
        <v>Y3</v>
      </c>
      <c r="AD2" t="str">
        <f t="shared" si="1"/>
        <v>Y4</v>
      </c>
      <c r="AE2" t="str">
        <f t="shared" si="1"/>
        <v>Y5</v>
      </c>
      <c r="AM2" t="str">
        <f>BA2</f>
        <v>x3</v>
      </c>
      <c r="AN2" t="str">
        <f t="shared" ref="AN2:AU2" si="2">BB2</f>
        <v>x4</v>
      </c>
      <c r="AO2" t="str">
        <f t="shared" si="2"/>
        <v>x5</v>
      </c>
      <c r="AP2" t="str">
        <f t="shared" si="2"/>
        <v>x6</v>
      </c>
      <c r="AQ2" t="str">
        <f t="shared" si="2"/>
        <v>x7</v>
      </c>
      <c r="AR2" t="str">
        <f t="shared" si="2"/>
        <v>x8</v>
      </c>
      <c r="AS2" t="str">
        <f t="shared" si="2"/>
        <v>x9</v>
      </c>
      <c r="AT2" t="str">
        <f t="shared" si="2"/>
        <v>x10</v>
      </c>
      <c r="AU2" t="str">
        <f t="shared" si="2"/>
        <v>x11</v>
      </c>
      <c r="AY2" s="34" t="str">
        <f t="shared" ref="AY2:BA4" si="3">L2</f>
        <v>x1</v>
      </c>
      <c r="AZ2" s="34" t="str">
        <f t="shared" si="3"/>
        <v>x2</v>
      </c>
      <c r="BA2" s="65" t="str">
        <f>N2</f>
        <v>x3</v>
      </c>
      <c r="BB2" s="66" t="str">
        <f t="shared" ref="BB2:BI4" si="4">O2</f>
        <v>x4</v>
      </c>
      <c r="BC2" s="66" t="str">
        <f t="shared" si="4"/>
        <v>x5</v>
      </c>
      <c r="BD2" s="66" t="str">
        <f t="shared" si="4"/>
        <v>x6</v>
      </c>
      <c r="BE2" s="66" t="str">
        <f t="shared" si="4"/>
        <v>x7</v>
      </c>
      <c r="BF2" s="66" t="str">
        <f t="shared" si="4"/>
        <v>x8</v>
      </c>
      <c r="BG2" s="67" t="str">
        <f t="shared" si="4"/>
        <v>x9</v>
      </c>
      <c r="BH2" s="34" t="str">
        <f t="shared" si="4"/>
        <v>x10</v>
      </c>
      <c r="BI2" s="34" t="str">
        <f t="shared" si="4"/>
        <v>x11</v>
      </c>
    </row>
    <row r="3" spans="1:64" ht="86.4" x14ac:dyDescent="0.3">
      <c r="A3" s="1" t="s">
        <v>0</v>
      </c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14" t="s">
        <v>1</v>
      </c>
      <c r="M3" s="14" t="s">
        <v>1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4" t="s">
        <v>2</v>
      </c>
      <c r="T3" s="4" t="s">
        <v>2</v>
      </c>
      <c r="U3" s="2" t="s">
        <v>3</v>
      </c>
      <c r="V3" s="2" t="s">
        <v>3</v>
      </c>
      <c r="W3" s="17" t="s">
        <v>1</v>
      </c>
      <c r="X3" s="17" t="s">
        <v>1</v>
      </c>
      <c r="AA3" s="11" t="s">
        <v>17</v>
      </c>
      <c r="AB3" s="11" t="s">
        <v>17</v>
      </c>
      <c r="AC3" s="11" t="s">
        <v>17</v>
      </c>
      <c r="AD3" s="11" t="s">
        <v>17</v>
      </c>
      <c r="AE3" s="11" t="s">
        <v>17</v>
      </c>
      <c r="AG3" s="4" t="s">
        <v>1</v>
      </c>
      <c r="AH3" s="4" t="s">
        <v>1</v>
      </c>
      <c r="AY3" s="34" t="str">
        <f t="shared" si="3"/>
        <v>szenved-e alvászavarban? 
(akt_data$alv_st)</v>
      </c>
      <c r="AZ3" s="34" t="str">
        <f t="shared" si="3"/>
        <v>szenved-e alvászavarban? 
(akt_data$alv_st)</v>
      </c>
      <c r="BA3" s="34" t="str">
        <f t="shared" si="3"/>
        <v>alvászavar jellege
(akt_data$alv)</v>
      </c>
      <c r="BB3" s="34" t="str">
        <f t="shared" si="4"/>
        <v>alvászavar jellege
(akt_data$alv)</v>
      </c>
      <c r="BC3" s="34" t="str">
        <f t="shared" si="4"/>
        <v>alvászavar jellege
(akt_data$alv)</v>
      </c>
      <c r="BD3" s="34" t="str">
        <f t="shared" si="4"/>
        <v>alvászavar jellege
(akt_data$alv)</v>
      </c>
      <c r="BE3" s="34" t="str">
        <f t="shared" si="4"/>
        <v>alvászavar jellege
(akt_data$alv)</v>
      </c>
      <c r="BF3" s="34" t="str">
        <f t="shared" si="4"/>
        <v>alvászavar jellege
(akt_data$alv)</v>
      </c>
      <c r="BG3" s="34" t="str">
        <f t="shared" si="4"/>
        <v>alvászavar jellege
(akt_data$alv)</v>
      </c>
      <c r="BH3" s="34" t="str">
        <f t="shared" si="4"/>
        <v>ébredés minősége
(akt_data$ebr)</v>
      </c>
      <c r="BI3" s="34" t="str">
        <f t="shared" si="4"/>
        <v>ébredés minősége
(akt_data$ebr)</v>
      </c>
      <c r="BJ3" t="s">
        <v>262</v>
      </c>
      <c r="BK3" s="34" t="s">
        <v>263</v>
      </c>
      <c r="BL3" t="s">
        <v>265</v>
      </c>
    </row>
    <row r="4" spans="1:64" ht="43.8" thickBot="1" x14ac:dyDescent="0.35">
      <c r="A4" s="1" t="s">
        <v>4</v>
      </c>
      <c r="B4" s="1" t="s">
        <v>4</v>
      </c>
      <c r="C4" s="5" t="s">
        <v>44</v>
      </c>
      <c r="D4" s="5" t="s">
        <v>45</v>
      </c>
      <c r="E4" s="5" t="s">
        <v>46</v>
      </c>
      <c r="F4" s="5"/>
      <c r="G4" s="5"/>
      <c r="H4" s="5"/>
      <c r="I4" s="5"/>
      <c r="J4" s="5"/>
      <c r="K4" s="5" t="s">
        <v>16</v>
      </c>
      <c r="L4" s="15" t="s">
        <v>5</v>
      </c>
      <c r="M4" s="15" t="s">
        <v>6</v>
      </c>
      <c r="N4" s="6" t="s">
        <v>7</v>
      </c>
      <c r="O4" s="6" t="s">
        <v>8</v>
      </c>
      <c r="P4" s="6" t="s">
        <v>9</v>
      </c>
      <c r="Q4" s="6" t="s">
        <v>10</v>
      </c>
      <c r="R4" s="6" t="s">
        <v>11</v>
      </c>
      <c r="S4" s="6" t="s">
        <v>12</v>
      </c>
      <c r="T4" s="6" t="s">
        <v>13</v>
      </c>
      <c r="U4" s="31" t="s">
        <v>14</v>
      </c>
      <c r="V4" s="5" t="s">
        <v>15</v>
      </c>
      <c r="W4" s="18" t="s">
        <v>5</v>
      </c>
      <c r="X4" s="18" t="s">
        <v>6</v>
      </c>
      <c r="AA4" s="12" t="s">
        <v>18</v>
      </c>
      <c r="AB4" s="12" t="s">
        <v>19</v>
      </c>
      <c r="AC4" s="12" t="s">
        <v>20</v>
      </c>
      <c r="AD4" s="12" t="s">
        <v>21</v>
      </c>
      <c r="AE4" s="12" t="s">
        <v>22</v>
      </c>
      <c r="AG4" s="6" t="s">
        <v>5</v>
      </c>
      <c r="AH4" s="6" t="s">
        <v>6</v>
      </c>
      <c r="AM4" t="s">
        <v>217</v>
      </c>
      <c r="AN4" t="s">
        <v>217</v>
      </c>
      <c r="AO4" t="s">
        <v>217</v>
      </c>
      <c r="AP4" t="s">
        <v>217</v>
      </c>
      <c r="AQ4" t="s">
        <v>217</v>
      </c>
      <c r="AR4" t="s">
        <v>217</v>
      </c>
      <c r="AS4" t="s">
        <v>217</v>
      </c>
      <c r="AT4" t="s">
        <v>217</v>
      </c>
      <c r="AU4" t="s">
        <v>217</v>
      </c>
      <c r="AV4" t="s">
        <v>44</v>
      </c>
      <c r="AX4" t="s">
        <v>259</v>
      </c>
      <c r="AY4" s="34" t="str">
        <f t="shared" si="3"/>
        <v>1 - Nem</v>
      </c>
      <c r="AZ4" s="34" t="str">
        <f t="shared" si="3"/>
        <v>2 - Igen</v>
      </c>
      <c r="BA4" s="34" t="str">
        <f t="shared" si="3"/>
        <v>1 - nehezen alszom el</v>
      </c>
      <c r="BB4" s="34" t="str">
        <f t="shared" si="4"/>
        <v>2 - korán ébredek</v>
      </c>
      <c r="BC4" s="34" t="str">
        <f t="shared" si="4"/>
        <v>3 - több részletben alszom</v>
      </c>
      <c r="BD4" s="34" t="str">
        <f t="shared" si="4"/>
        <v>4 - 1. és 2. válasz együtt</v>
      </c>
      <c r="BE4" s="34" t="str">
        <f t="shared" si="4"/>
        <v>5 - 1. és 3. válasz együtt</v>
      </c>
      <c r="BF4" s="34" t="str">
        <f t="shared" si="4"/>
        <v>6 - 2. és 3. válasz együtt</v>
      </c>
      <c r="BG4" s="34" t="str">
        <f t="shared" si="4"/>
        <v>7 - 1., 2., 3. együtt</v>
      </c>
      <c r="BH4" s="34" t="str">
        <f t="shared" si="4"/>
        <v>1 - frissen</v>
      </c>
      <c r="BI4" s="34" t="str">
        <f t="shared" si="4"/>
        <v>2 - fáradtan</v>
      </c>
      <c r="BJ4" t="s">
        <v>261</v>
      </c>
      <c r="BK4" t="s">
        <v>260</v>
      </c>
      <c r="BL4" t="s">
        <v>264</v>
      </c>
    </row>
    <row r="5" spans="1:64" x14ac:dyDescent="0.3">
      <c r="A5" s="7" t="s">
        <v>16</v>
      </c>
      <c r="B5" s="7">
        <v>2011</v>
      </c>
      <c r="C5" s="8">
        <f>SUM(N5:T5)</f>
        <v>1</v>
      </c>
      <c r="D5" s="8">
        <f>SUM(U5:V5)</f>
        <v>1</v>
      </c>
      <c r="E5" s="8">
        <f>SUM(W5:X5)</f>
        <v>1</v>
      </c>
      <c r="F5" s="8"/>
      <c r="G5" s="8"/>
      <c r="H5" s="8"/>
      <c r="I5" s="8"/>
      <c r="J5" s="8"/>
      <c r="K5" s="7">
        <v>2011</v>
      </c>
      <c r="L5" s="16">
        <v>0.92866312121767836</v>
      </c>
      <c r="M5" s="16">
        <v>7.1336878782321658E-2</v>
      </c>
      <c r="N5" s="9">
        <v>0</v>
      </c>
      <c r="O5" s="9">
        <v>0.20218579234972678</v>
      </c>
      <c r="P5" s="9">
        <v>0.18032786885245902</v>
      </c>
      <c r="Q5" s="9">
        <v>0.61748633879781423</v>
      </c>
      <c r="R5" s="9">
        <v>0</v>
      </c>
      <c r="S5" s="9">
        <v>0</v>
      </c>
      <c r="T5" s="9">
        <v>0</v>
      </c>
      <c r="U5" s="8">
        <v>0.78509433962264152</v>
      </c>
      <c r="V5" s="8">
        <v>0.2149056603773585</v>
      </c>
      <c r="W5" s="19">
        <v>0.92866312121767836</v>
      </c>
      <c r="X5" s="19">
        <v>7.1336878782321658E-2</v>
      </c>
      <c r="AA5" s="13">
        <v>1.8304960644334616E-4</v>
      </c>
      <c r="AB5" s="13">
        <v>5.8575874061870771E-3</v>
      </c>
      <c r="AC5" s="13">
        <v>0.15943620721215448</v>
      </c>
      <c r="AD5" s="13">
        <v>0.65952773201537618</v>
      </c>
      <c r="AE5" s="13">
        <v>0.17499542375983893</v>
      </c>
      <c r="AG5" s="9">
        <v>0.92866312121767836</v>
      </c>
      <c r="AH5" s="9">
        <v>7.1336878782321658E-2</v>
      </c>
      <c r="AJ5" s="55">
        <f>SUM(Q5:T5)</f>
        <v>0.61748633879781423</v>
      </c>
      <c r="AK5" s="55">
        <f>SUM(N5:T5)</f>
        <v>1</v>
      </c>
      <c r="AM5">
        <f ca="1">RANDBETWEEN(0,25)</f>
        <v>1</v>
      </c>
      <c r="AN5">
        <f t="shared" ref="AN5:AR15" ca="1" si="5">RANDBETWEEN(0,25)</f>
        <v>4</v>
      </c>
      <c r="AO5">
        <f t="shared" ca="1" si="5"/>
        <v>24</v>
      </c>
      <c r="AP5">
        <f t="shared" ca="1" si="5"/>
        <v>17</v>
      </c>
      <c r="AQ5">
        <f t="shared" ca="1" si="5"/>
        <v>20</v>
      </c>
      <c r="AR5">
        <f t="shared" ca="1" si="5"/>
        <v>11</v>
      </c>
      <c r="AS5">
        <f ca="1">100-SUM(AM5:AR5)</f>
        <v>23</v>
      </c>
      <c r="AT5" s="53">
        <f ca="1">RAND()*100</f>
        <v>34.434229493031175</v>
      </c>
      <c r="AU5" s="53">
        <f ca="1">100-AT5</f>
        <v>65.565770506968818</v>
      </c>
      <c r="AV5">
        <f ca="1">SUM(AM5:AU5)</f>
        <v>200</v>
      </c>
      <c r="AX5">
        <f>B5</f>
        <v>2011</v>
      </c>
      <c r="AY5" s="53">
        <f>'s1c2_nyers (3)'!L4*100</f>
        <v>97.271152794670343</v>
      </c>
      <c r="AZ5" s="53">
        <f>'s1c2_nyers (3)'!M4*100</f>
        <v>2.7288472053296542</v>
      </c>
      <c r="BA5" s="56">
        <v>18</v>
      </c>
      <c r="BB5" s="57">
        <v>11</v>
      </c>
      <c r="BC5" s="57">
        <v>18</v>
      </c>
      <c r="BD5" s="57">
        <v>21</v>
      </c>
      <c r="BE5" s="57">
        <v>14</v>
      </c>
      <c r="BF5" s="57">
        <v>11</v>
      </c>
      <c r="BG5" s="58">
        <v>7</v>
      </c>
      <c r="BH5" s="53">
        <v>11.876515902974916</v>
      </c>
      <c r="BI5" s="53">
        <v>88.123484097025084</v>
      </c>
      <c r="BJ5" s="53">
        <f>SUM(AY5:AZ5)</f>
        <v>100</v>
      </c>
      <c r="BK5" s="68">
        <f>SUM(BA5:BG5)</f>
        <v>100</v>
      </c>
      <c r="BL5">
        <f>SUM(BH5:BI5)</f>
        <v>100</v>
      </c>
    </row>
    <row r="6" spans="1:64" x14ac:dyDescent="0.3">
      <c r="A6" s="7" t="s">
        <v>16</v>
      </c>
      <c r="B6" s="7">
        <v>2012</v>
      </c>
      <c r="C6" s="8">
        <f t="shared" ref="C6:C15" si="6">SUM(N6:T6)</f>
        <v>1</v>
      </c>
      <c r="D6" s="8">
        <f t="shared" ref="D6:D15" si="7">SUM(U6:V6)</f>
        <v>1</v>
      </c>
      <c r="E6" s="8">
        <f t="shared" ref="E6:E15" si="8">SUM(W6:X6)</f>
        <v>1</v>
      </c>
      <c r="F6" s="8"/>
      <c r="G6" s="8"/>
      <c r="H6" s="8"/>
      <c r="I6" s="8"/>
      <c r="J6" s="8"/>
      <c r="K6" s="7">
        <v>2012</v>
      </c>
      <c r="L6" s="16">
        <v>0.9312459651387992</v>
      </c>
      <c r="M6" s="16">
        <v>6.8754034861200769E-2</v>
      </c>
      <c r="N6" s="9">
        <v>4.9504950495049506E-3</v>
      </c>
      <c r="O6" s="9">
        <v>0.18316831683168316</v>
      </c>
      <c r="P6" s="9">
        <v>0.25742574257425743</v>
      </c>
      <c r="Q6" s="9">
        <v>0.5544554455445545</v>
      </c>
      <c r="R6" s="9">
        <v>0</v>
      </c>
      <c r="S6" s="9">
        <v>0</v>
      </c>
      <c r="T6" s="9">
        <v>0</v>
      </c>
      <c r="U6" s="8">
        <v>0.78806855636123929</v>
      </c>
      <c r="V6" s="8">
        <v>0.21193144363876071</v>
      </c>
      <c r="W6" s="19">
        <v>0.9312459651387992</v>
      </c>
      <c r="X6" s="19">
        <v>6.8754034861200769E-2</v>
      </c>
      <c r="AA6" s="13">
        <v>3.1948881789137381E-4</v>
      </c>
      <c r="AB6" s="13">
        <v>6.3897763578274758E-3</v>
      </c>
      <c r="AC6" s="13">
        <v>0.13450479233226836</v>
      </c>
      <c r="AD6" s="13">
        <v>0.63258785942492013</v>
      </c>
      <c r="AE6" s="13">
        <v>0.22619808306709266</v>
      </c>
      <c r="AG6" s="9">
        <v>0.9312459651387992</v>
      </c>
      <c r="AH6" s="9">
        <v>6.8754034861200769E-2</v>
      </c>
      <c r="AJ6" s="55">
        <f t="shared" ref="AJ6:AJ15" si="9">SUM(Q6:T6)</f>
        <v>0.5544554455445545</v>
      </c>
      <c r="AK6" s="55">
        <f t="shared" ref="AK6:AK15" si="10">SUM(N6:T6)</f>
        <v>1</v>
      </c>
      <c r="AM6">
        <f t="shared" ref="AM6:AR15" ca="1" si="11">RANDBETWEEN(0,25)</f>
        <v>2</v>
      </c>
      <c r="AN6">
        <f t="shared" ca="1" si="5"/>
        <v>10</v>
      </c>
      <c r="AO6">
        <f t="shared" ca="1" si="5"/>
        <v>12</v>
      </c>
      <c r="AP6">
        <f t="shared" ca="1" si="5"/>
        <v>21</v>
      </c>
      <c r="AQ6">
        <f t="shared" ca="1" si="5"/>
        <v>5</v>
      </c>
      <c r="AR6">
        <f t="shared" ca="1" si="5"/>
        <v>21</v>
      </c>
      <c r="AS6">
        <f t="shared" ref="AS6:AS15" ca="1" si="12">100-SUM(AM6:AR6)</f>
        <v>29</v>
      </c>
      <c r="AT6" s="53">
        <f t="shared" ref="AT6:AT15" ca="1" si="13">RAND()*100</f>
        <v>75.188864589575886</v>
      </c>
      <c r="AU6" s="53">
        <f t="shared" ref="AU6:AU15" ca="1" si="14">100-AT6</f>
        <v>24.811135410424114</v>
      </c>
      <c r="AV6">
        <f t="shared" ref="AV6:AV15" ca="1" si="15">SUM(AM6:AU6)</f>
        <v>200</v>
      </c>
      <c r="AX6">
        <f t="shared" ref="AX6:AX15" si="16">B6</f>
        <v>2012</v>
      </c>
      <c r="AY6" s="53">
        <f>'s1c2_nyers (3)'!L5*100</f>
        <v>90.521139854172077</v>
      </c>
      <c r="AZ6" s="53">
        <f>'s1c2_nyers (3)'!M5*100</f>
        <v>9.4788601458279267</v>
      </c>
      <c r="BA6" s="59">
        <v>11</v>
      </c>
      <c r="BB6" s="60">
        <v>5</v>
      </c>
      <c r="BC6" s="60">
        <v>2</v>
      </c>
      <c r="BD6" s="60">
        <v>6</v>
      </c>
      <c r="BE6" s="60">
        <v>24</v>
      </c>
      <c r="BF6" s="60">
        <v>3</v>
      </c>
      <c r="BG6" s="61">
        <v>49</v>
      </c>
      <c r="BH6" s="53">
        <v>55.08813089072504</v>
      </c>
      <c r="BI6" s="53">
        <v>44.91186910927496</v>
      </c>
      <c r="BJ6" s="53">
        <f t="shared" ref="BJ6:BJ15" si="17">SUM(AY6:AZ6)</f>
        <v>100</v>
      </c>
      <c r="BK6" s="69">
        <f t="shared" ref="BK6:BK15" si="18">SUM(BA6:BG6)</f>
        <v>100</v>
      </c>
      <c r="BL6">
        <f t="shared" ref="BL6:BL15" si="19">SUM(BH6:BI6)</f>
        <v>100</v>
      </c>
    </row>
    <row r="7" spans="1:64" x14ac:dyDescent="0.3">
      <c r="A7" s="7" t="s">
        <v>16</v>
      </c>
      <c r="B7" s="7">
        <v>2013</v>
      </c>
      <c r="C7" s="8">
        <f t="shared" si="6"/>
        <v>1</v>
      </c>
      <c r="D7" s="8">
        <f t="shared" si="7"/>
        <v>1</v>
      </c>
      <c r="E7" s="8">
        <f t="shared" si="8"/>
        <v>1</v>
      </c>
      <c r="F7" s="8"/>
      <c r="G7" s="8"/>
      <c r="H7" s="8"/>
      <c r="I7" s="8"/>
      <c r="J7" s="8"/>
      <c r="K7" s="7">
        <v>2013</v>
      </c>
      <c r="L7" s="16">
        <v>0.9311482168625026</v>
      </c>
      <c r="M7" s="16">
        <v>6.885178313749743E-2</v>
      </c>
      <c r="N7" s="9">
        <v>1.282051282051282E-2</v>
      </c>
      <c r="O7" s="9">
        <v>0.20512820512820512</v>
      </c>
      <c r="P7" s="9">
        <v>0.22756410256410256</v>
      </c>
      <c r="Q7" s="9">
        <v>0.55448717948717952</v>
      </c>
      <c r="R7" s="9">
        <v>0</v>
      </c>
      <c r="S7" s="9">
        <v>0</v>
      </c>
      <c r="T7" s="9">
        <v>0</v>
      </c>
      <c r="U7" s="8">
        <v>0.76034812141795793</v>
      </c>
      <c r="V7" s="8">
        <v>0.23965187858204204</v>
      </c>
      <c r="W7" s="19">
        <v>0.9311482168625026</v>
      </c>
      <c r="X7" s="19">
        <v>6.885178313749743E-2</v>
      </c>
      <c r="AA7" s="13">
        <v>2.0437359493153485E-4</v>
      </c>
      <c r="AB7" s="13">
        <v>6.1312078479460455E-3</v>
      </c>
      <c r="AC7" s="13">
        <v>0.14653586756591047</v>
      </c>
      <c r="AD7" s="13">
        <v>0.66155732679337831</v>
      </c>
      <c r="AE7" s="13">
        <v>0.18557122419783365</v>
      </c>
      <c r="AG7" s="9">
        <v>0.9311482168625026</v>
      </c>
      <c r="AH7" s="9">
        <v>6.885178313749743E-2</v>
      </c>
      <c r="AJ7" s="55">
        <f t="shared" si="9"/>
        <v>0.55448717948717952</v>
      </c>
      <c r="AK7" s="55">
        <f t="shared" si="10"/>
        <v>1</v>
      </c>
      <c r="AM7">
        <f t="shared" ca="1" si="11"/>
        <v>21</v>
      </c>
      <c r="AN7">
        <f t="shared" ca="1" si="5"/>
        <v>20</v>
      </c>
      <c r="AO7">
        <f t="shared" ca="1" si="5"/>
        <v>21</v>
      </c>
      <c r="AP7">
        <f t="shared" ca="1" si="5"/>
        <v>4</v>
      </c>
      <c r="AQ7">
        <f t="shared" ca="1" si="5"/>
        <v>21</v>
      </c>
      <c r="AR7">
        <f t="shared" ca="1" si="5"/>
        <v>13</v>
      </c>
      <c r="AS7">
        <f t="shared" ca="1" si="12"/>
        <v>0</v>
      </c>
      <c r="AT7" s="53">
        <f t="shared" ca="1" si="13"/>
        <v>69.785292746486817</v>
      </c>
      <c r="AU7" s="53">
        <f t="shared" ca="1" si="14"/>
        <v>30.214707253513183</v>
      </c>
      <c r="AV7">
        <f t="shared" ca="1" si="15"/>
        <v>200</v>
      </c>
      <c r="AX7">
        <f t="shared" si="16"/>
        <v>2013</v>
      </c>
      <c r="AY7" s="53">
        <f>'s1c2_nyers (3)'!L6*100</f>
        <v>90.472279077895905</v>
      </c>
      <c r="AZ7" s="53">
        <f>'s1c2_nyers (3)'!M6*100</f>
        <v>9.5277209221040877</v>
      </c>
      <c r="BA7" s="59">
        <v>25</v>
      </c>
      <c r="BB7" s="60">
        <v>2</v>
      </c>
      <c r="BC7" s="60">
        <v>12</v>
      </c>
      <c r="BD7" s="60">
        <v>20</v>
      </c>
      <c r="BE7" s="60">
        <v>2</v>
      </c>
      <c r="BF7" s="60">
        <v>0</v>
      </c>
      <c r="BG7" s="61">
        <v>39</v>
      </c>
      <c r="BH7" s="53">
        <v>4.7050529504203968</v>
      </c>
      <c r="BI7" s="53">
        <v>95.294947049579605</v>
      </c>
      <c r="BJ7" s="53">
        <f t="shared" si="17"/>
        <v>100</v>
      </c>
      <c r="BK7" s="69">
        <f t="shared" si="18"/>
        <v>100</v>
      </c>
      <c r="BL7">
        <f t="shared" si="19"/>
        <v>100</v>
      </c>
    </row>
    <row r="8" spans="1:64" x14ac:dyDescent="0.3">
      <c r="A8" s="7" t="s">
        <v>16</v>
      </c>
      <c r="B8" s="7">
        <v>2015</v>
      </c>
      <c r="C8" s="8">
        <f t="shared" si="6"/>
        <v>1</v>
      </c>
      <c r="D8" s="8">
        <f t="shared" si="7"/>
        <v>1</v>
      </c>
      <c r="E8" s="8">
        <f t="shared" si="8"/>
        <v>1</v>
      </c>
      <c r="F8" s="8"/>
      <c r="G8" s="8"/>
      <c r="H8" s="8"/>
      <c r="I8" s="8"/>
      <c r="J8" s="8"/>
      <c r="K8" s="7">
        <v>2015</v>
      </c>
      <c r="L8" s="16">
        <v>0.93834367019336007</v>
      </c>
      <c r="M8" s="16">
        <v>6.165632980663991E-2</v>
      </c>
      <c r="N8" s="9">
        <v>0</v>
      </c>
      <c r="O8" s="9">
        <v>0.15094339622641509</v>
      </c>
      <c r="P8" s="9">
        <v>0.25157232704402516</v>
      </c>
      <c r="Q8" s="9">
        <v>0.59748427672955973</v>
      </c>
      <c r="R8" s="9">
        <v>0</v>
      </c>
      <c r="S8" s="9">
        <v>0</v>
      </c>
      <c r="T8" s="9">
        <v>0</v>
      </c>
      <c r="U8" s="8">
        <v>0.77706766917293235</v>
      </c>
      <c r="V8" s="8">
        <v>0.22293233082706768</v>
      </c>
      <c r="W8" s="19">
        <v>0.93834367019336007</v>
      </c>
      <c r="X8" s="19">
        <v>6.165632980663991E-2</v>
      </c>
      <c r="AA8" s="13">
        <v>0</v>
      </c>
      <c r="AB8" s="13">
        <v>4.6461758398856322E-3</v>
      </c>
      <c r="AC8" s="13">
        <v>0.13116511794138672</v>
      </c>
      <c r="AD8" s="13">
        <v>0.64224446032880633</v>
      </c>
      <c r="AE8" s="13">
        <v>0.22194424588992137</v>
      </c>
      <c r="AG8" s="9">
        <v>0.93834367019336007</v>
      </c>
      <c r="AH8" s="9">
        <v>6.165632980663991E-2</v>
      </c>
      <c r="AJ8" s="55">
        <f t="shared" si="9"/>
        <v>0.59748427672955973</v>
      </c>
      <c r="AK8" s="55">
        <f t="shared" si="10"/>
        <v>1</v>
      </c>
      <c r="AM8">
        <f t="shared" ca="1" si="11"/>
        <v>15</v>
      </c>
      <c r="AN8">
        <f t="shared" ca="1" si="5"/>
        <v>16</v>
      </c>
      <c r="AO8">
        <f t="shared" ca="1" si="5"/>
        <v>15</v>
      </c>
      <c r="AP8">
        <f t="shared" ca="1" si="5"/>
        <v>9</v>
      </c>
      <c r="AQ8">
        <f t="shared" ca="1" si="5"/>
        <v>4</v>
      </c>
      <c r="AR8">
        <f t="shared" ca="1" si="5"/>
        <v>11</v>
      </c>
      <c r="AS8">
        <f t="shared" ca="1" si="12"/>
        <v>30</v>
      </c>
      <c r="AT8" s="53">
        <f t="shared" ca="1" si="13"/>
        <v>63.909801849780401</v>
      </c>
      <c r="AU8" s="53">
        <f t="shared" ca="1" si="14"/>
        <v>36.090198150219599</v>
      </c>
      <c r="AV8">
        <f t="shared" ca="1" si="15"/>
        <v>200</v>
      </c>
      <c r="AX8">
        <f t="shared" si="16"/>
        <v>2015</v>
      </c>
      <c r="AY8" s="53">
        <f>'s1c2_nyers (3)'!L7*100</f>
        <v>58.38724206288758</v>
      </c>
      <c r="AZ8" s="53">
        <f>'s1c2_nyers (3)'!M7*100</f>
        <v>41.61275793711242</v>
      </c>
      <c r="BA8" s="59">
        <v>5</v>
      </c>
      <c r="BB8" s="60">
        <v>8</v>
      </c>
      <c r="BC8" s="60">
        <v>19</v>
      </c>
      <c r="BD8" s="60">
        <v>2</v>
      </c>
      <c r="BE8" s="60">
        <v>9</v>
      </c>
      <c r="BF8" s="60">
        <v>25</v>
      </c>
      <c r="BG8" s="61">
        <v>32</v>
      </c>
      <c r="BH8" s="53">
        <v>27.829766494084108</v>
      </c>
      <c r="BI8" s="53">
        <v>72.170233505915888</v>
      </c>
      <c r="BJ8" s="53">
        <f t="shared" si="17"/>
        <v>100</v>
      </c>
      <c r="BK8" s="69">
        <f t="shared" si="18"/>
        <v>100</v>
      </c>
      <c r="BL8">
        <f t="shared" si="19"/>
        <v>100</v>
      </c>
    </row>
    <row r="9" spans="1:64" x14ac:dyDescent="0.3">
      <c r="A9" s="7" t="s">
        <v>16</v>
      </c>
      <c r="B9" s="7">
        <v>2016</v>
      </c>
      <c r="C9" s="8">
        <f t="shared" si="6"/>
        <v>1</v>
      </c>
      <c r="D9" s="8">
        <f t="shared" si="7"/>
        <v>1</v>
      </c>
      <c r="E9" s="8">
        <f t="shared" si="8"/>
        <v>1</v>
      </c>
      <c r="F9" s="8"/>
      <c r="G9" s="8"/>
      <c r="H9" s="8"/>
      <c r="I9" s="8"/>
      <c r="J9" s="8"/>
      <c r="K9" s="7">
        <v>2016</v>
      </c>
      <c r="L9" s="16">
        <v>0.98064516129032253</v>
      </c>
      <c r="M9" s="16">
        <v>1.935483870967742E-2</v>
      </c>
      <c r="N9" s="9">
        <v>0.16666666666666666</v>
      </c>
      <c r="O9" s="9">
        <v>0.25</v>
      </c>
      <c r="P9" s="9">
        <v>0</v>
      </c>
      <c r="Q9" s="9">
        <v>0.33333333333333331</v>
      </c>
      <c r="R9" s="9">
        <v>0</v>
      </c>
      <c r="S9" s="9">
        <v>8.3333333333333329E-2</v>
      </c>
      <c r="T9" s="9">
        <v>0.16666666666666666</v>
      </c>
      <c r="U9" s="8">
        <v>0.90620871862615593</v>
      </c>
      <c r="V9" s="8">
        <v>9.3791281373844126E-2</v>
      </c>
      <c r="W9" s="19">
        <v>0.98064516129032253</v>
      </c>
      <c r="X9" s="19">
        <v>1.935483870967742E-2</v>
      </c>
      <c r="AA9" s="13">
        <v>1.288659793814433E-3</v>
      </c>
      <c r="AB9" s="13">
        <v>1.288659793814433E-3</v>
      </c>
      <c r="AC9" s="13">
        <v>4.8969072164948453E-2</v>
      </c>
      <c r="AD9" s="13">
        <v>0.57860824742268047</v>
      </c>
      <c r="AE9" s="13">
        <v>0.36984536082474229</v>
      </c>
      <c r="AG9" s="9">
        <v>0.98064516129032253</v>
      </c>
      <c r="AH9" s="9">
        <v>1.935483870967742E-2</v>
      </c>
      <c r="AJ9" s="55">
        <f t="shared" si="9"/>
        <v>0.58333333333333326</v>
      </c>
      <c r="AK9" s="55">
        <f t="shared" si="10"/>
        <v>1</v>
      </c>
      <c r="AM9">
        <f t="shared" ca="1" si="11"/>
        <v>4</v>
      </c>
      <c r="AN9">
        <f t="shared" ca="1" si="5"/>
        <v>23</v>
      </c>
      <c r="AO9">
        <f t="shared" ca="1" si="5"/>
        <v>10</v>
      </c>
      <c r="AP9">
        <f t="shared" ca="1" si="5"/>
        <v>0</v>
      </c>
      <c r="AQ9">
        <f t="shared" ca="1" si="5"/>
        <v>21</v>
      </c>
      <c r="AR9">
        <f t="shared" ca="1" si="5"/>
        <v>6</v>
      </c>
      <c r="AS9">
        <f t="shared" ca="1" si="12"/>
        <v>36</v>
      </c>
      <c r="AT9" s="53">
        <f t="shared" ca="1" si="13"/>
        <v>18.135712721251462</v>
      </c>
      <c r="AU9" s="53">
        <f t="shared" ca="1" si="14"/>
        <v>81.864287278748535</v>
      </c>
      <c r="AV9">
        <f t="shared" ca="1" si="15"/>
        <v>200</v>
      </c>
      <c r="AX9">
        <f t="shared" si="16"/>
        <v>2016</v>
      </c>
      <c r="AY9" s="53">
        <f>'s1c2_nyers (3)'!L8*100</f>
        <v>96.007140731182858</v>
      </c>
      <c r="AZ9" s="53">
        <f>'s1c2_nyers (3)'!M8*100</f>
        <v>3.9928592688171394</v>
      </c>
      <c r="BA9" s="59">
        <v>4</v>
      </c>
      <c r="BB9" s="60">
        <v>22</v>
      </c>
      <c r="BC9" s="60">
        <v>18</v>
      </c>
      <c r="BD9" s="60">
        <v>7</v>
      </c>
      <c r="BE9" s="60">
        <v>7</v>
      </c>
      <c r="BF9" s="60">
        <v>20</v>
      </c>
      <c r="BG9" s="61">
        <v>22</v>
      </c>
      <c r="BH9" s="53">
        <v>24.771895909753116</v>
      </c>
      <c r="BI9" s="53">
        <v>75.228104090246887</v>
      </c>
      <c r="BJ9" s="53">
        <f t="shared" si="17"/>
        <v>100</v>
      </c>
      <c r="BK9" s="69">
        <f t="shared" si="18"/>
        <v>100</v>
      </c>
      <c r="BL9">
        <f t="shared" si="19"/>
        <v>100</v>
      </c>
    </row>
    <row r="10" spans="1:64" x14ac:dyDescent="0.3">
      <c r="A10" s="7" t="s">
        <v>16</v>
      </c>
      <c r="B10" s="7">
        <v>2017</v>
      </c>
      <c r="C10" s="8">
        <f t="shared" si="6"/>
        <v>1</v>
      </c>
      <c r="D10" s="8">
        <f t="shared" si="7"/>
        <v>1</v>
      </c>
      <c r="E10" s="8">
        <f t="shared" si="8"/>
        <v>1</v>
      </c>
      <c r="F10" s="8"/>
      <c r="G10" s="8"/>
      <c r="H10" s="8"/>
      <c r="I10" s="8"/>
      <c r="J10" s="8"/>
      <c r="K10" s="7">
        <v>2017</v>
      </c>
      <c r="L10" s="16">
        <v>0.95545134818288391</v>
      </c>
      <c r="M10" s="16">
        <v>4.4548651817116064E-2</v>
      </c>
      <c r="N10" s="9">
        <v>7.6923076923076927E-2</v>
      </c>
      <c r="O10" s="9">
        <v>0.15384615384615385</v>
      </c>
      <c r="P10" s="9">
        <v>0</v>
      </c>
      <c r="Q10" s="9">
        <v>0.69230769230769229</v>
      </c>
      <c r="R10" s="9">
        <v>0</v>
      </c>
      <c r="S10" s="9">
        <v>7.6923076923076927E-2</v>
      </c>
      <c r="T10" s="9">
        <v>0</v>
      </c>
      <c r="U10" s="8">
        <v>0.87065868263473056</v>
      </c>
      <c r="V10" s="8">
        <v>0.12934131736526946</v>
      </c>
      <c r="W10" s="19">
        <v>0.95545134818288391</v>
      </c>
      <c r="X10" s="19">
        <v>4.4548651817116064E-2</v>
      </c>
      <c r="AA10" s="13">
        <v>0</v>
      </c>
      <c r="AB10" s="13">
        <v>0</v>
      </c>
      <c r="AC10" s="13">
        <v>4.807692307692308E-2</v>
      </c>
      <c r="AD10" s="13">
        <v>0.61899038461538458</v>
      </c>
      <c r="AE10" s="13">
        <v>0.33293269230769229</v>
      </c>
      <c r="AG10" s="9">
        <v>0.95545134818288391</v>
      </c>
      <c r="AH10" s="9">
        <v>4.4548651817116064E-2</v>
      </c>
      <c r="AJ10" s="55">
        <f t="shared" si="9"/>
        <v>0.76923076923076916</v>
      </c>
      <c r="AK10" s="55">
        <f t="shared" si="10"/>
        <v>1</v>
      </c>
      <c r="AM10">
        <f t="shared" ca="1" si="11"/>
        <v>13</v>
      </c>
      <c r="AN10">
        <f t="shared" ca="1" si="5"/>
        <v>24</v>
      </c>
      <c r="AO10">
        <f t="shared" ca="1" si="5"/>
        <v>2</v>
      </c>
      <c r="AP10">
        <f t="shared" ca="1" si="5"/>
        <v>17</v>
      </c>
      <c r="AQ10">
        <f t="shared" ca="1" si="5"/>
        <v>17</v>
      </c>
      <c r="AR10">
        <f t="shared" ca="1" si="5"/>
        <v>5</v>
      </c>
      <c r="AS10">
        <f t="shared" ca="1" si="12"/>
        <v>22</v>
      </c>
      <c r="AT10" s="53">
        <f t="shared" ca="1" si="13"/>
        <v>24.043940639675267</v>
      </c>
      <c r="AU10" s="53">
        <f t="shared" ca="1" si="14"/>
        <v>75.95605936032473</v>
      </c>
      <c r="AV10">
        <f t="shared" ca="1" si="15"/>
        <v>200</v>
      </c>
      <c r="AX10">
        <f t="shared" si="16"/>
        <v>2017</v>
      </c>
      <c r="AY10" s="53">
        <f>'s1c2_nyers (3)'!L9*100</f>
        <v>68.018183138763078</v>
      </c>
      <c r="AZ10" s="53">
        <f>'s1c2_nyers (3)'!M9*100</f>
        <v>31.981816861236922</v>
      </c>
      <c r="BA10" s="59">
        <v>17</v>
      </c>
      <c r="BB10" s="60">
        <v>19</v>
      </c>
      <c r="BC10" s="60">
        <v>19</v>
      </c>
      <c r="BD10" s="60">
        <v>4</v>
      </c>
      <c r="BE10" s="60">
        <v>6</v>
      </c>
      <c r="BF10" s="60">
        <v>6</v>
      </c>
      <c r="BG10" s="61">
        <v>29</v>
      </c>
      <c r="BH10" s="53">
        <v>26.589754061548522</v>
      </c>
      <c r="BI10" s="53">
        <v>73.410245938451482</v>
      </c>
      <c r="BJ10" s="53">
        <f t="shared" si="17"/>
        <v>100</v>
      </c>
      <c r="BK10" s="69">
        <f t="shared" si="18"/>
        <v>100</v>
      </c>
      <c r="BL10">
        <f t="shared" si="19"/>
        <v>100</v>
      </c>
    </row>
    <row r="11" spans="1:64" x14ac:dyDescent="0.3">
      <c r="A11" s="7" t="s">
        <v>16</v>
      </c>
      <c r="B11" s="10">
        <v>2018</v>
      </c>
      <c r="C11" s="8">
        <f t="shared" si="6"/>
        <v>1</v>
      </c>
      <c r="D11" s="8">
        <f t="shared" si="7"/>
        <v>1</v>
      </c>
      <c r="E11" s="8">
        <f t="shared" si="8"/>
        <v>1</v>
      </c>
      <c r="F11" s="8"/>
      <c r="G11" s="8"/>
      <c r="H11" s="8"/>
      <c r="I11" s="8"/>
      <c r="J11" s="8"/>
      <c r="K11" s="10">
        <v>2018</v>
      </c>
      <c r="L11" s="16">
        <v>0.98181818181818181</v>
      </c>
      <c r="M11" s="16">
        <v>1.8181818181818181E-2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8">
        <v>0.92727272727272725</v>
      </c>
      <c r="V11" s="8">
        <v>7.2727272727272724E-2</v>
      </c>
      <c r="W11" s="19">
        <v>0.98181818181818181</v>
      </c>
      <c r="X11" s="19">
        <v>1.8181818181818181E-2</v>
      </c>
      <c r="AA11" s="13">
        <v>0</v>
      </c>
      <c r="AB11" s="13">
        <v>0</v>
      </c>
      <c r="AC11" s="13">
        <v>7.1428571428571425E-2</v>
      </c>
      <c r="AD11" s="13">
        <v>0.6607142857142857</v>
      </c>
      <c r="AE11" s="13">
        <v>0.26785714285714285</v>
      </c>
      <c r="AG11" s="9">
        <v>0.98181818181818181</v>
      </c>
      <c r="AH11" s="9">
        <v>1.8181818181818181E-2</v>
      </c>
      <c r="AJ11" s="55">
        <f t="shared" si="9"/>
        <v>1</v>
      </c>
      <c r="AK11" s="55">
        <f t="shared" si="10"/>
        <v>1</v>
      </c>
      <c r="AM11">
        <f t="shared" ca="1" si="11"/>
        <v>18</v>
      </c>
      <c r="AN11">
        <f t="shared" ca="1" si="5"/>
        <v>24</v>
      </c>
      <c r="AO11">
        <f t="shared" ca="1" si="5"/>
        <v>23</v>
      </c>
      <c r="AP11">
        <f t="shared" ca="1" si="5"/>
        <v>14</v>
      </c>
      <c r="AQ11">
        <f t="shared" ca="1" si="5"/>
        <v>2</v>
      </c>
      <c r="AR11">
        <f t="shared" ca="1" si="5"/>
        <v>19</v>
      </c>
      <c r="AS11">
        <f t="shared" ca="1" si="12"/>
        <v>0</v>
      </c>
      <c r="AT11" s="53">
        <f t="shared" ca="1" si="13"/>
        <v>84.027419214976547</v>
      </c>
      <c r="AU11" s="53">
        <f t="shared" ca="1" si="14"/>
        <v>15.972580785023453</v>
      </c>
      <c r="AV11">
        <f t="shared" ca="1" si="15"/>
        <v>200</v>
      </c>
      <c r="AX11">
        <f t="shared" si="16"/>
        <v>2018</v>
      </c>
      <c r="AY11" s="53">
        <f>'s1c2_nyers (3)'!L10*100</f>
        <v>10.861837669009821</v>
      </c>
      <c r="AZ11" s="53">
        <f>'s1c2_nyers (3)'!M10*100</f>
        <v>89.138162330990184</v>
      </c>
      <c r="BA11" s="59">
        <v>13</v>
      </c>
      <c r="BB11" s="60">
        <v>17</v>
      </c>
      <c r="BC11" s="60">
        <v>24</v>
      </c>
      <c r="BD11" s="60">
        <v>2</v>
      </c>
      <c r="BE11" s="60">
        <v>23</v>
      </c>
      <c r="BF11" s="60">
        <v>21</v>
      </c>
      <c r="BG11" s="61">
        <v>0</v>
      </c>
      <c r="BH11" s="53">
        <v>92.418277648515783</v>
      </c>
      <c r="BI11" s="53">
        <v>7.5817223514842169</v>
      </c>
      <c r="BJ11" s="53">
        <f t="shared" si="17"/>
        <v>100</v>
      </c>
      <c r="BK11" s="69">
        <f t="shared" si="18"/>
        <v>100</v>
      </c>
      <c r="BL11">
        <f t="shared" si="19"/>
        <v>100</v>
      </c>
    </row>
    <row r="12" spans="1:64" x14ac:dyDescent="0.3">
      <c r="A12" s="7" t="s">
        <v>16</v>
      </c>
      <c r="B12" s="7">
        <v>2019</v>
      </c>
      <c r="C12" s="8">
        <f t="shared" si="6"/>
        <v>1</v>
      </c>
      <c r="D12" s="8">
        <f t="shared" si="7"/>
        <v>1</v>
      </c>
      <c r="E12" s="8">
        <f t="shared" si="8"/>
        <v>1</v>
      </c>
      <c r="F12" s="8"/>
      <c r="G12" s="8"/>
      <c r="H12" s="8"/>
      <c r="I12" s="8"/>
      <c r="J12" s="8"/>
      <c r="K12" s="7">
        <v>2019</v>
      </c>
      <c r="L12" s="16">
        <v>0.9760479041916168</v>
      </c>
      <c r="M12" s="16">
        <v>2.3952095808383235E-2</v>
      </c>
      <c r="N12" s="9">
        <v>0.15384615384615385</v>
      </c>
      <c r="O12" s="9">
        <v>0.38461538461538464</v>
      </c>
      <c r="P12" s="9">
        <v>0</v>
      </c>
      <c r="Q12" s="9">
        <v>0.34615384615384615</v>
      </c>
      <c r="R12" s="9">
        <v>0</v>
      </c>
      <c r="S12" s="9">
        <v>3.8461538461538464E-2</v>
      </c>
      <c r="T12" s="9">
        <v>7.6923076923076927E-2</v>
      </c>
      <c r="U12" s="8">
        <v>0.90393013100436681</v>
      </c>
      <c r="V12" s="8">
        <v>9.606986899563319E-2</v>
      </c>
      <c r="W12" s="19">
        <v>0.9760479041916168</v>
      </c>
      <c r="X12" s="19">
        <v>2.3952095808383235E-2</v>
      </c>
      <c r="AA12" s="13">
        <v>0</v>
      </c>
      <c r="AB12" s="13">
        <v>1.6877637130801688E-3</v>
      </c>
      <c r="AC12" s="13">
        <v>8.0168776371308023E-2</v>
      </c>
      <c r="AD12" s="13">
        <v>0.62278481012658227</v>
      </c>
      <c r="AE12" s="13">
        <v>0.29535864978902954</v>
      </c>
      <c r="AG12" s="9">
        <v>0.9760479041916168</v>
      </c>
      <c r="AH12" s="9">
        <v>2.3952095808383235E-2</v>
      </c>
      <c r="AJ12" s="55">
        <f t="shared" si="9"/>
        <v>0.46153846153846151</v>
      </c>
      <c r="AK12" s="55">
        <f t="shared" si="10"/>
        <v>1</v>
      </c>
      <c r="AM12">
        <f t="shared" ca="1" si="11"/>
        <v>6</v>
      </c>
      <c r="AN12">
        <f t="shared" ca="1" si="5"/>
        <v>13</v>
      </c>
      <c r="AO12">
        <f t="shared" ca="1" si="5"/>
        <v>6</v>
      </c>
      <c r="AP12">
        <f t="shared" ca="1" si="5"/>
        <v>25</v>
      </c>
      <c r="AQ12">
        <f t="shared" ca="1" si="5"/>
        <v>10</v>
      </c>
      <c r="AR12">
        <f t="shared" ca="1" si="5"/>
        <v>4</v>
      </c>
      <c r="AS12">
        <f t="shared" ca="1" si="12"/>
        <v>36</v>
      </c>
      <c r="AT12" s="53">
        <f t="shared" ca="1" si="13"/>
        <v>37.721562941728173</v>
      </c>
      <c r="AU12" s="53">
        <f t="shared" ca="1" si="14"/>
        <v>62.278437058271827</v>
      </c>
      <c r="AV12">
        <f t="shared" ca="1" si="15"/>
        <v>200</v>
      </c>
      <c r="AX12">
        <f t="shared" si="16"/>
        <v>2019</v>
      </c>
      <c r="AY12" s="53">
        <f>'s1c2_nyers (3)'!L11*100</f>
        <v>6.5582725268593878</v>
      </c>
      <c r="AZ12" s="53">
        <f>'s1c2_nyers (3)'!M11*100</f>
        <v>93.441727473140617</v>
      </c>
      <c r="BA12" s="59">
        <v>14</v>
      </c>
      <c r="BB12" s="60">
        <v>5</v>
      </c>
      <c r="BC12" s="60">
        <v>17</v>
      </c>
      <c r="BD12" s="60">
        <v>14</v>
      </c>
      <c r="BE12" s="60">
        <v>0</v>
      </c>
      <c r="BF12" s="60">
        <v>20</v>
      </c>
      <c r="BG12" s="61">
        <v>30</v>
      </c>
      <c r="BH12" s="53">
        <v>37.694304748399453</v>
      </c>
      <c r="BI12" s="53">
        <v>62.305695251600547</v>
      </c>
      <c r="BJ12" s="53">
        <f t="shared" si="17"/>
        <v>100</v>
      </c>
      <c r="BK12" s="69">
        <f t="shared" si="18"/>
        <v>100</v>
      </c>
      <c r="BL12">
        <f t="shared" si="19"/>
        <v>100</v>
      </c>
    </row>
    <row r="13" spans="1:64" x14ac:dyDescent="0.3">
      <c r="A13" s="7" t="s">
        <v>16</v>
      </c>
      <c r="B13" s="7">
        <v>2020</v>
      </c>
      <c r="C13" s="8">
        <f t="shared" si="6"/>
        <v>1</v>
      </c>
      <c r="D13" s="8">
        <f t="shared" si="7"/>
        <v>1</v>
      </c>
      <c r="E13" s="8">
        <f t="shared" si="8"/>
        <v>1</v>
      </c>
      <c r="F13" s="8"/>
      <c r="G13" s="8"/>
      <c r="H13" s="8"/>
      <c r="I13" s="8"/>
      <c r="J13" s="8"/>
      <c r="K13" s="7">
        <v>2020</v>
      </c>
      <c r="L13" s="16">
        <v>0.97950219619326506</v>
      </c>
      <c r="M13" s="16">
        <v>2.0497803806734993E-2</v>
      </c>
      <c r="N13" s="9">
        <v>0.15384615384615385</v>
      </c>
      <c r="O13" s="9">
        <v>0.23076923076923078</v>
      </c>
      <c r="P13" s="9">
        <v>0</v>
      </c>
      <c r="Q13" s="9">
        <v>0.46153846153846156</v>
      </c>
      <c r="R13" s="9">
        <v>7.6923076923076927E-2</v>
      </c>
      <c r="S13" s="9">
        <v>0</v>
      </c>
      <c r="T13" s="9">
        <v>7.6923076923076927E-2</v>
      </c>
      <c r="U13" s="8">
        <v>0.89291101055806943</v>
      </c>
      <c r="V13" s="8">
        <v>0.10708898944193061</v>
      </c>
      <c r="W13" s="19">
        <v>0.97950219619326506</v>
      </c>
      <c r="X13" s="19">
        <v>2.0497803806734993E-2</v>
      </c>
      <c r="AA13" s="13">
        <v>0</v>
      </c>
      <c r="AB13" s="13">
        <v>4.3795620437956208E-3</v>
      </c>
      <c r="AC13" s="13">
        <v>7.153284671532846E-2</v>
      </c>
      <c r="AD13" s="13">
        <v>0.60875912408759125</v>
      </c>
      <c r="AE13" s="13">
        <v>0.31532846715328466</v>
      </c>
      <c r="AG13" s="9">
        <v>0.97950219619326506</v>
      </c>
      <c r="AH13" s="9">
        <v>2.0497803806734993E-2</v>
      </c>
      <c r="AJ13" s="55">
        <f t="shared" si="9"/>
        <v>0.61538461538461542</v>
      </c>
      <c r="AK13" s="55">
        <f t="shared" si="10"/>
        <v>1</v>
      </c>
      <c r="AM13">
        <f t="shared" ca="1" si="11"/>
        <v>1</v>
      </c>
      <c r="AN13">
        <f t="shared" ca="1" si="5"/>
        <v>17</v>
      </c>
      <c r="AO13">
        <f t="shared" ca="1" si="5"/>
        <v>4</v>
      </c>
      <c r="AP13">
        <f t="shared" ca="1" si="5"/>
        <v>13</v>
      </c>
      <c r="AQ13">
        <f t="shared" ca="1" si="5"/>
        <v>4</v>
      </c>
      <c r="AR13">
        <f t="shared" ca="1" si="5"/>
        <v>5</v>
      </c>
      <c r="AS13">
        <f t="shared" ca="1" si="12"/>
        <v>56</v>
      </c>
      <c r="AT13" s="53">
        <f t="shared" ca="1" si="13"/>
        <v>12.761556041949584</v>
      </c>
      <c r="AU13" s="53">
        <f t="shared" ca="1" si="14"/>
        <v>87.238443958050411</v>
      </c>
      <c r="AV13">
        <f t="shared" ca="1" si="15"/>
        <v>200</v>
      </c>
      <c r="AX13">
        <f t="shared" si="16"/>
        <v>2020</v>
      </c>
      <c r="AY13" s="53">
        <f>'s1c2_nyers (3)'!L12*100</f>
        <v>69.522013748784488</v>
      </c>
      <c r="AZ13" s="53">
        <f>'s1c2_nyers (3)'!M12*100</f>
        <v>30.477986251215516</v>
      </c>
      <c r="BA13" s="59">
        <v>1</v>
      </c>
      <c r="BB13" s="60">
        <v>12</v>
      </c>
      <c r="BC13" s="60">
        <v>12</v>
      </c>
      <c r="BD13" s="60">
        <v>0</v>
      </c>
      <c r="BE13" s="60">
        <v>12</v>
      </c>
      <c r="BF13" s="60">
        <v>7</v>
      </c>
      <c r="BG13" s="61">
        <v>56</v>
      </c>
      <c r="BH13" s="53">
        <v>65.423244850560764</v>
      </c>
      <c r="BI13" s="53">
        <v>34.576755149439236</v>
      </c>
      <c r="BJ13" s="53">
        <f t="shared" si="17"/>
        <v>100</v>
      </c>
      <c r="BK13" s="69">
        <f t="shared" si="18"/>
        <v>100</v>
      </c>
      <c r="BL13">
        <f t="shared" si="19"/>
        <v>100</v>
      </c>
    </row>
    <row r="14" spans="1:64" x14ac:dyDescent="0.3">
      <c r="A14" s="7" t="s">
        <v>16</v>
      </c>
      <c r="B14" s="7">
        <v>2021</v>
      </c>
      <c r="C14" s="8">
        <f t="shared" si="6"/>
        <v>1</v>
      </c>
      <c r="D14" s="8">
        <f t="shared" si="7"/>
        <v>1</v>
      </c>
      <c r="E14" s="8">
        <f t="shared" si="8"/>
        <v>1</v>
      </c>
      <c r="F14" s="8"/>
      <c r="G14" s="8"/>
      <c r="H14" s="8"/>
      <c r="I14" s="8"/>
      <c r="J14" s="8"/>
      <c r="K14" s="7">
        <v>2021</v>
      </c>
      <c r="L14" s="16">
        <v>0.99155405405405406</v>
      </c>
      <c r="M14" s="16">
        <v>8.4459459459459464E-3</v>
      </c>
      <c r="N14" s="9">
        <v>0</v>
      </c>
      <c r="O14" s="9">
        <v>0</v>
      </c>
      <c r="P14" s="9">
        <v>0</v>
      </c>
      <c r="Q14" s="9">
        <v>0.6</v>
      </c>
      <c r="R14" s="9">
        <v>0</v>
      </c>
      <c r="S14" s="9">
        <v>0.2</v>
      </c>
      <c r="T14" s="9">
        <v>0.2</v>
      </c>
      <c r="U14" s="8">
        <v>0.90657439446366783</v>
      </c>
      <c r="V14" s="8">
        <v>9.3425605536332182E-2</v>
      </c>
      <c r="W14" s="19">
        <v>0.99155405405405406</v>
      </c>
      <c r="X14" s="19">
        <v>8.4459459459459464E-3</v>
      </c>
      <c r="AA14" s="13">
        <v>1.6722408026755853E-3</v>
      </c>
      <c r="AB14" s="13">
        <v>1.6722408026755853E-3</v>
      </c>
      <c r="AC14" s="13">
        <v>6.5217391304347824E-2</v>
      </c>
      <c r="AD14" s="13">
        <v>0.58862876254180607</v>
      </c>
      <c r="AE14" s="13">
        <v>0.34280936454849498</v>
      </c>
      <c r="AG14" s="9">
        <v>0.99155405405405406</v>
      </c>
      <c r="AH14" s="9">
        <v>8.4459459459459464E-3</v>
      </c>
      <c r="AJ14" s="55">
        <f t="shared" si="9"/>
        <v>1</v>
      </c>
      <c r="AK14" s="55">
        <f t="shared" si="10"/>
        <v>1</v>
      </c>
      <c r="AM14">
        <f t="shared" ca="1" si="11"/>
        <v>7</v>
      </c>
      <c r="AN14">
        <f t="shared" ca="1" si="5"/>
        <v>23</v>
      </c>
      <c r="AO14">
        <f t="shared" ca="1" si="5"/>
        <v>14</v>
      </c>
      <c r="AP14">
        <f t="shared" ca="1" si="5"/>
        <v>11</v>
      </c>
      <c r="AQ14">
        <f t="shared" ca="1" si="5"/>
        <v>0</v>
      </c>
      <c r="AR14">
        <f t="shared" ca="1" si="5"/>
        <v>12</v>
      </c>
      <c r="AS14">
        <f t="shared" ca="1" si="12"/>
        <v>33</v>
      </c>
      <c r="AT14" s="53">
        <f t="shared" ca="1" si="13"/>
        <v>47.761543601590418</v>
      </c>
      <c r="AU14" s="53">
        <f t="shared" ca="1" si="14"/>
        <v>52.238456398409582</v>
      </c>
      <c r="AV14">
        <f t="shared" ca="1" si="15"/>
        <v>200</v>
      </c>
      <c r="AX14">
        <f t="shared" si="16"/>
        <v>2021</v>
      </c>
      <c r="AY14" s="53">
        <f>'s1c2_nyers (3)'!L13*100</f>
        <v>22.097327814631896</v>
      </c>
      <c r="AZ14" s="53">
        <f>'s1c2_nyers (3)'!M13*100</f>
        <v>77.902672185368104</v>
      </c>
      <c r="BA14" s="59">
        <v>0</v>
      </c>
      <c r="BB14" s="60">
        <v>2</v>
      </c>
      <c r="BC14" s="60">
        <v>2</v>
      </c>
      <c r="BD14" s="60">
        <v>1</v>
      </c>
      <c r="BE14" s="60">
        <v>19</v>
      </c>
      <c r="BF14" s="60">
        <v>8</v>
      </c>
      <c r="BG14" s="61">
        <v>68</v>
      </c>
      <c r="BH14" s="53">
        <v>42.544887028005917</v>
      </c>
      <c r="BI14" s="53">
        <v>57.455112971994083</v>
      </c>
      <c r="BJ14" s="53">
        <f t="shared" si="17"/>
        <v>100</v>
      </c>
      <c r="BK14" s="69">
        <f t="shared" si="18"/>
        <v>100</v>
      </c>
      <c r="BL14">
        <f t="shared" si="19"/>
        <v>100</v>
      </c>
    </row>
    <row r="15" spans="1:64" ht="15" thickBot="1" x14ac:dyDescent="0.35">
      <c r="A15" s="7" t="s">
        <v>16</v>
      </c>
      <c r="B15" s="7">
        <v>2022</v>
      </c>
      <c r="C15" s="8">
        <f t="shared" si="6"/>
        <v>1</v>
      </c>
      <c r="D15" s="8">
        <f t="shared" si="7"/>
        <v>1</v>
      </c>
      <c r="E15" s="8">
        <f t="shared" si="8"/>
        <v>1</v>
      </c>
      <c r="F15" s="8"/>
      <c r="G15" s="8"/>
      <c r="H15" s="8"/>
      <c r="I15" s="8"/>
      <c r="J15" s="8"/>
      <c r="K15" s="7">
        <v>2022</v>
      </c>
      <c r="L15" s="16">
        <v>0.97413793103448276</v>
      </c>
      <c r="M15" s="16">
        <v>2.5862068965517241E-2</v>
      </c>
      <c r="N15" s="9">
        <v>0.14545454545454545</v>
      </c>
      <c r="O15" s="9">
        <v>0.30909090909090908</v>
      </c>
      <c r="P15" s="9">
        <v>1.8181818181818181E-2</v>
      </c>
      <c r="Q15" s="9">
        <v>0.47272727272727272</v>
      </c>
      <c r="R15" s="9">
        <v>3.6363636363636362E-2</v>
      </c>
      <c r="S15" s="9">
        <v>1.8181818181818181E-2</v>
      </c>
      <c r="T15" s="9">
        <v>0</v>
      </c>
      <c r="U15" s="8">
        <v>0.90451552210724362</v>
      </c>
      <c r="V15" s="8">
        <v>9.5484477892756353E-2</v>
      </c>
      <c r="W15" s="19">
        <v>0.97413793103448276</v>
      </c>
      <c r="X15" s="19">
        <v>2.5862068965517241E-2</v>
      </c>
      <c r="AA15" s="13">
        <v>0</v>
      </c>
      <c r="AB15" s="13">
        <v>2.6990553306342779E-3</v>
      </c>
      <c r="AC15" s="13">
        <v>7.8272604588394065E-2</v>
      </c>
      <c r="AD15" s="13">
        <v>0.60278902384165545</v>
      </c>
      <c r="AE15" s="13">
        <v>0.31623931623931623</v>
      </c>
      <c r="AG15" s="9">
        <v>0.97413793103448276</v>
      </c>
      <c r="AH15" s="9">
        <v>2.5862068965517241E-2</v>
      </c>
      <c r="AJ15" s="55">
        <f t="shared" si="9"/>
        <v>0.52727272727272723</v>
      </c>
      <c r="AK15" s="55">
        <f t="shared" si="10"/>
        <v>1</v>
      </c>
      <c r="AM15">
        <f t="shared" ca="1" si="11"/>
        <v>25</v>
      </c>
      <c r="AN15">
        <f t="shared" ca="1" si="5"/>
        <v>3</v>
      </c>
      <c r="AO15">
        <f t="shared" ca="1" si="5"/>
        <v>16</v>
      </c>
      <c r="AP15">
        <f t="shared" ca="1" si="5"/>
        <v>13</v>
      </c>
      <c r="AQ15">
        <f t="shared" ca="1" si="5"/>
        <v>7</v>
      </c>
      <c r="AR15">
        <f t="shared" ca="1" si="5"/>
        <v>23</v>
      </c>
      <c r="AS15">
        <f t="shared" ca="1" si="12"/>
        <v>13</v>
      </c>
      <c r="AT15" s="53">
        <f t="shared" ca="1" si="13"/>
        <v>88.589150620393113</v>
      </c>
      <c r="AU15" s="53">
        <f t="shared" ca="1" si="14"/>
        <v>11.410849379606887</v>
      </c>
      <c r="AV15">
        <f t="shared" ca="1" si="15"/>
        <v>200</v>
      </c>
      <c r="AX15">
        <f t="shared" si="16"/>
        <v>2022</v>
      </c>
      <c r="AY15" s="53">
        <f>'s1c2_nyers (3)'!L14*100</f>
        <v>61.297632385494083</v>
      </c>
      <c r="AZ15" s="53">
        <f>'s1c2_nyers (3)'!M14*100</f>
        <v>38.702367614505917</v>
      </c>
      <c r="BA15" s="62">
        <v>25</v>
      </c>
      <c r="BB15" s="63">
        <v>2</v>
      </c>
      <c r="BC15" s="63">
        <v>21</v>
      </c>
      <c r="BD15" s="63">
        <v>8</v>
      </c>
      <c r="BE15" s="63">
        <v>18</v>
      </c>
      <c r="BF15" s="63">
        <v>18</v>
      </c>
      <c r="BG15" s="64">
        <v>8</v>
      </c>
      <c r="BH15" s="53">
        <v>15.935471870074657</v>
      </c>
      <c r="BI15" s="53">
        <v>84.06452812992535</v>
      </c>
      <c r="BJ15" s="53">
        <f t="shared" si="17"/>
        <v>100</v>
      </c>
      <c r="BK15" s="70">
        <f t="shared" si="18"/>
        <v>100</v>
      </c>
      <c r="BL15">
        <f t="shared" si="19"/>
        <v>100</v>
      </c>
    </row>
    <row r="16" spans="1:64" x14ac:dyDescent="0.3">
      <c r="L16" t="s">
        <v>23</v>
      </c>
      <c r="M16" t="s">
        <v>24</v>
      </c>
      <c r="N16" t="s">
        <v>25</v>
      </c>
      <c r="O16" t="s">
        <v>26</v>
      </c>
      <c r="P16" t="s">
        <v>27</v>
      </c>
      <c r="Q16" t="s">
        <v>28</v>
      </c>
      <c r="R16" t="s">
        <v>29</v>
      </c>
      <c r="S16" t="s">
        <v>30</v>
      </c>
      <c r="T16" t="s">
        <v>31</v>
      </c>
      <c r="U16" t="s">
        <v>32</v>
      </c>
      <c r="V16" t="s">
        <v>33</v>
      </c>
      <c r="W16" t="s">
        <v>221</v>
      </c>
      <c r="X16" t="s">
        <v>222</v>
      </c>
      <c r="AA16" t="s">
        <v>38</v>
      </c>
      <c r="AB16" t="s">
        <v>39</v>
      </c>
      <c r="AC16" t="s">
        <v>40</v>
      </c>
      <c r="AD16" t="s">
        <v>41</v>
      </c>
      <c r="AE16" t="s">
        <v>42</v>
      </c>
      <c r="AG16" t="s">
        <v>34</v>
      </c>
      <c r="AH16" t="s">
        <v>34</v>
      </c>
    </row>
    <row r="17" spans="2:62" x14ac:dyDescent="0.3">
      <c r="AX17" t="s">
        <v>279</v>
      </c>
      <c r="AY17">
        <f>IF(AY18&lt;0,1,0)</f>
        <v>0</v>
      </c>
      <c r="AZ17">
        <f t="shared" ref="AZ17:BI17" si="20">IF(AZ18&lt;0,1,0)</f>
        <v>1</v>
      </c>
      <c r="BA17">
        <f t="shared" si="20"/>
        <v>1</v>
      </c>
      <c r="BB17">
        <f t="shared" si="20"/>
        <v>0</v>
      </c>
      <c r="BC17">
        <f t="shared" si="20"/>
        <v>1</v>
      </c>
      <c r="BD17">
        <f t="shared" si="20"/>
        <v>1</v>
      </c>
      <c r="BE17">
        <f t="shared" si="20"/>
        <v>0</v>
      </c>
      <c r="BF17">
        <f t="shared" si="20"/>
        <v>1</v>
      </c>
      <c r="BG17">
        <f t="shared" si="20"/>
        <v>0</v>
      </c>
      <c r="BH17">
        <f t="shared" si="20"/>
        <v>1</v>
      </c>
      <c r="BI17">
        <f t="shared" si="20"/>
        <v>0</v>
      </c>
    </row>
    <row r="18" spans="2:62" ht="15" thickBot="1" x14ac:dyDescent="0.35">
      <c r="B18" t="s">
        <v>35</v>
      </c>
      <c r="K18" t="s">
        <v>35</v>
      </c>
      <c r="L18" s="54">
        <f t="shared" ref="L18:M18" si="21">CORREL(L5:L15,$W$5:$W$15)</f>
        <v>1</v>
      </c>
      <c r="M18" s="54">
        <f t="shared" si="21"/>
        <v>-0.99999999999999978</v>
      </c>
      <c r="N18" s="54">
        <f>CORREL(N5:N15,$W$5:$W$15)</f>
        <v>0.52725922881081255</v>
      </c>
      <c r="O18" s="54">
        <f t="shared" ref="O18:X18" si="22">CORREL(O5:O15,$W$5:$W$15)</f>
        <v>-0.10383475517669186</v>
      </c>
      <c r="P18" s="54">
        <f t="shared" si="22"/>
        <v>-0.90894297175569827</v>
      </c>
      <c r="Q18" s="54">
        <f t="shared" si="22"/>
        <v>-7.6109878011265467E-2</v>
      </c>
      <c r="R18" s="54">
        <f t="shared" si="22"/>
        <v>0.32288617704580858</v>
      </c>
      <c r="S18" s="54">
        <f t="shared" si="22"/>
        <v>0.54539268470478908</v>
      </c>
      <c r="T18" s="54">
        <f t="shared" si="22"/>
        <v>0.67307016111125861</v>
      </c>
      <c r="U18" s="54">
        <f t="shared" si="22"/>
        <v>0.95880800210580774</v>
      </c>
      <c r="V18" s="54">
        <f t="shared" si="22"/>
        <v>-0.95880800210580797</v>
      </c>
      <c r="W18" s="54">
        <f t="shared" si="22"/>
        <v>1</v>
      </c>
      <c r="X18" s="54">
        <f t="shared" si="22"/>
        <v>-0.99999999999999978</v>
      </c>
      <c r="AX18" t="s">
        <v>35</v>
      </c>
      <c r="AY18">
        <f>CORREL(AY5:AY15,$BJ$19:$BJ$29)</f>
        <v>1.068349671055731E-2</v>
      </c>
      <c r="AZ18">
        <f t="shared" ref="AZ18:BI18" si="23">CORREL(AZ5:AZ15,$BJ$19:$BJ$29)</f>
        <v>-1.068349671055731E-2</v>
      </c>
      <c r="BA18">
        <f t="shared" si="23"/>
        <v>-0.52781419575356114</v>
      </c>
      <c r="BB18">
        <f t="shared" si="23"/>
        <v>1.6636872645904282E-2</v>
      </c>
      <c r="BC18">
        <f t="shared" si="23"/>
        <v>-0.51311327980775734</v>
      </c>
      <c r="BD18">
        <f t="shared" si="23"/>
        <v>-0.17951173439543613</v>
      </c>
      <c r="BE18">
        <f t="shared" si="23"/>
        <v>0.1415059201837354</v>
      </c>
      <c r="BF18">
        <f t="shared" si="23"/>
        <v>-8.5593568605563011E-2</v>
      </c>
      <c r="BG18">
        <f t="shared" si="23"/>
        <v>0.43094774759242632</v>
      </c>
      <c r="BH18">
        <f t="shared" si="23"/>
        <v>-7.4032380782487237E-2</v>
      </c>
      <c r="BI18">
        <f t="shared" si="23"/>
        <v>7.4032380782487264E-2</v>
      </c>
      <c r="BJ18" t="str">
        <f>'s1c2_nyers (2)'!W42</f>
        <v>y1</v>
      </c>
    </row>
    <row r="19" spans="2:62" x14ac:dyDescent="0.3">
      <c r="B19" t="s">
        <v>35</v>
      </c>
      <c r="K19" t="s">
        <v>35</v>
      </c>
      <c r="L19" s="54">
        <f t="shared" ref="L19:M19" si="24">CORREL(L5:L15,$X$5:$X$15)</f>
        <v>-0.99999999999999978</v>
      </c>
      <c r="M19" s="54">
        <f t="shared" si="24"/>
        <v>1</v>
      </c>
      <c r="N19" s="54">
        <f>CORREL(N5:N15,$X$5:$X$15)</f>
        <v>-0.52725922881081222</v>
      </c>
      <c r="O19" s="54">
        <f t="shared" ref="O19:X19" si="25">CORREL(O5:O15,$X$5:$X$15)</f>
        <v>0.10383475517669223</v>
      </c>
      <c r="P19" s="54">
        <f t="shared" si="25"/>
        <v>0.90894297175569827</v>
      </c>
      <c r="Q19" s="54">
        <f t="shared" si="25"/>
        <v>7.6109878011265314E-2</v>
      </c>
      <c r="R19" s="54">
        <f t="shared" si="25"/>
        <v>-0.32288617704580785</v>
      </c>
      <c r="S19" s="54">
        <f t="shared" si="25"/>
        <v>-0.54539268470478941</v>
      </c>
      <c r="T19" s="54">
        <f t="shared" si="25"/>
        <v>-0.67307016111125872</v>
      </c>
      <c r="U19" s="54">
        <f t="shared" si="25"/>
        <v>-0.95880800210580797</v>
      </c>
      <c r="V19" s="54">
        <f t="shared" si="25"/>
        <v>0.95880800210580797</v>
      </c>
      <c r="W19" s="54">
        <f t="shared" si="25"/>
        <v>-0.99999999999999978</v>
      </c>
      <c r="X19" s="54">
        <f t="shared" si="25"/>
        <v>1</v>
      </c>
      <c r="AX19">
        <f>AX5</f>
        <v>2011</v>
      </c>
      <c r="AY19" s="74">
        <f>RANK(AY5,AY$5:AY$15,AY$17)</f>
        <v>1</v>
      </c>
      <c r="AZ19" s="75">
        <f t="shared" ref="AZ19:BI29" si="26">RANK(AZ5,AZ$5:AZ$15,AZ$17)</f>
        <v>1</v>
      </c>
      <c r="BA19" s="57">
        <f t="shared" si="26"/>
        <v>9</v>
      </c>
      <c r="BB19" s="57">
        <f t="shared" si="26"/>
        <v>5</v>
      </c>
      <c r="BC19" s="57">
        <f t="shared" si="26"/>
        <v>6</v>
      </c>
      <c r="BD19" s="57">
        <f t="shared" si="26"/>
        <v>11</v>
      </c>
      <c r="BE19" s="57">
        <f t="shared" si="26"/>
        <v>5</v>
      </c>
      <c r="BF19" s="57">
        <f t="shared" si="26"/>
        <v>6</v>
      </c>
      <c r="BG19" s="57">
        <f t="shared" si="26"/>
        <v>10</v>
      </c>
      <c r="BH19" s="57">
        <f t="shared" si="26"/>
        <v>2</v>
      </c>
      <c r="BI19" s="57">
        <f t="shared" si="26"/>
        <v>2</v>
      </c>
      <c r="BJ19" s="58">
        <f>'s1c2_nyers (2)'!W43</f>
        <v>10183</v>
      </c>
    </row>
    <row r="20" spans="2:62" x14ac:dyDescent="0.3">
      <c r="B20" t="s">
        <v>35</v>
      </c>
      <c r="K20" t="s">
        <v>35</v>
      </c>
      <c r="L20" s="54">
        <f t="shared" ref="L20:M20" si="27">CORREL(L5:L15,$AA$5:$AA$15)</f>
        <v>0.39393625316680969</v>
      </c>
      <c r="M20" s="54">
        <f t="shared" si="27"/>
        <v>-0.39393625316681025</v>
      </c>
      <c r="N20" s="54">
        <f>CORREL(N5:N15,$AA$5:$AA$15)</f>
        <v>-4.4090102179485668E-2</v>
      </c>
      <c r="O20" s="54">
        <f t="shared" ref="O20:AE20" si="28">CORREL(O5:O15,$AA$5:$AA$15)</f>
        <v>-0.34255521779600584</v>
      </c>
      <c r="P20" s="54">
        <f t="shared" si="28"/>
        <v>-0.22131554521952049</v>
      </c>
      <c r="Q20" s="54">
        <f t="shared" si="28"/>
        <v>-0.22656161675148789</v>
      </c>
      <c r="R20" s="54">
        <f t="shared" si="28"/>
        <v>-0.26244264218139801</v>
      </c>
      <c r="S20" s="54">
        <f t="shared" si="28"/>
        <v>0.83160100729311659</v>
      </c>
      <c r="T20" s="54">
        <f t="shared" si="28"/>
        <v>0.86741476343266644</v>
      </c>
      <c r="U20" s="54">
        <f t="shared" si="28"/>
        <v>0.24698935424642032</v>
      </c>
      <c r="V20" s="54">
        <f t="shared" si="28"/>
        <v>-0.24698935424642016</v>
      </c>
      <c r="W20" s="54">
        <f t="shared" si="28"/>
        <v>0.39393625316680969</v>
      </c>
      <c r="X20" s="54">
        <f t="shared" si="28"/>
        <v>-0.39393625316681025</v>
      </c>
      <c r="AA20">
        <f t="shared" si="28"/>
        <v>1</v>
      </c>
      <c r="AB20">
        <f t="shared" si="28"/>
        <v>-0.19598257624381452</v>
      </c>
      <c r="AC20">
        <f t="shared" si="28"/>
        <v>-0.29917995048956064</v>
      </c>
      <c r="AD20">
        <f t="shared" si="28"/>
        <v>-0.61980888784735155</v>
      </c>
      <c r="AE20">
        <f t="shared" si="28"/>
        <v>0.45335670312355608</v>
      </c>
      <c r="AX20">
        <f t="shared" ref="AX20:AX29" si="29">AX6</f>
        <v>2012</v>
      </c>
      <c r="AY20" s="76">
        <f t="shared" ref="AY20:AZ29" si="30">RANK(AY6,AY$5:AY$15,AY$17)</f>
        <v>3</v>
      </c>
      <c r="AZ20" s="77">
        <f t="shared" si="26"/>
        <v>3</v>
      </c>
      <c r="BA20" s="60">
        <f t="shared" si="26"/>
        <v>5</v>
      </c>
      <c r="BB20" s="60">
        <f t="shared" si="26"/>
        <v>7</v>
      </c>
      <c r="BC20" s="60">
        <f t="shared" si="26"/>
        <v>1</v>
      </c>
      <c r="BD20" s="60">
        <f t="shared" si="26"/>
        <v>6</v>
      </c>
      <c r="BE20" s="60">
        <f t="shared" si="26"/>
        <v>1</v>
      </c>
      <c r="BF20" s="60">
        <f t="shared" si="26"/>
        <v>2</v>
      </c>
      <c r="BG20" s="60">
        <f t="shared" si="26"/>
        <v>3</v>
      </c>
      <c r="BH20" s="60">
        <f t="shared" si="26"/>
        <v>9</v>
      </c>
      <c r="BI20" s="60">
        <f t="shared" si="26"/>
        <v>9</v>
      </c>
      <c r="BJ20" s="61">
        <f>'s1c2_nyers (2)'!W44</f>
        <v>10319</v>
      </c>
    </row>
    <row r="21" spans="2:62" x14ac:dyDescent="0.3">
      <c r="B21" t="s">
        <v>35</v>
      </c>
      <c r="K21" t="s">
        <v>35</v>
      </c>
      <c r="L21" s="54">
        <f t="shared" ref="L21:M21" si="31">CORREL(L5:L15,$AB$5:$AB$15)</f>
        <v>-0.75590170624343089</v>
      </c>
      <c r="M21" s="54">
        <f t="shared" si="31"/>
        <v>0.75590170624343156</v>
      </c>
      <c r="N21" s="54">
        <f>CORREL(N5:N15,$AB$5:$AB$15)</f>
        <v>-0.33564587477163066</v>
      </c>
      <c r="O21" s="54">
        <f t="shared" ref="O21:AE21" si="32">CORREL(O5:O15,$AB$5:$AB$15)</f>
        <v>0.21246577513143305</v>
      </c>
      <c r="P21" s="54">
        <f t="shared" si="32"/>
        <v>0.84222417006259376</v>
      </c>
      <c r="Q21" s="54">
        <f t="shared" si="32"/>
        <v>-0.23483816181158593</v>
      </c>
      <c r="R21" s="54">
        <f t="shared" si="32"/>
        <v>0.12963317084784159</v>
      </c>
      <c r="S21" s="54">
        <f t="shared" si="32"/>
        <v>-0.50570730176419532</v>
      </c>
      <c r="T21" s="54">
        <f t="shared" si="32"/>
        <v>-0.35104760643578126</v>
      </c>
      <c r="U21" s="54">
        <f t="shared" si="32"/>
        <v>-0.83727357397219992</v>
      </c>
      <c r="V21" s="54">
        <f t="shared" si="32"/>
        <v>0.83727357397219992</v>
      </c>
      <c r="W21" s="54">
        <f t="shared" si="32"/>
        <v>-0.75590170624343089</v>
      </c>
      <c r="X21" s="54">
        <f t="shared" si="32"/>
        <v>0.75590170624343156</v>
      </c>
      <c r="AA21">
        <f t="shared" si="32"/>
        <v>-0.19598257624381452</v>
      </c>
      <c r="AB21">
        <f t="shared" si="32"/>
        <v>0.99999999999999989</v>
      </c>
      <c r="AC21">
        <f t="shared" si="32"/>
        <v>0.87980226068674372</v>
      </c>
      <c r="AD21">
        <f t="shared" si="32"/>
        <v>0.4174052335171784</v>
      </c>
      <c r="AE21">
        <f t="shared" si="32"/>
        <v>-0.7568564059691073</v>
      </c>
      <c r="AX21">
        <f t="shared" si="29"/>
        <v>2013</v>
      </c>
      <c r="AY21" s="76">
        <f t="shared" si="30"/>
        <v>4</v>
      </c>
      <c r="AZ21" s="77">
        <f t="shared" si="26"/>
        <v>4</v>
      </c>
      <c r="BA21" s="60">
        <f t="shared" si="26"/>
        <v>10</v>
      </c>
      <c r="BB21" s="60">
        <f t="shared" si="26"/>
        <v>9</v>
      </c>
      <c r="BC21" s="60">
        <f t="shared" si="26"/>
        <v>3</v>
      </c>
      <c r="BD21" s="60">
        <f t="shared" si="26"/>
        <v>10</v>
      </c>
      <c r="BE21" s="60">
        <f t="shared" si="26"/>
        <v>10</v>
      </c>
      <c r="BF21" s="60">
        <f t="shared" si="26"/>
        <v>1</v>
      </c>
      <c r="BG21" s="60">
        <f t="shared" si="26"/>
        <v>4</v>
      </c>
      <c r="BH21" s="60">
        <f t="shared" si="26"/>
        <v>1</v>
      </c>
      <c r="BI21" s="60">
        <f t="shared" si="26"/>
        <v>1</v>
      </c>
      <c r="BJ21" s="61">
        <f>'s1c2_nyers (2)'!W45</f>
        <v>10204</v>
      </c>
    </row>
    <row r="22" spans="2:62" x14ac:dyDescent="0.3">
      <c r="B22" t="s">
        <v>35</v>
      </c>
      <c r="K22" t="s">
        <v>35</v>
      </c>
      <c r="L22" s="54">
        <f t="shared" ref="L22:M22" si="33">CORREL(L5:L15,$AC$5:$AC$15)</f>
        <v>-0.86906509443847657</v>
      </c>
      <c r="M22" s="54">
        <f t="shared" si="33"/>
        <v>0.86906509443847679</v>
      </c>
      <c r="N22" s="54">
        <f>CORREL(N5:N15,$AC$5:$AC$15)</f>
        <v>-0.59663034945231341</v>
      </c>
      <c r="O22" s="54">
        <f t="shared" ref="O22:AE22" si="34">CORREL(O5:O15,$AC$5:$AC$15)</f>
        <v>6.6304436292117769E-2</v>
      </c>
      <c r="P22" s="54">
        <f t="shared" si="34"/>
        <v>0.91545540895737565</v>
      </c>
      <c r="Q22" s="54">
        <f t="shared" si="34"/>
        <v>5.71368367915146E-2</v>
      </c>
      <c r="R22" s="54">
        <f t="shared" si="34"/>
        <v>-0.23125879175648423</v>
      </c>
      <c r="S22" s="54">
        <f t="shared" si="34"/>
        <v>-0.54952420507908251</v>
      </c>
      <c r="T22" s="54">
        <f t="shared" si="34"/>
        <v>-0.53535340634693196</v>
      </c>
      <c r="U22" s="54">
        <f t="shared" si="34"/>
        <v>-0.90358772638023166</v>
      </c>
      <c r="V22" s="54">
        <f t="shared" si="34"/>
        <v>0.90358772638023166</v>
      </c>
      <c r="W22" s="54">
        <f t="shared" si="34"/>
        <v>-0.86906509443847657</v>
      </c>
      <c r="X22" s="54">
        <f t="shared" si="34"/>
        <v>0.86906509443847679</v>
      </c>
      <c r="AA22">
        <f t="shared" si="34"/>
        <v>-0.29917995048956064</v>
      </c>
      <c r="AB22">
        <f t="shared" si="34"/>
        <v>0.87980226068674372</v>
      </c>
      <c r="AC22">
        <f t="shared" si="34"/>
        <v>1</v>
      </c>
      <c r="AD22">
        <f t="shared" si="34"/>
        <v>0.71921690065605837</v>
      </c>
      <c r="AE22">
        <f t="shared" si="34"/>
        <v>-0.95752078151506914</v>
      </c>
      <c r="AX22">
        <f t="shared" si="29"/>
        <v>2015</v>
      </c>
      <c r="AY22" s="76">
        <f t="shared" si="30"/>
        <v>8</v>
      </c>
      <c r="AZ22" s="77">
        <f t="shared" si="26"/>
        <v>8</v>
      </c>
      <c r="BA22" s="60">
        <f t="shared" si="26"/>
        <v>4</v>
      </c>
      <c r="BB22" s="60">
        <f t="shared" si="26"/>
        <v>6</v>
      </c>
      <c r="BC22" s="60">
        <f t="shared" si="26"/>
        <v>8</v>
      </c>
      <c r="BD22" s="60">
        <f t="shared" si="26"/>
        <v>3</v>
      </c>
      <c r="BE22" s="60">
        <f t="shared" si="26"/>
        <v>7</v>
      </c>
      <c r="BF22" s="60">
        <f t="shared" si="26"/>
        <v>11</v>
      </c>
      <c r="BG22" s="60">
        <f t="shared" si="26"/>
        <v>5</v>
      </c>
      <c r="BH22" s="60">
        <f t="shared" si="26"/>
        <v>6</v>
      </c>
      <c r="BI22" s="60">
        <f t="shared" si="26"/>
        <v>6</v>
      </c>
      <c r="BJ22" s="61">
        <f>'s1c2_nyers (2)'!W46</f>
        <v>10000</v>
      </c>
    </row>
    <row r="23" spans="2:62" x14ac:dyDescent="0.3">
      <c r="B23" t="s">
        <v>35</v>
      </c>
      <c r="K23" t="s">
        <v>35</v>
      </c>
      <c r="L23" s="54">
        <f t="shared" ref="L23:M23" si="35">CORREL(L5:L15,$AD$5:$AD$15)</f>
        <v>-0.667962618133631</v>
      </c>
      <c r="M23" s="54">
        <f t="shared" si="35"/>
        <v>0.66796261813363134</v>
      </c>
      <c r="N23" s="54">
        <f>CORREL(N5:N15,$AD$5:$AD$15)</f>
        <v>-0.63988574037428347</v>
      </c>
      <c r="O23" s="54">
        <f t="shared" ref="O23:AE23" si="36">CORREL(O5:O15,$AD$5:$AD$15)</f>
        <v>-0.17717269113428769</v>
      </c>
      <c r="P23" s="54">
        <f t="shared" si="36"/>
        <v>0.60076829236439189</v>
      </c>
      <c r="Q23" s="54">
        <f t="shared" si="36"/>
        <v>0.57438094625019986</v>
      </c>
      <c r="R23" s="54">
        <f t="shared" si="36"/>
        <v>-0.29061312164546688</v>
      </c>
      <c r="S23" s="54">
        <f t="shared" si="36"/>
        <v>-0.67248473715290757</v>
      </c>
      <c r="T23" s="54">
        <f t="shared" si="36"/>
        <v>-0.76770358718236587</v>
      </c>
      <c r="U23" s="54">
        <f t="shared" si="36"/>
        <v>-0.60571072177082452</v>
      </c>
      <c r="V23" s="54">
        <f t="shared" si="36"/>
        <v>0.60571072177082441</v>
      </c>
      <c r="W23" s="54">
        <f t="shared" si="36"/>
        <v>-0.667962618133631</v>
      </c>
      <c r="X23" s="54">
        <f t="shared" si="36"/>
        <v>0.66796261813363134</v>
      </c>
      <c r="AA23">
        <f t="shared" si="36"/>
        <v>-0.61980888784735155</v>
      </c>
      <c r="AB23">
        <f t="shared" si="36"/>
        <v>0.4174052335171784</v>
      </c>
      <c r="AC23">
        <f t="shared" si="36"/>
        <v>0.71921690065605837</v>
      </c>
      <c r="AD23">
        <f t="shared" si="36"/>
        <v>1</v>
      </c>
      <c r="AE23">
        <f t="shared" si="36"/>
        <v>-0.88884277562186453</v>
      </c>
      <c r="AX23">
        <f t="shared" si="29"/>
        <v>2016</v>
      </c>
      <c r="AY23" s="76">
        <f t="shared" si="30"/>
        <v>2</v>
      </c>
      <c r="AZ23" s="77">
        <f t="shared" si="26"/>
        <v>2</v>
      </c>
      <c r="BA23" s="60">
        <f t="shared" si="26"/>
        <v>3</v>
      </c>
      <c r="BB23" s="60">
        <f t="shared" si="26"/>
        <v>1</v>
      </c>
      <c r="BC23" s="60">
        <f t="shared" si="26"/>
        <v>6</v>
      </c>
      <c r="BD23" s="60">
        <f t="shared" si="26"/>
        <v>7</v>
      </c>
      <c r="BE23" s="60">
        <f t="shared" si="26"/>
        <v>8</v>
      </c>
      <c r="BF23" s="60">
        <f t="shared" si="26"/>
        <v>8</v>
      </c>
      <c r="BG23" s="60">
        <f t="shared" si="26"/>
        <v>8</v>
      </c>
      <c r="BH23" s="60">
        <f t="shared" si="26"/>
        <v>4</v>
      </c>
      <c r="BI23" s="60">
        <f t="shared" si="26"/>
        <v>4</v>
      </c>
      <c r="BJ23" s="61">
        <f>'s1c2_nyers (2)'!W47</f>
        <v>11288</v>
      </c>
    </row>
    <row r="24" spans="2:62" x14ac:dyDescent="0.3">
      <c r="B24" t="s">
        <v>35</v>
      </c>
      <c r="K24" t="s">
        <v>35</v>
      </c>
      <c r="L24" s="54">
        <f t="shared" ref="L24:M24" si="37">CORREL(L5:L15,$AE$5:$AE$15)</f>
        <v>0.84946143031906962</v>
      </c>
      <c r="M24" s="54">
        <f t="shared" si="37"/>
        <v>-0.84946143031906984</v>
      </c>
      <c r="N24" s="54">
        <f>CORREL(N5:N15,$AE$5:$AE$15)</f>
        <v>0.65874119022597266</v>
      </c>
      <c r="O24" s="54">
        <f t="shared" ref="O24:AE24" si="38">CORREL(O5:O15,$AE$5:$AE$15)</f>
        <v>3.2303032508263774E-2</v>
      </c>
      <c r="P24" s="54">
        <f t="shared" si="38"/>
        <v>-0.85310587597590348</v>
      </c>
      <c r="Q24" s="54">
        <f t="shared" si="38"/>
        <v>-0.27622818852683806</v>
      </c>
      <c r="R24" s="54">
        <f t="shared" si="38"/>
        <v>0.26669772575561301</v>
      </c>
      <c r="S24" s="54">
        <f t="shared" si="38"/>
        <v>0.64263969222348583</v>
      </c>
      <c r="T24" s="54">
        <f t="shared" si="38"/>
        <v>0.66974000242594012</v>
      </c>
      <c r="U24" s="54">
        <f t="shared" si="38"/>
        <v>0.84759256316419385</v>
      </c>
      <c r="V24" s="54">
        <f t="shared" si="38"/>
        <v>-0.84759256316419362</v>
      </c>
      <c r="W24" s="54">
        <f t="shared" si="38"/>
        <v>0.84946143031906962</v>
      </c>
      <c r="X24" s="54">
        <f t="shared" si="38"/>
        <v>-0.84946143031906984</v>
      </c>
      <c r="AA24">
        <f t="shared" si="38"/>
        <v>0.45335670312355608</v>
      </c>
      <c r="AB24">
        <f t="shared" si="38"/>
        <v>-0.7568564059691073</v>
      </c>
      <c r="AC24">
        <f t="shared" si="38"/>
        <v>-0.95752078151506914</v>
      </c>
      <c r="AD24">
        <f t="shared" si="38"/>
        <v>-0.88884277562186453</v>
      </c>
      <c r="AE24">
        <f t="shared" si="38"/>
        <v>1</v>
      </c>
      <c r="AX24">
        <f t="shared" si="29"/>
        <v>2017</v>
      </c>
      <c r="AY24" s="76">
        <f t="shared" si="30"/>
        <v>6</v>
      </c>
      <c r="AZ24" s="77">
        <f t="shared" si="26"/>
        <v>6</v>
      </c>
      <c r="BA24" s="60">
        <f t="shared" si="26"/>
        <v>8</v>
      </c>
      <c r="BB24" s="60">
        <f t="shared" si="26"/>
        <v>2</v>
      </c>
      <c r="BC24" s="60">
        <f t="shared" si="26"/>
        <v>8</v>
      </c>
      <c r="BD24" s="60">
        <f t="shared" si="26"/>
        <v>5</v>
      </c>
      <c r="BE24" s="60">
        <f t="shared" si="26"/>
        <v>9</v>
      </c>
      <c r="BF24" s="60">
        <f t="shared" si="26"/>
        <v>3</v>
      </c>
      <c r="BG24" s="60">
        <f t="shared" si="26"/>
        <v>7</v>
      </c>
      <c r="BH24" s="60">
        <f t="shared" si="26"/>
        <v>5</v>
      </c>
      <c r="BI24" s="60">
        <f t="shared" si="26"/>
        <v>5</v>
      </c>
      <c r="BJ24" s="61">
        <f>'s1c2_nyers (2)'!W48</f>
        <v>10000</v>
      </c>
    </row>
    <row r="25" spans="2:62" x14ac:dyDescent="0.3">
      <c r="B25" t="s">
        <v>35</v>
      </c>
      <c r="AX25">
        <f t="shared" si="29"/>
        <v>2018</v>
      </c>
      <c r="AY25" s="76">
        <f t="shared" si="30"/>
        <v>10</v>
      </c>
      <c r="AZ25" s="77">
        <f t="shared" si="26"/>
        <v>10</v>
      </c>
      <c r="BA25" s="60">
        <f t="shared" si="26"/>
        <v>6</v>
      </c>
      <c r="BB25" s="60">
        <f t="shared" si="26"/>
        <v>3</v>
      </c>
      <c r="BC25" s="60">
        <f t="shared" si="26"/>
        <v>11</v>
      </c>
      <c r="BD25" s="60">
        <f t="shared" si="26"/>
        <v>3</v>
      </c>
      <c r="BE25" s="60">
        <f t="shared" si="26"/>
        <v>2</v>
      </c>
      <c r="BF25" s="60">
        <f t="shared" si="26"/>
        <v>10</v>
      </c>
      <c r="BG25" s="60">
        <f t="shared" si="26"/>
        <v>11</v>
      </c>
      <c r="BH25" s="60">
        <f t="shared" si="26"/>
        <v>11</v>
      </c>
      <c r="BI25" s="60">
        <f t="shared" si="26"/>
        <v>11</v>
      </c>
      <c r="BJ25" s="61">
        <f>'s1c2_nyers (2)'!W49</f>
        <v>10000</v>
      </c>
    </row>
    <row r="26" spans="2:62" x14ac:dyDescent="0.3">
      <c r="U26" t="s">
        <v>189</v>
      </c>
      <c r="AX26">
        <f t="shared" si="29"/>
        <v>2019</v>
      </c>
      <c r="AY26" s="76">
        <f t="shared" si="30"/>
        <v>11</v>
      </c>
      <c r="AZ26" s="77">
        <f t="shared" si="26"/>
        <v>11</v>
      </c>
      <c r="BA26" s="60">
        <f t="shared" si="26"/>
        <v>7</v>
      </c>
      <c r="BB26" s="60">
        <f t="shared" si="26"/>
        <v>7</v>
      </c>
      <c r="BC26" s="60">
        <f t="shared" si="26"/>
        <v>5</v>
      </c>
      <c r="BD26" s="60">
        <f t="shared" si="26"/>
        <v>9</v>
      </c>
      <c r="BE26" s="60">
        <f t="shared" si="26"/>
        <v>11</v>
      </c>
      <c r="BF26" s="60">
        <f t="shared" si="26"/>
        <v>8</v>
      </c>
      <c r="BG26" s="60">
        <f t="shared" si="26"/>
        <v>6</v>
      </c>
      <c r="BH26" s="60">
        <f t="shared" si="26"/>
        <v>7</v>
      </c>
      <c r="BI26" s="60">
        <f t="shared" si="26"/>
        <v>7</v>
      </c>
      <c r="BJ26" s="61">
        <f>'s1c2_nyers (2)'!W50</f>
        <v>10000</v>
      </c>
    </row>
    <row r="27" spans="2:62" x14ac:dyDescent="0.3">
      <c r="B27" t="s">
        <v>37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30">
        <v>0</v>
      </c>
      <c r="V27">
        <v>0</v>
      </c>
      <c r="W27" t="s">
        <v>36</v>
      </c>
      <c r="X27" t="s">
        <v>36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  <c r="AX27">
        <f t="shared" si="29"/>
        <v>2020</v>
      </c>
      <c r="AY27" s="76">
        <f t="shared" si="30"/>
        <v>5</v>
      </c>
      <c r="AZ27" s="77">
        <f t="shared" si="26"/>
        <v>5</v>
      </c>
      <c r="BA27" s="60">
        <f t="shared" si="26"/>
        <v>2</v>
      </c>
      <c r="BB27" s="60">
        <f t="shared" si="26"/>
        <v>4</v>
      </c>
      <c r="BC27" s="60">
        <f t="shared" si="26"/>
        <v>3</v>
      </c>
      <c r="BD27" s="60">
        <f t="shared" si="26"/>
        <v>1</v>
      </c>
      <c r="BE27" s="60">
        <f t="shared" si="26"/>
        <v>6</v>
      </c>
      <c r="BF27" s="60">
        <f t="shared" si="26"/>
        <v>4</v>
      </c>
      <c r="BG27" s="60">
        <f t="shared" si="26"/>
        <v>2</v>
      </c>
      <c r="BH27" s="60">
        <f t="shared" si="26"/>
        <v>10</v>
      </c>
      <c r="BI27" s="60">
        <f t="shared" si="26"/>
        <v>10</v>
      </c>
      <c r="BJ27" s="61">
        <f>'s1c2_nyers (2)'!W51</f>
        <v>10000</v>
      </c>
    </row>
    <row r="28" spans="2:62" x14ac:dyDescent="0.3">
      <c r="L28" t="str">
        <f>L16</f>
        <v>x1</v>
      </c>
      <c r="M28" t="str">
        <f t="shared" ref="M28:V28" si="39">M16</f>
        <v>x2</v>
      </c>
      <c r="N28" t="str">
        <f t="shared" si="39"/>
        <v>x3</v>
      </c>
      <c r="O28" t="str">
        <f t="shared" si="39"/>
        <v>x4</v>
      </c>
      <c r="P28" t="str">
        <f t="shared" si="39"/>
        <v>x5</v>
      </c>
      <c r="Q28" t="str">
        <f t="shared" si="39"/>
        <v>x6</v>
      </c>
      <c r="R28" t="str">
        <f t="shared" si="39"/>
        <v>x7</v>
      </c>
      <c r="S28" t="str">
        <f t="shared" si="39"/>
        <v>x8</v>
      </c>
      <c r="T28" t="str">
        <f t="shared" si="39"/>
        <v>x9</v>
      </c>
      <c r="U28" t="str">
        <f t="shared" si="39"/>
        <v>x10</v>
      </c>
      <c r="V28" t="str">
        <f t="shared" si="39"/>
        <v>x11</v>
      </c>
      <c r="AX28">
        <f t="shared" si="29"/>
        <v>2021</v>
      </c>
      <c r="AY28" s="76">
        <f t="shared" si="30"/>
        <v>9</v>
      </c>
      <c r="AZ28" s="77">
        <f t="shared" si="26"/>
        <v>9</v>
      </c>
      <c r="BA28" s="60">
        <f t="shared" si="26"/>
        <v>1</v>
      </c>
      <c r="BB28" s="60">
        <f t="shared" si="26"/>
        <v>9</v>
      </c>
      <c r="BC28" s="60">
        <f t="shared" si="26"/>
        <v>1</v>
      </c>
      <c r="BD28" s="60">
        <f t="shared" si="26"/>
        <v>2</v>
      </c>
      <c r="BE28" s="60">
        <f t="shared" si="26"/>
        <v>3</v>
      </c>
      <c r="BF28" s="60">
        <f t="shared" si="26"/>
        <v>5</v>
      </c>
      <c r="BG28" s="60">
        <f t="shared" si="26"/>
        <v>1</v>
      </c>
      <c r="BH28" s="60">
        <f t="shared" si="26"/>
        <v>8</v>
      </c>
      <c r="BI28" s="60">
        <f t="shared" si="26"/>
        <v>8</v>
      </c>
      <c r="BJ28" s="61">
        <f>'s1c2_nyers (2)'!W52</f>
        <v>11672</v>
      </c>
    </row>
    <row r="29" spans="2:62" ht="15" thickBot="1" x14ac:dyDescent="0.35">
      <c r="B29" t="s">
        <v>266</v>
      </c>
      <c r="K29" t="s">
        <v>266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AA29" t="s">
        <v>36</v>
      </c>
      <c r="AB29" t="s">
        <v>36</v>
      </c>
      <c r="AC29" t="s">
        <v>36</v>
      </c>
      <c r="AD29" t="s">
        <v>36</v>
      </c>
      <c r="AE29" t="s">
        <v>36</v>
      </c>
      <c r="AX29">
        <f t="shared" si="29"/>
        <v>2022</v>
      </c>
      <c r="AY29" s="78">
        <f t="shared" si="30"/>
        <v>7</v>
      </c>
      <c r="AZ29" s="79">
        <f t="shared" si="26"/>
        <v>7</v>
      </c>
      <c r="BA29" s="63">
        <f t="shared" si="26"/>
        <v>10</v>
      </c>
      <c r="BB29" s="63">
        <f t="shared" si="26"/>
        <v>9</v>
      </c>
      <c r="BC29" s="63">
        <f t="shared" si="26"/>
        <v>10</v>
      </c>
      <c r="BD29" s="63">
        <f t="shared" si="26"/>
        <v>8</v>
      </c>
      <c r="BE29" s="63">
        <f t="shared" si="26"/>
        <v>4</v>
      </c>
      <c r="BF29" s="63">
        <f t="shared" si="26"/>
        <v>7</v>
      </c>
      <c r="BG29" s="63">
        <f t="shared" si="26"/>
        <v>9</v>
      </c>
      <c r="BH29" s="63">
        <f t="shared" si="26"/>
        <v>3</v>
      </c>
      <c r="BI29" s="63">
        <f t="shared" si="26"/>
        <v>3</v>
      </c>
      <c r="BJ29" s="64">
        <f>'s1c2_nyers (2)'!W53</f>
        <v>10000</v>
      </c>
    </row>
    <row r="30" spans="2:62" x14ac:dyDescent="0.3">
      <c r="AY30" s="80">
        <f>CORREL(AY5:AY15,$BJ$31:$BJ$41)</f>
        <v>0.60826953622958047</v>
      </c>
      <c r="AZ30" s="80">
        <f t="shared" ref="AZ30:BI30" si="40">CORREL(AZ5:AZ15,$BJ$31:$BJ$41)</f>
        <v>-0.60826953622958058</v>
      </c>
      <c r="BA30" s="80">
        <f t="shared" si="40"/>
        <v>0.15306327955471857</v>
      </c>
      <c r="BB30" s="80">
        <f t="shared" si="40"/>
        <v>-0.50310541866788716</v>
      </c>
      <c r="BC30" s="80">
        <f t="shared" si="40"/>
        <v>-0.4198225580432654</v>
      </c>
      <c r="BD30" s="80">
        <f t="shared" si="40"/>
        <v>0.44862306946686226</v>
      </c>
      <c r="BE30" s="80">
        <f t="shared" si="40"/>
        <v>4.0704871751304599E-2</v>
      </c>
      <c r="BF30" s="80">
        <f t="shared" si="40"/>
        <v>-0.42802322549536187</v>
      </c>
      <c r="BG30" s="80">
        <f t="shared" si="40"/>
        <v>0.24753262353892835</v>
      </c>
      <c r="BH30" s="80">
        <f t="shared" si="40"/>
        <v>-0.32518494316082164</v>
      </c>
      <c r="BI30" s="80">
        <f t="shared" si="40"/>
        <v>0.32518494316082164</v>
      </c>
      <c r="BJ30" t="str">
        <f>'s1c2_nyers (2)'!W54</f>
        <v>y2</v>
      </c>
    </row>
    <row r="31" spans="2:62" x14ac:dyDescent="0.3">
      <c r="U31" t="s">
        <v>192</v>
      </c>
      <c r="W31" t="s">
        <v>195</v>
      </c>
      <c r="AX31">
        <f>AX19</f>
        <v>2011</v>
      </c>
      <c r="AY31">
        <f>RANK(AY5,AY$5:AY$15,IF(AY$30&gt;0,0,1))</f>
        <v>1</v>
      </c>
      <c r="AZ31">
        <f t="shared" ref="AZ31:BI31" si="41">RANK(AZ5,AZ$5:AZ$15,IF(AZ$30&gt;0,0,1))</f>
        <v>1</v>
      </c>
      <c r="BA31">
        <f t="shared" si="41"/>
        <v>3</v>
      </c>
      <c r="BB31">
        <f t="shared" si="41"/>
        <v>7</v>
      </c>
      <c r="BC31">
        <f t="shared" si="41"/>
        <v>6</v>
      </c>
      <c r="BD31">
        <f t="shared" si="41"/>
        <v>1</v>
      </c>
      <c r="BE31">
        <f t="shared" si="41"/>
        <v>5</v>
      </c>
      <c r="BF31">
        <f t="shared" si="41"/>
        <v>6</v>
      </c>
      <c r="BG31">
        <f t="shared" si="41"/>
        <v>10</v>
      </c>
      <c r="BH31">
        <f t="shared" si="41"/>
        <v>2</v>
      </c>
      <c r="BI31">
        <f t="shared" si="41"/>
        <v>2</v>
      </c>
      <c r="BJ31">
        <f>'s1c2_nyers (2)'!W55</f>
        <v>15857</v>
      </c>
    </row>
    <row r="32" spans="2:62" x14ac:dyDescent="0.3">
      <c r="L32" t="s">
        <v>23</v>
      </c>
      <c r="M32" t="s">
        <v>24</v>
      </c>
      <c r="N32" t="str">
        <f>N16</f>
        <v>x3</v>
      </c>
      <c r="O32" t="str">
        <f t="shared" ref="O32:V32" si="42">O16</f>
        <v>x4</v>
      </c>
      <c r="P32" t="str">
        <f t="shared" si="42"/>
        <v>x5</v>
      </c>
      <c r="Q32" t="str">
        <f t="shared" si="42"/>
        <v>x6</v>
      </c>
      <c r="R32" t="str">
        <f t="shared" si="42"/>
        <v>x7</v>
      </c>
      <c r="S32" t="str">
        <f t="shared" si="42"/>
        <v>x8</v>
      </c>
      <c r="T32" t="str">
        <f t="shared" si="42"/>
        <v>x9</v>
      </c>
      <c r="U32" t="str">
        <f t="shared" si="42"/>
        <v>x10</v>
      </c>
      <c r="V32" t="str">
        <f t="shared" si="42"/>
        <v>x11</v>
      </c>
      <c r="W32" t="str">
        <f>X16</f>
        <v>Yb=x2</v>
      </c>
      <c r="AX32">
        <f t="shared" ref="AX32:BI41" si="43">AX20</f>
        <v>2012</v>
      </c>
      <c r="AY32">
        <f t="shared" ref="AY32:BI41" si="44">RANK(AY6,AY$5:AY$15,IF(AY$30&gt;0,0,1))</f>
        <v>3</v>
      </c>
      <c r="AZ32">
        <f t="shared" si="44"/>
        <v>3</v>
      </c>
      <c r="BA32">
        <f t="shared" si="44"/>
        <v>7</v>
      </c>
      <c r="BB32">
        <f t="shared" si="44"/>
        <v>4</v>
      </c>
      <c r="BC32">
        <f t="shared" si="44"/>
        <v>1</v>
      </c>
      <c r="BD32">
        <f t="shared" si="44"/>
        <v>6</v>
      </c>
      <c r="BE32">
        <f t="shared" si="44"/>
        <v>1</v>
      </c>
      <c r="BF32">
        <f t="shared" si="44"/>
        <v>2</v>
      </c>
      <c r="BG32">
        <f t="shared" si="44"/>
        <v>3</v>
      </c>
      <c r="BH32">
        <f t="shared" si="44"/>
        <v>9</v>
      </c>
      <c r="BI32">
        <f t="shared" si="44"/>
        <v>9</v>
      </c>
      <c r="BJ32">
        <f>'s1c2_nyers (2)'!W56</f>
        <v>16389</v>
      </c>
    </row>
    <row r="33" spans="11:62" x14ac:dyDescent="0.3">
      <c r="K33">
        <f>B5</f>
        <v>2011</v>
      </c>
      <c r="L33" t="s">
        <v>184</v>
      </c>
      <c r="M33" t="s">
        <v>184</v>
      </c>
      <c r="N33">
        <f>RANK(N5,N$5:N$15,N$27)</f>
        <v>8</v>
      </c>
      <c r="O33">
        <f t="shared" ref="O33:V33" si="45">RANK(O5,O$5:O$15,O$27)</f>
        <v>6</v>
      </c>
      <c r="P33">
        <f t="shared" si="45"/>
        <v>4</v>
      </c>
      <c r="Q33">
        <f t="shared" si="45"/>
        <v>3</v>
      </c>
      <c r="R33">
        <f t="shared" si="45"/>
        <v>3</v>
      </c>
      <c r="S33">
        <f t="shared" si="45"/>
        <v>6</v>
      </c>
      <c r="T33">
        <f t="shared" si="45"/>
        <v>5</v>
      </c>
      <c r="U33">
        <f t="shared" si="45"/>
        <v>9</v>
      </c>
      <c r="V33">
        <f t="shared" si="45"/>
        <v>3</v>
      </c>
      <c r="W33">
        <f>INT(X5*1000000)</f>
        <v>71336</v>
      </c>
      <c r="AX33">
        <f t="shared" si="43"/>
        <v>2013</v>
      </c>
      <c r="AY33">
        <f t="shared" si="44"/>
        <v>4</v>
      </c>
      <c r="AZ33">
        <f t="shared" si="44"/>
        <v>4</v>
      </c>
      <c r="BA33">
        <f t="shared" si="44"/>
        <v>1</v>
      </c>
      <c r="BB33">
        <f t="shared" si="44"/>
        <v>1</v>
      </c>
      <c r="BC33">
        <f t="shared" si="44"/>
        <v>3</v>
      </c>
      <c r="BD33">
        <f t="shared" si="44"/>
        <v>2</v>
      </c>
      <c r="BE33">
        <f t="shared" si="44"/>
        <v>10</v>
      </c>
      <c r="BF33">
        <f t="shared" si="44"/>
        <v>1</v>
      </c>
      <c r="BG33">
        <f t="shared" si="44"/>
        <v>4</v>
      </c>
      <c r="BH33">
        <f t="shared" si="44"/>
        <v>1</v>
      </c>
      <c r="BI33">
        <f t="shared" si="44"/>
        <v>1</v>
      </c>
      <c r="BJ33">
        <f>'s1c2_nyers (2)'!W57</f>
        <v>16131</v>
      </c>
    </row>
    <row r="34" spans="11:62" x14ac:dyDescent="0.3">
      <c r="K34">
        <f>B6</f>
        <v>2012</v>
      </c>
      <c r="L34" t="s">
        <v>184</v>
      </c>
      <c r="M34" t="s">
        <v>184</v>
      </c>
      <c r="N34">
        <f t="shared" ref="N34:V43" si="46">RANK(N6,N$5:N$15,N$27)</f>
        <v>7</v>
      </c>
      <c r="O34">
        <f t="shared" si="46"/>
        <v>7</v>
      </c>
      <c r="P34">
        <f t="shared" si="46"/>
        <v>1</v>
      </c>
      <c r="Q34">
        <f t="shared" si="46"/>
        <v>7</v>
      </c>
      <c r="R34">
        <f t="shared" si="46"/>
        <v>3</v>
      </c>
      <c r="S34">
        <f t="shared" si="46"/>
        <v>6</v>
      </c>
      <c r="T34">
        <f t="shared" si="46"/>
        <v>5</v>
      </c>
      <c r="U34">
        <f t="shared" si="46"/>
        <v>8</v>
      </c>
      <c r="V34">
        <f t="shared" si="46"/>
        <v>4</v>
      </c>
      <c r="W34">
        <f t="shared" ref="W34:W43" si="47">INT(X6*1000000)</f>
        <v>68754</v>
      </c>
      <c r="AX34">
        <f t="shared" si="43"/>
        <v>2015</v>
      </c>
      <c r="AY34">
        <f t="shared" si="44"/>
        <v>8</v>
      </c>
      <c r="AZ34">
        <f t="shared" si="44"/>
        <v>8</v>
      </c>
      <c r="BA34">
        <f t="shared" si="44"/>
        <v>8</v>
      </c>
      <c r="BB34">
        <f t="shared" si="44"/>
        <v>6</v>
      </c>
      <c r="BC34">
        <f t="shared" si="44"/>
        <v>8</v>
      </c>
      <c r="BD34">
        <f t="shared" si="44"/>
        <v>8</v>
      </c>
      <c r="BE34">
        <f t="shared" si="44"/>
        <v>7</v>
      </c>
      <c r="BF34">
        <f t="shared" si="44"/>
        <v>11</v>
      </c>
      <c r="BG34">
        <f t="shared" si="44"/>
        <v>5</v>
      </c>
      <c r="BH34">
        <f t="shared" si="44"/>
        <v>6</v>
      </c>
      <c r="BI34">
        <f t="shared" si="44"/>
        <v>6</v>
      </c>
      <c r="BJ34">
        <f>'s1c2_nyers (2)'!W58</f>
        <v>14646</v>
      </c>
    </row>
    <row r="35" spans="11:62" x14ac:dyDescent="0.3">
      <c r="K35">
        <f>B7</f>
        <v>2013</v>
      </c>
      <c r="L35" t="s">
        <v>184</v>
      </c>
      <c r="M35" t="s">
        <v>184</v>
      </c>
      <c r="N35">
        <f t="shared" si="46"/>
        <v>6</v>
      </c>
      <c r="O35">
        <f t="shared" si="46"/>
        <v>5</v>
      </c>
      <c r="P35">
        <f t="shared" si="46"/>
        <v>3</v>
      </c>
      <c r="Q35">
        <f t="shared" si="46"/>
        <v>6</v>
      </c>
      <c r="R35">
        <f t="shared" si="46"/>
        <v>3</v>
      </c>
      <c r="S35">
        <f t="shared" si="46"/>
        <v>6</v>
      </c>
      <c r="T35">
        <f t="shared" si="46"/>
        <v>5</v>
      </c>
      <c r="U35">
        <f t="shared" si="46"/>
        <v>11</v>
      </c>
      <c r="V35">
        <f t="shared" si="46"/>
        <v>1</v>
      </c>
      <c r="W35">
        <f t="shared" si="47"/>
        <v>68851</v>
      </c>
      <c r="AX35">
        <f t="shared" si="43"/>
        <v>2016</v>
      </c>
      <c r="AY35">
        <f t="shared" si="44"/>
        <v>2</v>
      </c>
      <c r="AZ35">
        <f t="shared" si="44"/>
        <v>2</v>
      </c>
      <c r="BA35">
        <f t="shared" si="44"/>
        <v>9</v>
      </c>
      <c r="BB35">
        <f t="shared" si="44"/>
        <v>11</v>
      </c>
      <c r="BC35">
        <f t="shared" si="44"/>
        <v>6</v>
      </c>
      <c r="BD35">
        <f t="shared" si="44"/>
        <v>5</v>
      </c>
      <c r="BE35">
        <f t="shared" si="44"/>
        <v>8</v>
      </c>
      <c r="BF35">
        <f t="shared" si="44"/>
        <v>8</v>
      </c>
      <c r="BG35">
        <f t="shared" si="44"/>
        <v>8</v>
      </c>
      <c r="BH35">
        <f t="shared" si="44"/>
        <v>4</v>
      </c>
      <c r="BI35">
        <f t="shared" si="44"/>
        <v>4</v>
      </c>
      <c r="BJ35">
        <f>'s1c2_nyers (2)'!W59</f>
        <v>11288</v>
      </c>
    </row>
    <row r="36" spans="11:62" x14ac:dyDescent="0.3">
      <c r="K36">
        <f>B8</f>
        <v>2015</v>
      </c>
      <c r="L36" t="s">
        <v>184</v>
      </c>
      <c r="M36" t="s">
        <v>184</v>
      </c>
      <c r="N36">
        <f t="shared" si="46"/>
        <v>8</v>
      </c>
      <c r="O36">
        <f t="shared" si="46"/>
        <v>9</v>
      </c>
      <c r="P36">
        <f t="shared" si="46"/>
        <v>2</v>
      </c>
      <c r="Q36">
        <f t="shared" si="46"/>
        <v>5</v>
      </c>
      <c r="R36">
        <f t="shared" si="46"/>
        <v>3</v>
      </c>
      <c r="S36">
        <f t="shared" si="46"/>
        <v>6</v>
      </c>
      <c r="T36">
        <f t="shared" si="46"/>
        <v>5</v>
      </c>
      <c r="U36">
        <f t="shared" si="46"/>
        <v>10</v>
      </c>
      <c r="V36">
        <f t="shared" si="46"/>
        <v>2</v>
      </c>
      <c r="W36">
        <f t="shared" si="47"/>
        <v>61656</v>
      </c>
      <c r="AX36">
        <f t="shared" si="43"/>
        <v>2017</v>
      </c>
      <c r="AY36">
        <f t="shared" si="44"/>
        <v>6</v>
      </c>
      <c r="AZ36">
        <f t="shared" si="44"/>
        <v>6</v>
      </c>
      <c r="BA36">
        <f t="shared" si="44"/>
        <v>4</v>
      </c>
      <c r="BB36">
        <f t="shared" si="44"/>
        <v>10</v>
      </c>
      <c r="BC36">
        <f t="shared" si="44"/>
        <v>8</v>
      </c>
      <c r="BD36">
        <f t="shared" si="44"/>
        <v>7</v>
      </c>
      <c r="BE36">
        <f t="shared" si="44"/>
        <v>9</v>
      </c>
      <c r="BF36">
        <f t="shared" si="44"/>
        <v>3</v>
      </c>
      <c r="BG36">
        <f t="shared" si="44"/>
        <v>7</v>
      </c>
      <c r="BH36">
        <f t="shared" si="44"/>
        <v>5</v>
      </c>
      <c r="BI36">
        <f t="shared" si="44"/>
        <v>5</v>
      </c>
      <c r="BJ36">
        <f>'s1c2_nyers (2)'!W60</f>
        <v>10000</v>
      </c>
    </row>
    <row r="37" spans="11:62" x14ac:dyDescent="0.3">
      <c r="K37">
        <f>B9</f>
        <v>2016</v>
      </c>
      <c r="L37" t="s">
        <v>184</v>
      </c>
      <c r="M37" t="s">
        <v>184</v>
      </c>
      <c r="N37">
        <f t="shared" si="46"/>
        <v>1</v>
      </c>
      <c r="O37">
        <f t="shared" si="46"/>
        <v>3</v>
      </c>
      <c r="P37">
        <f t="shared" si="46"/>
        <v>6</v>
      </c>
      <c r="Q37">
        <f t="shared" si="46"/>
        <v>11</v>
      </c>
      <c r="R37">
        <f t="shared" si="46"/>
        <v>3</v>
      </c>
      <c r="S37">
        <f t="shared" si="46"/>
        <v>2</v>
      </c>
      <c r="T37">
        <f t="shared" si="46"/>
        <v>2</v>
      </c>
      <c r="U37">
        <f t="shared" si="46"/>
        <v>3</v>
      </c>
      <c r="V37">
        <f t="shared" si="46"/>
        <v>9</v>
      </c>
      <c r="W37">
        <f t="shared" si="47"/>
        <v>19354</v>
      </c>
      <c r="AX37">
        <f t="shared" si="43"/>
        <v>2018</v>
      </c>
      <c r="AY37">
        <f t="shared" si="44"/>
        <v>10</v>
      </c>
      <c r="AZ37">
        <f t="shared" si="44"/>
        <v>10</v>
      </c>
      <c r="BA37">
        <f t="shared" si="44"/>
        <v>6</v>
      </c>
      <c r="BB37">
        <f t="shared" si="44"/>
        <v>9</v>
      </c>
      <c r="BC37">
        <f t="shared" si="44"/>
        <v>11</v>
      </c>
      <c r="BD37">
        <f t="shared" si="44"/>
        <v>8</v>
      </c>
      <c r="BE37">
        <f t="shared" si="44"/>
        <v>2</v>
      </c>
      <c r="BF37">
        <f t="shared" si="44"/>
        <v>10</v>
      </c>
      <c r="BG37">
        <f t="shared" si="44"/>
        <v>11</v>
      </c>
      <c r="BH37">
        <f t="shared" si="44"/>
        <v>11</v>
      </c>
      <c r="BI37">
        <f t="shared" si="44"/>
        <v>11</v>
      </c>
      <c r="BJ37">
        <f>'s1c2_nyers (2)'!W61</f>
        <v>10000</v>
      </c>
    </row>
    <row r="38" spans="11:62" x14ac:dyDescent="0.3">
      <c r="K38">
        <f>B10</f>
        <v>2017</v>
      </c>
      <c r="L38" t="s">
        <v>184</v>
      </c>
      <c r="M38" t="s">
        <v>184</v>
      </c>
      <c r="N38">
        <f t="shared" si="46"/>
        <v>5</v>
      </c>
      <c r="O38">
        <f t="shared" si="46"/>
        <v>8</v>
      </c>
      <c r="P38">
        <f t="shared" si="46"/>
        <v>6</v>
      </c>
      <c r="Q38">
        <f t="shared" si="46"/>
        <v>2</v>
      </c>
      <c r="R38">
        <f t="shared" si="46"/>
        <v>3</v>
      </c>
      <c r="S38">
        <f t="shared" si="46"/>
        <v>3</v>
      </c>
      <c r="T38">
        <f t="shared" si="46"/>
        <v>5</v>
      </c>
      <c r="U38">
        <f t="shared" si="46"/>
        <v>7</v>
      </c>
      <c r="V38">
        <f t="shared" si="46"/>
        <v>5</v>
      </c>
      <c r="W38">
        <f t="shared" si="47"/>
        <v>44548</v>
      </c>
      <c r="AX38">
        <f t="shared" si="43"/>
        <v>2019</v>
      </c>
      <c r="AY38">
        <f t="shared" si="44"/>
        <v>11</v>
      </c>
      <c r="AZ38">
        <f t="shared" si="44"/>
        <v>11</v>
      </c>
      <c r="BA38">
        <f t="shared" si="44"/>
        <v>5</v>
      </c>
      <c r="BB38">
        <f t="shared" si="44"/>
        <v>4</v>
      </c>
      <c r="BC38">
        <f t="shared" si="44"/>
        <v>5</v>
      </c>
      <c r="BD38">
        <f t="shared" si="44"/>
        <v>3</v>
      </c>
      <c r="BE38">
        <f t="shared" si="44"/>
        <v>11</v>
      </c>
      <c r="BF38">
        <f t="shared" si="44"/>
        <v>8</v>
      </c>
      <c r="BG38">
        <f t="shared" si="44"/>
        <v>6</v>
      </c>
      <c r="BH38">
        <f t="shared" si="44"/>
        <v>7</v>
      </c>
      <c r="BI38">
        <f t="shared" si="44"/>
        <v>7</v>
      </c>
      <c r="BJ38">
        <f>'s1c2_nyers (2)'!W62</f>
        <v>11687</v>
      </c>
    </row>
    <row r="39" spans="11:62" x14ac:dyDescent="0.3">
      <c r="K39">
        <f>B11</f>
        <v>2018</v>
      </c>
      <c r="L39" t="s">
        <v>184</v>
      </c>
      <c r="M39" t="s">
        <v>184</v>
      </c>
      <c r="N39">
        <f t="shared" si="46"/>
        <v>8</v>
      </c>
      <c r="O39">
        <f t="shared" si="46"/>
        <v>10</v>
      </c>
      <c r="P39">
        <f t="shared" si="46"/>
        <v>6</v>
      </c>
      <c r="Q39">
        <f t="shared" si="46"/>
        <v>1</v>
      </c>
      <c r="R39">
        <f t="shared" si="46"/>
        <v>3</v>
      </c>
      <c r="S39">
        <f t="shared" si="46"/>
        <v>6</v>
      </c>
      <c r="T39">
        <f t="shared" si="46"/>
        <v>5</v>
      </c>
      <c r="U39">
        <f t="shared" si="46"/>
        <v>1</v>
      </c>
      <c r="V39">
        <f t="shared" si="46"/>
        <v>11</v>
      </c>
      <c r="W39">
        <f t="shared" si="47"/>
        <v>18181</v>
      </c>
      <c r="AX39">
        <f t="shared" si="43"/>
        <v>2020</v>
      </c>
      <c r="AY39">
        <f t="shared" si="44"/>
        <v>5</v>
      </c>
      <c r="AZ39">
        <f t="shared" si="44"/>
        <v>5</v>
      </c>
      <c r="BA39">
        <f t="shared" si="44"/>
        <v>10</v>
      </c>
      <c r="BB39">
        <f t="shared" si="44"/>
        <v>8</v>
      </c>
      <c r="BC39">
        <f t="shared" si="44"/>
        <v>3</v>
      </c>
      <c r="BD39">
        <f t="shared" si="44"/>
        <v>11</v>
      </c>
      <c r="BE39">
        <f t="shared" si="44"/>
        <v>6</v>
      </c>
      <c r="BF39">
        <f t="shared" si="44"/>
        <v>4</v>
      </c>
      <c r="BG39">
        <f t="shared" si="44"/>
        <v>2</v>
      </c>
      <c r="BH39">
        <f t="shared" si="44"/>
        <v>10</v>
      </c>
      <c r="BI39">
        <f t="shared" si="44"/>
        <v>10</v>
      </c>
      <c r="BJ39">
        <f>'s1c2_nyers (2)'!W63</f>
        <v>14379</v>
      </c>
    </row>
    <row r="40" spans="11:62" x14ac:dyDescent="0.3">
      <c r="K40">
        <f>B12</f>
        <v>2019</v>
      </c>
      <c r="L40" t="s">
        <v>184</v>
      </c>
      <c r="M40" t="s">
        <v>184</v>
      </c>
      <c r="N40">
        <f t="shared" si="46"/>
        <v>2</v>
      </c>
      <c r="O40">
        <f t="shared" si="46"/>
        <v>1</v>
      </c>
      <c r="P40">
        <f t="shared" si="46"/>
        <v>6</v>
      </c>
      <c r="Q40">
        <f t="shared" si="46"/>
        <v>10</v>
      </c>
      <c r="R40">
        <f t="shared" si="46"/>
        <v>3</v>
      </c>
      <c r="S40">
        <f t="shared" si="46"/>
        <v>4</v>
      </c>
      <c r="T40">
        <f t="shared" si="46"/>
        <v>3</v>
      </c>
      <c r="U40">
        <f t="shared" si="46"/>
        <v>5</v>
      </c>
      <c r="V40">
        <f t="shared" si="46"/>
        <v>7</v>
      </c>
      <c r="W40">
        <f t="shared" si="47"/>
        <v>23952</v>
      </c>
      <c r="AX40">
        <f t="shared" si="43"/>
        <v>2021</v>
      </c>
      <c r="AY40">
        <f t="shared" si="44"/>
        <v>9</v>
      </c>
      <c r="AZ40">
        <f t="shared" si="44"/>
        <v>9</v>
      </c>
      <c r="BA40">
        <f t="shared" si="44"/>
        <v>11</v>
      </c>
      <c r="BB40">
        <f t="shared" si="44"/>
        <v>1</v>
      </c>
      <c r="BC40">
        <f t="shared" si="44"/>
        <v>1</v>
      </c>
      <c r="BD40">
        <f t="shared" si="44"/>
        <v>10</v>
      </c>
      <c r="BE40">
        <f t="shared" si="44"/>
        <v>3</v>
      </c>
      <c r="BF40">
        <f t="shared" si="44"/>
        <v>5</v>
      </c>
      <c r="BG40">
        <f t="shared" si="44"/>
        <v>1</v>
      </c>
      <c r="BH40">
        <f t="shared" si="44"/>
        <v>8</v>
      </c>
      <c r="BI40">
        <f t="shared" si="44"/>
        <v>8</v>
      </c>
      <c r="BJ40">
        <f>'s1c2_nyers (2)'!W64</f>
        <v>11672</v>
      </c>
    </row>
    <row r="41" spans="11:62" x14ac:dyDescent="0.3">
      <c r="K41">
        <f>B13</f>
        <v>2020</v>
      </c>
      <c r="L41" t="s">
        <v>184</v>
      </c>
      <c r="M41" t="s">
        <v>184</v>
      </c>
      <c r="N41">
        <f t="shared" si="46"/>
        <v>2</v>
      </c>
      <c r="O41">
        <f t="shared" si="46"/>
        <v>4</v>
      </c>
      <c r="P41">
        <f t="shared" si="46"/>
        <v>6</v>
      </c>
      <c r="Q41">
        <f t="shared" si="46"/>
        <v>9</v>
      </c>
      <c r="R41">
        <f t="shared" si="46"/>
        <v>1</v>
      </c>
      <c r="S41">
        <f t="shared" si="46"/>
        <v>6</v>
      </c>
      <c r="T41">
        <f t="shared" si="46"/>
        <v>3</v>
      </c>
      <c r="U41">
        <f t="shared" si="46"/>
        <v>6</v>
      </c>
      <c r="V41">
        <f t="shared" si="46"/>
        <v>6</v>
      </c>
      <c r="W41">
        <f t="shared" si="47"/>
        <v>20497</v>
      </c>
      <c r="AX41">
        <f t="shared" si="43"/>
        <v>2022</v>
      </c>
      <c r="AY41">
        <f t="shared" si="44"/>
        <v>7</v>
      </c>
      <c r="AZ41">
        <f t="shared" si="44"/>
        <v>7</v>
      </c>
      <c r="BA41">
        <f t="shared" si="44"/>
        <v>1</v>
      </c>
      <c r="BB41">
        <f t="shared" si="44"/>
        <v>1</v>
      </c>
      <c r="BC41">
        <f t="shared" si="44"/>
        <v>10</v>
      </c>
      <c r="BD41">
        <f t="shared" si="44"/>
        <v>4</v>
      </c>
      <c r="BE41">
        <f t="shared" si="44"/>
        <v>4</v>
      </c>
      <c r="BF41">
        <f t="shared" si="44"/>
        <v>7</v>
      </c>
      <c r="BG41">
        <f t="shared" si="44"/>
        <v>9</v>
      </c>
      <c r="BH41">
        <f t="shared" si="44"/>
        <v>3</v>
      </c>
      <c r="BI41">
        <f t="shared" si="44"/>
        <v>3</v>
      </c>
      <c r="BJ41">
        <f>'s1c2_nyers (2)'!W65</f>
        <v>12699</v>
      </c>
    </row>
    <row r="42" spans="11:62" x14ac:dyDescent="0.3">
      <c r="K42">
        <f>B14</f>
        <v>2021</v>
      </c>
      <c r="L42" t="s">
        <v>184</v>
      </c>
      <c r="M42" t="s">
        <v>184</v>
      </c>
      <c r="N42">
        <f t="shared" si="46"/>
        <v>8</v>
      </c>
      <c r="O42">
        <f t="shared" si="46"/>
        <v>10</v>
      </c>
      <c r="P42">
        <f t="shared" si="46"/>
        <v>6</v>
      </c>
      <c r="Q42">
        <f t="shared" si="46"/>
        <v>4</v>
      </c>
      <c r="R42">
        <f t="shared" si="46"/>
        <v>3</v>
      </c>
      <c r="S42">
        <f t="shared" si="46"/>
        <v>1</v>
      </c>
      <c r="T42">
        <f t="shared" si="46"/>
        <v>1</v>
      </c>
      <c r="U42">
        <f t="shared" si="46"/>
        <v>2</v>
      </c>
      <c r="V42">
        <f t="shared" si="46"/>
        <v>10</v>
      </c>
      <c r="W42">
        <f t="shared" si="47"/>
        <v>8445</v>
      </c>
      <c r="AY42">
        <f>CORREL(AY5:AY15,$BJ$43:$BJ$53)</f>
        <v>0.43259343602713446</v>
      </c>
      <c r="AZ42">
        <f t="shared" ref="AZ42:BI42" si="48">CORREL(AZ5:AZ15,$BJ$43:$BJ$53)</f>
        <v>-0.43259343602713446</v>
      </c>
      <c r="BA42">
        <f t="shared" si="48"/>
        <v>0.3461043040613449</v>
      </c>
      <c r="BB42">
        <f t="shared" si="48"/>
        <v>-0.46418594856500517</v>
      </c>
      <c r="BC42">
        <f t="shared" si="48"/>
        <v>-0.18373613364756697</v>
      </c>
      <c r="BD42">
        <f t="shared" si="48"/>
        <v>0.60876821847202978</v>
      </c>
      <c r="BE42">
        <f t="shared" si="48"/>
        <v>3.0863489629646051E-2</v>
      </c>
      <c r="BF42">
        <f t="shared" si="48"/>
        <v>-0.24613139119034524</v>
      </c>
      <c r="BG42">
        <f t="shared" si="48"/>
        <v>-5.067020259225094E-2</v>
      </c>
      <c r="BH42">
        <f t="shared" si="48"/>
        <v>-0.34715314342673426</v>
      </c>
      <c r="BI42">
        <f t="shared" si="48"/>
        <v>0.34715314342673426</v>
      </c>
      <c r="BJ42" t="str">
        <f>'s1c2_nyers (2)'!W66</f>
        <v>y3</v>
      </c>
    </row>
    <row r="43" spans="11:62" x14ac:dyDescent="0.3">
      <c r="K43">
        <f>B15</f>
        <v>2022</v>
      </c>
      <c r="L43" t="s">
        <v>184</v>
      </c>
      <c r="M43" t="s">
        <v>184</v>
      </c>
      <c r="N43">
        <f t="shared" si="46"/>
        <v>4</v>
      </c>
      <c r="O43">
        <f t="shared" si="46"/>
        <v>2</v>
      </c>
      <c r="P43">
        <f t="shared" si="46"/>
        <v>5</v>
      </c>
      <c r="Q43">
        <f t="shared" si="46"/>
        <v>8</v>
      </c>
      <c r="R43">
        <f t="shared" si="46"/>
        <v>2</v>
      </c>
      <c r="S43">
        <f t="shared" si="46"/>
        <v>5</v>
      </c>
      <c r="T43">
        <f t="shared" si="46"/>
        <v>5</v>
      </c>
      <c r="U43">
        <f t="shared" si="46"/>
        <v>4</v>
      </c>
      <c r="V43">
        <f t="shared" si="46"/>
        <v>8</v>
      </c>
      <c r="W43">
        <f t="shared" si="47"/>
        <v>25862</v>
      </c>
      <c r="AX43">
        <f>AX31</f>
        <v>2011</v>
      </c>
      <c r="AY43">
        <f>RANK(AY5,AY$5:AY$15,IF(AY$42&gt;0,0,1))</f>
        <v>1</v>
      </c>
      <c r="AZ43">
        <f t="shared" ref="AZ43:BI43" si="49">RANK(AZ5,AZ$5:AZ$15,IF(AZ$42&gt;0,0,1))</f>
        <v>1</v>
      </c>
      <c r="BA43">
        <f t="shared" si="49"/>
        <v>3</v>
      </c>
      <c r="BB43">
        <f t="shared" si="49"/>
        <v>7</v>
      </c>
      <c r="BC43">
        <f t="shared" si="49"/>
        <v>6</v>
      </c>
      <c r="BD43">
        <f t="shared" si="49"/>
        <v>1</v>
      </c>
      <c r="BE43">
        <f t="shared" si="49"/>
        <v>5</v>
      </c>
      <c r="BF43">
        <f t="shared" si="49"/>
        <v>6</v>
      </c>
      <c r="BG43">
        <f t="shared" si="49"/>
        <v>2</v>
      </c>
      <c r="BH43">
        <f t="shared" si="49"/>
        <v>2</v>
      </c>
      <c r="BI43">
        <f t="shared" si="49"/>
        <v>2</v>
      </c>
      <c r="BJ43">
        <f>'s1c2_nyers (2)'!W67</f>
        <v>169436</v>
      </c>
    </row>
    <row r="44" spans="11:62" x14ac:dyDescent="0.3">
      <c r="AX44">
        <f t="shared" ref="AX44:BI53" si="50">AX32</f>
        <v>2012</v>
      </c>
      <c r="AY44">
        <f t="shared" ref="AY44:BI44" si="51">RANK(AY6,AY$5:AY$15,IF(AY$42&gt;0,0,1))</f>
        <v>3</v>
      </c>
      <c r="AZ44">
        <f t="shared" si="51"/>
        <v>3</v>
      </c>
      <c r="BA44">
        <f t="shared" si="51"/>
        <v>7</v>
      </c>
      <c r="BB44">
        <f t="shared" si="51"/>
        <v>4</v>
      </c>
      <c r="BC44">
        <f t="shared" si="51"/>
        <v>1</v>
      </c>
      <c r="BD44">
        <f t="shared" si="51"/>
        <v>6</v>
      </c>
      <c r="BE44">
        <f t="shared" si="51"/>
        <v>1</v>
      </c>
      <c r="BF44">
        <f t="shared" si="51"/>
        <v>2</v>
      </c>
      <c r="BG44">
        <f t="shared" si="51"/>
        <v>9</v>
      </c>
      <c r="BH44">
        <f t="shared" si="51"/>
        <v>9</v>
      </c>
      <c r="BI44">
        <f t="shared" si="51"/>
        <v>9</v>
      </c>
      <c r="BJ44">
        <f>'s1c2_nyers (2)'!W68</f>
        <v>144504</v>
      </c>
    </row>
    <row r="45" spans="11:62" x14ac:dyDescent="0.3">
      <c r="K45">
        <f>K33</f>
        <v>2011</v>
      </c>
      <c r="L45" t="s">
        <v>184</v>
      </c>
      <c r="M45" t="s">
        <v>184</v>
      </c>
      <c r="N45">
        <f t="shared" ref="N45:W55" si="52">N33</f>
        <v>8</v>
      </c>
      <c r="O45">
        <f t="shared" si="52"/>
        <v>6</v>
      </c>
      <c r="P45">
        <f t="shared" si="52"/>
        <v>4</v>
      </c>
      <c r="Q45">
        <f t="shared" si="52"/>
        <v>3</v>
      </c>
      <c r="R45">
        <f t="shared" si="52"/>
        <v>3</v>
      </c>
      <c r="S45">
        <f t="shared" si="52"/>
        <v>6</v>
      </c>
      <c r="T45">
        <f t="shared" si="52"/>
        <v>5</v>
      </c>
      <c r="U45" s="30">
        <f>12-U33</f>
        <v>3</v>
      </c>
      <c r="V45">
        <f t="shared" si="52"/>
        <v>3</v>
      </c>
      <c r="W45">
        <f t="shared" si="52"/>
        <v>71336</v>
      </c>
      <c r="AX45">
        <f t="shared" si="50"/>
        <v>2013</v>
      </c>
      <c r="AY45">
        <f t="shared" ref="AY45:BI45" si="53">RANK(AY7,AY$5:AY$15,IF(AY$42&gt;0,0,1))</f>
        <v>4</v>
      </c>
      <c r="AZ45">
        <f t="shared" si="53"/>
        <v>4</v>
      </c>
      <c r="BA45">
        <f t="shared" si="53"/>
        <v>1</v>
      </c>
      <c r="BB45">
        <f t="shared" si="53"/>
        <v>1</v>
      </c>
      <c r="BC45">
        <f t="shared" si="53"/>
        <v>3</v>
      </c>
      <c r="BD45">
        <f t="shared" si="53"/>
        <v>2</v>
      </c>
      <c r="BE45">
        <f t="shared" si="53"/>
        <v>10</v>
      </c>
      <c r="BF45">
        <f t="shared" si="53"/>
        <v>1</v>
      </c>
      <c r="BG45">
        <f t="shared" si="53"/>
        <v>8</v>
      </c>
      <c r="BH45">
        <f t="shared" si="53"/>
        <v>1</v>
      </c>
      <c r="BI45">
        <f t="shared" si="53"/>
        <v>1</v>
      </c>
      <c r="BJ45">
        <f>'s1c2_nyers (2)'!W69</f>
        <v>156535</v>
      </c>
    </row>
    <row r="46" spans="11:62" x14ac:dyDescent="0.3">
      <c r="K46">
        <f>K34</f>
        <v>2012</v>
      </c>
      <c r="L46" t="s">
        <v>184</v>
      </c>
      <c r="M46" t="s">
        <v>184</v>
      </c>
      <c r="N46">
        <f t="shared" si="52"/>
        <v>7</v>
      </c>
      <c r="O46">
        <f t="shared" si="52"/>
        <v>7</v>
      </c>
      <c r="P46">
        <f t="shared" si="52"/>
        <v>1</v>
      </c>
      <c r="Q46">
        <f t="shared" si="52"/>
        <v>7</v>
      </c>
      <c r="R46">
        <f t="shared" si="52"/>
        <v>3</v>
      </c>
      <c r="S46">
        <f t="shared" si="52"/>
        <v>6</v>
      </c>
      <c r="T46">
        <f t="shared" si="52"/>
        <v>5</v>
      </c>
      <c r="U46" s="30">
        <f t="shared" ref="U46:U55" si="54">12-U34</f>
        <v>4</v>
      </c>
      <c r="V46">
        <f t="shared" si="52"/>
        <v>4</v>
      </c>
      <c r="W46">
        <f t="shared" si="52"/>
        <v>68754</v>
      </c>
      <c r="AX46">
        <f t="shared" si="50"/>
        <v>2015</v>
      </c>
      <c r="AY46">
        <f t="shared" ref="AY46:BI46" si="55">RANK(AY8,AY$5:AY$15,IF(AY$42&gt;0,0,1))</f>
        <v>8</v>
      </c>
      <c r="AZ46">
        <f t="shared" si="55"/>
        <v>8</v>
      </c>
      <c r="BA46">
        <f t="shared" si="55"/>
        <v>8</v>
      </c>
      <c r="BB46">
        <f t="shared" si="55"/>
        <v>6</v>
      </c>
      <c r="BC46">
        <f t="shared" si="55"/>
        <v>8</v>
      </c>
      <c r="BD46">
        <f t="shared" si="55"/>
        <v>8</v>
      </c>
      <c r="BE46">
        <f t="shared" si="55"/>
        <v>7</v>
      </c>
      <c r="BF46">
        <f t="shared" si="55"/>
        <v>11</v>
      </c>
      <c r="BG46">
        <f t="shared" si="55"/>
        <v>7</v>
      </c>
      <c r="BH46">
        <f t="shared" si="55"/>
        <v>6</v>
      </c>
      <c r="BI46">
        <f t="shared" si="55"/>
        <v>6</v>
      </c>
      <c r="BJ46">
        <f>'s1c2_nyers (2)'!W70</f>
        <v>141165</v>
      </c>
    </row>
    <row r="47" spans="11:62" x14ac:dyDescent="0.3">
      <c r="K47">
        <f>K35</f>
        <v>2013</v>
      </c>
      <c r="L47" t="s">
        <v>184</v>
      </c>
      <c r="M47" t="s">
        <v>184</v>
      </c>
      <c r="N47">
        <f t="shared" si="52"/>
        <v>6</v>
      </c>
      <c r="O47">
        <f t="shared" si="52"/>
        <v>5</v>
      </c>
      <c r="P47">
        <f t="shared" si="52"/>
        <v>3</v>
      </c>
      <c r="Q47">
        <f t="shared" si="52"/>
        <v>6</v>
      </c>
      <c r="R47">
        <f t="shared" si="52"/>
        <v>3</v>
      </c>
      <c r="S47">
        <f t="shared" si="52"/>
        <v>6</v>
      </c>
      <c r="T47">
        <f t="shared" si="52"/>
        <v>5</v>
      </c>
      <c r="U47" s="30">
        <f t="shared" si="54"/>
        <v>1</v>
      </c>
      <c r="V47">
        <f t="shared" si="52"/>
        <v>1</v>
      </c>
      <c r="W47">
        <f t="shared" si="52"/>
        <v>68851</v>
      </c>
      <c r="AX47">
        <f t="shared" si="50"/>
        <v>2016</v>
      </c>
      <c r="AY47">
        <f t="shared" ref="AY47:BI47" si="56">RANK(AY9,AY$5:AY$15,IF(AY$42&gt;0,0,1))</f>
        <v>2</v>
      </c>
      <c r="AZ47">
        <f t="shared" si="56"/>
        <v>2</v>
      </c>
      <c r="BA47">
        <f t="shared" si="56"/>
        <v>9</v>
      </c>
      <c r="BB47">
        <f t="shared" si="56"/>
        <v>11</v>
      </c>
      <c r="BC47">
        <f t="shared" si="56"/>
        <v>6</v>
      </c>
      <c r="BD47">
        <f t="shared" si="56"/>
        <v>5</v>
      </c>
      <c r="BE47">
        <f t="shared" si="56"/>
        <v>8</v>
      </c>
      <c r="BF47">
        <f t="shared" si="56"/>
        <v>8</v>
      </c>
      <c r="BG47">
        <f t="shared" si="56"/>
        <v>4</v>
      </c>
      <c r="BH47">
        <f t="shared" si="56"/>
        <v>4</v>
      </c>
      <c r="BI47">
        <f t="shared" si="56"/>
        <v>4</v>
      </c>
      <c r="BJ47">
        <f>'s1c2_nyers (2)'!W71</f>
        <v>58969</v>
      </c>
    </row>
    <row r="48" spans="11:62" x14ac:dyDescent="0.3">
      <c r="K48">
        <f>K36</f>
        <v>2015</v>
      </c>
      <c r="L48" t="s">
        <v>184</v>
      </c>
      <c r="M48" t="s">
        <v>184</v>
      </c>
      <c r="N48">
        <f t="shared" si="52"/>
        <v>8</v>
      </c>
      <c r="O48">
        <f t="shared" si="52"/>
        <v>9</v>
      </c>
      <c r="P48">
        <f t="shared" si="52"/>
        <v>2</v>
      </c>
      <c r="Q48">
        <f t="shared" si="52"/>
        <v>5</v>
      </c>
      <c r="R48">
        <f t="shared" si="52"/>
        <v>3</v>
      </c>
      <c r="S48">
        <f t="shared" si="52"/>
        <v>6</v>
      </c>
      <c r="T48">
        <f t="shared" si="52"/>
        <v>5</v>
      </c>
      <c r="U48" s="30">
        <f t="shared" si="54"/>
        <v>2</v>
      </c>
      <c r="V48">
        <f t="shared" si="52"/>
        <v>2</v>
      </c>
      <c r="W48">
        <f t="shared" si="52"/>
        <v>61656</v>
      </c>
      <c r="AX48">
        <f t="shared" si="50"/>
        <v>2017</v>
      </c>
      <c r="AY48">
        <f t="shared" ref="AY48:BI48" si="57">RANK(AY10,AY$5:AY$15,IF(AY$42&gt;0,0,1))</f>
        <v>6</v>
      </c>
      <c r="AZ48">
        <f t="shared" si="57"/>
        <v>6</v>
      </c>
      <c r="BA48">
        <f t="shared" si="57"/>
        <v>4</v>
      </c>
      <c r="BB48">
        <f t="shared" si="57"/>
        <v>10</v>
      </c>
      <c r="BC48">
        <f t="shared" si="57"/>
        <v>8</v>
      </c>
      <c r="BD48">
        <f t="shared" si="57"/>
        <v>7</v>
      </c>
      <c r="BE48">
        <f t="shared" si="57"/>
        <v>9</v>
      </c>
      <c r="BF48">
        <f t="shared" si="57"/>
        <v>3</v>
      </c>
      <c r="BG48">
        <f t="shared" si="57"/>
        <v>5</v>
      </c>
      <c r="BH48">
        <f t="shared" si="57"/>
        <v>5</v>
      </c>
      <c r="BI48">
        <f t="shared" si="57"/>
        <v>5</v>
      </c>
      <c r="BJ48">
        <f>'s1c2_nyers (2)'!W72</f>
        <v>58076</v>
      </c>
    </row>
    <row r="49" spans="11:62" x14ac:dyDescent="0.3">
      <c r="K49">
        <f>K37</f>
        <v>2016</v>
      </c>
      <c r="L49" t="s">
        <v>184</v>
      </c>
      <c r="M49" t="s">
        <v>184</v>
      </c>
      <c r="N49">
        <f t="shared" si="52"/>
        <v>1</v>
      </c>
      <c r="O49">
        <f t="shared" si="52"/>
        <v>3</v>
      </c>
      <c r="P49">
        <f t="shared" si="52"/>
        <v>6</v>
      </c>
      <c r="Q49">
        <f t="shared" si="52"/>
        <v>11</v>
      </c>
      <c r="R49">
        <f t="shared" si="52"/>
        <v>3</v>
      </c>
      <c r="S49">
        <f t="shared" si="52"/>
        <v>2</v>
      </c>
      <c r="T49">
        <f t="shared" si="52"/>
        <v>2</v>
      </c>
      <c r="U49" s="30">
        <f t="shared" si="54"/>
        <v>9</v>
      </c>
      <c r="V49">
        <f t="shared" si="52"/>
        <v>9</v>
      </c>
      <c r="W49">
        <f t="shared" si="52"/>
        <v>19354</v>
      </c>
      <c r="AX49">
        <f t="shared" si="50"/>
        <v>2018</v>
      </c>
      <c r="AY49">
        <f t="shared" ref="AY49:BI49" si="58">RANK(AY11,AY$5:AY$15,IF(AY$42&gt;0,0,1))</f>
        <v>10</v>
      </c>
      <c r="AZ49">
        <f t="shared" si="58"/>
        <v>10</v>
      </c>
      <c r="BA49">
        <f t="shared" si="58"/>
        <v>6</v>
      </c>
      <c r="BB49">
        <f t="shared" si="58"/>
        <v>9</v>
      </c>
      <c r="BC49">
        <f t="shared" si="58"/>
        <v>11</v>
      </c>
      <c r="BD49">
        <f t="shared" si="58"/>
        <v>8</v>
      </c>
      <c r="BE49">
        <f t="shared" si="58"/>
        <v>2</v>
      </c>
      <c r="BF49">
        <f t="shared" si="58"/>
        <v>10</v>
      </c>
      <c r="BG49">
        <f t="shared" si="58"/>
        <v>1</v>
      </c>
      <c r="BH49">
        <f t="shared" si="58"/>
        <v>11</v>
      </c>
      <c r="BI49">
        <f t="shared" si="58"/>
        <v>11</v>
      </c>
      <c r="BJ49">
        <f>'s1c2_nyers (2)'!W73</f>
        <v>81428</v>
      </c>
    </row>
    <row r="50" spans="11:62" x14ac:dyDescent="0.3">
      <c r="K50">
        <f>K38</f>
        <v>2017</v>
      </c>
      <c r="L50" t="s">
        <v>184</v>
      </c>
      <c r="M50" t="s">
        <v>184</v>
      </c>
      <c r="N50">
        <f t="shared" si="52"/>
        <v>5</v>
      </c>
      <c r="O50">
        <f t="shared" si="52"/>
        <v>8</v>
      </c>
      <c r="P50">
        <f t="shared" si="52"/>
        <v>6</v>
      </c>
      <c r="Q50">
        <f t="shared" si="52"/>
        <v>2</v>
      </c>
      <c r="R50">
        <f t="shared" si="52"/>
        <v>3</v>
      </c>
      <c r="S50">
        <f t="shared" si="52"/>
        <v>3</v>
      </c>
      <c r="T50">
        <f t="shared" si="52"/>
        <v>5</v>
      </c>
      <c r="U50" s="30">
        <f t="shared" si="54"/>
        <v>5</v>
      </c>
      <c r="V50">
        <f t="shared" si="52"/>
        <v>5</v>
      </c>
      <c r="W50">
        <f t="shared" si="52"/>
        <v>44548</v>
      </c>
      <c r="AX50">
        <f t="shared" si="50"/>
        <v>2019</v>
      </c>
      <c r="AY50">
        <f t="shared" ref="AY50:BI50" si="59">RANK(AY12,AY$5:AY$15,IF(AY$42&gt;0,0,1))</f>
        <v>11</v>
      </c>
      <c r="AZ50">
        <f t="shared" si="59"/>
        <v>11</v>
      </c>
      <c r="BA50">
        <f t="shared" si="59"/>
        <v>5</v>
      </c>
      <c r="BB50">
        <f t="shared" si="59"/>
        <v>4</v>
      </c>
      <c r="BC50">
        <f t="shared" si="59"/>
        <v>5</v>
      </c>
      <c r="BD50">
        <f t="shared" si="59"/>
        <v>3</v>
      </c>
      <c r="BE50">
        <f t="shared" si="59"/>
        <v>11</v>
      </c>
      <c r="BF50">
        <f t="shared" si="59"/>
        <v>8</v>
      </c>
      <c r="BG50">
        <f t="shared" si="59"/>
        <v>6</v>
      </c>
      <c r="BH50">
        <f t="shared" si="59"/>
        <v>7</v>
      </c>
      <c r="BI50">
        <f t="shared" si="59"/>
        <v>7</v>
      </c>
      <c r="BJ50">
        <f>'s1c2_nyers (2)'!W74</f>
        <v>90168</v>
      </c>
    </row>
    <row r="51" spans="11:62" x14ac:dyDescent="0.3">
      <c r="K51">
        <f>K39</f>
        <v>2018</v>
      </c>
      <c r="L51" t="s">
        <v>184</v>
      </c>
      <c r="M51" t="s">
        <v>184</v>
      </c>
      <c r="N51">
        <f t="shared" si="52"/>
        <v>8</v>
      </c>
      <c r="O51">
        <f t="shared" si="52"/>
        <v>10</v>
      </c>
      <c r="P51">
        <f t="shared" si="52"/>
        <v>6</v>
      </c>
      <c r="Q51">
        <f t="shared" si="52"/>
        <v>1</v>
      </c>
      <c r="R51">
        <f t="shared" si="52"/>
        <v>3</v>
      </c>
      <c r="S51">
        <f t="shared" si="52"/>
        <v>6</v>
      </c>
      <c r="T51">
        <f t="shared" si="52"/>
        <v>5</v>
      </c>
      <c r="U51" s="30">
        <f t="shared" si="54"/>
        <v>11</v>
      </c>
      <c r="V51">
        <f t="shared" si="52"/>
        <v>11</v>
      </c>
      <c r="W51">
        <f t="shared" si="52"/>
        <v>18181</v>
      </c>
      <c r="AX51">
        <f t="shared" si="50"/>
        <v>2020</v>
      </c>
      <c r="AY51">
        <f t="shared" ref="AY51:BI51" si="60">RANK(AY13,AY$5:AY$15,IF(AY$42&gt;0,0,1))</f>
        <v>5</v>
      </c>
      <c r="AZ51">
        <f t="shared" si="60"/>
        <v>5</v>
      </c>
      <c r="BA51">
        <f t="shared" si="60"/>
        <v>10</v>
      </c>
      <c r="BB51">
        <f t="shared" si="60"/>
        <v>8</v>
      </c>
      <c r="BC51">
        <f t="shared" si="60"/>
        <v>3</v>
      </c>
      <c r="BD51">
        <f t="shared" si="60"/>
        <v>11</v>
      </c>
      <c r="BE51">
        <f t="shared" si="60"/>
        <v>6</v>
      </c>
      <c r="BF51">
        <f t="shared" si="60"/>
        <v>4</v>
      </c>
      <c r="BG51">
        <f t="shared" si="60"/>
        <v>10</v>
      </c>
      <c r="BH51">
        <f t="shared" si="60"/>
        <v>10</v>
      </c>
      <c r="BI51">
        <f t="shared" si="60"/>
        <v>10</v>
      </c>
      <c r="BJ51">
        <f>'s1c2_nyers (2)'!W75</f>
        <v>81532</v>
      </c>
    </row>
    <row r="52" spans="11:62" x14ac:dyDescent="0.3">
      <c r="K52">
        <f>K40</f>
        <v>2019</v>
      </c>
      <c r="L52" t="s">
        <v>184</v>
      </c>
      <c r="M52" t="s">
        <v>184</v>
      </c>
      <c r="N52">
        <f t="shared" si="52"/>
        <v>2</v>
      </c>
      <c r="O52">
        <f t="shared" si="52"/>
        <v>1</v>
      </c>
      <c r="P52">
        <f t="shared" si="52"/>
        <v>6</v>
      </c>
      <c r="Q52">
        <f t="shared" si="52"/>
        <v>10</v>
      </c>
      <c r="R52">
        <f t="shared" si="52"/>
        <v>3</v>
      </c>
      <c r="S52">
        <f t="shared" si="52"/>
        <v>4</v>
      </c>
      <c r="T52">
        <f t="shared" si="52"/>
        <v>3</v>
      </c>
      <c r="U52" s="30">
        <f t="shared" si="54"/>
        <v>7</v>
      </c>
      <c r="V52">
        <f t="shared" si="52"/>
        <v>7</v>
      </c>
      <c r="W52">
        <f t="shared" si="52"/>
        <v>23952</v>
      </c>
      <c r="AX52">
        <f t="shared" si="50"/>
        <v>2021</v>
      </c>
      <c r="AY52">
        <f t="shared" ref="AY52:BI52" si="61">RANK(AY14,AY$5:AY$15,IF(AY$42&gt;0,0,1))</f>
        <v>9</v>
      </c>
      <c r="AZ52">
        <f t="shared" si="61"/>
        <v>9</v>
      </c>
      <c r="BA52">
        <f t="shared" si="61"/>
        <v>11</v>
      </c>
      <c r="BB52">
        <f t="shared" si="61"/>
        <v>1</v>
      </c>
      <c r="BC52">
        <f t="shared" si="61"/>
        <v>1</v>
      </c>
      <c r="BD52">
        <f t="shared" si="61"/>
        <v>10</v>
      </c>
      <c r="BE52">
        <f t="shared" si="61"/>
        <v>3</v>
      </c>
      <c r="BF52">
        <f t="shared" si="61"/>
        <v>5</v>
      </c>
      <c r="BG52">
        <f t="shared" si="61"/>
        <v>11</v>
      </c>
      <c r="BH52">
        <f t="shared" si="61"/>
        <v>8</v>
      </c>
      <c r="BI52">
        <f t="shared" si="61"/>
        <v>8</v>
      </c>
      <c r="BJ52">
        <f>'s1c2_nyers (2)'!W76</f>
        <v>75217</v>
      </c>
    </row>
    <row r="53" spans="11:62" x14ac:dyDescent="0.3">
      <c r="K53">
        <f>K41</f>
        <v>2020</v>
      </c>
      <c r="L53" t="s">
        <v>184</v>
      </c>
      <c r="M53" t="s">
        <v>184</v>
      </c>
      <c r="N53">
        <f t="shared" si="52"/>
        <v>2</v>
      </c>
      <c r="O53">
        <f t="shared" si="52"/>
        <v>4</v>
      </c>
      <c r="P53">
        <f t="shared" si="52"/>
        <v>6</v>
      </c>
      <c r="Q53">
        <f t="shared" si="52"/>
        <v>9</v>
      </c>
      <c r="R53">
        <f t="shared" si="52"/>
        <v>1</v>
      </c>
      <c r="S53">
        <f t="shared" si="52"/>
        <v>6</v>
      </c>
      <c r="T53">
        <f t="shared" si="52"/>
        <v>3</v>
      </c>
      <c r="U53" s="30">
        <f t="shared" si="54"/>
        <v>6</v>
      </c>
      <c r="V53">
        <f t="shared" si="52"/>
        <v>6</v>
      </c>
      <c r="W53">
        <f t="shared" si="52"/>
        <v>20497</v>
      </c>
      <c r="AX53">
        <f t="shared" si="50"/>
        <v>2022</v>
      </c>
      <c r="AY53">
        <f t="shared" ref="AY53:BI53" si="62">RANK(AY15,AY$5:AY$15,IF(AY$42&gt;0,0,1))</f>
        <v>7</v>
      </c>
      <c r="AZ53">
        <f t="shared" si="62"/>
        <v>7</v>
      </c>
      <c r="BA53">
        <f t="shared" si="62"/>
        <v>1</v>
      </c>
      <c r="BB53">
        <f t="shared" si="62"/>
        <v>1</v>
      </c>
      <c r="BC53">
        <f t="shared" si="62"/>
        <v>10</v>
      </c>
      <c r="BD53">
        <f t="shared" si="62"/>
        <v>4</v>
      </c>
      <c r="BE53">
        <f t="shared" si="62"/>
        <v>4</v>
      </c>
      <c r="BF53">
        <f t="shared" si="62"/>
        <v>7</v>
      </c>
      <c r="BG53">
        <f t="shared" si="62"/>
        <v>3</v>
      </c>
      <c r="BH53">
        <f t="shared" si="62"/>
        <v>3</v>
      </c>
      <c r="BI53">
        <f t="shared" si="62"/>
        <v>3</v>
      </c>
      <c r="BJ53">
        <f>'s1c2_nyers (2)'!W77</f>
        <v>88272</v>
      </c>
    </row>
    <row r="54" spans="11:62" x14ac:dyDescent="0.3">
      <c r="K54">
        <f>K42</f>
        <v>2021</v>
      </c>
      <c r="L54" t="s">
        <v>184</v>
      </c>
      <c r="M54" t="s">
        <v>184</v>
      </c>
      <c r="N54">
        <f t="shared" si="52"/>
        <v>8</v>
      </c>
      <c r="O54">
        <f t="shared" si="52"/>
        <v>10</v>
      </c>
      <c r="P54">
        <f t="shared" si="52"/>
        <v>6</v>
      </c>
      <c r="Q54">
        <f t="shared" si="52"/>
        <v>4</v>
      </c>
      <c r="R54">
        <f t="shared" si="52"/>
        <v>3</v>
      </c>
      <c r="S54">
        <f t="shared" si="52"/>
        <v>1</v>
      </c>
      <c r="T54">
        <f t="shared" si="52"/>
        <v>1</v>
      </c>
      <c r="U54" s="30">
        <f t="shared" si="54"/>
        <v>10</v>
      </c>
      <c r="V54">
        <f t="shared" si="52"/>
        <v>10</v>
      </c>
      <c r="W54">
        <f t="shared" si="52"/>
        <v>8445</v>
      </c>
      <c r="AY54">
        <f>CORREL(AY5:AY15,$BJ$55:$BJ$65)</f>
        <v>4.5121373484658792E-2</v>
      </c>
      <c r="AZ54">
        <f t="shared" ref="AZ54:BI54" si="63">CORREL(AZ5:AZ15,$BJ$55:$BJ$65)</f>
        <v>-4.5121373484658819E-2</v>
      </c>
      <c r="BA54">
        <f t="shared" si="63"/>
        <v>0.48754465912894179</v>
      </c>
      <c r="BB54">
        <f t="shared" si="63"/>
        <v>-0.11569539703366537</v>
      </c>
      <c r="BC54">
        <f t="shared" si="63"/>
        <v>0.24031091425209433</v>
      </c>
      <c r="BD54">
        <f t="shared" si="63"/>
        <v>0.46116490492827661</v>
      </c>
      <c r="BE54">
        <f t="shared" si="63"/>
        <v>1.7699525562481586E-2</v>
      </c>
      <c r="BF54">
        <f t="shared" si="63"/>
        <v>-0.10471297875277491</v>
      </c>
      <c r="BG54">
        <f t="shared" si="63"/>
        <v>-0.37170532561907832</v>
      </c>
      <c r="BH54">
        <f t="shared" si="63"/>
        <v>4.572065535353774E-2</v>
      </c>
      <c r="BI54">
        <f t="shared" si="63"/>
        <v>-4.5720655353537823E-2</v>
      </c>
      <c r="BJ54" t="str">
        <f>'s1c2_nyers (2)'!W78</f>
        <v>y4</v>
      </c>
    </row>
    <row r="55" spans="11:62" x14ac:dyDescent="0.3">
      <c r="K55">
        <f>K43</f>
        <v>2022</v>
      </c>
      <c r="L55" t="s">
        <v>184</v>
      </c>
      <c r="M55" t="s">
        <v>184</v>
      </c>
      <c r="N55">
        <f t="shared" si="52"/>
        <v>4</v>
      </c>
      <c r="O55">
        <f t="shared" si="52"/>
        <v>2</v>
      </c>
      <c r="P55">
        <f t="shared" si="52"/>
        <v>5</v>
      </c>
      <c r="Q55">
        <f t="shared" si="52"/>
        <v>8</v>
      </c>
      <c r="R55">
        <f t="shared" si="52"/>
        <v>2</v>
      </c>
      <c r="S55">
        <f t="shared" si="52"/>
        <v>5</v>
      </c>
      <c r="T55">
        <f t="shared" si="52"/>
        <v>5</v>
      </c>
      <c r="U55" s="30">
        <f t="shared" si="54"/>
        <v>8</v>
      </c>
      <c r="V55">
        <f t="shared" si="52"/>
        <v>8</v>
      </c>
      <c r="W55">
        <f t="shared" si="52"/>
        <v>25862</v>
      </c>
      <c r="AX55">
        <f>AX43</f>
        <v>2011</v>
      </c>
      <c r="AY55">
        <f>RANK(AY5,AY$5:AY$15,IF(AY$54&gt;0,0,1))</f>
        <v>1</v>
      </c>
      <c r="AZ55">
        <f t="shared" ref="AZ55:BI55" si="64">RANK(AZ5,AZ$5:AZ$15,IF(AZ$54&gt;0,0,1))</f>
        <v>1</v>
      </c>
      <c r="BA55">
        <f t="shared" si="64"/>
        <v>3</v>
      </c>
      <c r="BB55">
        <f t="shared" si="64"/>
        <v>7</v>
      </c>
      <c r="BC55">
        <f t="shared" si="64"/>
        <v>5</v>
      </c>
      <c r="BD55">
        <f t="shared" si="64"/>
        <v>1</v>
      </c>
      <c r="BE55">
        <f t="shared" si="64"/>
        <v>5</v>
      </c>
      <c r="BF55">
        <f t="shared" si="64"/>
        <v>6</v>
      </c>
      <c r="BG55">
        <f t="shared" si="64"/>
        <v>2</v>
      </c>
      <c r="BH55">
        <f t="shared" si="64"/>
        <v>10</v>
      </c>
      <c r="BI55">
        <f t="shared" si="64"/>
        <v>10</v>
      </c>
      <c r="BJ55">
        <f>'s1c2_nyers (2)'!W79</f>
        <v>669527</v>
      </c>
    </row>
    <row r="56" spans="11:62" x14ac:dyDescent="0.3">
      <c r="AX56">
        <f t="shared" ref="AX56:BI65" si="65">AX44</f>
        <v>2012</v>
      </c>
      <c r="AY56">
        <f t="shared" ref="AY56:BI56" si="66">RANK(AY6,AY$5:AY$15,IF(AY$54&gt;0,0,1))</f>
        <v>3</v>
      </c>
      <c r="AZ56">
        <f t="shared" si="66"/>
        <v>3</v>
      </c>
      <c r="BA56">
        <f t="shared" si="66"/>
        <v>7</v>
      </c>
      <c r="BB56">
        <f t="shared" si="66"/>
        <v>4</v>
      </c>
      <c r="BC56">
        <f t="shared" si="66"/>
        <v>10</v>
      </c>
      <c r="BD56">
        <f t="shared" si="66"/>
        <v>6</v>
      </c>
      <c r="BE56">
        <f t="shared" si="66"/>
        <v>1</v>
      </c>
      <c r="BF56">
        <f t="shared" si="66"/>
        <v>2</v>
      </c>
      <c r="BG56">
        <f t="shared" si="66"/>
        <v>9</v>
      </c>
      <c r="BH56">
        <f t="shared" si="66"/>
        <v>3</v>
      </c>
      <c r="BI56">
        <f t="shared" si="66"/>
        <v>3</v>
      </c>
      <c r="BJ56">
        <f>'s1c2_nyers (2)'!W80</f>
        <v>642587</v>
      </c>
    </row>
    <row r="57" spans="11:62" x14ac:dyDescent="0.3">
      <c r="U57" t="s">
        <v>190</v>
      </c>
      <c r="AX57">
        <f t="shared" si="65"/>
        <v>2013</v>
      </c>
      <c r="AY57">
        <f t="shared" ref="AY57:BI57" si="67">RANK(AY7,AY$5:AY$15,IF(AY$54&gt;0,0,1))</f>
        <v>4</v>
      </c>
      <c r="AZ57">
        <f t="shared" si="67"/>
        <v>4</v>
      </c>
      <c r="BA57">
        <f t="shared" si="67"/>
        <v>1</v>
      </c>
      <c r="BB57">
        <f t="shared" si="67"/>
        <v>1</v>
      </c>
      <c r="BC57">
        <f t="shared" si="67"/>
        <v>8</v>
      </c>
      <c r="BD57">
        <f t="shared" si="67"/>
        <v>2</v>
      </c>
      <c r="BE57">
        <f t="shared" si="67"/>
        <v>10</v>
      </c>
      <c r="BF57">
        <f t="shared" si="67"/>
        <v>1</v>
      </c>
      <c r="BG57">
        <f t="shared" si="67"/>
        <v>8</v>
      </c>
      <c r="BH57">
        <f t="shared" si="67"/>
        <v>11</v>
      </c>
      <c r="BI57">
        <f t="shared" si="67"/>
        <v>11</v>
      </c>
      <c r="BJ57">
        <f>'s1c2_nyers (2)'!W81</f>
        <v>671557</v>
      </c>
    </row>
    <row r="58" spans="11:62" x14ac:dyDescent="0.3">
      <c r="U58" t="s">
        <v>191</v>
      </c>
      <c r="AX58">
        <f t="shared" si="65"/>
        <v>2015</v>
      </c>
      <c r="AY58">
        <f t="shared" ref="AY58:BI58" si="68">RANK(AY8,AY$5:AY$15,IF(AY$54&gt;0,0,1))</f>
        <v>8</v>
      </c>
      <c r="AZ58">
        <f t="shared" si="68"/>
        <v>8</v>
      </c>
      <c r="BA58">
        <f t="shared" si="68"/>
        <v>8</v>
      </c>
      <c r="BB58">
        <f t="shared" si="68"/>
        <v>6</v>
      </c>
      <c r="BC58">
        <f t="shared" si="68"/>
        <v>3</v>
      </c>
      <c r="BD58">
        <f t="shared" si="68"/>
        <v>8</v>
      </c>
      <c r="BE58">
        <f t="shared" si="68"/>
        <v>7</v>
      </c>
      <c r="BF58">
        <f t="shared" si="68"/>
        <v>11</v>
      </c>
      <c r="BG58">
        <f t="shared" si="68"/>
        <v>7</v>
      </c>
      <c r="BH58">
        <f t="shared" si="68"/>
        <v>6</v>
      </c>
      <c r="BI58">
        <f t="shared" si="68"/>
        <v>6</v>
      </c>
      <c r="BJ58">
        <f>'s1c2_nyers (2)'!W82</f>
        <v>652244</v>
      </c>
    </row>
    <row r="59" spans="11:62" x14ac:dyDescent="0.3">
      <c r="AX59">
        <f t="shared" si="65"/>
        <v>2016</v>
      </c>
      <c r="AY59">
        <f t="shared" ref="AY59:BI59" si="69">RANK(AY9,AY$5:AY$15,IF(AY$54&gt;0,0,1))</f>
        <v>2</v>
      </c>
      <c r="AZ59">
        <f t="shared" si="69"/>
        <v>2</v>
      </c>
      <c r="BA59">
        <f t="shared" si="69"/>
        <v>9</v>
      </c>
      <c r="BB59">
        <f t="shared" si="69"/>
        <v>11</v>
      </c>
      <c r="BC59">
        <f t="shared" si="69"/>
        <v>5</v>
      </c>
      <c r="BD59">
        <f t="shared" si="69"/>
        <v>5</v>
      </c>
      <c r="BE59">
        <f t="shared" si="69"/>
        <v>8</v>
      </c>
      <c r="BF59">
        <f t="shared" si="69"/>
        <v>8</v>
      </c>
      <c r="BG59">
        <f t="shared" si="69"/>
        <v>4</v>
      </c>
      <c r="BH59">
        <f t="shared" si="69"/>
        <v>8</v>
      </c>
      <c r="BI59">
        <f t="shared" si="69"/>
        <v>8</v>
      </c>
      <c r="BJ59">
        <f>'s1c2_nyers (2)'!W83</f>
        <v>588608</v>
      </c>
    </row>
    <row r="60" spans="11:62" x14ac:dyDescent="0.3">
      <c r="AX60">
        <f t="shared" si="65"/>
        <v>2017</v>
      </c>
      <c r="AY60">
        <f t="shared" ref="AY60:BI60" si="70">RANK(AY10,AY$5:AY$15,IF(AY$54&gt;0,0,1))</f>
        <v>6</v>
      </c>
      <c r="AZ60">
        <f t="shared" si="70"/>
        <v>6</v>
      </c>
      <c r="BA60">
        <f t="shared" si="70"/>
        <v>4</v>
      </c>
      <c r="BB60">
        <f t="shared" si="70"/>
        <v>10</v>
      </c>
      <c r="BC60">
        <f t="shared" si="70"/>
        <v>3</v>
      </c>
      <c r="BD60">
        <f t="shared" si="70"/>
        <v>7</v>
      </c>
      <c r="BE60">
        <f t="shared" si="70"/>
        <v>9</v>
      </c>
      <c r="BF60">
        <f t="shared" si="70"/>
        <v>3</v>
      </c>
      <c r="BG60">
        <f t="shared" si="70"/>
        <v>5</v>
      </c>
      <c r="BH60">
        <f t="shared" si="70"/>
        <v>7</v>
      </c>
      <c r="BI60">
        <f t="shared" si="70"/>
        <v>7</v>
      </c>
      <c r="BJ60">
        <f>'s1c2_nyers (2)'!W84</f>
        <v>628990</v>
      </c>
    </row>
    <row r="61" spans="11:62" x14ac:dyDescent="0.3">
      <c r="AX61">
        <f t="shared" si="65"/>
        <v>2018</v>
      </c>
      <c r="AY61">
        <f t="shared" ref="AY61:BI61" si="71">RANK(AY11,AY$5:AY$15,IF(AY$54&gt;0,0,1))</f>
        <v>10</v>
      </c>
      <c r="AZ61">
        <f t="shared" si="71"/>
        <v>10</v>
      </c>
      <c r="BA61">
        <f t="shared" si="71"/>
        <v>6</v>
      </c>
      <c r="BB61">
        <f t="shared" si="71"/>
        <v>9</v>
      </c>
      <c r="BC61">
        <f t="shared" si="71"/>
        <v>1</v>
      </c>
      <c r="BD61">
        <f t="shared" si="71"/>
        <v>8</v>
      </c>
      <c r="BE61">
        <f t="shared" si="71"/>
        <v>2</v>
      </c>
      <c r="BF61">
        <f t="shared" si="71"/>
        <v>10</v>
      </c>
      <c r="BG61">
        <f t="shared" si="71"/>
        <v>1</v>
      </c>
      <c r="BH61">
        <f t="shared" si="71"/>
        <v>1</v>
      </c>
      <c r="BI61">
        <f t="shared" si="71"/>
        <v>1</v>
      </c>
      <c r="BJ61">
        <f>'s1c2_nyers (2)'!W85</f>
        <v>670714</v>
      </c>
    </row>
    <row r="62" spans="11:62" x14ac:dyDescent="0.3">
      <c r="AX62">
        <f t="shared" si="65"/>
        <v>2019</v>
      </c>
      <c r="AY62">
        <f t="shared" ref="AY62:BI62" si="72">RANK(AY12,AY$5:AY$15,IF(AY$54&gt;0,0,1))</f>
        <v>11</v>
      </c>
      <c r="AZ62">
        <f t="shared" si="72"/>
        <v>11</v>
      </c>
      <c r="BA62">
        <f t="shared" si="72"/>
        <v>5</v>
      </c>
      <c r="BB62">
        <f t="shared" si="72"/>
        <v>4</v>
      </c>
      <c r="BC62">
        <f t="shared" si="72"/>
        <v>7</v>
      </c>
      <c r="BD62">
        <f t="shared" si="72"/>
        <v>3</v>
      </c>
      <c r="BE62">
        <f t="shared" si="72"/>
        <v>11</v>
      </c>
      <c r="BF62">
        <f t="shared" si="72"/>
        <v>8</v>
      </c>
      <c r="BG62">
        <f t="shared" si="72"/>
        <v>6</v>
      </c>
      <c r="BH62">
        <f t="shared" si="72"/>
        <v>5</v>
      </c>
      <c r="BI62">
        <f t="shared" si="72"/>
        <v>5</v>
      </c>
      <c r="BJ62">
        <f>'s1c2_nyers (2)'!W86</f>
        <v>632784</v>
      </c>
    </row>
    <row r="63" spans="11:62" x14ac:dyDescent="0.3">
      <c r="AX63">
        <f t="shared" si="65"/>
        <v>2020</v>
      </c>
      <c r="AY63">
        <f t="shared" ref="AY63:BI63" si="73">RANK(AY13,AY$5:AY$15,IF(AY$54&gt;0,0,1))</f>
        <v>5</v>
      </c>
      <c r="AZ63">
        <f t="shared" si="73"/>
        <v>5</v>
      </c>
      <c r="BA63">
        <f t="shared" si="73"/>
        <v>10</v>
      </c>
      <c r="BB63">
        <f t="shared" si="73"/>
        <v>8</v>
      </c>
      <c r="BC63">
        <f t="shared" si="73"/>
        <v>8</v>
      </c>
      <c r="BD63">
        <f t="shared" si="73"/>
        <v>11</v>
      </c>
      <c r="BE63">
        <f t="shared" si="73"/>
        <v>6</v>
      </c>
      <c r="BF63">
        <f t="shared" si="73"/>
        <v>4</v>
      </c>
      <c r="BG63">
        <f t="shared" si="73"/>
        <v>10</v>
      </c>
      <c r="BH63">
        <f t="shared" si="73"/>
        <v>2</v>
      </c>
      <c r="BI63">
        <f t="shared" si="73"/>
        <v>2</v>
      </c>
      <c r="BJ63">
        <f>'s1c2_nyers (2)'!W87</f>
        <v>618759</v>
      </c>
    </row>
    <row r="64" spans="11:62" x14ac:dyDescent="0.3">
      <c r="AX64">
        <f t="shared" si="65"/>
        <v>2021</v>
      </c>
      <c r="AY64">
        <f t="shared" ref="AY64:BI64" si="74">RANK(AY14,AY$5:AY$15,IF(AY$54&gt;0,0,1))</f>
        <v>9</v>
      </c>
      <c r="AZ64">
        <f t="shared" si="74"/>
        <v>9</v>
      </c>
      <c r="BA64">
        <f t="shared" si="74"/>
        <v>11</v>
      </c>
      <c r="BB64">
        <f t="shared" si="74"/>
        <v>1</v>
      </c>
      <c r="BC64">
        <f t="shared" si="74"/>
        <v>10</v>
      </c>
      <c r="BD64">
        <f t="shared" si="74"/>
        <v>10</v>
      </c>
      <c r="BE64">
        <f t="shared" si="74"/>
        <v>3</v>
      </c>
      <c r="BF64">
        <f t="shared" si="74"/>
        <v>5</v>
      </c>
      <c r="BG64">
        <f t="shared" si="74"/>
        <v>11</v>
      </c>
      <c r="BH64">
        <f t="shared" si="74"/>
        <v>4</v>
      </c>
      <c r="BI64">
        <f t="shared" si="74"/>
        <v>4</v>
      </c>
      <c r="BJ64">
        <f>'s1c2_nyers (2)'!W88</f>
        <v>598628</v>
      </c>
    </row>
    <row r="65" spans="50:62" x14ac:dyDescent="0.3">
      <c r="AX65">
        <f t="shared" si="65"/>
        <v>2022</v>
      </c>
      <c r="AY65">
        <f t="shared" ref="AY65:BI65" si="75">RANK(AY15,AY$5:AY$15,IF(AY$54&gt;0,0,1))</f>
        <v>7</v>
      </c>
      <c r="AZ65">
        <f t="shared" si="75"/>
        <v>7</v>
      </c>
      <c r="BA65">
        <f t="shared" si="75"/>
        <v>1</v>
      </c>
      <c r="BB65">
        <f t="shared" si="75"/>
        <v>1</v>
      </c>
      <c r="BC65">
        <f t="shared" si="75"/>
        <v>2</v>
      </c>
      <c r="BD65">
        <f t="shared" si="75"/>
        <v>4</v>
      </c>
      <c r="BE65">
        <f t="shared" si="75"/>
        <v>4</v>
      </c>
      <c r="BF65">
        <f t="shared" si="75"/>
        <v>7</v>
      </c>
      <c r="BG65">
        <f t="shared" si="75"/>
        <v>3</v>
      </c>
      <c r="BH65">
        <f t="shared" si="75"/>
        <v>9</v>
      </c>
      <c r="BI65">
        <f t="shared" si="75"/>
        <v>9</v>
      </c>
      <c r="BJ65">
        <f>'s1c2_nyers (2)'!W89</f>
        <v>612789</v>
      </c>
    </row>
    <row r="66" spans="50:62" x14ac:dyDescent="0.3">
      <c r="AY66">
        <f>CORREL(AY5:AY15,$BJ$67:$BJ$77)</f>
        <v>-0.30715191720732921</v>
      </c>
      <c r="AZ66">
        <f t="shared" ref="AZ66:BI66" si="76">CORREL(AZ5:AZ15,$BJ$67:$BJ$77)</f>
        <v>0.30715191720732921</v>
      </c>
      <c r="BA66">
        <f t="shared" si="76"/>
        <v>-0.4267370500713914</v>
      </c>
      <c r="BB66">
        <f t="shared" si="76"/>
        <v>0.35337449645561936</v>
      </c>
      <c r="BC66">
        <f t="shared" si="76"/>
        <v>2.7094388121936618E-2</v>
      </c>
      <c r="BD66">
        <f t="shared" si="76"/>
        <v>-0.58999045856077548</v>
      </c>
      <c r="BE66">
        <f t="shared" si="76"/>
        <v>-2.9400840483935885E-2</v>
      </c>
      <c r="BF66">
        <f t="shared" si="76"/>
        <v>0.21309682107718175</v>
      </c>
      <c r="BG66">
        <f t="shared" si="76"/>
        <v>0.18115770654955762</v>
      </c>
      <c r="BH66">
        <f t="shared" si="76"/>
        <v>0.20521216266854653</v>
      </c>
      <c r="BI66">
        <f t="shared" si="76"/>
        <v>-0.20521216266854658</v>
      </c>
      <c r="BJ66" t="str">
        <f>'s1c2_nyers (2)'!W90</f>
        <v>y5</v>
      </c>
    </row>
    <row r="67" spans="50:62" x14ac:dyDescent="0.3">
      <c r="AX67">
        <f>AX55</f>
        <v>2011</v>
      </c>
      <c r="AY67">
        <f>RANK(AY5,AY$5:AY$15,IF(AY$66&gt;0,0,1))</f>
        <v>11</v>
      </c>
      <c r="AZ67">
        <f t="shared" ref="AZ67:BI67" si="77">RANK(AZ5,AZ$5:AZ$15,IF(AZ$66&gt;0,0,1))</f>
        <v>11</v>
      </c>
      <c r="BA67">
        <f t="shared" si="77"/>
        <v>9</v>
      </c>
      <c r="BB67">
        <f t="shared" si="77"/>
        <v>5</v>
      </c>
      <c r="BC67">
        <f t="shared" si="77"/>
        <v>5</v>
      </c>
      <c r="BD67">
        <f t="shared" si="77"/>
        <v>11</v>
      </c>
      <c r="BE67">
        <f t="shared" si="77"/>
        <v>7</v>
      </c>
      <c r="BF67">
        <f t="shared" si="77"/>
        <v>6</v>
      </c>
      <c r="BG67">
        <f t="shared" si="77"/>
        <v>10</v>
      </c>
      <c r="BH67">
        <f t="shared" si="77"/>
        <v>10</v>
      </c>
      <c r="BI67">
        <f t="shared" si="77"/>
        <v>10</v>
      </c>
      <c r="BJ67">
        <f>'s1c2_nyers (2)'!W91</f>
        <v>184995</v>
      </c>
    </row>
    <row r="68" spans="50:62" x14ac:dyDescent="0.3">
      <c r="AX68">
        <f t="shared" ref="AX68:BI77" si="78">AX56</f>
        <v>2012</v>
      </c>
      <c r="AY68">
        <f t="shared" ref="AY68:BI68" si="79">RANK(AY6,AY$5:AY$15,IF(AY$66&gt;0,0,1))</f>
        <v>9</v>
      </c>
      <c r="AZ68">
        <f t="shared" si="79"/>
        <v>9</v>
      </c>
      <c r="BA68">
        <f t="shared" si="79"/>
        <v>5</v>
      </c>
      <c r="BB68">
        <f t="shared" si="79"/>
        <v>7</v>
      </c>
      <c r="BC68">
        <f t="shared" si="79"/>
        <v>10</v>
      </c>
      <c r="BD68">
        <f t="shared" si="79"/>
        <v>6</v>
      </c>
      <c r="BE68">
        <f t="shared" si="79"/>
        <v>11</v>
      </c>
      <c r="BF68">
        <f t="shared" si="79"/>
        <v>10</v>
      </c>
      <c r="BG68">
        <f t="shared" si="79"/>
        <v>3</v>
      </c>
      <c r="BH68">
        <f t="shared" si="79"/>
        <v>3</v>
      </c>
      <c r="BI68">
        <f t="shared" si="79"/>
        <v>3</v>
      </c>
      <c r="BJ68">
        <f>'s1c2_nyers (2)'!W92</f>
        <v>236198</v>
      </c>
    </row>
    <row r="69" spans="50:62" x14ac:dyDescent="0.3">
      <c r="AX69">
        <f t="shared" si="78"/>
        <v>2013</v>
      </c>
      <c r="AY69">
        <f t="shared" ref="AY69:BI69" si="80">RANK(AY7,AY$5:AY$15,IF(AY$66&gt;0,0,1))</f>
        <v>8</v>
      </c>
      <c r="AZ69">
        <f t="shared" si="80"/>
        <v>8</v>
      </c>
      <c r="BA69">
        <f t="shared" si="80"/>
        <v>10</v>
      </c>
      <c r="BB69">
        <f t="shared" si="80"/>
        <v>9</v>
      </c>
      <c r="BC69">
        <f t="shared" si="80"/>
        <v>8</v>
      </c>
      <c r="BD69">
        <f t="shared" si="80"/>
        <v>10</v>
      </c>
      <c r="BE69">
        <f t="shared" si="80"/>
        <v>2</v>
      </c>
      <c r="BF69">
        <f t="shared" si="80"/>
        <v>11</v>
      </c>
      <c r="BG69">
        <f t="shared" si="80"/>
        <v>4</v>
      </c>
      <c r="BH69">
        <f t="shared" si="80"/>
        <v>11</v>
      </c>
      <c r="BI69">
        <f t="shared" si="80"/>
        <v>11</v>
      </c>
      <c r="BJ69">
        <f>'s1c2_nyers (2)'!W93</f>
        <v>195571</v>
      </c>
    </row>
    <row r="70" spans="50:62" x14ac:dyDescent="0.3">
      <c r="AX70">
        <f t="shared" si="78"/>
        <v>2015</v>
      </c>
      <c r="AY70">
        <f t="shared" ref="AY70:BI70" si="81">RANK(AY8,AY$5:AY$15,IF(AY$66&gt;0,0,1))</f>
        <v>4</v>
      </c>
      <c r="AZ70">
        <f t="shared" si="81"/>
        <v>4</v>
      </c>
      <c r="BA70">
        <f t="shared" si="81"/>
        <v>4</v>
      </c>
      <c r="BB70">
        <f t="shared" si="81"/>
        <v>6</v>
      </c>
      <c r="BC70">
        <f t="shared" si="81"/>
        <v>3</v>
      </c>
      <c r="BD70">
        <f t="shared" si="81"/>
        <v>3</v>
      </c>
      <c r="BE70">
        <f t="shared" si="81"/>
        <v>5</v>
      </c>
      <c r="BF70">
        <f t="shared" si="81"/>
        <v>1</v>
      </c>
      <c r="BG70">
        <f t="shared" si="81"/>
        <v>5</v>
      </c>
      <c r="BH70">
        <f t="shared" si="81"/>
        <v>6</v>
      </c>
      <c r="BI70">
        <f t="shared" si="81"/>
        <v>6</v>
      </c>
      <c r="BJ70">
        <f>'s1c2_nyers (2)'!W94</f>
        <v>231944</v>
      </c>
    </row>
    <row r="71" spans="50:62" x14ac:dyDescent="0.3">
      <c r="AX71">
        <f t="shared" si="78"/>
        <v>2016</v>
      </c>
      <c r="AY71">
        <f t="shared" ref="AY71:BI71" si="82">RANK(AY9,AY$5:AY$15,IF(AY$66&gt;0,0,1))</f>
        <v>10</v>
      </c>
      <c r="AZ71">
        <f t="shared" si="82"/>
        <v>10</v>
      </c>
      <c r="BA71">
        <f t="shared" si="82"/>
        <v>3</v>
      </c>
      <c r="BB71">
        <f t="shared" si="82"/>
        <v>1</v>
      </c>
      <c r="BC71">
        <f t="shared" si="82"/>
        <v>5</v>
      </c>
      <c r="BD71">
        <f t="shared" si="82"/>
        <v>7</v>
      </c>
      <c r="BE71">
        <f t="shared" si="82"/>
        <v>4</v>
      </c>
      <c r="BF71">
        <f t="shared" si="82"/>
        <v>3</v>
      </c>
      <c r="BG71">
        <f t="shared" si="82"/>
        <v>8</v>
      </c>
      <c r="BH71">
        <f t="shared" si="82"/>
        <v>8</v>
      </c>
      <c r="BI71">
        <f t="shared" si="82"/>
        <v>8</v>
      </c>
      <c r="BJ71">
        <f>'s1c2_nyers (2)'!W95</f>
        <v>379845</v>
      </c>
    </row>
    <row r="72" spans="50:62" x14ac:dyDescent="0.3">
      <c r="AX72">
        <f t="shared" si="78"/>
        <v>2017</v>
      </c>
      <c r="AY72">
        <f t="shared" ref="AY72:BI72" si="83">RANK(AY10,AY$5:AY$15,IF(AY$66&gt;0,0,1))</f>
        <v>6</v>
      </c>
      <c r="AZ72">
        <f t="shared" si="83"/>
        <v>6</v>
      </c>
      <c r="BA72">
        <f t="shared" si="83"/>
        <v>8</v>
      </c>
      <c r="BB72">
        <f t="shared" si="83"/>
        <v>2</v>
      </c>
      <c r="BC72">
        <f t="shared" si="83"/>
        <v>3</v>
      </c>
      <c r="BD72">
        <f t="shared" si="83"/>
        <v>5</v>
      </c>
      <c r="BE72">
        <f t="shared" si="83"/>
        <v>3</v>
      </c>
      <c r="BF72">
        <f t="shared" si="83"/>
        <v>9</v>
      </c>
      <c r="BG72">
        <f t="shared" si="83"/>
        <v>7</v>
      </c>
      <c r="BH72">
        <f t="shared" si="83"/>
        <v>7</v>
      </c>
      <c r="BI72">
        <f t="shared" si="83"/>
        <v>7</v>
      </c>
      <c r="BJ72">
        <f>'s1c2_nyers (2)'!W96</f>
        <v>342932</v>
      </c>
    </row>
    <row r="73" spans="50:62" x14ac:dyDescent="0.3">
      <c r="AX73">
        <f t="shared" si="78"/>
        <v>2018</v>
      </c>
      <c r="AY73">
        <f t="shared" ref="AY73:BI73" si="84">RANK(AY11,AY$5:AY$15,IF(AY$66&gt;0,0,1))</f>
        <v>2</v>
      </c>
      <c r="AZ73">
        <f t="shared" si="84"/>
        <v>2</v>
      </c>
      <c r="BA73">
        <f t="shared" si="84"/>
        <v>6</v>
      </c>
      <c r="BB73">
        <f t="shared" si="84"/>
        <v>3</v>
      </c>
      <c r="BC73">
        <f t="shared" si="84"/>
        <v>1</v>
      </c>
      <c r="BD73">
        <f t="shared" si="84"/>
        <v>3</v>
      </c>
      <c r="BE73">
        <f t="shared" si="84"/>
        <v>10</v>
      </c>
      <c r="BF73">
        <f t="shared" si="84"/>
        <v>2</v>
      </c>
      <c r="BG73">
        <f t="shared" si="84"/>
        <v>11</v>
      </c>
      <c r="BH73">
        <f t="shared" si="84"/>
        <v>1</v>
      </c>
      <c r="BI73">
        <f t="shared" si="84"/>
        <v>1</v>
      </c>
      <c r="BJ73">
        <f>'s1c2_nyers (2)'!W97</f>
        <v>277857</v>
      </c>
    </row>
    <row r="74" spans="50:62" x14ac:dyDescent="0.3">
      <c r="AX74">
        <f t="shared" si="78"/>
        <v>2019</v>
      </c>
      <c r="AY74">
        <f t="shared" ref="AY74:BI74" si="85">RANK(AY12,AY$5:AY$15,IF(AY$66&gt;0,0,1))</f>
        <v>1</v>
      </c>
      <c r="AZ74">
        <f t="shared" si="85"/>
        <v>1</v>
      </c>
      <c r="BA74">
        <f t="shared" si="85"/>
        <v>7</v>
      </c>
      <c r="BB74">
        <f t="shared" si="85"/>
        <v>7</v>
      </c>
      <c r="BC74">
        <f t="shared" si="85"/>
        <v>7</v>
      </c>
      <c r="BD74">
        <f t="shared" si="85"/>
        <v>9</v>
      </c>
      <c r="BE74">
        <f t="shared" si="85"/>
        <v>1</v>
      </c>
      <c r="BF74">
        <f t="shared" si="85"/>
        <v>3</v>
      </c>
      <c r="BG74">
        <f t="shared" si="85"/>
        <v>6</v>
      </c>
      <c r="BH74">
        <f t="shared" si="85"/>
        <v>5</v>
      </c>
      <c r="BI74">
        <f t="shared" si="85"/>
        <v>5</v>
      </c>
      <c r="BJ74">
        <f>'s1c2_nyers (2)'!W98</f>
        <v>305358</v>
      </c>
    </row>
    <row r="75" spans="50:62" x14ac:dyDescent="0.3">
      <c r="AX75">
        <f t="shared" si="78"/>
        <v>2020</v>
      </c>
      <c r="AY75">
        <f t="shared" ref="AY75:BI75" si="86">RANK(AY13,AY$5:AY$15,IF(AY$66&gt;0,0,1))</f>
        <v>7</v>
      </c>
      <c r="AZ75">
        <f t="shared" si="86"/>
        <v>7</v>
      </c>
      <c r="BA75">
        <f t="shared" si="86"/>
        <v>2</v>
      </c>
      <c r="BB75">
        <f t="shared" si="86"/>
        <v>4</v>
      </c>
      <c r="BC75">
        <f t="shared" si="86"/>
        <v>8</v>
      </c>
      <c r="BD75">
        <f t="shared" si="86"/>
        <v>1</v>
      </c>
      <c r="BE75">
        <f t="shared" si="86"/>
        <v>6</v>
      </c>
      <c r="BF75">
        <f t="shared" si="86"/>
        <v>8</v>
      </c>
      <c r="BG75">
        <f t="shared" si="86"/>
        <v>2</v>
      </c>
      <c r="BH75">
        <f t="shared" si="86"/>
        <v>2</v>
      </c>
      <c r="BI75">
        <f t="shared" si="86"/>
        <v>2</v>
      </c>
      <c r="BJ75">
        <f>'s1c2_nyers (2)'!W99</f>
        <v>325328</v>
      </c>
    </row>
    <row r="76" spans="50:62" x14ac:dyDescent="0.3">
      <c r="AX76">
        <f t="shared" si="78"/>
        <v>2021</v>
      </c>
      <c r="AY76">
        <f t="shared" ref="AY76:BI76" si="87">RANK(AY14,AY$5:AY$15,IF(AY$66&gt;0,0,1))</f>
        <v>3</v>
      </c>
      <c r="AZ76">
        <f t="shared" si="87"/>
        <v>3</v>
      </c>
      <c r="BA76">
        <f t="shared" si="87"/>
        <v>1</v>
      </c>
      <c r="BB76">
        <f t="shared" si="87"/>
        <v>9</v>
      </c>
      <c r="BC76">
        <f t="shared" si="87"/>
        <v>10</v>
      </c>
      <c r="BD76">
        <f t="shared" si="87"/>
        <v>2</v>
      </c>
      <c r="BE76">
        <f t="shared" si="87"/>
        <v>9</v>
      </c>
      <c r="BF76">
        <f t="shared" si="87"/>
        <v>7</v>
      </c>
      <c r="BG76">
        <f t="shared" si="87"/>
        <v>1</v>
      </c>
      <c r="BH76">
        <f t="shared" si="87"/>
        <v>4</v>
      </c>
      <c r="BI76">
        <f t="shared" si="87"/>
        <v>4</v>
      </c>
      <c r="BJ76">
        <f>'s1c2_nyers (2)'!W100</f>
        <v>352809</v>
      </c>
    </row>
    <row r="77" spans="50:62" x14ac:dyDescent="0.3">
      <c r="AX77">
        <f t="shared" si="78"/>
        <v>2022</v>
      </c>
      <c r="AY77">
        <f t="shared" ref="AY77:BI77" si="88">RANK(AY15,AY$5:AY$15,IF(AY$66&gt;0,0,1))</f>
        <v>5</v>
      </c>
      <c r="AZ77">
        <f t="shared" si="88"/>
        <v>5</v>
      </c>
      <c r="BA77">
        <f t="shared" si="88"/>
        <v>10</v>
      </c>
      <c r="BB77">
        <f t="shared" si="88"/>
        <v>9</v>
      </c>
      <c r="BC77">
        <f t="shared" si="88"/>
        <v>2</v>
      </c>
      <c r="BD77">
        <f t="shared" si="88"/>
        <v>8</v>
      </c>
      <c r="BE77">
        <f t="shared" si="88"/>
        <v>8</v>
      </c>
      <c r="BF77">
        <f t="shared" si="88"/>
        <v>5</v>
      </c>
      <c r="BG77">
        <f t="shared" si="88"/>
        <v>9</v>
      </c>
      <c r="BH77">
        <f t="shared" si="88"/>
        <v>9</v>
      </c>
      <c r="BI77">
        <f t="shared" si="88"/>
        <v>9</v>
      </c>
      <c r="BJ77">
        <f>'s1c2_nyers (2)'!W101</f>
        <v>326239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10DA-EBEF-4C56-9845-B8937531C980}">
  <dimension ref="A1:BT145"/>
  <sheetViews>
    <sheetView topLeftCell="AC1" zoomScale="64" workbookViewId="0">
      <selection activeCell="BE1" sqref="BE1:BT71"/>
    </sheetView>
  </sheetViews>
  <sheetFormatPr defaultRowHeight="14.4" x14ac:dyDescent="0.3"/>
  <sheetData>
    <row r="1" spans="1:69" ht="18" x14ac:dyDescent="0.3">
      <c r="A1" s="20"/>
      <c r="Q1" t="s">
        <v>326</v>
      </c>
      <c r="R1" t="s">
        <v>217</v>
      </c>
      <c r="S1" s="20"/>
      <c r="AJ1" t="s">
        <v>327</v>
      </c>
      <c r="AK1" t="s">
        <v>217</v>
      </c>
      <c r="AL1" s="20"/>
      <c r="BC1" t="s">
        <v>327</v>
      </c>
      <c r="BD1" t="s">
        <v>409</v>
      </c>
      <c r="BE1" s="20"/>
    </row>
    <row r="2" spans="1:69" x14ac:dyDescent="0.3">
      <c r="A2" s="21"/>
      <c r="S2" s="21"/>
      <c r="AL2" s="21"/>
      <c r="BE2" s="21"/>
    </row>
    <row r="5" spans="1:69" ht="18" x14ac:dyDescent="0.3">
      <c r="A5" s="22" t="s">
        <v>49</v>
      </c>
      <c r="B5" s="23">
        <v>3087539</v>
      </c>
      <c r="C5" s="22" t="s">
        <v>50</v>
      </c>
      <c r="D5" s="23">
        <v>11</v>
      </c>
      <c r="E5" s="22" t="s">
        <v>51</v>
      </c>
      <c r="F5" s="23">
        <v>11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160</v>
      </c>
      <c r="S5" s="36" t="s">
        <v>49</v>
      </c>
      <c r="T5" s="37">
        <v>8943905</v>
      </c>
      <c r="U5" s="36" t="s">
        <v>50</v>
      </c>
      <c r="V5" s="37">
        <v>11</v>
      </c>
      <c r="W5" s="36" t="s">
        <v>51</v>
      </c>
      <c r="X5" s="37">
        <v>11</v>
      </c>
      <c r="Y5" s="36" t="s">
        <v>52</v>
      </c>
      <c r="Z5" s="37">
        <v>11</v>
      </c>
      <c r="AA5" s="36" t="s">
        <v>53</v>
      </c>
      <c r="AB5" s="37">
        <v>0</v>
      </c>
      <c r="AC5" s="36" t="s">
        <v>54</v>
      </c>
      <c r="AD5" s="37" t="s">
        <v>294</v>
      </c>
      <c r="AL5" s="36" t="s">
        <v>49</v>
      </c>
      <c r="AM5" s="37">
        <v>6811715</v>
      </c>
      <c r="AN5" s="36" t="s">
        <v>50</v>
      </c>
      <c r="AO5" s="37">
        <v>11</v>
      </c>
      <c r="AP5" s="36" t="s">
        <v>51</v>
      </c>
      <c r="AQ5" s="37">
        <v>11</v>
      </c>
      <c r="AR5" s="36" t="s">
        <v>52</v>
      </c>
      <c r="AS5" s="37">
        <v>11</v>
      </c>
      <c r="AT5" s="36" t="s">
        <v>53</v>
      </c>
      <c r="AU5" s="37">
        <v>0</v>
      </c>
      <c r="AV5" s="36" t="s">
        <v>54</v>
      </c>
      <c r="AW5" s="37" t="s">
        <v>357</v>
      </c>
      <c r="BE5" s="36" t="s">
        <v>49</v>
      </c>
      <c r="BF5" s="37">
        <v>5487789</v>
      </c>
      <c r="BG5" s="36" t="s">
        <v>50</v>
      </c>
      <c r="BH5" s="37">
        <v>11</v>
      </c>
      <c r="BI5" s="36" t="s">
        <v>51</v>
      </c>
      <c r="BJ5" s="37">
        <v>11</v>
      </c>
      <c r="BK5" s="36" t="s">
        <v>52</v>
      </c>
      <c r="BL5" s="37">
        <v>11</v>
      </c>
      <c r="BM5" s="36" t="s">
        <v>53</v>
      </c>
      <c r="BN5" s="37">
        <v>0</v>
      </c>
      <c r="BO5" s="36" t="s">
        <v>54</v>
      </c>
      <c r="BP5" s="37" t="s">
        <v>420</v>
      </c>
    </row>
    <row r="6" spans="1:69" ht="18.600000000000001" thickBot="1" x14ac:dyDescent="0.35">
      <c r="A6" s="20"/>
      <c r="S6" s="20"/>
      <c r="AL6" s="20"/>
      <c r="BE6" s="20"/>
    </row>
    <row r="7" spans="1:69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124</v>
      </c>
      <c r="L7" s="24" t="s">
        <v>125</v>
      </c>
      <c r="M7" s="24" t="s">
        <v>126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 t="s">
        <v>61</v>
      </c>
      <c r="Y7" s="24" t="s">
        <v>62</v>
      </c>
      <c r="Z7" s="24" t="s">
        <v>63</v>
      </c>
      <c r="AA7" s="24" t="s">
        <v>64</v>
      </c>
      <c r="AB7" s="24" t="s">
        <v>65</v>
      </c>
      <c r="AC7" s="24" t="s">
        <v>124</v>
      </c>
      <c r="AD7" s="24" t="s">
        <v>125</v>
      </c>
      <c r="AE7" s="24" t="s">
        <v>126</v>
      </c>
      <c r="AL7" s="24" t="s">
        <v>56</v>
      </c>
      <c r="AM7" s="24" t="s">
        <v>57</v>
      </c>
      <c r="AN7" s="24" t="s">
        <v>58</v>
      </c>
      <c r="AO7" s="24" t="s">
        <v>59</v>
      </c>
      <c r="AP7" s="24" t="s">
        <v>60</v>
      </c>
      <c r="AQ7" s="24" t="s">
        <v>61</v>
      </c>
      <c r="AR7" s="24" t="s">
        <v>62</v>
      </c>
      <c r="AS7" s="24" t="s">
        <v>63</v>
      </c>
      <c r="AT7" s="24" t="s">
        <v>64</v>
      </c>
      <c r="AU7" s="24" t="s">
        <v>65</v>
      </c>
      <c r="AV7" s="24" t="s">
        <v>124</v>
      </c>
      <c r="AW7" s="24" t="s">
        <v>125</v>
      </c>
      <c r="AX7" s="24" t="s">
        <v>126</v>
      </c>
      <c r="BE7" s="24" t="s">
        <v>56</v>
      </c>
      <c r="BF7" s="24" t="s">
        <v>57</v>
      </c>
      <c r="BG7" s="24" t="s">
        <v>58</v>
      </c>
      <c r="BH7" s="24" t="s">
        <v>59</v>
      </c>
      <c r="BI7" s="24" t="s">
        <v>60</v>
      </c>
      <c r="BJ7" s="24" t="s">
        <v>61</v>
      </c>
      <c r="BK7" s="24" t="s">
        <v>62</v>
      </c>
      <c r="BL7" s="24" t="s">
        <v>63</v>
      </c>
      <c r="BM7" s="24" t="s">
        <v>64</v>
      </c>
      <c r="BN7" s="24" t="s">
        <v>65</v>
      </c>
      <c r="BO7" s="24" t="s">
        <v>124</v>
      </c>
      <c r="BP7" s="24" t="s">
        <v>125</v>
      </c>
      <c r="BQ7" s="24" t="s">
        <v>126</v>
      </c>
    </row>
    <row r="8" spans="1:69" ht="15" thickBot="1" x14ac:dyDescent="0.35">
      <c r="A8" s="24" t="s">
        <v>67</v>
      </c>
      <c r="B8" s="25">
        <v>11</v>
      </c>
      <c r="C8" s="25">
        <v>1</v>
      </c>
      <c r="D8" s="25">
        <v>8</v>
      </c>
      <c r="E8" s="25">
        <v>6</v>
      </c>
      <c r="F8" s="25">
        <v>4</v>
      </c>
      <c r="G8" s="25">
        <v>3</v>
      </c>
      <c r="H8" s="25">
        <v>3</v>
      </c>
      <c r="I8" s="25">
        <v>6</v>
      </c>
      <c r="J8" s="25">
        <v>5</v>
      </c>
      <c r="K8" s="25">
        <v>3</v>
      </c>
      <c r="L8" s="25">
        <v>3</v>
      </c>
      <c r="M8" s="25">
        <v>669527</v>
      </c>
      <c r="S8" s="24" t="s">
        <v>67</v>
      </c>
      <c r="T8" s="25">
        <v>11</v>
      </c>
      <c r="U8" s="25">
        <v>11</v>
      </c>
      <c r="V8" s="25">
        <v>3</v>
      </c>
      <c r="W8" s="25">
        <v>5</v>
      </c>
      <c r="X8" s="25">
        <v>5</v>
      </c>
      <c r="Y8" s="25">
        <v>1</v>
      </c>
      <c r="Z8" s="25">
        <v>5</v>
      </c>
      <c r="AA8" s="25">
        <v>6</v>
      </c>
      <c r="AB8" s="25">
        <v>10</v>
      </c>
      <c r="AC8" s="25">
        <v>2</v>
      </c>
      <c r="AD8" s="25">
        <v>2</v>
      </c>
      <c r="AE8" s="25">
        <v>669527</v>
      </c>
      <c r="AL8" s="24" t="s">
        <v>67</v>
      </c>
      <c r="AM8" s="25">
        <v>1</v>
      </c>
      <c r="AN8" s="25">
        <v>1</v>
      </c>
      <c r="AO8" s="25">
        <v>3</v>
      </c>
      <c r="AP8" s="25">
        <v>7</v>
      </c>
      <c r="AQ8" s="25">
        <v>5</v>
      </c>
      <c r="AR8" s="25">
        <v>1</v>
      </c>
      <c r="AS8" s="25">
        <v>5</v>
      </c>
      <c r="AT8" s="25">
        <v>6</v>
      </c>
      <c r="AU8" s="25">
        <v>2</v>
      </c>
      <c r="AV8" s="25">
        <v>10</v>
      </c>
      <c r="AW8" s="25">
        <v>10</v>
      </c>
      <c r="AX8" s="25">
        <v>669527</v>
      </c>
      <c r="BE8" s="24" t="s">
        <v>67</v>
      </c>
      <c r="BF8" s="25">
        <v>1</v>
      </c>
      <c r="BG8" s="25">
        <v>1</v>
      </c>
      <c r="BH8" s="25">
        <v>1</v>
      </c>
      <c r="BI8" s="25">
        <v>6</v>
      </c>
      <c r="BJ8" s="25">
        <v>4</v>
      </c>
      <c r="BK8" s="25">
        <v>3</v>
      </c>
      <c r="BL8" s="25">
        <v>1</v>
      </c>
      <c r="BM8" s="25">
        <v>1</v>
      </c>
      <c r="BN8" s="25">
        <v>1</v>
      </c>
      <c r="BO8" s="25">
        <v>3</v>
      </c>
      <c r="BP8" s="25">
        <v>3</v>
      </c>
      <c r="BQ8" s="25">
        <v>669527</v>
      </c>
    </row>
    <row r="9" spans="1:69" ht="15" thickBot="1" x14ac:dyDescent="0.35">
      <c r="A9" s="24" t="s">
        <v>68</v>
      </c>
      <c r="B9" s="25">
        <v>9</v>
      </c>
      <c r="C9" s="25">
        <v>3</v>
      </c>
      <c r="D9" s="25">
        <v>7</v>
      </c>
      <c r="E9" s="25">
        <v>7</v>
      </c>
      <c r="F9" s="25">
        <v>1</v>
      </c>
      <c r="G9" s="25">
        <v>7</v>
      </c>
      <c r="H9" s="25">
        <v>3</v>
      </c>
      <c r="I9" s="25">
        <v>6</v>
      </c>
      <c r="J9" s="25">
        <v>5</v>
      </c>
      <c r="K9" s="25">
        <v>4</v>
      </c>
      <c r="L9" s="25">
        <v>4</v>
      </c>
      <c r="M9" s="25">
        <v>642587</v>
      </c>
      <c r="S9" s="24" t="s">
        <v>68</v>
      </c>
      <c r="T9" s="25">
        <v>9</v>
      </c>
      <c r="U9" s="25">
        <v>9</v>
      </c>
      <c r="V9" s="25">
        <v>7</v>
      </c>
      <c r="W9" s="25">
        <v>7</v>
      </c>
      <c r="X9" s="25">
        <v>10</v>
      </c>
      <c r="Y9" s="25">
        <v>6</v>
      </c>
      <c r="Z9" s="25">
        <v>1</v>
      </c>
      <c r="AA9" s="25">
        <v>10</v>
      </c>
      <c r="AB9" s="25">
        <v>3</v>
      </c>
      <c r="AC9" s="25">
        <v>9</v>
      </c>
      <c r="AD9" s="25">
        <v>9</v>
      </c>
      <c r="AE9" s="25">
        <v>642587</v>
      </c>
      <c r="AL9" s="24" t="s">
        <v>68</v>
      </c>
      <c r="AM9" s="25">
        <v>3</v>
      </c>
      <c r="AN9" s="25">
        <v>3</v>
      </c>
      <c r="AO9" s="25">
        <v>7</v>
      </c>
      <c r="AP9" s="25">
        <v>4</v>
      </c>
      <c r="AQ9" s="25">
        <v>10</v>
      </c>
      <c r="AR9" s="25">
        <v>6</v>
      </c>
      <c r="AS9" s="25">
        <v>1</v>
      </c>
      <c r="AT9" s="25">
        <v>2</v>
      </c>
      <c r="AU9" s="25">
        <v>9</v>
      </c>
      <c r="AV9" s="25">
        <v>3</v>
      </c>
      <c r="AW9" s="25">
        <v>3</v>
      </c>
      <c r="AX9" s="25">
        <v>642587</v>
      </c>
      <c r="BE9" s="24" t="s">
        <v>68</v>
      </c>
      <c r="BF9" s="25">
        <v>3</v>
      </c>
      <c r="BG9" s="25">
        <v>3</v>
      </c>
      <c r="BH9" s="25">
        <v>5</v>
      </c>
      <c r="BI9" s="25">
        <v>5</v>
      </c>
      <c r="BJ9" s="25">
        <v>1</v>
      </c>
      <c r="BK9" s="25">
        <v>7</v>
      </c>
      <c r="BL9" s="25">
        <v>1</v>
      </c>
      <c r="BM9" s="25">
        <v>1</v>
      </c>
      <c r="BN9" s="25">
        <v>1</v>
      </c>
      <c r="BO9" s="25">
        <v>4</v>
      </c>
      <c r="BP9" s="25">
        <v>4</v>
      </c>
      <c r="BQ9" s="25">
        <v>642587</v>
      </c>
    </row>
    <row r="10" spans="1:69" ht="15" thickBot="1" x14ac:dyDescent="0.35">
      <c r="A10" s="24" t="s">
        <v>69</v>
      </c>
      <c r="B10" s="25">
        <v>10</v>
      </c>
      <c r="C10" s="25">
        <v>2</v>
      </c>
      <c r="D10" s="25">
        <v>6</v>
      </c>
      <c r="E10" s="25">
        <v>5</v>
      </c>
      <c r="F10" s="25">
        <v>3</v>
      </c>
      <c r="G10" s="25">
        <v>6</v>
      </c>
      <c r="H10" s="25">
        <v>3</v>
      </c>
      <c r="I10" s="25">
        <v>6</v>
      </c>
      <c r="J10" s="25">
        <v>5</v>
      </c>
      <c r="K10" s="25">
        <v>1</v>
      </c>
      <c r="L10" s="25">
        <v>1</v>
      </c>
      <c r="M10" s="25">
        <v>671557</v>
      </c>
      <c r="S10" s="24" t="s">
        <v>69</v>
      </c>
      <c r="T10" s="25">
        <v>8</v>
      </c>
      <c r="U10" s="25">
        <v>8</v>
      </c>
      <c r="V10" s="25">
        <v>1</v>
      </c>
      <c r="W10" s="25">
        <v>9</v>
      </c>
      <c r="X10" s="25">
        <v>8</v>
      </c>
      <c r="Y10" s="25">
        <v>2</v>
      </c>
      <c r="Z10" s="25">
        <v>10</v>
      </c>
      <c r="AA10" s="25">
        <v>11</v>
      </c>
      <c r="AB10" s="25">
        <v>4</v>
      </c>
      <c r="AC10" s="25">
        <v>1</v>
      </c>
      <c r="AD10" s="25">
        <v>1</v>
      </c>
      <c r="AE10" s="25">
        <v>671557</v>
      </c>
      <c r="AL10" s="24" t="s">
        <v>69</v>
      </c>
      <c r="AM10" s="25">
        <v>4</v>
      </c>
      <c r="AN10" s="25">
        <v>4</v>
      </c>
      <c r="AO10" s="25">
        <v>1</v>
      </c>
      <c r="AP10" s="25">
        <v>1</v>
      </c>
      <c r="AQ10" s="25">
        <v>8</v>
      </c>
      <c r="AR10" s="25">
        <v>2</v>
      </c>
      <c r="AS10" s="25">
        <v>10</v>
      </c>
      <c r="AT10" s="25">
        <v>1</v>
      </c>
      <c r="AU10" s="25">
        <v>8</v>
      </c>
      <c r="AV10" s="25">
        <v>11</v>
      </c>
      <c r="AW10" s="25">
        <v>11</v>
      </c>
      <c r="AX10" s="25">
        <v>671557</v>
      </c>
      <c r="BE10" s="24" t="s">
        <v>69</v>
      </c>
      <c r="BF10" s="25">
        <v>2</v>
      </c>
      <c r="BG10" s="25">
        <v>2</v>
      </c>
      <c r="BH10" s="25">
        <v>6</v>
      </c>
      <c r="BI10" s="25">
        <v>7</v>
      </c>
      <c r="BJ10" s="25">
        <v>3</v>
      </c>
      <c r="BK10" s="25">
        <v>6</v>
      </c>
      <c r="BL10" s="25">
        <v>1</v>
      </c>
      <c r="BM10" s="25">
        <v>1</v>
      </c>
      <c r="BN10" s="25">
        <v>1</v>
      </c>
      <c r="BO10" s="25">
        <v>1</v>
      </c>
      <c r="BP10" s="25">
        <v>1</v>
      </c>
      <c r="BQ10" s="25">
        <v>671557</v>
      </c>
    </row>
    <row r="11" spans="1:69" ht="15" thickBot="1" x14ac:dyDescent="0.35">
      <c r="A11" s="24" t="s">
        <v>70</v>
      </c>
      <c r="B11" s="25">
        <v>8</v>
      </c>
      <c r="C11" s="25">
        <v>4</v>
      </c>
      <c r="D11" s="25">
        <v>8</v>
      </c>
      <c r="E11" s="25">
        <v>9</v>
      </c>
      <c r="F11" s="25">
        <v>2</v>
      </c>
      <c r="G11" s="25">
        <v>5</v>
      </c>
      <c r="H11" s="25">
        <v>3</v>
      </c>
      <c r="I11" s="25">
        <v>6</v>
      </c>
      <c r="J11" s="25">
        <v>5</v>
      </c>
      <c r="K11" s="25">
        <v>2</v>
      </c>
      <c r="L11" s="25">
        <v>2</v>
      </c>
      <c r="M11" s="25">
        <v>652244</v>
      </c>
      <c r="S11" s="24" t="s">
        <v>70</v>
      </c>
      <c r="T11" s="25">
        <v>4</v>
      </c>
      <c r="U11" s="25">
        <v>4</v>
      </c>
      <c r="V11" s="25">
        <v>8</v>
      </c>
      <c r="W11" s="25">
        <v>6</v>
      </c>
      <c r="X11" s="25">
        <v>3</v>
      </c>
      <c r="Y11" s="25">
        <v>8</v>
      </c>
      <c r="Z11" s="25">
        <v>7</v>
      </c>
      <c r="AA11" s="25">
        <v>1</v>
      </c>
      <c r="AB11" s="25">
        <v>5</v>
      </c>
      <c r="AC11" s="25">
        <v>6</v>
      </c>
      <c r="AD11" s="25">
        <v>6</v>
      </c>
      <c r="AE11" s="25">
        <v>652244</v>
      </c>
      <c r="AL11" s="24" t="s">
        <v>70</v>
      </c>
      <c r="AM11" s="25">
        <v>8</v>
      </c>
      <c r="AN11" s="25">
        <v>8</v>
      </c>
      <c r="AO11" s="25">
        <v>8</v>
      </c>
      <c r="AP11" s="25">
        <v>6</v>
      </c>
      <c r="AQ11" s="25">
        <v>3</v>
      </c>
      <c r="AR11" s="25">
        <v>8</v>
      </c>
      <c r="AS11" s="25">
        <v>7</v>
      </c>
      <c r="AT11" s="25">
        <v>11</v>
      </c>
      <c r="AU11" s="25">
        <v>7</v>
      </c>
      <c r="AV11" s="25">
        <v>6</v>
      </c>
      <c r="AW11" s="25">
        <v>6</v>
      </c>
      <c r="AX11" s="25">
        <v>652244</v>
      </c>
      <c r="BE11" s="24" t="s">
        <v>70</v>
      </c>
      <c r="BF11" s="25">
        <v>4</v>
      </c>
      <c r="BG11" s="25">
        <v>4</v>
      </c>
      <c r="BH11" s="25">
        <v>1</v>
      </c>
      <c r="BI11" s="25">
        <v>3</v>
      </c>
      <c r="BJ11" s="25">
        <v>2</v>
      </c>
      <c r="BK11" s="25">
        <v>5</v>
      </c>
      <c r="BL11" s="25">
        <v>1</v>
      </c>
      <c r="BM11" s="25">
        <v>1</v>
      </c>
      <c r="BN11" s="25">
        <v>1</v>
      </c>
      <c r="BO11" s="25">
        <v>2</v>
      </c>
      <c r="BP11" s="25">
        <v>2</v>
      </c>
      <c r="BQ11" s="25">
        <v>652244</v>
      </c>
    </row>
    <row r="12" spans="1:69" ht="15" thickBot="1" x14ac:dyDescent="0.35">
      <c r="A12" s="24" t="s">
        <v>71</v>
      </c>
      <c r="B12" s="25">
        <v>3</v>
      </c>
      <c r="C12" s="25">
        <v>9</v>
      </c>
      <c r="D12" s="25">
        <v>1</v>
      </c>
      <c r="E12" s="25">
        <v>3</v>
      </c>
      <c r="F12" s="25">
        <v>6</v>
      </c>
      <c r="G12" s="25">
        <v>11</v>
      </c>
      <c r="H12" s="25">
        <v>3</v>
      </c>
      <c r="I12" s="25">
        <v>2</v>
      </c>
      <c r="J12" s="25">
        <v>2</v>
      </c>
      <c r="K12" s="25">
        <v>9</v>
      </c>
      <c r="L12" s="25">
        <v>9</v>
      </c>
      <c r="M12" s="25">
        <v>588608</v>
      </c>
      <c r="S12" s="24" t="s">
        <v>71</v>
      </c>
      <c r="T12" s="25">
        <v>10</v>
      </c>
      <c r="U12" s="25">
        <v>10</v>
      </c>
      <c r="V12" s="25">
        <v>9</v>
      </c>
      <c r="W12" s="25">
        <v>1</v>
      </c>
      <c r="X12" s="25">
        <v>5</v>
      </c>
      <c r="Y12" s="25">
        <v>5</v>
      </c>
      <c r="Z12" s="25">
        <v>8</v>
      </c>
      <c r="AA12" s="25">
        <v>3</v>
      </c>
      <c r="AB12" s="25">
        <v>8</v>
      </c>
      <c r="AC12" s="25">
        <v>4</v>
      </c>
      <c r="AD12" s="25">
        <v>4</v>
      </c>
      <c r="AE12" s="25">
        <v>588608</v>
      </c>
      <c r="AL12" s="24" t="s">
        <v>71</v>
      </c>
      <c r="AM12" s="25">
        <v>2</v>
      </c>
      <c r="AN12" s="25">
        <v>2</v>
      </c>
      <c r="AO12" s="25">
        <v>9</v>
      </c>
      <c r="AP12" s="25">
        <v>11</v>
      </c>
      <c r="AQ12" s="25">
        <v>5</v>
      </c>
      <c r="AR12" s="25">
        <v>5</v>
      </c>
      <c r="AS12" s="25">
        <v>8</v>
      </c>
      <c r="AT12" s="25">
        <v>8</v>
      </c>
      <c r="AU12" s="25">
        <v>4</v>
      </c>
      <c r="AV12" s="25">
        <v>8</v>
      </c>
      <c r="AW12" s="25">
        <v>8</v>
      </c>
      <c r="AX12" s="25">
        <v>588608</v>
      </c>
      <c r="BE12" s="24" t="s">
        <v>71</v>
      </c>
      <c r="BF12" s="25">
        <v>9</v>
      </c>
      <c r="BG12" s="25">
        <v>9</v>
      </c>
      <c r="BH12" s="25">
        <v>11</v>
      </c>
      <c r="BI12" s="25">
        <v>9</v>
      </c>
      <c r="BJ12" s="25">
        <v>6</v>
      </c>
      <c r="BK12" s="25">
        <v>11</v>
      </c>
      <c r="BL12" s="25">
        <v>1</v>
      </c>
      <c r="BM12" s="25">
        <v>10</v>
      </c>
      <c r="BN12" s="25">
        <v>10</v>
      </c>
      <c r="BO12" s="25">
        <v>9</v>
      </c>
      <c r="BP12" s="25">
        <v>9</v>
      </c>
      <c r="BQ12" s="25">
        <v>588608</v>
      </c>
    </row>
    <row r="13" spans="1:69" ht="15" thickBot="1" x14ac:dyDescent="0.35">
      <c r="A13" s="24" t="s">
        <v>72</v>
      </c>
      <c r="B13" s="25">
        <v>7</v>
      </c>
      <c r="C13" s="25">
        <v>5</v>
      </c>
      <c r="D13" s="25">
        <v>5</v>
      </c>
      <c r="E13" s="25">
        <v>8</v>
      </c>
      <c r="F13" s="25">
        <v>6</v>
      </c>
      <c r="G13" s="25">
        <v>2</v>
      </c>
      <c r="H13" s="25">
        <v>3</v>
      </c>
      <c r="I13" s="25">
        <v>3</v>
      </c>
      <c r="J13" s="25">
        <v>5</v>
      </c>
      <c r="K13" s="25">
        <v>5</v>
      </c>
      <c r="L13" s="25">
        <v>5</v>
      </c>
      <c r="M13" s="25">
        <v>628990</v>
      </c>
      <c r="S13" s="24" t="s">
        <v>72</v>
      </c>
      <c r="T13" s="25">
        <v>6</v>
      </c>
      <c r="U13" s="25">
        <v>6</v>
      </c>
      <c r="V13" s="25">
        <v>4</v>
      </c>
      <c r="W13" s="25">
        <v>2</v>
      </c>
      <c r="X13" s="25">
        <v>3</v>
      </c>
      <c r="Y13" s="25">
        <v>7</v>
      </c>
      <c r="Z13" s="25">
        <v>9</v>
      </c>
      <c r="AA13" s="25">
        <v>9</v>
      </c>
      <c r="AB13" s="25">
        <v>7</v>
      </c>
      <c r="AC13" s="25">
        <v>5</v>
      </c>
      <c r="AD13" s="25">
        <v>5</v>
      </c>
      <c r="AE13" s="25">
        <v>628990</v>
      </c>
      <c r="AL13" s="24" t="s">
        <v>72</v>
      </c>
      <c r="AM13" s="25">
        <v>6</v>
      </c>
      <c r="AN13" s="25">
        <v>6</v>
      </c>
      <c r="AO13" s="25">
        <v>4</v>
      </c>
      <c r="AP13" s="25">
        <v>10</v>
      </c>
      <c r="AQ13" s="25">
        <v>3</v>
      </c>
      <c r="AR13" s="25">
        <v>7</v>
      </c>
      <c r="AS13" s="25">
        <v>9</v>
      </c>
      <c r="AT13" s="25">
        <v>3</v>
      </c>
      <c r="AU13" s="25">
        <v>5</v>
      </c>
      <c r="AV13" s="25">
        <v>7</v>
      </c>
      <c r="AW13" s="25">
        <v>7</v>
      </c>
      <c r="AX13" s="25">
        <v>628990</v>
      </c>
      <c r="BE13" s="24" t="s">
        <v>72</v>
      </c>
      <c r="BF13" s="25">
        <v>5</v>
      </c>
      <c r="BG13" s="25">
        <v>5</v>
      </c>
      <c r="BH13" s="25">
        <v>7</v>
      </c>
      <c r="BI13" s="25">
        <v>4</v>
      </c>
      <c r="BJ13" s="25">
        <v>6</v>
      </c>
      <c r="BK13" s="25">
        <v>2</v>
      </c>
      <c r="BL13" s="25">
        <v>1</v>
      </c>
      <c r="BM13" s="25">
        <v>9</v>
      </c>
      <c r="BN13" s="25">
        <v>1</v>
      </c>
      <c r="BO13" s="25">
        <v>5</v>
      </c>
      <c r="BP13" s="25">
        <v>5</v>
      </c>
      <c r="BQ13" s="25">
        <v>628990</v>
      </c>
    </row>
    <row r="14" spans="1:69" ht="15" thickBot="1" x14ac:dyDescent="0.35">
      <c r="A14" s="24" t="s">
        <v>73</v>
      </c>
      <c r="B14" s="25">
        <v>2</v>
      </c>
      <c r="C14" s="25">
        <v>10</v>
      </c>
      <c r="D14" s="25">
        <v>8</v>
      </c>
      <c r="E14" s="25">
        <v>10</v>
      </c>
      <c r="F14" s="25">
        <v>6</v>
      </c>
      <c r="G14" s="25">
        <v>1</v>
      </c>
      <c r="H14" s="25">
        <v>3</v>
      </c>
      <c r="I14" s="25">
        <v>6</v>
      </c>
      <c r="J14" s="25">
        <v>5</v>
      </c>
      <c r="K14" s="25">
        <v>11</v>
      </c>
      <c r="L14" s="25">
        <v>11</v>
      </c>
      <c r="M14" s="25">
        <v>670714</v>
      </c>
      <c r="S14" s="24" t="s">
        <v>73</v>
      </c>
      <c r="T14" s="25">
        <v>2</v>
      </c>
      <c r="U14" s="25">
        <v>2</v>
      </c>
      <c r="V14" s="25">
        <v>6</v>
      </c>
      <c r="W14" s="25">
        <v>3</v>
      </c>
      <c r="X14" s="25">
        <v>1</v>
      </c>
      <c r="Y14" s="25">
        <v>8</v>
      </c>
      <c r="Z14" s="25">
        <v>2</v>
      </c>
      <c r="AA14" s="25">
        <v>2</v>
      </c>
      <c r="AB14" s="25">
        <v>11</v>
      </c>
      <c r="AC14" s="25">
        <v>11</v>
      </c>
      <c r="AD14" s="25">
        <v>11</v>
      </c>
      <c r="AE14" s="25">
        <v>670714</v>
      </c>
      <c r="AL14" s="24" t="s">
        <v>73</v>
      </c>
      <c r="AM14" s="25">
        <v>10</v>
      </c>
      <c r="AN14" s="25">
        <v>10</v>
      </c>
      <c r="AO14" s="25">
        <v>6</v>
      </c>
      <c r="AP14" s="25">
        <v>9</v>
      </c>
      <c r="AQ14" s="25">
        <v>1</v>
      </c>
      <c r="AR14" s="25">
        <v>8</v>
      </c>
      <c r="AS14" s="25">
        <v>2</v>
      </c>
      <c r="AT14" s="25">
        <v>10</v>
      </c>
      <c r="AU14" s="25">
        <v>1</v>
      </c>
      <c r="AV14" s="25">
        <v>1</v>
      </c>
      <c r="AW14" s="25">
        <v>1</v>
      </c>
      <c r="AX14" s="25">
        <v>670714</v>
      </c>
      <c r="BE14" s="24" t="s">
        <v>73</v>
      </c>
      <c r="BF14" s="25">
        <v>10</v>
      </c>
      <c r="BG14" s="25">
        <v>10</v>
      </c>
      <c r="BH14" s="25">
        <v>1</v>
      </c>
      <c r="BI14" s="25">
        <v>1</v>
      </c>
      <c r="BJ14" s="25">
        <v>6</v>
      </c>
      <c r="BK14" s="25">
        <v>1</v>
      </c>
      <c r="BL14" s="25">
        <v>1</v>
      </c>
      <c r="BM14" s="25">
        <v>1</v>
      </c>
      <c r="BN14" s="25">
        <v>1</v>
      </c>
      <c r="BO14" s="25">
        <v>11</v>
      </c>
      <c r="BP14" s="25">
        <v>11</v>
      </c>
      <c r="BQ14" s="25">
        <v>670714</v>
      </c>
    </row>
    <row r="15" spans="1:69" ht="15" thickBot="1" x14ac:dyDescent="0.35">
      <c r="A15" s="24" t="s">
        <v>74</v>
      </c>
      <c r="B15" s="25">
        <v>5</v>
      </c>
      <c r="C15" s="25">
        <v>7</v>
      </c>
      <c r="D15" s="25">
        <v>2</v>
      </c>
      <c r="E15" s="25">
        <v>1</v>
      </c>
      <c r="F15" s="25">
        <v>6</v>
      </c>
      <c r="G15" s="25">
        <v>10</v>
      </c>
      <c r="H15" s="25">
        <v>3</v>
      </c>
      <c r="I15" s="25">
        <v>4</v>
      </c>
      <c r="J15" s="25">
        <v>3</v>
      </c>
      <c r="K15" s="25">
        <v>7</v>
      </c>
      <c r="L15" s="25">
        <v>7</v>
      </c>
      <c r="M15" s="25">
        <v>632784</v>
      </c>
      <c r="S15" s="24" t="s">
        <v>74</v>
      </c>
      <c r="T15" s="25">
        <v>1</v>
      </c>
      <c r="U15" s="25">
        <v>1</v>
      </c>
      <c r="V15" s="25">
        <v>5</v>
      </c>
      <c r="W15" s="25">
        <v>7</v>
      </c>
      <c r="X15" s="25">
        <v>7</v>
      </c>
      <c r="Y15" s="25">
        <v>3</v>
      </c>
      <c r="Z15" s="25">
        <v>11</v>
      </c>
      <c r="AA15" s="25">
        <v>3</v>
      </c>
      <c r="AB15" s="25">
        <v>6</v>
      </c>
      <c r="AC15" s="25">
        <v>7</v>
      </c>
      <c r="AD15" s="25">
        <v>7</v>
      </c>
      <c r="AE15" s="25">
        <v>632784</v>
      </c>
      <c r="AL15" s="24" t="s">
        <v>74</v>
      </c>
      <c r="AM15" s="25">
        <v>11</v>
      </c>
      <c r="AN15" s="25">
        <v>11</v>
      </c>
      <c r="AO15" s="25">
        <v>5</v>
      </c>
      <c r="AP15" s="25">
        <v>4</v>
      </c>
      <c r="AQ15" s="25">
        <v>7</v>
      </c>
      <c r="AR15" s="25">
        <v>3</v>
      </c>
      <c r="AS15" s="25">
        <v>11</v>
      </c>
      <c r="AT15" s="25">
        <v>8</v>
      </c>
      <c r="AU15" s="25">
        <v>6</v>
      </c>
      <c r="AV15" s="25">
        <v>5</v>
      </c>
      <c r="AW15" s="25">
        <v>5</v>
      </c>
      <c r="AX15" s="25">
        <v>632784</v>
      </c>
      <c r="BE15" s="24" t="s">
        <v>74</v>
      </c>
      <c r="BF15" s="25">
        <v>7</v>
      </c>
      <c r="BG15" s="25">
        <v>7</v>
      </c>
      <c r="BH15" s="25">
        <v>9</v>
      </c>
      <c r="BI15" s="25">
        <v>11</v>
      </c>
      <c r="BJ15" s="25">
        <v>6</v>
      </c>
      <c r="BK15" s="25">
        <v>10</v>
      </c>
      <c r="BL15" s="25">
        <v>1</v>
      </c>
      <c r="BM15" s="25">
        <v>8</v>
      </c>
      <c r="BN15" s="25">
        <v>8</v>
      </c>
      <c r="BO15" s="25">
        <v>7</v>
      </c>
      <c r="BP15" s="25">
        <v>7</v>
      </c>
      <c r="BQ15" s="25">
        <v>632784</v>
      </c>
    </row>
    <row r="16" spans="1:69" ht="15" thickBot="1" x14ac:dyDescent="0.35">
      <c r="A16" s="24" t="s">
        <v>75</v>
      </c>
      <c r="B16" s="25">
        <v>4</v>
      </c>
      <c r="C16" s="25">
        <v>8</v>
      </c>
      <c r="D16" s="25">
        <v>2</v>
      </c>
      <c r="E16" s="25">
        <v>4</v>
      </c>
      <c r="F16" s="25">
        <v>6</v>
      </c>
      <c r="G16" s="25">
        <v>9</v>
      </c>
      <c r="H16" s="25">
        <v>1</v>
      </c>
      <c r="I16" s="25">
        <v>6</v>
      </c>
      <c r="J16" s="25">
        <v>3</v>
      </c>
      <c r="K16" s="25">
        <v>6</v>
      </c>
      <c r="L16" s="25">
        <v>6</v>
      </c>
      <c r="M16" s="25">
        <v>618759</v>
      </c>
      <c r="S16" s="24" t="s">
        <v>75</v>
      </c>
      <c r="T16" s="25">
        <v>7</v>
      </c>
      <c r="U16" s="25">
        <v>7</v>
      </c>
      <c r="V16" s="25">
        <v>10</v>
      </c>
      <c r="W16" s="25">
        <v>4</v>
      </c>
      <c r="X16" s="25">
        <v>8</v>
      </c>
      <c r="Y16" s="25">
        <v>11</v>
      </c>
      <c r="Z16" s="25">
        <v>6</v>
      </c>
      <c r="AA16" s="25">
        <v>8</v>
      </c>
      <c r="AB16" s="25">
        <v>2</v>
      </c>
      <c r="AC16" s="25">
        <v>10</v>
      </c>
      <c r="AD16" s="25">
        <v>10</v>
      </c>
      <c r="AE16" s="25">
        <v>618759</v>
      </c>
      <c r="AL16" s="24" t="s">
        <v>75</v>
      </c>
      <c r="AM16" s="25">
        <v>5</v>
      </c>
      <c r="AN16" s="25">
        <v>5</v>
      </c>
      <c r="AO16" s="25">
        <v>10</v>
      </c>
      <c r="AP16" s="25">
        <v>8</v>
      </c>
      <c r="AQ16" s="25">
        <v>8</v>
      </c>
      <c r="AR16" s="25">
        <v>11</v>
      </c>
      <c r="AS16" s="25">
        <v>6</v>
      </c>
      <c r="AT16" s="25">
        <v>4</v>
      </c>
      <c r="AU16" s="25">
        <v>10</v>
      </c>
      <c r="AV16" s="25">
        <v>2</v>
      </c>
      <c r="AW16" s="25">
        <v>2</v>
      </c>
      <c r="AX16" s="25">
        <v>618759</v>
      </c>
      <c r="BE16" s="24" t="s">
        <v>75</v>
      </c>
      <c r="BF16" s="25">
        <v>8</v>
      </c>
      <c r="BG16" s="25">
        <v>8</v>
      </c>
      <c r="BH16" s="25">
        <v>9</v>
      </c>
      <c r="BI16" s="25">
        <v>8</v>
      </c>
      <c r="BJ16" s="25">
        <v>6</v>
      </c>
      <c r="BK16" s="25">
        <v>9</v>
      </c>
      <c r="BL16" s="25">
        <v>11</v>
      </c>
      <c r="BM16" s="25">
        <v>1</v>
      </c>
      <c r="BN16" s="25">
        <v>8</v>
      </c>
      <c r="BO16" s="25">
        <v>6</v>
      </c>
      <c r="BP16" s="25">
        <v>6</v>
      </c>
      <c r="BQ16" s="25">
        <v>618759</v>
      </c>
    </row>
    <row r="17" spans="1:69" ht="15" thickBot="1" x14ac:dyDescent="0.35">
      <c r="A17" s="24" t="s">
        <v>76</v>
      </c>
      <c r="B17" s="25">
        <v>1</v>
      </c>
      <c r="C17" s="25">
        <v>11</v>
      </c>
      <c r="D17" s="25">
        <v>8</v>
      </c>
      <c r="E17" s="25">
        <v>10</v>
      </c>
      <c r="F17" s="25">
        <v>6</v>
      </c>
      <c r="G17" s="25">
        <v>4</v>
      </c>
      <c r="H17" s="25">
        <v>3</v>
      </c>
      <c r="I17" s="25">
        <v>1</v>
      </c>
      <c r="J17" s="25">
        <v>1</v>
      </c>
      <c r="K17" s="25">
        <v>10</v>
      </c>
      <c r="L17" s="25">
        <v>10</v>
      </c>
      <c r="M17" s="25">
        <v>598628</v>
      </c>
      <c r="S17" s="24" t="s">
        <v>76</v>
      </c>
      <c r="T17" s="25">
        <v>3</v>
      </c>
      <c r="U17" s="25">
        <v>3</v>
      </c>
      <c r="V17" s="25">
        <v>11</v>
      </c>
      <c r="W17" s="25">
        <v>9</v>
      </c>
      <c r="X17" s="25">
        <v>10</v>
      </c>
      <c r="Y17" s="25">
        <v>10</v>
      </c>
      <c r="Z17" s="25">
        <v>3</v>
      </c>
      <c r="AA17" s="25">
        <v>7</v>
      </c>
      <c r="AB17" s="25">
        <v>1</v>
      </c>
      <c r="AC17" s="25">
        <v>8</v>
      </c>
      <c r="AD17" s="25">
        <v>8</v>
      </c>
      <c r="AE17" s="25">
        <v>598628</v>
      </c>
      <c r="AL17" s="24" t="s">
        <v>76</v>
      </c>
      <c r="AM17" s="25">
        <v>9</v>
      </c>
      <c r="AN17" s="25">
        <v>9</v>
      </c>
      <c r="AO17" s="25">
        <v>11</v>
      </c>
      <c r="AP17" s="25">
        <v>1</v>
      </c>
      <c r="AQ17" s="25">
        <v>10</v>
      </c>
      <c r="AR17" s="25">
        <v>10</v>
      </c>
      <c r="AS17" s="25">
        <v>3</v>
      </c>
      <c r="AT17" s="25">
        <v>5</v>
      </c>
      <c r="AU17" s="25">
        <v>11</v>
      </c>
      <c r="AV17" s="25">
        <v>4</v>
      </c>
      <c r="AW17" s="25">
        <v>4</v>
      </c>
      <c r="AX17" s="25">
        <v>598628</v>
      </c>
      <c r="BE17" s="24" t="s">
        <v>76</v>
      </c>
      <c r="BF17" s="25">
        <v>11</v>
      </c>
      <c r="BG17" s="25">
        <v>11</v>
      </c>
      <c r="BH17" s="25">
        <v>1</v>
      </c>
      <c r="BI17" s="25">
        <v>1</v>
      </c>
      <c r="BJ17" s="25">
        <v>6</v>
      </c>
      <c r="BK17" s="25">
        <v>4</v>
      </c>
      <c r="BL17" s="25">
        <v>1</v>
      </c>
      <c r="BM17" s="25">
        <v>11</v>
      </c>
      <c r="BN17" s="25">
        <v>11</v>
      </c>
      <c r="BO17" s="25">
        <v>10</v>
      </c>
      <c r="BP17" s="25">
        <v>10</v>
      </c>
      <c r="BQ17" s="25">
        <v>598628</v>
      </c>
    </row>
    <row r="18" spans="1:69" ht="15" thickBot="1" x14ac:dyDescent="0.35">
      <c r="A18" s="24" t="s">
        <v>77</v>
      </c>
      <c r="B18" s="25">
        <v>6</v>
      </c>
      <c r="C18" s="25">
        <v>6</v>
      </c>
      <c r="D18" s="25">
        <v>4</v>
      </c>
      <c r="E18" s="25">
        <v>2</v>
      </c>
      <c r="F18" s="25">
        <v>5</v>
      </c>
      <c r="G18" s="25">
        <v>8</v>
      </c>
      <c r="H18" s="25">
        <v>2</v>
      </c>
      <c r="I18" s="25">
        <v>5</v>
      </c>
      <c r="J18" s="25">
        <v>5</v>
      </c>
      <c r="K18" s="25">
        <v>8</v>
      </c>
      <c r="L18" s="25">
        <v>8</v>
      </c>
      <c r="M18" s="25">
        <v>612789</v>
      </c>
      <c r="S18" s="24" t="s">
        <v>77</v>
      </c>
      <c r="T18" s="25">
        <v>5</v>
      </c>
      <c r="U18" s="25">
        <v>5</v>
      </c>
      <c r="V18" s="25">
        <v>1</v>
      </c>
      <c r="W18" s="25">
        <v>9</v>
      </c>
      <c r="X18" s="25">
        <v>2</v>
      </c>
      <c r="Y18" s="25">
        <v>4</v>
      </c>
      <c r="Z18" s="25">
        <v>4</v>
      </c>
      <c r="AA18" s="25">
        <v>5</v>
      </c>
      <c r="AB18" s="25">
        <v>9</v>
      </c>
      <c r="AC18" s="25">
        <v>3</v>
      </c>
      <c r="AD18" s="25">
        <v>3</v>
      </c>
      <c r="AE18" s="25">
        <v>612789</v>
      </c>
      <c r="AL18" s="24" t="s">
        <v>77</v>
      </c>
      <c r="AM18" s="25">
        <v>7</v>
      </c>
      <c r="AN18" s="25">
        <v>7</v>
      </c>
      <c r="AO18" s="25">
        <v>1</v>
      </c>
      <c r="AP18" s="25">
        <v>1</v>
      </c>
      <c r="AQ18" s="25">
        <v>2</v>
      </c>
      <c r="AR18" s="25">
        <v>4</v>
      </c>
      <c r="AS18" s="25">
        <v>4</v>
      </c>
      <c r="AT18" s="25">
        <v>7</v>
      </c>
      <c r="AU18" s="25">
        <v>3</v>
      </c>
      <c r="AV18" s="25">
        <v>9</v>
      </c>
      <c r="AW18" s="25">
        <v>9</v>
      </c>
      <c r="AX18" s="25">
        <v>612789</v>
      </c>
      <c r="BE18" s="24" t="s">
        <v>77</v>
      </c>
      <c r="BF18" s="25">
        <v>6</v>
      </c>
      <c r="BG18" s="25">
        <v>6</v>
      </c>
      <c r="BH18" s="25">
        <v>8</v>
      </c>
      <c r="BI18" s="25">
        <v>10</v>
      </c>
      <c r="BJ18" s="25">
        <v>5</v>
      </c>
      <c r="BK18" s="25">
        <v>8</v>
      </c>
      <c r="BL18" s="25">
        <v>10</v>
      </c>
      <c r="BM18" s="25">
        <v>7</v>
      </c>
      <c r="BN18" s="25">
        <v>1</v>
      </c>
      <c r="BO18" s="25">
        <v>8</v>
      </c>
      <c r="BP18" s="25">
        <v>8</v>
      </c>
      <c r="BQ18" s="25">
        <v>612789</v>
      </c>
    </row>
    <row r="19" spans="1:69" ht="18.600000000000001" thickBot="1" x14ac:dyDescent="0.35">
      <c r="A19" s="20"/>
      <c r="S19" s="20"/>
      <c r="AL19" s="20"/>
      <c r="BE19" s="20"/>
    </row>
    <row r="20" spans="1:69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K20" s="24" t="s">
        <v>124</v>
      </c>
      <c r="L20" s="24" t="s">
        <v>125</v>
      </c>
      <c r="S20" s="24" t="s">
        <v>78</v>
      </c>
      <c r="T20" s="24" t="s">
        <v>57</v>
      </c>
      <c r="U20" s="24" t="s">
        <v>58</v>
      </c>
      <c r="V20" s="24" t="s">
        <v>59</v>
      </c>
      <c r="W20" s="24" t="s">
        <v>60</v>
      </c>
      <c r="X20" s="24" t="s">
        <v>61</v>
      </c>
      <c r="Y20" s="24" t="s">
        <v>62</v>
      </c>
      <c r="Z20" s="24" t="s">
        <v>63</v>
      </c>
      <c r="AA20" s="24" t="s">
        <v>64</v>
      </c>
      <c r="AB20" s="24" t="s">
        <v>65</v>
      </c>
      <c r="AC20" s="24" t="s">
        <v>124</v>
      </c>
      <c r="AD20" s="24" t="s">
        <v>125</v>
      </c>
      <c r="AL20" s="24" t="s">
        <v>78</v>
      </c>
      <c r="AM20" s="24" t="s">
        <v>57</v>
      </c>
      <c r="AN20" s="24" t="s">
        <v>58</v>
      </c>
      <c r="AO20" s="24" t="s">
        <v>59</v>
      </c>
      <c r="AP20" s="24" t="s">
        <v>60</v>
      </c>
      <c r="AQ20" s="24" t="s">
        <v>61</v>
      </c>
      <c r="AR20" s="24" t="s">
        <v>62</v>
      </c>
      <c r="AS20" s="24" t="s">
        <v>63</v>
      </c>
      <c r="AT20" s="24" t="s">
        <v>64</v>
      </c>
      <c r="AU20" s="24" t="s">
        <v>65</v>
      </c>
      <c r="AV20" s="24" t="s">
        <v>124</v>
      </c>
      <c r="AW20" s="24" t="s">
        <v>125</v>
      </c>
      <c r="BE20" s="24" t="s">
        <v>78</v>
      </c>
      <c r="BF20" s="24" t="s">
        <v>57</v>
      </c>
      <c r="BG20" s="24" t="s">
        <v>58</v>
      </c>
      <c r="BH20" s="24" t="s">
        <v>59</v>
      </c>
      <c r="BI20" s="24" t="s">
        <v>60</v>
      </c>
      <c r="BJ20" s="24" t="s">
        <v>61</v>
      </c>
      <c r="BK20" s="24" t="s">
        <v>62</v>
      </c>
      <c r="BL20" s="24" t="s">
        <v>63</v>
      </c>
      <c r="BM20" s="24" t="s">
        <v>64</v>
      </c>
      <c r="BN20" s="24" t="s">
        <v>65</v>
      </c>
      <c r="BO20" s="24" t="s">
        <v>124</v>
      </c>
      <c r="BP20" s="24" t="s">
        <v>125</v>
      </c>
    </row>
    <row r="21" spans="1:69" ht="15" thickBot="1" x14ac:dyDescent="0.35">
      <c r="A21" s="24" t="s">
        <v>79</v>
      </c>
      <c r="B21" s="25" t="s">
        <v>161</v>
      </c>
      <c r="C21" s="25" t="s">
        <v>162</v>
      </c>
      <c r="D21" s="25" t="s">
        <v>163</v>
      </c>
      <c r="E21" s="25" t="s">
        <v>164</v>
      </c>
      <c r="F21" s="25" t="s">
        <v>165</v>
      </c>
      <c r="G21" s="25" t="s">
        <v>166</v>
      </c>
      <c r="H21" s="25" t="s">
        <v>167</v>
      </c>
      <c r="I21" s="25" t="s">
        <v>86</v>
      </c>
      <c r="J21" s="25" t="s">
        <v>86</v>
      </c>
      <c r="K21" s="25" t="s">
        <v>168</v>
      </c>
      <c r="L21" s="25" t="s">
        <v>86</v>
      </c>
      <c r="S21" s="24" t="s">
        <v>79</v>
      </c>
      <c r="T21" s="25" t="s">
        <v>295</v>
      </c>
      <c r="U21" s="25" t="s">
        <v>207</v>
      </c>
      <c r="V21" s="25" t="s">
        <v>296</v>
      </c>
      <c r="W21" s="25" t="s">
        <v>297</v>
      </c>
      <c r="X21" s="25" t="s">
        <v>298</v>
      </c>
      <c r="Y21" s="25" t="s">
        <v>299</v>
      </c>
      <c r="Z21" s="25" t="s">
        <v>300</v>
      </c>
      <c r="AA21" s="25" t="s">
        <v>301</v>
      </c>
      <c r="AB21" s="25" t="s">
        <v>302</v>
      </c>
      <c r="AC21" s="25" t="s">
        <v>303</v>
      </c>
      <c r="AD21" s="25" t="s">
        <v>207</v>
      </c>
      <c r="AL21" s="24" t="s">
        <v>79</v>
      </c>
      <c r="AM21" s="25" t="s">
        <v>358</v>
      </c>
      <c r="AN21" s="25" t="s">
        <v>86</v>
      </c>
      <c r="AO21" s="25" t="s">
        <v>86</v>
      </c>
      <c r="AP21" s="25" t="s">
        <v>359</v>
      </c>
      <c r="AQ21" s="25" t="s">
        <v>86</v>
      </c>
      <c r="AR21" s="25" t="s">
        <v>86</v>
      </c>
      <c r="AS21" s="25" t="s">
        <v>360</v>
      </c>
      <c r="AT21" s="25" t="s">
        <v>361</v>
      </c>
      <c r="AU21" s="25" t="s">
        <v>362</v>
      </c>
      <c r="AV21" s="25" t="s">
        <v>363</v>
      </c>
      <c r="AW21" s="25" t="s">
        <v>86</v>
      </c>
      <c r="BE21" s="24" t="s">
        <v>79</v>
      </c>
      <c r="BF21" s="25" t="s">
        <v>421</v>
      </c>
      <c r="BG21" s="25" t="s">
        <v>422</v>
      </c>
      <c r="BH21" s="25" t="s">
        <v>423</v>
      </c>
      <c r="BI21" s="25" t="s">
        <v>424</v>
      </c>
      <c r="BJ21" s="25" t="s">
        <v>425</v>
      </c>
      <c r="BK21" s="25" t="s">
        <v>426</v>
      </c>
      <c r="BL21" s="25" t="s">
        <v>207</v>
      </c>
      <c r="BM21" s="25" t="s">
        <v>427</v>
      </c>
      <c r="BN21" s="25" t="s">
        <v>207</v>
      </c>
      <c r="BO21" s="25" t="s">
        <v>428</v>
      </c>
      <c r="BP21" s="25" t="s">
        <v>207</v>
      </c>
    </row>
    <row r="22" spans="1:69" ht="15" thickBot="1" x14ac:dyDescent="0.35">
      <c r="A22" s="24" t="s">
        <v>88</v>
      </c>
      <c r="B22" s="25" t="s">
        <v>86</v>
      </c>
      <c r="C22" s="25" t="s">
        <v>86</v>
      </c>
      <c r="D22" s="25" t="s">
        <v>86</v>
      </c>
      <c r="E22" s="25" t="s">
        <v>169</v>
      </c>
      <c r="F22" s="25" t="s">
        <v>165</v>
      </c>
      <c r="G22" s="25" t="s">
        <v>170</v>
      </c>
      <c r="H22" s="25" t="s">
        <v>86</v>
      </c>
      <c r="I22" s="25" t="s">
        <v>86</v>
      </c>
      <c r="J22" s="25" t="s">
        <v>86</v>
      </c>
      <c r="K22" s="25" t="s">
        <v>171</v>
      </c>
      <c r="L22" s="25" t="s">
        <v>86</v>
      </c>
      <c r="S22" s="24" t="s">
        <v>88</v>
      </c>
      <c r="T22" s="25" t="s">
        <v>304</v>
      </c>
      <c r="U22" s="25" t="s">
        <v>207</v>
      </c>
      <c r="V22" s="25" t="s">
        <v>305</v>
      </c>
      <c r="W22" s="25" t="s">
        <v>297</v>
      </c>
      <c r="X22" s="25" t="s">
        <v>306</v>
      </c>
      <c r="Y22" s="25" t="s">
        <v>207</v>
      </c>
      <c r="Z22" s="25" t="s">
        <v>207</v>
      </c>
      <c r="AA22" s="25" t="s">
        <v>207</v>
      </c>
      <c r="AB22" s="25" t="s">
        <v>302</v>
      </c>
      <c r="AC22" s="25" t="s">
        <v>207</v>
      </c>
      <c r="AD22" s="25" t="s">
        <v>207</v>
      </c>
      <c r="AL22" s="24" t="s">
        <v>88</v>
      </c>
      <c r="AM22" s="25" t="s">
        <v>364</v>
      </c>
      <c r="AN22" s="25" t="s">
        <v>86</v>
      </c>
      <c r="AO22" s="25" t="s">
        <v>86</v>
      </c>
      <c r="AP22" s="25" t="s">
        <v>86</v>
      </c>
      <c r="AQ22" s="25" t="s">
        <v>86</v>
      </c>
      <c r="AR22" s="25" t="s">
        <v>86</v>
      </c>
      <c r="AS22" s="25" t="s">
        <v>86</v>
      </c>
      <c r="AT22" s="25" t="s">
        <v>365</v>
      </c>
      <c r="AU22" s="25" t="s">
        <v>362</v>
      </c>
      <c r="AV22" s="25" t="s">
        <v>363</v>
      </c>
      <c r="AW22" s="25" t="s">
        <v>86</v>
      </c>
      <c r="BE22" s="24" t="s">
        <v>88</v>
      </c>
      <c r="BF22" s="25" t="s">
        <v>429</v>
      </c>
      <c r="BG22" s="25" t="s">
        <v>422</v>
      </c>
      <c r="BH22" s="25" t="s">
        <v>207</v>
      </c>
      <c r="BI22" s="25" t="s">
        <v>207</v>
      </c>
      <c r="BJ22" s="25" t="s">
        <v>425</v>
      </c>
      <c r="BK22" s="25" t="s">
        <v>207</v>
      </c>
      <c r="BL22" s="25" t="s">
        <v>207</v>
      </c>
      <c r="BM22" s="25" t="s">
        <v>427</v>
      </c>
      <c r="BN22" s="25" t="s">
        <v>207</v>
      </c>
      <c r="BO22" s="25" t="s">
        <v>430</v>
      </c>
      <c r="BP22" s="25" t="s">
        <v>207</v>
      </c>
    </row>
    <row r="23" spans="1:69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86</v>
      </c>
      <c r="F23" s="25" t="s">
        <v>86</v>
      </c>
      <c r="G23" s="25" t="s">
        <v>86</v>
      </c>
      <c r="H23" s="25" t="s">
        <v>86</v>
      </c>
      <c r="I23" s="25" t="s">
        <v>86</v>
      </c>
      <c r="J23" s="25" t="s">
        <v>86</v>
      </c>
      <c r="K23" s="25" t="s">
        <v>86</v>
      </c>
      <c r="L23" s="25" t="s">
        <v>86</v>
      </c>
      <c r="S23" s="24" t="s">
        <v>92</v>
      </c>
      <c r="T23" s="25" t="s">
        <v>307</v>
      </c>
      <c r="U23" s="25" t="s">
        <v>207</v>
      </c>
      <c r="V23" s="25" t="s">
        <v>305</v>
      </c>
      <c r="W23" s="25" t="s">
        <v>308</v>
      </c>
      <c r="X23" s="25" t="s">
        <v>207</v>
      </c>
      <c r="Y23" s="25" t="s">
        <v>207</v>
      </c>
      <c r="Z23" s="25" t="s">
        <v>207</v>
      </c>
      <c r="AA23" s="25" t="s">
        <v>207</v>
      </c>
      <c r="AB23" s="25" t="s">
        <v>309</v>
      </c>
      <c r="AC23" s="25" t="s">
        <v>207</v>
      </c>
      <c r="AD23" s="25" t="s">
        <v>207</v>
      </c>
      <c r="AL23" s="24" t="s">
        <v>92</v>
      </c>
      <c r="AM23" s="25" t="s">
        <v>366</v>
      </c>
      <c r="AN23" s="25" t="s">
        <v>86</v>
      </c>
      <c r="AO23" s="25" t="s">
        <v>86</v>
      </c>
      <c r="AP23" s="25" t="s">
        <v>86</v>
      </c>
      <c r="AQ23" s="25" t="s">
        <v>86</v>
      </c>
      <c r="AR23" s="25" t="s">
        <v>86</v>
      </c>
      <c r="AS23" s="25" t="s">
        <v>86</v>
      </c>
      <c r="AT23" s="25" t="s">
        <v>365</v>
      </c>
      <c r="AU23" s="25" t="s">
        <v>362</v>
      </c>
      <c r="AV23" s="25" t="s">
        <v>367</v>
      </c>
      <c r="AW23" s="25" t="s">
        <v>86</v>
      </c>
      <c r="BE23" s="24" t="s">
        <v>92</v>
      </c>
      <c r="BF23" s="25" t="s">
        <v>429</v>
      </c>
      <c r="BG23" s="25" t="s">
        <v>422</v>
      </c>
      <c r="BH23" s="25" t="s">
        <v>207</v>
      </c>
      <c r="BI23" s="25" t="s">
        <v>207</v>
      </c>
      <c r="BJ23" s="25" t="s">
        <v>425</v>
      </c>
      <c r="BK23" s="25" t="s">
        <v>207</v>
      </c>
      <c r="BL23" s="25" t="s">
        <v>207</v>
      </c>
      <c r="BM23" s="25" t="s">
        <v>427</v>
      </c>
      <c r="BN23" s="25" t="s">
        <v>207</v>
      </c>
      <c r="BO23" s="25" t="s">
        <v>430</v>
      </c>
      <c r="BP23" s="25" t="s">
        <v>207</v>
      </c>
    </row>
    <row r="24" spans="1:69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86</v>
      </c>
      <c r="K24" s="25" t="s">
        <v>86</v>
      </c>
      <c r="L24" s="25" t="s">
        <v>86</v>
      </c>
      <c r="S24" s="24" t="s">
        <v>93</v>
      </c>
      <c r="T24" s="25" t="s">
        <v>304</v>
      </c>
      <c r="U24" s="25" t="s">
        <v>207</v>
      </c>
      <c r="V24" s="25" t="s">
        <v>305</v>
      </c>
      <c r="W24" s="25" t="s">
        <v>308</v>
      </c>
      <c r="X24" s="25" t="s">
        <v>207</v>
      </c>
      <c r="Y24" s="25" t="s">
        <v>207</v>
      </c>
      <c r="Z24" s="25" t="s">
        <v>207</v>
      </c>
      <c r="AA24" s="25" t="s">
        <v>207</v>
      </c>
      <c r="AB24" s="25" t="s">
        <v>309</v>
      </c>
      <c r="AC24" s="25" t="s">
        <v>207</v>
      </c>
      <c r="AD24" s="25" t="s">
        <v>207</v>
      </c>
      <c r="AL24" s="24" t="s">
        <v>93</v>
      </c>
      <c r="AM24" s="25" t="s">
        <v>366</v>
      </c>
      <c r="AN24" s="25" t="s">
        <v>86</v>
      </c>
      <c r="AO24" s="25" t="s">
        <v>86</v>
      </c>
      <c r="AP24" s="25" t="s">
        <v>86</v>
      </c>
      <c r="AQ24" s="25" t="s">
        <v>86</v>
      </c>
      <c r="AR24" s="25" t="s">
        <v>86</v>
      </c>
      <c r="AS24" s="25" t="s">
        <v>86</v>
      </c>
      <c r="AT24" s="25" t="s">
        <v>368</v>
      </c>
      <c r="AU24" s="25" t="s">
        <v>362</v>
      </c>
      <c r="AV24" s="25" t="s">
        <v>369</v>
      </c>
      <c r="AW24" s="25" t="s">
        <v>86</v>
      </c>
      <c r="BE24" s="24" t="s">
        <v>93</v>
      </c>
      <c r="BF24" s="25" t="s">
        <v>431</v>
      </c>
      <c r="BG24" s="25" t="s">
        <v>422</v>
      </c>
      <c r="BH24" s="25" t="s">
        <v>207</v>
      </c>
      <c r="BI24" s="25" t="s">
        <v>207</v>
      </c>
      <c r="BJ24" s="25" t="s">
        <v>425</v>
      </c>
      <c r="BK24" s="25" t="s">
        <v>207</v>
      </c>
      <c r="BL24" s="25" t="s">
        <v>207</v>
      </c>
      <c r="BM24" s="25" t="s">
        <v>427</v>
      </c>
      <c r="BN24" s="25" t="s">
        <v>207</v>
      </c>
      <c r="BO24" s="25" t="s">
        <v>430</v>
      </c>
      <c r="BP24" s="25" t="s">
        <v>207</v>
      </c>
    </row>
    <row r="25" spans="1:69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86</v>
      </c>
      <c r="K25" s="25" t="s">
        <v>86</v>
      </c>
      <c r="L25" s="25" t="s">
        <v>86</v>
      </c>
      <c r="S25" s="24" t="s">
        <v>95</v>
      </c>
      <c r="T25" s="25" t="s">
        <v>207</v>
      </c>
      <c r="U25" s="25" t="s">
        <v>207</v>
      </c>
      <c r="V25" s="25" t="s">
        <v>207</v>
      </c>
      <c r="W25" s="25" t="s">
        <v>310</v>
      </c>
      <c r="X25" s="25" t="s">
        <v>207</v>
      </c>
      <c r="Y25" s="25" t="s">
        <v>207</v>
      </c>
      <c r="Z25" s="25" t="s">
        <v>207</v>
      </c>
      <c r="AA25" s="25" t="s">
        <v>207</v>
      </c>
      <c r="AB25" s="25" t="s">
        <v>309</v>
      </c>
      <c r="AC25" s="25" t="s">
        <v>207</v>
      </c>
      <c r="AD25" s="25" t="s">
        <v>207</v>
      </c>
      <c r="AL25" s="24" t="s">
        <v>95</v>
      </c>
      <c r="AM25" s="25" t="s">
        <v>366</v>
      </c>
      <c r="AN25" s="25" t="s">
        <v>86</v>
      </c>
      <c r="AO25" s="25" t="s">
        <v>86</v>
      </c>
      <c r="AP25" s="25" t="s">
        <v>86</v>
      </c>
      <c r="AQ25" s="25" t="s">
        <v>86</v>
      </c>
      <c r="AR25" s="25" t="s">
        <v>86</v>
      </c>
      <c r="AS25" s="25" t="s">
        <v>86</v>
      </c>
      <c r="AT25" s="25" t="s">
        <v>86</v>
      </c>
      <c r="AU25" s="25" t="s">
        <v>362</v>
      </c>
      <c r="AV25" s="25" t="s">
        <v>367</v>
      </c>
      <c r="AW25" s="25" t="s">
        <v>86</v>
      </c>
      <c r="BE25" s="24" t="s">
        <v>95</v>
      </c>
      <c r="BF25" s="25" t="s">
        <v>431</v>
      </c>
      <c r="BG25" s="25" t="s">
        <v>422</v>
      </c>
      <c r="BH25" s="25" t="s">
        <v>207</v>
      </c>
      <c r="BI25" s="25" t="s">
        <v>207</v>
      </c>
      <c r="BJ25" s="25" t="s">
        <v>432</v>
      </c>
      <c r="BK25" s="25" t="s">
        <v>207</v>
      </c>
      <c r="BL25" s="25" t="s">
        <v>207</v>
      </c>
      <c r="BM25" s="25" t="s">
        <v>427</v>
      </c>
      <c r="BN25" s="25" t="s">
        <v>207</v>
      </c>
      <c r="BO25" s="25" t="s">
        <v>430</v>
      </c>
      <c r="BP25" s="25" t="s">
        <v>207</v>
      </c>
    </row>
    <row r="26" spans="1:69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K26" s="25" t="s">
        <v>86</v>
      </c>
      <c r="L26" s="25" t="s">
        <v>86</v>
      </c>
      <c r="S26" s="24" t="s">
        <v>96</v>
      </c>
      <c r="T26" s="25" t="s">
        <v>207</v>
      </c>
      <c r="U26" s="25" t="s">
        <v>207</v>
      </c>
      <c r="V26" s="25" t="s">
        <v>207</v>
      </c>
      <c r="W26" s="25" t="s">
        <v>310</v>
      </c>
      <c r="X26" s="25" t="s">
        <v>207</v>
      </c>
      <c r="Y26" s="25" t="s">
        <v>207</v>
      </c>
      <c r="Z26" s="25" t="s">
        <v>207</v>
      </c>
      <c r="AA26" s="25" t="s">
        <v>207</v>
      </c>
      <c r="AB26" s="25" t="s">
        <v>309</v>
      </c>
      <c r="AC26" s="25" t="s">
        <v>207</v>
      </c>
      <c r="AD26" s="25" t="s">
        <v>207</v>
      </c>
      <c r="AL26" s="24" t="s">
        <v>96</v>
      </c>
      <c r="AM26" s="25" t="s">
        <v>366</v>
      </c>
      <c r="AN26" s="25" t="s">
        <v>86</v>
      </c>
      <c r="AO26" s="25" t="s">
        <v>86</v>
      </c>
      <c r="AP26" s="25" t="s">
        <v>86</v>
      </c>
      <c r="AQ26" s="25" t="s">
        <v>86</v>
      </c>
      <c r="AR26" s="25" t="s">
        <v>86</v>
      </c>
      <c r="AS26" s="25" t="s">
        <v>86</v>
      </c>
      <c r="AT26" s="25" t="s">
        <v>86</v>
      </c>
      <c r="AU26" s="25" t="s">
        <v>362</v>
      </c>
      <c r="AV26" s="25" t="s">
        <v>367</v>
      </c>
      <c r="AW26" s="25" t="s">
        <v>86</v>
      </c>
      <c r="BE26" s="24" t="s">
        <v>96</v>
      </c>
      <c r="BF26" s="25" t="s">
        <v>431</v>
      </c>
      <c r="BG26" s="25" t="s">
        <v>422</v>
      </c>
      <c r="BH26" s="25" t="s">
        <v>207</v>
      </c>
      <c r="BI26" s="25" t="s">
        <v>207</v>
      </c>
      <c r="BJ26" s="25" t="s">
        <v>432</v>
      </c>
      <c r="BK26" s="25" t="s">
        <v>207</v>
      </c>
      <c r="BL26" s="25" t="s">
        <v>207</v>
      </c>
      <c r="BM26" s="25" t="s">
        <v>427</v>
      </c>
      <c r="BN26" s="25" t="s">
        <v>207</v>
      </c>
      <c r="BO26" s="25" t="s">
        <v>430</v>
      </c>
      <c r="BP26" s="25" t="s">
        <v>207</v>
      </c>
    </row>
    <row r="27" spans="1:69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K27" s="25" t="s">
        <v>86</v>
      </c>
      <c r="L27" s="25" t="s">
        <v>86</v>
      </c>
      <c r="S27" s="24" t="s">
        <v>97</v>
      </c>
      <c r="T27" s="25" t="s">
        <v>207</v>
      </c>
      <c r="U27" s="25" t="s">
        <v>207</v>
      </c>
      <c r="V27" s="25" t="s">
        <v>207</v>
      </c>
      <c r="W27" s="25" t="s">
        <v>310</v>
      </c>
      <c r="X27" s="25" t="s">
        <v>207</v>
      </c>
      <c r="Y27" s="25" t="s">
        <v>207</v>
      </c>
      <c r="Z27" s="25" t="s">
        <v>207</v>
      </c>
      <c r="AA27" s="25" t="s">
        <v>207</v>
      </c>
      <c r="AB27" s="25" t="s">
        <v>309</v>
      </c>
      <c r="AC27" s="25" t="s">
        <v>207</v>
      </c>
      <c r="AD27" s="25" t="s">
        <v>207</v>
      </c>
      <c r="AL27" s="24" t="s">
        <v>97</v>
      </c>
      <c r="AM27" s="25" t="s">
        <v>366</v>
      </c>
      <c r="AN27" s="25" t="s">
        <v>86</v>
      </c>
      <c r="AO27" s="25" t="s">
        <v>86</v>
      </c>
      <c r="AP27" s="25" t="s">
        <v>86</v>
      </c>
      <c r="AQ27" s="25" t="s">
        <v>86</v>
      </c>
      <c r="AR27" s="25" t="s">
        <v>86</v>
      </c>
      <c r="AS27" s="25" t="s">
        <v>86</v>
      </c>
      <c r="AT27" s="25" t="s">
        <v>86</v>
      </c>
      <c r="AU27" s="25" t="s">
        <v>362</v>
      </c>
      <c r="AV27" s="25" t="s">
        <v>86</v>
      </c>
      <c r="AW27" s="25" t="s">
        <v>86</v>
      </c>
      <c r="BE27" s="24" t="s">
        <v>97</v>
      </c>
      <c r="BF27" s="25" t="s">
        <v>431</v>
      </c>
      <c r="BG27" s="25" t="s">
        <v>422</v>
      </c>
      <c r="BH27" s="25" t="s">
        <v>207</v>
      </c>
      <c r="BI27" s="25" t="s">
        <v>207</v>
      </c>
      <c r="BJ27" s="25" t="s">
        <v>207</v>
      </c>
      <c r="BK27" s="25" t="s">
        <v>207</v>
      </c>
      <c r="BL27" s="25" t="s">
        <v>207</v>
      </c>
      <c r="BM27" s="25" t="s">
        <v>427</v>
      </c>
      <c r="BN27" s="25" t="s">
        <v>207</v>
      </c>
      <c r="BO27" s="25" t="s">
        <v>430</v>
      </c>
      <c r="BP27" s="25" t="s">
        <v>207</v>
      </c>
    </row>
    <row r="28" spans="1:69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K28" s="25" t="s">
        <v>86</v>
      </c>
      <c r="L28" s="25" t="s">
        <v>86</v>
      </c>
      <c r="S28" s="24" t="s">
        <v>98</v>
      </c>
      <c r="T28" s="25" t="s">
        <v>207</v>
      </c>
      <c r="U28" s="25" t="s">
        <v>207</v>
      </c>
      <c r="V28" s="25" t="s">
        <v>207</v>
      </c>
      <c r="W28" s="25" t="s">
        <v>207</v>
      </c>
      <c r="X28" s="25" t="s">
        <v>207</v>
      </c>
      <c r="Y28" s="25" t="s">
        <v>207</v>
      </c>
      <c r="Z28" s="25" t="s">
        <v>207</v>
      </c>
      <c r="AA28" s="25" t="s">
        <v>207</v>
      </c>
      <c r="AB28" s="25" t="s">
        <v>207</v>
      </c>
      <c r="AC28" s="25" t="s">
        <v>207</v>
      </c>
      <c r="AD28" s="25" t="s">
        <v>207</v>
      </c>
      <c r="AL28" s="24" t="s">
        <v>98</v>
      </c>
      <c r="AM28" s="25" t="s">
        <v>366</v>
      </c>
      <c r="AN28" s="25" t="s">
        <v>86</v>
      </c>
      <c r="AO28" s="25" t="s">
        <v>86</v>
      </c>
      <c r="AP28" s="25" t="s">
        <v>86</v>
      </c>
      <c r="AQ28" s="25" t="s">
        <v>86</v>
      </c>
      <c r="AR28" s="25" t="s">
        <v>86</v>
      </c>
      <c r="AS28" s="25" t="s">
        <v>86</v>
      </c>
      <c r="AT28" s="25" t="s">
        <v>86</v>
      </c>
      <c r="AU28" s="25" t="s">
        <v>86</v>
      </c>
      <c r="AV28" s="25" t="s">
        <v>86</v>
      </c>
      <c r="AW28" s="25" t="s">
        <v>86</v>
      </c>
      <c r="BE28" s="24" t="s">
        <v>98</v>
      </c>
      <c r="BF28" s="25" t="s">
        <v>433</v>
      </c>
      <c r="BG28" s="25" t="s">
        <v>207</v>
      </c>
      <c r="BH28" s="25" t="s">
        <v>207</v>
      </c>
      <c r="BI28" s="25" t="s">
        <v>207</v>
      </c>
      <c r="BJ28" s="25" t="s">
        <v>207</v>
      </c>
      <c r="BK28" s="25" t="s">
        <v>207</v>
      </c>
      <c r="BL28" s="25" t="s">
        <v>207</v>
      </c>
      <c r="BM28" s="25" t="s">
        <v>427</v>
      </c>
      <c r="BN28" s="25" t="s">
        <v>207</v>
      </c>
      <c r="BO28" s="25" t="s">
        <v>434</v>
      </c>
      <c r="BP28" s="25" t="s">
        <v>207</v>
      </c>
    </row>
    <row r="29" spans="1:69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K29" s="25" t="s">
        <v>86</v>
      </c>
      <c r="L29" s="25" t="s">
        <v>86</v>
      </c>
      <c r="S29" s="24" t="s">
        <v>99</v>
      </c>
      <c r="T29" s="25" t="s">
        <v>207</v>
      </c>
      <c r="U29" s="25" t="s">
        <v>207</v>
      </c>
      <c r="V29" s="25" t="s">
        <v>207</v>
      </c>
      <c r="W29" s="25" t="s">
        <v>207</v>
      </c>
      <c r="X29" s="25" t="s">
        <v>207</v>
      </c>
      <c r="Y29" s="25" t="s">
        <v>207</v>
      </c>
      <c r="Z29" s="25" t="s">
        <v>207</v>
      </c>
      <c r="AA29" s="25" t="s">
        <v>207</v>
      </c>
      <c r="AB29" s="25" t="s">
        <v>207</v>
      </c>
      <c r="AC29" s="25" t="s">
        <v>207</v>
      </c>
      <c r="AD29" s="25" t="s">
        <v>207</v>
      </c>
      <c r="AL29" s="24" t="s">
        <v>99</v>
      </c>
      <c r="AM29" s="25" t="s">
        <v>86</v>
      </c>
      <c r="AN29" s="25" t="s">
        <v>86</v>
      </c>
      <c r="AO29" s="25" t="s">
        <v>86</v>
      </c>
      <c r="AP29" s="25" t="s">
        <v>86</v>
      </c>
      <c r="AQ29" s="25" t="s">
        <v>86</v>
      </c>
      <c r="AR29" s="25" t="s">
        <v>86</v>
      </c>
      <c r="AS29" s="25" t="s">
        <v>86</v>
      </c>
      <c r="AT29" s="25" t="s">
        <v>86</v>
      </c>
      <c r="AU29" s="25" t="s">
        <v>86</v>
      </c>
      <c r="AV29" s="25" t="s">
        <v>86</v>
      </c>
      <c r="AW29" s="25" t="s">
        <v>86</v>
      </c>
      <c r="BE29" s="24" t="s">
        <v>99</v>
      </c>
      <c r="BF29" s="25" t="s">
        <v>435</v>
      </c>
      <c r="BG29" s="25" t="s">
        <v>207</v>
      </c>
      <c r="BH29" s="25" t="s">
        <v>207</v>
      </c>
      <c r="BI29" s="25" t="s">
        <v>207</v>
      </c>
      <c r="BJ29" s="25" t="s">
        <v>207</v>
      </c>
      <c r="BK29" s="25" t="s">
        <v>207</v>
      </c>
      <c r="BL29" s="25" t="s">
        <v>207</v>
      </c>
      <c r="BM29" s="25" t="s">
        <v>207</v>
      </c>
      <c r="BN29" s="25" t="s">
        <v>207</v>
      </c>
      <c r="BO29" s="25" t="s">
        <v>207</v>
      </c>
      <c r="BP29" s="25" t="s">
        <v>207</v>
      </c>
    </row>
    <row r="30" spans="1:69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K30" s="25" t="s">
        <v>86</v>
      </c>
      <c r="L30" s="25" t="s">
        <v>86</v>
      </c>
      <c r="S30" s="24" t="s">
        <v>100</v>
      </c>
      <c r="T30" s="25" t="s">
        <v>207</v>
      </c>
      <c r="U30" s="25" t="s">
        <v>207</v>
      </c>
      <c r="V30" s="25" t="s">
        <v>207</v>
      </c>
      <c r="W30" s="25" t="s">
        <v>207</v>
      </c>
      <c r="X30" s="25" t="s">
        <v>207</v>
      </c>
      <c r="Y30" s="25" t="s">
        <v>207</v>
      </c>
      <c r="Z30" s="25" t="s">
        <v>207</v>
      </c>
      <c r="AA30" s="25" t="s">
        <v>207</v>
      </c>
      <c r="AB30" s="25" t="s">
        <v>207</v>
      </c>
      <c r="AC30" s="25" t="s">
        <v>207</v>
      </c>
      <c r="AD30" s="25" t="s">
        <v>207</v>
      </c>
      <c r="AL30" s="24" t="s">
        <v>100</v>
      </c>
      <c r="AM30" s="25" t="s">
        <v>86</v>
      </c>
      <c r="AN30" s="25" t="s">
        <v>86</v>
      </c>
      <c r="AO30" s="25" t="s">
        <v>86</v>
      </c>
      <c r="AP30" s="25" t="s">
        <v>86</v>
      </c>
      <c r="AQ30" s="25" t="s">
        <v>86</v>
      </c>
      <c r="AR30" s="25" t="s">
        <v>86</v>
      </c>
      <c r="AS30" s="25" t="s">
        <v>86</v>
      </c>
      <c r="AT30" s="25" t="s">
        <v>86</v>
      </c>
      <c r="AU30" s="25" t="s">
        <v>86</v>
      </c>
      <c r="AV30" s="25" t="s">
        <v>86</v>
      </c>
      <c r="AW30" s="25" t="s">
        <v>86</v>
      </c>
      <c r="BE30" s="24" t="s">
        <v>100</v>
      </c>
      <c r="BF30" s="25" t="s">
        <v>207</v>
      </c>
      <c r="BG30" s="25" t="s">
        <v>207</v>
      </c>
      <c r="BH30" s="25" t="s">
        <v>207</v>
      </c>
      <c r="BI30" s="25" t="s">
        <v>207</v>
      </c>
      <c r="BJ30" s="25" t="s">
        <v>207</v>
      </c>
      <c r="BK30" s="25" t="s">
        <v>207</v>
      </c>
      <c r="BL30" s="25" t="s">
        <v>207</v>
      </c>
      <c r="BM30" s="25" t="s">
        <v>207</v>
      </c>
      <c r="BN30" s="25" t="s">
        <v>207</v>
      </c>
      <c r="BO30" s="25" t="s">
        <v>207</v>
      </c>
      <c r="BP30" s="25" t="s">
        <v>207</v>
      </c>
    </row>
    <row r="31" spans="1:69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K31" s="25" t="s">
        <v>86</v>
      </c>
      <c r="L31" s="25" t="s">
        <v>86</v>
      </c>
      <c r="S31" s="24" t="s">
        <v>101</v>
      </c>
      <c r="T31" s="25" t="s">
        <v>207</v>
      </c>
      <c r="U31" s="25" t="s">
        <v>207</v>
      </c>
      <c r="V31" s="25" t="s">
        <v>207</v>
      </c>
      <c r="W31" s="25" t="s">
        <v>207</v>
      </c>
      <c r="X31" s="25" t="s">
        <v>207</v>
      </c>
      <c r="Y31" s="25" t="s">
        <v>207</v>
      </c>
      <c r="Z31" s="25" t="s">
        <v>207</v>
      </c>
      <c r="AA31" s="25" t="s">
        <v>207</v>
      </c>
      <c r="AB31" s="25" t="s">
        <v>207</v>
      </c>
      <c r="AC31" s="25" t="s">
        <v>207</v>
      </c>
      <c r="AD31" s="25" t="s">
        <v>207</v>
      </c>
      <c r="AL31" s="24" t="s">
        <v>101</v>
      </c>
      <c r="AM31" s="25" t="s">
        <v>86</v>
      </c>
      <c r="AN31" s="25" t="s">
        <v>86</v>
      </c>
      <c r="AO31" s="25" t="s">
        <v>86</v>
      </c>
      <c r="AP31" s="25" t="s">
        <v>86</v>
      </c>
      <c r="AQ31" s="25" t="s">
        <v>86</v>
      </c>
      <c r="AR31" s="25" t="s">
        <v>86</v>
      </c>
      <c r="AS31" s="25" t="s">
        <v>86</v>
      </c>
      <c r="AT31" s="25" t="s">
        <v>86</v>
      </c>
      <c r="AU31" s="25" t="s">
        <v>86</v>
      </c>
      <c r="AV31" s="25" t="s">
        <v>86</v>
      </c>
      <c r="AW31" s="25" t="s">
        <v>86</v>
      </c>
      <c r="BE31" s="24" t="s">
        <v>101</v>
      </c>
      <c r="BF31" s="25" t="s">
        <v>207</v>
      </c>
      <c r="BG31" s="25" t="s">
        <v>207</v>
      </c>
      <c r="BH31" s="25" t="s">
        <v>207</v>
      </c>
      <c r="BI31" s="25" t="s">
        <v>207</v>
      </c>
      <c r="BJ31" s="25" t="s">
        <v>207</v>
      </c>
      <c r="BK31" s="25" t="s">
        <v>207</v>
      </c>
      <c r="BL31" s="25" t="s">
        <v>207</v>
      </c>
      <c r="BM31" s="25" t="s">
        <v>207</v>
      </c>
      <c r="BN31" s="25" t="s">
        <v>207</v>
      </c>
      <c r="BO31" s="25" t="s">
        <v>207</v>
      </c>
      <c r="BP31" s="25" t="s">
        <v>207</v>
      </c>
    </row>
    <row r="32" spans="1:69" ht="18.600000000000001" thickBot="1" x14ac:dyDescent="0.35">
      <c r="A32" s="20"/>
      <c r="S32" s="20"/>
      <c r="AL32" s="20"/>
      <c r="BE32" s="20"/>
    </row>
    <row r="33" spans="1:72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K33" s="24" t="s">
        <v>124</v>
      </c>
      <c r="L33" s="24" t="s">
        <v>125</v>
      </c>
      <c r="S33" s="24" t="s">
        <v>102</v>
      </c>
      <c r="T33" s="24" t="s">
        <v>57</v>
      </c>
      <c r="U33" s="24" t="s">
        <v>58</v>
      </c>
      <c r="V33" s="24" t="s">
        <v>59</v>
      </c>
      <c r="W33" s="24" t="s">
        <v>60</v>
      </c>
      <c r="X33" s="24" t="s">
        <v>61</v>
      </c>
      <c r="Y33" s="24" t="s">
        <v>62</v>
      </c>
      <c r="Z33" s="24" t="s">
        <v>63</v>
      </c>
      <c r="AA33" s="24" t="s">
        <v>64</v>
      </c>
      <c r="AB33" s="24" t="s">
        <v>65</v>
      </c>
      <c r="AC33" s="24" t="s">
        <v>124</v>
      </c>
      <c r="AD33" s="24" t="s">
        <v>125</v>
      </c>
      <c r="AL33" s="24" t="s">
        <v>102</v>
      </c>
      <c r="AM33" s="24" t="s">
        <v>57</v>
      </c>
      <c r="AN33" s="24" t="s">
        <v>58</v>
      </c>
      <c r="AO33" s="24" t="s">
        <v>59</v>
      </c>
      <c r="AP33" s="24" t="s">
        <v>60</v>
      </c>
      <c r="AQ33" s="24" t="s">
        <v>61</v>
      </c>
      <c r="AR33" s="24" t="s">
        <v>62</v>
      </c>
      <c r="AS33" s="24" t="s">
        <v>63</v>
      </c>
      <c r="AT33" s="24" t="s">
        <v>64</v>
      </c>
      <c r="AU33" s="24" t="s">
        <v>65</v>
      </c>
      <c r="AV33" s="24" t="s">
        <v>124</v>
      </c>
      <c r="AW33" s="24" t="s">
        <v>125</v>
      </c>
      <c r="BE33" s="24" t="s">
        <v>102</v>
      </c>
      <c r="BF33" s="24" t="s">
        <v>57</v>
      </c>
      <c r="BG33" s="24" t="s">
        <v>58</v>
      </c>
      <c r="BH33" s="24" t="s">
        <v>59</v>
      </c>
      <c r="BI33" s="24" t="s">
        <v>60</v>
      </c>
      <c r="BJ33" s="24" t="s">
        <v>61</v>
      </c>
      <c r="BK33" s="24" t="s">
        <v>62</v>
      </c>
      <c r="BL33" s="24" t="s">
        <v>63</v>
      </c>
      <c r="BM33" s="24" t="s">
        <v>64</v>
      </c>
      <c r="BN33" s="24" t="s">
        <v>65</v>
      </c>
      <c r="BO33" s="24" t="s">
        <v>124</v>
      </c>
      <c r="BP33" s="24" t="s">
        <v>125</v>
      </c>
    </row>
    <row r="34" spans="1:72" ht="15" thickBot="1" x14ac:dyDescent="0.35">
      <c r="A34" s="24" t="s">
        <v>79</v>
      </c>
      <c r="B34" s="25">
        <v>598628</v>
      </c>
      <c r="C34" s="25">
        <v>669527</v>
      </c>
      <c r="D34" s="25">
        <v>588608</v>
      </c>
      <c r="E34" s="25">
        <v>632784</v>
      </c>
      <c r="F34" s="25">
        <v>642587</v>
      </c>
      <c r="G34" s="25">
        <v>670714</v>
      </c>
      <c r="H34" s="25">
        <v>618759</v>
      </c>
      <c r="I34" s="25">
        <v>0</v>
      </c>
      <c r="J34" s="25">
        <v>0</v>
      </c>
      <c r="K34" s="25">
        <v>671557</v>
      </c>
      <c r="L34" s="25">
        <v>0</v>
      </c>
      <c r="S34" s="24" t="s">
        <v>79</v>
      </c>
      <c r="T34" s="25">
        <v>449364.5</v>
      </c>
      <c r="U34" s="25">
        <v>0</v>
      </c>
      <c r="V34" s="25">
        <v>306394.5</v>
      </c>
      <c r="W34" s="25">
        <v>588608</v>
      </c>
      <c r="X34" s="25">
        <v>344256.5</v>
      </c>
      <c r="Y34" s="25">
        <v>486107.5</v>
      </c>
      <c r="Z34" s="25">
        <v>459167.5</v>
      </c>
      <c r="AA34" s="25">
        <v>315661</v>
      </c>
      <c r="AB34" s="25">
        <v>445465</v>
      </c>
      <c r="AC34" s="25">
        <v>344971.5</v>
      </c>
      <c r="AD34" s="25">
        <v>0</v>
      </c>
      <c r="AL34" s="24" t="s">
        <v>79</v>
      </c>
      <c r="AM34" s="25">
        <v>355784</v>
      </c>
      <c r="AN34" s="25">
        <v>0</v>
      </c>
      <c r="AO34" s="25">
        <v>0</v>
      </c>
      <c r="AP34" s="25">
        <v>279587</v>
      </c>
      <c r="AQ34" s="25">
        <v>0</v>
      </c>
      <c r="AR34" s="25">
        <v>0</v>
      </c>
      <c r="AS34" s="25">
        <v>8298</v>
      </c>
      <c r="AT34" s="25">
        <v>372510</v>
      </c>
      <c r="AU34" s="25">
        <v>313742</v>
      </c>
      <c r="AV34" s="25">
        <v>356972</v>
      </c>
      <c r="AW34" s="25">
        <v>0</v>
      </c>
      <c r="BE34" s="24" t="s">
        <v>79</v>
      </c>
      <c r="BF34" s="25">
        <v>32196.5</v>
      </c>
      <c r="BG34" s="25">
        <v>7012.5</v>
      </c>
      <c r="BH34" s="25">
        <v>14558.5</v>
      </c>
      <c r="BI34" s="25">
        <v>181.5</v>
      </c>
      <c r="BJ34" s="25">
        <v>588789.5</v>
      </c>
      <c r="BK34" s="25">
        <v>68292</v>
      </c>
      <c r="BL34" s="25">
        <v>0</v>
      </c>
      <c r="BM34" s="25">
        <v>3794</v>
      </c>
      <c r="BN34" s="25">
        <v>0</v>
      </c>
      <c r="BO34" s="25">
        <v>52146</v>
      </c>
      <c r="BP34" s="25">
        <v>0</v>
      </c>
    </row>
    <row r="35" spans="1:72" ht="15" thickBot="1" x14ac:dyDescent="0.35">
      <c r="A35" s="24" t="s">
        <v>88</v>
      </c>
      <c r="B35" s="25">
        <v>0</v>
      </c>
      <c r="C35" s="25">
        <v>0</v>
      </c>
      <c r="D35" s="25">
        <v>0</v>
      </c>
      <c r="E35" s="25">
        <v>612789</v>
      </c>
      <c r="F35" s="25">
        <v>642587</v>
      </c>
      <c r="G35" s="25">
        <v>628990</v>
      </c>
      <c r="H35" s="25">
        <v>0</v>
      </c>
      <c r="I35" s="25">
        <v>0</v>
      </c>
      <c r="J35" s="25">
        <v>0</v>
      </c>
      <c r="K35" s="25">
        <v>9657</v>
      </c>
      <c r="L35" s="25">
        <v>0</v>
      </c>
      <c r="S35" s="24" t="s">
        <v>88</v>
      </c>
      <c r="T35" s="25">
        <v>153163.5</v>
      </c>
      <c r="U35" s="25">
        <v>0</v>
      </c>
      <c r="V35" s="25">
        <v>20191</v>
      </c>
      <c r="W35" s="25">
        <v>588608</v>
      </c>
      <c r="X35" s="25">
        <v>306394.5</v>
      </c>
      <c r="Y35" s="25">
        <v>0</v>
      </c>
      <c r="Z35" s="25">
        <v>0</v>
      </c>
      <c r="AA35" s="25">
        <v>0</v>
      </c>
      <c r="AB35" s="25">
        <v>445465</v>
      </c>
      <c r="AC35" s="25">
        <v>0</v>
      </c>
      <c r="AD35" s="25">
        <v>0</v>
      </c>
      <c r="AL35" s="24" t="s">
        <v>88</v>
      </c>
      <c r="AM35" s="25">
        <v>274866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295788</v>
      </c>
      <c r="AU35" s="25">
        <v>313742</v>
      </c>
      <c r="AV35" s="25">
        <v>356972</v>
      </c>
      <c r="AW35" s="25">
        <v>0</v>
      </c>
      <c r="BE35" s="24" t="s">
        <v>88</v>
      </c>
      <c r="BF35" s="25">
        <v>19815</v>
      </c>
      <c r="BG35" s="25">
        <v>7012.5</v>
      </c>
      <c r="BH35" s="25">
        <v>0</v>
      </c>
      <c r="BI35" s="25">
        <v>0</v>
      </c>
      <c r="BJ35" s="25">
        <v>588789.5</v>
      </c>
      <c r="BK35" s="25">
        <v>0</v>
      </c>
      <c r="BL35" s="25">
        <v>0</v>
      </c>
      <c r="BM35" s="25">
        <v>3794</v>
      </c>
      <c r="BN35" s="25">
        <v>0</v>
      </c>
      <c r="BO35" s="25">
        <v>23176</v>
      </c>
      <c r="BP35" s="25">
        <v>0</v>
      </c>
    </row>
    <row r="36" spans="1:72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S36" s="24" t="s">
        <v>92</v>
      </c>
      <c r="T36" s="25">
        <v>153163</v>
      </c>
      <c r="U36" s="25">
        <v>0</v>
      </c>
      <c r="V36" s="25">
        <v>20191</v>
      </c>
      <c r="W36" s="25">
        <v>173294</v>
      </c>
      <c r="X36" s="25">
        <v>0</v>
      </c>
      <c r="Y36" s="25">
        <v>0</v>
      </c>
      <c r="Z36" s="25">
        <v>0</v>
      </c>
      <c r="AA36" s="25">
        <v>0</v>
      </c>
      <c r="AB36" s="25">
        <v>20191</v>
      </c>
      <c r="AC36" s="25">
        <v>0</v>
      </c>
      <c r="AD36" s="25">
        <v>0</v>
      </c>
      <c r="AL36" s="24" t="s">
        <v>92</v>
      </c>
      <c r="AM36" s="25">
        <v>19460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295788</v>
      </c>
      <c r="AU36" s="25">
        <v>313742</v>
      </c>
      <c r="AV36" s="25">
        <v>319042</v>
      </c>
      <c r="AW36" s="25">
        <v>0</v>
      </c>
      <c r="BE36" s="24" t="s">
        <v>92</v>
      </c>
      <c r="BF36" s="25">
        <v>19815</v>
      </c>
      <c r="BG36" s="25">
        <v>7012.5</v>
      </c>
      <c r="BH36" s="25">
        <v>0</v>
      </c>
      <c r="BI36" s="25">
        <v>0</v>
      </c>
      <c r="BJ36" s="25">
        <v>588789.5</v>
      </c>
      <c r="BK36" s="25">
        <v>0</v>
      </c>
      <c r="BL36" s="25">
        <v>0</v>
      </c>
      <c r="BM36" s="25">
        <v>3794</v>
      </c>
      <c r="BN36" s="25">
        <v>0</v>
      </c>
      <c r="BO36" s="25">
        <v>23176</v>
      </c>
      <c r="BP36" s="25">
        <v>0</v>
      </c>
    </row>
    <row r="37" spans="1:72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S37" s="24" t="s">
        <v>93</v>
      </c>
      <c r="T37" s="25">
        <v>153163.5</v>
      </c>
      <c r="U37" s="25">
        <v>0</v>
      </c>
      <c r="V37" s="25">
        <v>20191</v>
      </c>
      <c r="W37" s="25">
        <v>173294</v>
      </c>
      <c r="X37" s="25">
        <v>0</v>
      </c>
      <c r="Y37" s="25">
        <v>0</v>
      </c>
      <c r="Z37" s="25">
        <v>0</v>
      </c>
      <c r="AA37" s="25">
        <v>0</v>
      </c>
      <c r="AB37" s="25">
        <v>20191</v>
      </c>
      <c r="AC37" s="25">
        <v>0</v>
      </c>
      <c r="AD37" s="25">
        <v>0</v>
      </c>
      <c r="AL37" s="24" t="s">
        <v>93</v>
      </c>
      <c r="AM37" s="25">
        <v>19460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242327</v>
      </c>
      <c r="AU37" s="25">
        <v>313742</v>
      </c>
      <c r="AV37" s="25">
        <v>319041</v>
      </c>
      <c r="AW37" s="25">
        <v>0</v>
      </c>
      <c r="BE37" s="24" t="s">
        <v>93</v>
      </c>
      <c r="BF37" s="25">
        <v>14913.5</v>
      </c>
      <c r="BG37" s="25">
        <v>7012.5</v>
      </c>
      <c r="BH37" s="25">
        <v>0</v>
      </c>
      <c r="BI37" s="25">
        <v>0</v>
      </c>
      <c r="BJ37" s="25">
        <v>588789.5</v>
      </c>
      <c r="BK37" s="25">
        <v>0</v>
      </c>
      <c r="BL37" s="25">
        <v>0</v>
      </c>
      <c r="BM37" s="25">
        <v>3794</v>
      </c>
      <c r="BN37" s="25">
        <v>0</v>
      </c>
      <c r="BO37" s="25">
        <v>23176</v>
      </c>
      <c r="BP37" s="25">
        <v>0</v>
      </c>
    </row>
    <row r="38" spans="1:72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S38" s="24" t="s">
        <v>95</v>
      </c>
      <c r="T38" s="25">
        <v>0</v>
      </c>
      <c r="U38" s="25">
        <v>0</v>
      </c>
      <c r="V38" s="25">
        <v>0</v>
      </c>
      <c r="W38" s="25">
        <v>163228.5</v>
      </c>
      <c r="X38" s="25">
        <v>0</v>
      </c>
      <c r="Y38" s="25">
        <v>0</v>
      </c>
      <c r="Z38" s="25">
        <v>0</v>
      </c>
      <c r="AA38" s="25">
        <v>0</v>
      </c>
      <c r="AB38" s="25">
        <v>20191</v>
      </c>
      <c r="AC38" s="25">
        <v>0</v>
      </c>
      <c r="AD38" s="25">
        <v>0</v>
      </c>
      <c r="AL38" s="24" t="s">
        <v>95</v>
      </c>
      <c r="AM38" s="25">
        <v>19460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313742</v>
      </c>
      <c r="AV38" s="25">
        <v>319042</v>
      </c>
      <c r="AW38" s="25">
        <v>0</v>
      </c>
      <c r="BE38" s="24" t="s">
        <v>95</v>
      </c>
      <c r="BF38" s="25">
        <v>14913.5</v>
      </c>
      <c r="BG38" s="25">
        <v>7012.5</v>
      </c>
      <c r="BH38" s="25">
        <v>0</v>
      </c>
      <c r="BI38" s="25">
        <v>0</v>
      </c>
      <c r="BJ38" s="25">
        <v>583888</v>
      </c>
      <c r="BK38" s="25">
        <v>0</v>
      </c>
      <c r="BL38" s="25">
        <v>0</v>
      </c>
      <c r="BM38" s="25">
        <v>3794</v>
      </c>
      <c r="BN38" s="25">
        <v>0</v>
      </c>
      <c r="BO38" s="25">
        <v>23176</v>
      </c>
      <c r="BP38" s="25">
        <v>0</v>
      </c>
    </row>
    <row r="39" spans="1:72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S39" s="24" t="s">
        <v>96</v>
      </c>
      <c r="T39" s="25">
        <v>0</v>
      </c>
      <c r="U39" s="25">
        <v>0</v>
      </c>
      <c r="V39" s="25">
        <v>0</v>
      </c>
      <c r="W39" s="25">
        <v>163228.5</v>
      </c>
      <c r="X39" s="25">
        <v>0</v>
      </c>
      <c r="Y39" s="25">
        <v>0</v>
      </c>
      <c r="Z39" s="25">
        <v>0</v>
      </c>
      <c r="AA39" s="25">
        <v>0</v>
      </c>
      <c r="AB39" s="25">
        <v>20191</v>
      </c>
      <c r="AC39" s="25">
        <v>0</v>
      </c>
      <c r="AD39" s="25">
        <v>0</v>
      </c>
      <c r="AL39" s="24" t="s">
        <v>96</v>
      </c>
      <c r="AM39" s="25">
        <v>19460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313742</v>
      </c>
      <c r="AV39" s="25">
        <v>319042</v>
      </c>
      <c r="AW39" s="25">
        <v>0</v>
      </c>
      <c r="BE39" s="24" t="s">
        <v>96</v>
      </c>
      <c r="BF39" s="25">
        <v>14913.5</v>
      </c>
      <c r="BG39" s="25">
        <v>7012.5</v>
      </c>
      <c r="BH39" s="25">
        <v>0</v>
      </c>
      <c r="BI39" s="25">
        <v>0</v>
      </c>
      <c r="BJ39" s="25">
        <v>583888</v>
      </c>
      <c r="BK39" s="25">
        <v>0</v>
      </c>
      <c r="BL39" s="25">
        <v>0</v>
      </c>
      <c r="BM39" s="25">
        <v>3794</v>
      </c>
      <c r="BN39" s="25">
        <v>0</v>
      </c>
      <c r="BO39" s="25">
        <v>23176</v>
      </c>
      <c r="BP39" s="25">
        <v>0</v>
      </c>
    </row>
    <row r="40" spans="1:72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S40" s="24" t="s">
        <v>97</v>
      </c>
      <c r="T40" s="25">
        <v>0</v>
      </c>
      <c r="U40" s="25">
        <v>0</v>
      </c>
      <c r="V40" s="25">
        <v>0</v>
      </c>
      <c r="W40" s="25">
        <v>163228.5</v>
      </c>
      <c r="X40" s="25">
        <v>0</v>
      </c>
      <c r="Y40" s="25">
        <v>0</v>
      </c>
      <c r="Z40" s="25">
        <v>0</v>
      </c>
      <c r="AA40" s="25">
        <v>0</v>
      </c>
      <c r="AB40" s="25">
        <v>20191</v>
      </c>
      <c r="AC40" s="25">
        <v>0</v>
      </c>
      <c r="AD40" s="25">
        <v>0</v>
      </c>
      <c r="AL40" s="24" t="s">
        <v>97</v>
      </c>
      <c r="AM40" s="25">
        <v>19460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313742</v>
      </c>
      <c r="AV40" s="25">
        <v>0</v>
      </c>
      <c r="AW40" s="25">
        <v>0</v>
      </c>
      <c r="BE40" s="24" t="s">
        <v>97</v>
      </c>
      <c r="BF40" s="25">
        <v>14913.5</v>
      </c>
      <c r="BG40" s="25">
        <v>7012.5</v>
      </c>
      <c r="BH40" s="25">
        <v>0</v>
      </c>
      <c r="BI40" s="25">
        <v>0</v>
      </c>
      <c r="BJ40" s="25">
        <v>0</v>
      </c>
      <c r="BK40" s="25">
        <v>0</v>
      </c>
      <c r="BL40" s="25">
        <v>0</v>
      </c>
      <c r="BM40" s="25">
        <v>3794</v>
      </c>
      <c r="BN40" s="25">
        <v>0</v>
      </c>
      <c r="BO40" s="25">
        <v>23176</v>
      </c>
      <c r="BP40" s="25">
        <v>0</v>
      </c>
    </row>
    <row r="41" spans="1:72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S41" s="24" t="s">
        <v>98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L41" s="24" t="s">
        <v>98</v>
      </c>
      <c r="AM41" s="25">
        <v>19460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BE41" s="24" t="s">
        <v>98</v>
      </c>
      <c r="BF41" s="25">
        <v>7901</v>
      </c>
      <c r="BG41" s="25">
        <v>0</v>
      </c>
      <c r="BH41" s="25">
        <v>0</v>
      </c>
      <c r="BI41" s="25">
        <v>0</v>
      </c>
      <c r="BJ41" s="25">
        <v>0</v>
      </c>
      <c r="BK41" s="25">
        <v>0</v>
      </c>
      <c r="BL41" s="25">
        <v>0</v>
      </c>
      <c r="BM41" s="25">
        <v>3794</v>
      </c>
      <c r="BN41" s="25">
        <v>0</v>
      </c>
      <c r="BO41" s="25">
        <v>3181</v>
      </c>
      <c r="BP41" s="25">
        <v>0</v>
      </c>
    </row>
    <row r="42" spans="1:72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S42" s="24" t="s">
        <v>99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L42" s="24" t="s">
        <v>99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BE42" s="24" t="s">
        <v>99</v>
      </c>
      <c r="BF42" s="25">
        <v>4720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</row>
    <row r="43" spans="1:72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S43" s="24" t="s">
        <v>100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L43" s="24" t="s">
        <v>100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BE43" s="24" t="s">
        <v>100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</row>
    <row r="44" spans="1:72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S44" s="24" t="s">
        <v>101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L44" s="24" t="s">
        <v>101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BE44" s="24" t="s">
        <v>101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</row>
    <row r="45" spans="1:72" ht="18.600000000000001" thickBot="1" x14ac:dyDescent="0.35">
      <c r="A45" s="20"/>
      <c r="S45" s="20"/>
      <c r="AL45" s="20"/>
      <c r="BE45" s="20"/>
    </row>
    <row r="46" spans="1:72" ht="15" thickBot="1" x14ac:dyDescent="0.35">
      <c r="A46" s="24" t="s">
        <v>103</v>
      </c>
      <c r="B46" s="24" t="s">
        <v>57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63</v>
      </c>
      <c r="I46" s="24" t="s">
        <v>64</v>
      </c>
      <c r="J46" s="24" t="s">
        <v>65</v>
      </c>
      <c r="K46" s="24" t="s">
        <v>124</v>
      </c>
      <c r="L46" s="24" t="s">
        <v>125</v>
      </c>
      <c r="M46" s="24" t="s">
        <v>104</v>
      </c>
      <c r="N46" s="24" t="s">
        <v>105</v>
      </c>
      <c r="O46" s="24" t="s">
        <v>106</v>
      </c>
      <c r="P46" s="24" t="s">
        <v>107</v>
      </c>
      <c r="S46" s="24" t="s">
        <v>103</v>
      </c>
      <c r="T46" s="24" t="s">
        <v>57</v>
      </c>
      <c r="U46" s="24" t="s">
        <v>58</v>
      </c>
      <c r="V46" s="24" t="s">
        <v>59</v>
      </c>
      <c r="W46" s="24" t="s">
        <v>60</v>
      </c>
      <c r="X46" s="24" t="s">
        <v>61</v>
      </c>
      <c r="Y46" s="24" t="s">
        <v>62</v>
      </c>
      <c r="Z46" s="24" t="s">
        <v>63</v>
      </c>
      <c r="AA46" s="24" t="s">
        <v>64</v>
      </c>
      <c r="AB46" s="24" t="s">
        <v>65</v>
      </c>
      <c r="AC46" s="24" t="s">
        <v>124</v>
      </c>
      <c r="AD46" s="24" t="s">
        <v>125</v>
      </c>
      <c r="AE46" s="24" t="s">
        <v>104</v>
      </c>
      <c r="AF46" s="24" t="s">
        <v>105</v>
      </c>
      <c r="AG46" s="24" t="s">
        <v>106</v>
      </c>
      <c r="AH46" s="24" t="s">
        <v>107</v>
      </c>
      <c r="AL46" s="24" t="s">
        <v>103</v>
      </c>
      <c r="AM46" s="24" t="s">
        <v>57</v>
      </c>
      <c r="AN46" s="24" t="s">
        <v>58</v>
      </c>
      <c r="AO46" s="24" t="s">
        <v>59</v>
      </c>
      <c r="AP46" s="24" t="s">
        <v>60</v>
      </c>
      <c r="AQ46" s="24" t="s">
        <v>61</v>
      </c>
      <c r="AR46" s="24" t="s">
        <v>62</v>
      </c>
      <c r="AS46" s="24" t="s">
        <v>63</v>
      </c>
      <c r="AT46" s="24" t="s">
        <v>64</v>
      </c>
      <c r="AU46" s="24" t="s">
        <v>65</v>
      </c>
      <c r="AV46" s="24" t="s">
        <v>124</v>
      </c>
      <c r="AW46" s="24" t="s">
        <v>125</v>
      </c>
      <c r="AX46" s="24" t="s">
        <v>104</v>
      </c>
      <c r="AY46" s="24" t="s">
        <v>105</v>
      </c>
      <c r="AZ46" s="24" t="s">
        <v>106</v>
      </c>
      <c r="BA46" s="24" t="s">
        <v>107</v>
      </c>
      <c r="BE46" s="24" t="s">
        <v>103</v>
      </c>
      <c r="BF46" s="24" t="s">
        <v>57</v>
      </c>
      <c r="BG46" s="24" t="s">
        <v>58</v>
      </c>
      <c r="BH46" s="24" t="s">
        <v>59</v>
      </c>
      <c r="BI46" s="24" t="s">
        <v>60</v>
      </c>
      <c r="BJ46" s="24" t="s">
        <v>61</v>
      </c>
      <c r="BK46" s="24" t="s">
        <v>62</v>
      </c>
      <c r="BL46" s="24" t="s">
        <v>63</v>
      </c>
      <c r="BM46" s="24" t="s">
        <v>64</v>
      </c>
      <c r="BN46" s="24" t="s">
        <v>65</v>
      </c>
      <c r="BO46" s="24" t="s">
        <v>124</v>
      </c>
      <c r="BP46" s="24" t="s">
        <v>125</v>
      </c>
      <c r="BQ46" s="24" t="s">
        <v>104</v>
      </c>
      <c r="BR46" s="24" t="s">
        <v>105</v>
      </c>
      <c r="BS46" s="24" t="s">
        <v>106</v>
      </c>
      <c r="BT46" s="24" t="s">
        <v>107</v>
      </c>
    </row>
    <row r="47" spans="1:72" ht="15" thickBot="1" x14ac:dyDescent="0.35">
      <c r="A47" s="24" t="s">
        <v>67</v>
      </c>
      <c r="B47" s="25">
        <v>0</v>
      </c>
      <c r="C47" s="25">
        <v>669527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669527</v>
      </c>
      <c r="N47" s="25">
        <v>669527</v>
      </c>
      <c r="O47" s="25">
        <v>0</v>
      </c>
      <c r="P47" s="25">
        <v>0</v>
      </c>
      <c r="S47" s="24" t="s">
        <v>67</v>
      </c>
      <c r="T47" s="25">
        <v>0</v>
      </c>
      <c r="U47" s="25">
        <v>0</v>
      </c>
      <c r="V47" s="25">
        <v>20191</v>
      </c>
      <c r="W47" s="25">
        <v>163228.5</v>
      </c>
      <c r="X47" s="25">
        <v>0</v>
      </c>
      <c r="Y47" s="25">
        <v>486107.5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669527</v>
      </c>
      <c r="AF47" s="25">
        <v>669527</v>
      </c>
      <c r="AG47" s="25">
        <v>0</v>
      </c>
      <c r="AH47" s="25">
        <v>0</v>
      </c>
      <c r="AL47" s="24" t="s">
        <v>67</v>
      </c>
      <c r="AM47" s="25">
        <v>355784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313742</v>
      </c>
      <c r="AV47" s="25">
        <v>0</v>
      </c>
      <c r="AW47" s="25">
        <v>0</v>
      </c>
      <c r="AX47" s="25">
        <v>669526</v>
      </c>
      <c r="AY47" s="25">
        <v>669527</v>
      </c>
      <c r="AZ47" s="25">
        <v>1</v>
      </c>
      <c r="BA47" s="25">
        <v>0</v>
      </c>
      <c r="BE47" s="24" t="s">
        <v>67</v>
      </c>
      <c r="BF47" s="25">
        <v>32196.5</v>
      </c>
      <c r="BG47" s="25">
        <v>7012.5</v>
      </c>
      <c r="BH47" s="25">
        <v>14558.5</v>
      </c>
      <c r="BI47" s="25">
        <v>0</v>
      </c>
      <c r="BJ47" s="25">
        <v>588789.5</v>
      </c>
      <c r="BK47" s="25">
        <v>0</v>
      </c>
      <c r="BL47" s="25">
        <v>0</v>
      </c>
      <c r="BM47" s="25">
        <v>3794</v>
      </c>
      <c r="BN47" s="25">
        <v>0</v>
      </c>
      <c r="BO47" s="25">
        <v>23176</v>
      </c>
      <c r="BP47" s="25">
        <v>0</v>
      </c>
      <c r="BQ47" s="25">
        <v>669527</v>
      </c>
      <c r="BR47" s="25">
        <v>669527</v>
      </c>
      <c r="BS47" s="25">
        <v>0</v>
      </c>
      <c r="BT47" s="25">
        <v>0</v>
      </c>
    </row>
    <row r="48" spans="1:72" ht="15" thickBot="1" x14ac:dyDescent="0.35">
      <c r="A48" s="24" t="s">
        <v>68</v>
      </c>
      <c r="B48" s="25">
        <v>0</v>
      </c>
      <c r="C48" s="25">
        <v>0</v>
      </c>
      <c r="D48" s="25">
        <v>0</v>
      </c>
      <c r="E48" s="25">
        <v>0</v>
      </c>
      <c r="F48" s="25">
        <v>642587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642587</v>
      </c>
      <c r="N48" s="25">
        <v>642587</v>
      </c>
      <c r="O48" s="25">
        <v>0</v>
      </c>
      <c r="P48" s="25">
        <v>0</v>
      </c>
      <c r="S48" s="24" t="s">
        <v>68</v>
      </c>
      <c r="T48" s="25">
        <v>0</v>
      </c>
      <c r="U48" s="25">
        <v>0</v>
      </c>
      <c r="V48" s="25">
        <v>0</v>
      </c>
      <c r="W48" s="25">
        <v>163228.5</v>
      </c>
      <c r="X48" s="25">
        <v>0</v>
      </c>
      <c r="Y48" s="25">
        <v>0</v>
      </c>
      <c r="Z48" s="25">
        <v>459167.5</v>
      </c>
      <c r="AA48" s="25">
        <v>0</v>
      </c>
      <c r="AB48" s="25">
        <v>20191</v>
      </c>
      <c r="AC48" s="25">
        <v>0</v>
      </c>
      <c r="AD48" s="25">
        <v>0</v>
      </c>
      <c r="AE48" s="25">
        <v>642587</v>
      </c>
      <c r="AF48" s="25">
        <v>642587</v>
      </c>
      <c r="AG48" s="25">
        <v>0</v>
      </c>
      <c r="AH48" s="25">
        <v>0</v>
      </c>
      <c r="AL48" s="24" t="s">
        <v>68</v>
      </c>
      <c r="AM48" s="25">
        <v>19460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8298</v>
      </c>
      <c r="AT48" s="25">
        <v>295788</v>
      </c>
      <c r="AU48" s="25">
        <v>0</v>
      </c>
      <c r="AV48" s="25">
        <v>319042</v>
      </c>
      <c r="AW48" s="25">
        <v>0</v>
      </c>
      <c r="AX48" s="25">
        <v>642588</v>
      </c>
      <c r="AY48" s="25">
        <v>642587</v>
      </c>
      <c r="AZ48" s="25">
        <v>-1</v>
      </c>
      <c r="BA48" s="25">
        <v>0</v>
      </c>
      <c r="BE48" s="24" t="s">
        <v>68</v>
      </c>
      <c r="BF48" s="25">
        <v>19815</v>
      </c>
      <c r="BG48" s="25">
        <v>7012.5</v>
      </c>
      <c r="BH48" s="25">
        <v>0</v>
      </c>
      <c r="BI48" s="25">
        <v>0</v>
      </c>
      <c r="BJ48" s="25">
        <v>588789.5</v>
      </c>
      <c r="BK48" s="25">
        <v>0</v>
      </c>
      <c r="BL48" s="25">
        <v>0</v>
      </c>
      <c r="BM48" s="25">
        <v>3794</v>
      </c>
      <c r="BN48" s="25">
        <v>0</v>
      </c>
      <c r="BO48" s="25">
        <v>23176</v>
      </c>
      <c r="BP48" s="25">
        <v>0</v>
      </c>
      <c r="BQ48" s="25">
        <v>642587</v>
      </c>
      <c r="BR48" s="25">
        <v>642587</v>
      </c>
      <c r="BS48" s="25">
        <v>0</v>
      </c>
      <c r="BT48" s="25">
        <v>0</v>
      </c>
    </row>
    <row r="49" spans="1:72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671557</v>
      </c>
      <c r="L49" s="25">
        <v>0</v>
      </c>
      <c r="M49" s="25">
        <v>671557</v>
      </c>
      <c r="N49" s="25">
        <v>671557</v>
      </c>
      <c r="O49" s="25">
        <v>0</v>
      </c>
      <c r="P49" s="25">
        <v>0</v>
      </c>
      <c r="S49" s="24" t="s">
        <v>69</v>
      </c>
      <c r="T49" s="25">
        <v>0</v>
      </c>
      <c r="U49" s="25">
        <v>0</v>
      </c>
      <c r="V49" s="25">
        <v>306394.5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20191</v>
      </c>
      <c r="AC49" s="25">
        <v>344971.5</v>
      </c>
      <c r="AD49" s="25">
        <v>0</v>
      </c>
      <c r="AE49" s="25">
        <v>671557</v>
      </c>
      <c r="AF49" s="25">
        <v>671557</v>
      </c>
      <c r="AG49" s="25">
        <v>0</v>
      </c>
      <c r="AH49" s="25">
        <v>0</v>
      </c>
      <c r="AL49" s="24" t="s">
        <v>69</v>
      </c>
      <c r="AM49" s="25">
        <v>19460</v>
      </c>
      <c r="AN49" s="25">
        <v>0</v>
      </c>
      <c r="AO49" s="25">
        <v>0</v>
      </c>
      <c r="AP49" s="25">
        <v>279587</v>
      </c>
      <c r="AQ49" s="25">
        <v>0</v>
      </c>
      <c r="AR49" s="25">
        <v>0</v>
      </c>
      <c r="AS49" s="25">
        <v>0</v>
      </c>
      <c r="AT49" s="25">
        <v>372510</v>
      </c>
      <c r="AU49" s="25">
        <v>0</v>
      </c>
      <c r="AV49" s="25">
        <v>0</v>
      </c>
      <c r="AW49" s="25">
        <v>0</v>
      </c>
      <c r="AX49" s="25">
        <v>671557</v>
      </c>
      <c r="AY49" s="25">
        <v>671557</v>
      </c>
      <c r="AZ49" s="25">
        <v>0</v>
      </c>
      <c r="BA49" s="25">
        <v>0</v>
      </c>
      <c r="BE49" s="24" t="s">
        <v>69</v>
      </c>
      <c r="BF49" s="25">
        <v>19815</v>
      </c>
      <c r="BG49" s="25">
        <v>7012.5</v>
      </c>
      <c r="BH49" s="25">
        <v>0</v>
      </c>
      <c r="BI49" s="25">
        <v>0</v>
      </c>
      <c r="BJ49" s="25">
        <v>588789.5</v>
      </c>
      <c r="BK49" s="25">
        <v>0</v>
      </c>
      <c r="BL49" s="25">
        <v>0</v>
      </c>
      <c r="BM49" s="25">
        <v>3794</v>
      </c>
      <c r="BN49" s="25">
        <v>0</v>
      </c>
      <c r="BO49" s="25">
        <v>52146</v>
      </c>
      <c r="BP49" s="25">
        <v>0</v>
      </c>
      <c r="BQ49" s="25">
        <v>671557</v>
      </c>
      <c r="BR49" s="25">
        <v>671557</v>
      </c>
      <c r="BS49" s="25">
        <v>0</v>
      </c>
      <c r="BT49" s="25">
        <v>0</v>
      </c>
    </row>
    <row r="50" spans="1:72" ht="15" thickBot="1" x14ac:dyDescent="0.35">
      <c r="A50" s="24" t="s">
        <v>70</v>
      </c>
      <c r="B50" s="25">
        <v>0</v>
      </c>
      <c r="C50" s="25">
        <v>0</v>
      </c>
      <c r="D50" s="25">
        <v>0</v>
      </c>
      <c r="E50" s="25">
        <v>0</v>
      </c>
      <c r="F50" s="25">
        <v>642587</v>
      </c>
      <c r="G50" s="25">
        <v>0</v>
      </c>
      <c r="H50" s="25">
        <v>0</v>
      </c>
      <c r="I50" s="25">
        <v>0</v>
      </c>
      <c r="J50" s="25">
        <v>0</v>
      </c>
      <c r="K50" s="25">
        <v>9657</v>
      </c>
      <c r="L50" s="25">
        <v>0</v>
      </c>
      <c r="M50" s="25">
        <v>652244</v>
      </c>
      <c r="N50" s="25">
        <v>652244</v>
      </c>
      <c r="O50" s="25">
        <v>0</v>
      </c>
      <c r="P50" s="25">
        <v>0</v>
      </c>
      <c r="S50" s="24" t="s">
        <v>70</v>
      </c>
      <c r="T50" s="25">
        <v>153163.5</v>
      </c>
      <c r="U50" s="25">
        <v>0</v>
      </c>
      <c r="V50" s="25">
        <v>0</v>
      </c>
      <c r="W50" s="25">
        <v>163228.5</v>
      </c>
      <c r="X50" s="25">
        <v>0</v>
      </c>
      <c r="Y50" s="25">
        <v>0</v>
      </c>
      <c r="Z50" s="25">
        <v>0</v>
      </c>
      <c r="AA50" s="25">
        <v>315661</v>
      </c>
      <c r="AB50" s="25">
        <v>20191</v>
      </c>
      <c r="AC50" s="25">
        <v>0</v>
      </c>
      <c r="AD50" s="25">
        <v>0</v>
      </c>
      <c r="AE50" s="25">
        <v>652244</v>
      </c>
      <c r="AF50" s="25">
        <v>652244</v>
      </c>
      <c r="AG50" s="25">
        <v>0</v>
      </c>
      <c r="AH50" s="25">
        <v>0</v>
      </c>
      <c r="AL50" s="24" t="s">
        <v>70</v>
      </c>
      <c r="AM50" s="25">
        <v>19460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313742</v>
      </c>
      <c r="AV50" s="25">
        <v>319042</v>
      </c>
      <c r="AW50" s="25">
        <v>0</v>
      </c>
      <c r="AX50" s="25">
        <v>652244</v>
      </c>
      <c r="AY50" s="25">
        <v>652244</v>
      </c>
      <c r="AZ50" s="25">
        <v>0</v>
      </c>
      <c r="BA50" s="25">
        <v>0</v>
      </c>
      <c r="BE50" s="24" t="s">
        <v>70</v>
      </c>
      <c r="BF50" s="25">
        <v>14913.5</v>
      </c>
      <c r="BG50" s="25">
        <v>7012.5</v>
      </c>
      <c r="BH50" s="25">
        <v>14558.5</v>
      </c>
      <c r="BI50" s="25">
        <v>0</v>
      </c>
      <c r="BJ50" s="25">
        <v>588789.5</v>
      </c>
      <c r="BK50" s="25">
        <v>0</v>
      </c>
      <c r="BL50" s="25">
        <v>0</v>
      </c>
      <c r="BM50" s="25">
        <v>3794</v>
      </c>
      <c r="BN50" s="25">
        <v>0</v>
      </c>
      <c r="BO50" s="25">
        <v>23176</v>
      </c>
      <c r="BP50" s="25">
        <v>0</v>
      </c>
      <c r="BQ50" s="25">
        <v>652244</v>
      </c>
      <c r="BR50" s="25">
        <v>652244</v>
      </c>
      <c r="BS50" s="25">
        <v>0</v>
      </c>
      <c r="BT50" s="25">
        <v>0</v>
      </c>
    </row>
    <row r="51" spans="1:72" ht="15" thickBot="1" x14ac:dyDescent="0.35">
      <c r="A51" s="24" t="s">
        <v>71</v>
      </c>
      <c r="B51" s="25">
        <v>0</v>
      </c>
      <c r="C51" s="25">
        <v>0</v>
      </c>
      <c r="D51" s="25">
        <v>588608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588608</v>
      </c>
      <c r="N51" s="25">
        <v>588608</v>
      </c>
      <c r="O51" s="25">
        <v>0</v>
      </c>
      <c r="P51" s="25">
        <v>0</v>
      </c>
      <c r="S51" s="24" t="s">
        <v>71</v>
      </c>
      <c r="T51" s="25">
        <v>0</v>
      </c>
      <c r="U51" s="25">
        <v>0</v>
      </c>
      <c r="V51" s="25">
        <v>0</v>
      </c>
      <c r="W51" s="25">
        <v>588608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588608</v>
      </c>
      <c r="AF51" s="25">
        <v>588608</v>
      </c>
      <c r="AG51" s="25">
        <v>0</v>
      </c>
      <c r="AH51" s="25">
        <v>0</v>
      </c>
      <c r="AL51" s="24" t="s">
        <v>71</v>
      </c>
      <c r="AM51" s="25">
        <v>274866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313742</v>
      </c>
      <c r="AV51" s="25">
        <v>0</v>
      </c>
      <c r="AW51" s="25">
        <v>0</v>
      </c>
      <c r="AX51" s="25">
        <v>588608</v>
      </c>
      <c r="AY51" s="25">
        <v>588608</v>
      </c>
      <c r="AZ51" s="25">
        <v>0</v>
      </c>
      <c r="BA51" s="25">
        <v>0</v>
      </c>
      <c r="BE51" s="24" t="s">
        <v>71</v>
      </c>
      <c r="BF51" s="25">
        <v>4720</v>
      </c>
      <c r="BG51" s="25">
        <v>0</v>
      </c>
      <c r="BH51" s="25">
        <v>0</v>
      </c>
      <c r="BI51" s="25">
        <v>0</v>
      </c>
      <c r="BJ51" s="25">
        <v>583888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588608</v>
      </c>
      <c r="BR51" s="25">
        <v>588608</v>
      </c>
      <c r="BS51" s="25">
        <v>0</v>
      </c>
      <c r="BT51" s="25">
        <v>0</v>
      </c>
    </row>
    <row r="52" spans="1:72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628990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628990</v>
      </c>
      <c r="N52" s="25">
        <v>628990</v>
      </c>
      <c r="O52" s="25">
        <v>0</v>
      </c>
      <c r="P52" s="25">
        <v>0</v>
      </c>
      <c r="S52" s="24" t="s">
        <v>72</v>
      </c>
      <c r="T52" s="25">
        <v>0</v>
      </c>
      <c r="U52" s="25">
        <v>0</v>
      </c>
      <c r="V52" s="25">
        <v>20191</v>
      </c>
      <c r="W52" s="25">
        <v>588608</v>
      </c>
      <c r="X52" s="25">
        <v>0</v>
      </c>
      <c r="Y52" s="25">
        <v>0</v>
      </c>
      <c r="Z52" s="25">
        <v>0</v>
      </c>
      <c r="AA52" s="25">
        <v>0</v>
      </c>
      <c r="AB52" s="25">
        <v>20191</v>
      </c>
      <c r="AC52" s="25">
        <v>0</v>
      </c>
      <c r="AD52" s="25">
        <v>0</v>
      </c>
      <c r="AE52" s="25">
        <v>628990</v>
      </c>
      <c r="AF52" s="25">
        <v>628990</v>
      </c>
      <c r="AG52" s="25">
        <v>0</v>
      </c>
      <c r="AH52" s="25">
        <v>0</v>
      </c>
      <c r="AL52" s="24" t="s">
        <v>72</v>
      </c>
      <c r="AM52" s="25">
        <v>19460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295788</v>
      </c>
      <c r="AU52" s="25">
        <v>313742</v>
      </c>
      <c r="AV52" s="25">
        <v>0</v>
      </c>
      <c r="AW52" s="25">
        <v>0</v>
      </c>
      <c r="AX52" s="25">
        <v>628990</v>
      </c>
      <c r="AY52" s="25">
        <v>628990</v>
      </c>
      <c r="AZ52" s="25">
        <v>0</v>
      </c>
      <c r="BA52" s="25">
        <v>0</v>
      </c>
      <c r="BE52" s="24" t="s">
        <v>72</v>
      </c>
      <c r="BF52" s="25">
        <v>14913.5</v>
      </c>
      <c r="BG52" s="25">
        <v>7012.5</v>
      </c>
      <c r="BH52" s="25">
        <v>0</v>
      </c>
      <c r="BI52" s="25">
        <v>0</v>
      </c>
      <c r="BJ52" s="25">
        <v>583888</v>
      </c>
      <c r="BK52" s="25">
        <v>0</v>
      </c>
      <c r="BL52" s="25">
        <v>0</v>
      </c>
      <c r="BM52" s="25">
        <v>0</v>
      </c>
      <c r="BN52" s="25">
        <v>0</v>
      </c>
      <c r="BO52" s="25">
        <v>23176</v>
      </c>
      <c r="BP52" s="25">
        <v>0</v>
      </c>
      <c r="BQ52" s="25">
        <v>628990</v>
      </c>
      <c r="BR52" s="25">
        <v>628990</v>
      </c>
      <c r="BS52" s="25">
        <v>0</v>
      </c>
      <c r="BT52" s="25">
        <v>0</v>
      </c>
    </row>
    <row r="53" spans="1:72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670714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670714</v>
      </c>
      <c r="N53" s="25">
        <v>670714</v>
      </c>
      <c r="O53" s="25">
        <v>0</v>
      </c>
      <c r="P53" s="25">
        <v>0</v>
      </c>
      <c r="S53" s="24" t="s">
        <v>73</v>
      </c>
      <c r="T53" s="25">
        <v>153163.5</v>
      </c>
      <c r="U53" s="25">
        <v>0</v>
      </c>
      <c r="V53" s="25">
        <v>0</v>
      </c>
      <c r="W53" s="25">
        <v>173294</v>
      </c>
      <c r="X53" s="25">
        <v>344256.5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670714</v>
      </c>
      <c r="AF53" s="25">
        <v>670714</v>
      </c>
      <c r="AG53" s="25">
        <v>0</v>
      </c>
      <c r="AH53" s="25">
        <v>0</v>
      </c>
      <c r="AL53" s="24" t="s">
        <v>73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313742</v>
      </c>
      <c r="AV53" s="25">
        <v>356972</v>
      </c>
      <c r="AW53" s="25">
        <v>0</v>
      </c>
      <c r="AX53" s="25">
        <v>670714</v>
      </c>
      <c r="AY53" s="25">
        <v>670714</v>
      </c>
      <c r="AZ53" s="25">
        <v>0</v>
      </c>
      <c r="BA53" s="25">
        <v>0</v>
      </c>
      <c r="BE53" s="24" t="s">
        <v>73</v>
      </c>
      <c r="BF53" s="25">
        <v>0</v>
      </c>
      <c r="BG53" s="25">
        <v>0</v>
      </c>
      <c r="BH53" s="25">
        <v>14558.5</v>
      </c>
      <c r="BI53" s="25">
        <v>181.5</v>
      </c>
      <c r="BJ53" s="25">
        <v>583888</v>
      </c>
      <c r="BK53" s="25">
        <v>68292</v>
      </c>
      <c r="BL53" s="25">
        <v>0</v>
      </c>
      <c r="BM53" s="25">
        <v>3794</v>
      </c>
      <c r="BN53" s="25">
        <v>0</v>
      </c>
      <c r="BO53" s="25">
        <v>0</v>
      </c>
      <c r="BP53" s="25">
        <v>0</v>
      </c>
      <c r="BQ53" s="25">
        <v>670714</v>
      </c>
      <c r="BR53" s="25">
        <v>670714</v>
      </c>
      <c r="BS53" s="25">
        <v>0</v>
      </c>
      <c r="BT53" s="25">
        <v>0</v>
      </c>
    </row>
    <row r="54" spans="1:72" ht="15" thickBot="1" x14ac:dyDescent="0.35">
      <c r="A54" s="24" t="s">
        <v>74</v>
      </c>
      <c r="B54" s="25">
        <v>0</v>
      </c>
      <c r="C54" s="25">
        <v>0</v>
      </c>
      <c r="D54" s="25">
        <v>0</v>
      </c>
      <c r="E54" s="25">
        <v>632784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632784</v>
      </c>
      <c r="N54" s="25">
        <v>632784</v>
      </c>
      <c r="O54" s="25">
        <v>0</v>
      </c>
      <c r="P54" s="25">
        <v>0</v>
      </c>
      <c r="S54" s="24" t="s">
        <v>74</v>
      </c>
      <c r="T54" s="25">
        <v>449364.5</v>
      </c>
      <c r="U54" s="25">
        <v>0</v>
      </c>
      <c r="V54" s="25">
        <v>0</v>
      </c>
      <c r="W54" s="25">
        <v>163228.5</v>
      </c>
      <c r="X54" s="25">
        <v>0</v>
      </c>
      <c r="Y54" s="25">
        <v>0</v>
      </c>
      <c r="Z54" s="25">
        <v>0</v>
      </c>
      <c r="AA54" s="25">
        <v>0</v>
      </c>
      <c r="AB54" s="25">
        <v>20191</v>
      </c>
      <c r="AC54" s="25">
        <v>0</v>
      </c>
      <c r="AD54" s="25">
        <v>0</v>
      </c>
      <c r="AE54" s="25">
        <v>632784</v>
      </c>
      <c r="AF54" s="25">
        <v>632784</v>
      </c>
      <c r="AG54" s="25">
        <v>0</v>
      </c>
      <c r="AH54" s="25">
        <v>0</v>
      </c>
      <c r="AL54" s="24" t="s">
        <v>74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313742</v>
      </c>
      <c r="AV54" s="25">
        <v>319042</v>
      </c>
      <c r="AW54" s="25">
        <v>0</v>
      </c>
      <c r="AX54" s="25">
        <v>632784</v>
      </c>
      <c r="AY54" s="25">
        <v>632784</v>
      </c>
      <c r="AZ54" s="25">
        <v>0</v>
      </c>
      <c r="BA54" s="25">
        <v>0</v>
      </c>
      <c r="BE54" s="24" t="s">
        <v>74</v>
      </c>
      <c r="BF54" s="25">
        <v>14913.5</v>
      </c>
      <c r="BG54" s="25">
        <v>7012.5</v>
      </c>
      <c r="BH54" s="25">
        <v>0</v>
      </c>
      <c r="BI54" s="25">
        <v>0</v>
      </c>
      <c r="BJ54" s="25">
        <v>583888</v>
      </c>
      <c r="BK54" s="25">
        <v>0</v>
      </c>
      <c r="BL54" s="25">
        <v>0</v>
      </c>
      <c r="BM54" s="25">
        <v>3794</v>
      </c>
      <c r="BN54" s="25">
        <v>0</v>
      </c>
      <c r="BO54" s="25">
        <v>23176</v>
      </c>
      <c r="BP54" s="25">
        <v>0</v>
      </c>
      <c r="BQ54" s="25">
        <v>632784</v>
      </c>
      <c r="BR54" s="25">
        <v>632784</v>
      </c>
      <c r="BS54" s="25">
        <v>0</v>
      </c>
      <c r="BT54" s="25">
        <v>0</v>
      </c>
    </row>
    <row r="55" spans="1:72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618759</v>
      </c>
      <c r="I55" s="25">
        <v>0</v>
      </c>
      <c r="J55" s="25">
        <v>0</v>
      </c>
      <c r="K55" s="25">
        <v>0</v>
      </c>
      <c r="L55" s="25">
        <v>0</v>
      </c>
      <c r="M55" s="25">
        <v>618759</v>
      </c>
      <c r="N55" s="25">
        <v>618759</v>
      </c>
      <c r="O55" s="25">
        <v>0</v>
      </c>
      <c r="P55" s="25">
        <v>0</v>
      </c>
      <c r="S55" s="24" t="s">
        <v>75</v>
      </c>
      <c r="T55" s="25">
        <v>0</v>
      </c>
      <c r="U55" s="25">
        <v>0</v>
      </c>
      <c r="V55" s="25">
        <v>0</v>
      </c>
      <c r="W55" s="25">
        <v>173294</v>
      </c>
      <c r="X55" s="25">
        <v>0</v>
      </c>
      <c r="Y55" s="25">
        <v>0</v>
      </c>
      <c r="Z55" s="25">
        <v>0</v>
      </c>
      <c r="AA55" s="25">
        <v>0</v>
      </c>
      <c r="AB55" s="25">
        <v>445465</v>
      </c>
      <c r="AC55" s="25">
        <v>0</v>
      </c>
      <c r="AD55" s="25">
        <v>0</v>
      </c>
      <c r="AE55" s="25">
        <v>618759</v>
      </c>
      <c r="AF55" s="25">
        <v>618759</v>
      </c>
      <c r="AG55" s="25">
        <v>0</v>
      </c>
      <c r="AH55" s="25">
        <v>0</v>
      </c>
      <c r="AL55" s="24" t="s">
        <v>75</v>
      </c>
      <c r="AM55" s="25">
        <v>19460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242327</v>
      </c>
      <c r="AU55" s="25">
        <v>0</v>
      </c>
      <c r="AV55" s="25">
        <v>356972</v>
      </c>
      <c r="AW55" s="25">
        <v>0</v>
      </c>
      <c r="AX55" s="25">
        <v>618759</v>
      </c>
      <c r="AY55" s="25">
        <v>618759</v>
      </c>
      <c r="AZ55" s="25">
        <v>0</v>
      </c>
      <c r="BA55" s="25">
        <v>0</v>
      </c>
      <c r="BE55" s="24" t="s">
        <v>75</v>
      </c>
      <c r="BF55" s="25">
        <v>7901</v>
      </c>
      <c r="BG55" s="25">
        <v>0</v>
      </c>
      <c r="BH55" s="25">
        <v>0</v>
      </c>
      <c r="BI55" s="25">
        <v>0</v>
      </c>
      <c r="BJ55" s="25">
        <v>583888</v>
      </c>
      <c r="BK55" s="25">
        <v>0</v>
      </c>
      <c r="BL55" s="25">
        <v>0</v>
      </c>
      <c r="BM55" s="25">
        <v>3794</v>
      </c>
      <c r="BN55" s="25">
        <v>0</v>
      </c>
      <c r="BO55" s="25">
        <v>23176</v>
      </c>
      <c r="BP55" s="25">
        <v>0</v>
      </c>
      <c r="BQ55" s="25">
        <v>618759</v>
      </c>
      <c r="BR55" s="25">
        <v>618759</v>
      </c>
      <c r="BS55" s="25">
        <v>0</v>
      </c>
      <c r="BT55" s="25">
        <v>0</v>
      </c>
    </row>
    <row r="56" spans="1:72" ht="15" thickBot="1" x14ac:dyDescent="0.35">
      <c r="A56" s="24" t="s">
        <v>76</v>
      </c>
      <c r="B56" s="25">
        <v>598628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598628</v>
      </c>
      <c r="N56" s="25">
        <v>598628</v>
      </c>
      <c r="O56" s="25">
        <v>0</v>
      </c>
      <c r="P56" s="25">
        <v>0</v>
      </c>
      <c r="S56" s="24" t="s">
        <v>76</v>
      </c>
      <c r="T56" s="25">
        <v>153163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445465</v>
      </c>
      <c r="AC56" s="25">
        <v>0</v>
      </c>
      <c r="AD56" s="25">
        <v>0</v>
      </c>
      <c r="AE56" s="25">
        <v>598628</v>
      </c>
      <c r="AF56" s="25">
        <v>598628</v>
      </c>
      <c r="AG56" s="25">
        <v>0</v>
      </c>
      <c r="AH56" s="25">
        <v>0</v>
      </c>
      <c r="AL56" s="24" t="s">
        <v>76</v>
      </c>
      <c r="AM56" s="25">
        <v>0</v>
      </c>
      <c r="AN56" s="25">
        <v>0</v>
      </c>
      <c r="AO56" s="25">
        <v>0</v>
      </c>
      <c r="AP56" s="25">
        <v>279587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319041</v>
      </c>
      <c r="AW56" s="25">
        <v>0</v>
      </c>
      <c r="AX56" s="25">
        <v>598628</v>
      </c>
      <c r="AY56" s="25">
        <v>598628</v>
      </c>
      <c r="AZ56" s="25">
        <v>0</v>
      </c>
      <c r="BA56" s="25">
        <v>0</v>
      </c>
      <c r="BE56" s="24" t="s">
        <v>76</v>
      </c>
      <c r="BF56" s="25">
        <v>0</v>
      </c>
      <c r="BG56" s="25">
        <v>0</v>
      </c>
      <c r="BH56" s="25">
        <v>14558.5</v>
      </c>
      <c r="BI56" s="25">
        <v>181.5</v>
      </c>
      <c r="BJ56" s="25">
        <v>583888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598628</v>
      </c>
      <c r="BR56" s="25">
        <v>598628</v>
      </c>
      <c r="BS56" s="25">
        <v>0</v>
      </c>
      <c r="BT56" s="25">
        <v>0</v>
      </c>
    </row>
    <row r="57" spans="1:72" ht="15" thickBot="1" x14ac:dyDescent="0.35">
      <c r="A57" s="24" t="s">
        <v>77</v>
      </c>
      <c r="B57" s="25">
        <v>0</v>
      </c>
      <c r="C57" s="25">
        <v>0</v>
      </c>
      <c r="D57" s="25">
        <v>0</v>
      </c>
      <c r="E57" s="25">
        <v>612789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612789</v>
      </c>
      <c r="N57" s="25">
        <v>612789</v>
      </c>
      <c r="O57" s="25">
        <v>0</v>
      </c>
      <c r="P57" s="25">
        <v>0</v>
      </c>
      <c r="S57" s="24" t="s">
        <v>77</v>
      </c>
      <c r="T57" s="25">
        <v>0</v>
      </c>
      <c r="U57" s="25">
        <v>0</v>
      </c>
      <c r="V57" s="25">
        <v>306394.5</v>
      </c>
      <c r="W57" s="25">
        <v>0</v>
      </c>
      <c r="X57" s="25">
        <v>306394.5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612789</v>
      </c>
      <c r="AF57" s="25">
        <v>612789</v>
      </c>
      <c r="AG57" s="25">
        <v>0</v>
      </c>
      <c r="AH57" s="25">
        <v>0</v>
      </c>
      <c r="AL57" s="24" t="s">
        <v>77</v>
      </c>
      <c r="AM57" s="25">
        <v>19460</v>
      </c>
      <c r="AN57" s="25">
        <v>0</v>
      </c>
      <c r="AO57" s="25">
        <v>0</v>
      </c>
      <c r="AP57" s="25">
        <v>279587</v>
      </c>
      <c r="AQ57" s="25">
        <v>0</v>
      </c>
      <c r="AR57" s="25">
        <v>0</v>
      </c>
      <c r="AS57" s="25">
        <v>0</v>
      </c>
      <c r="AT57" s="25">
        <v>0</v>
      </c>
      <c r="AU57" s="25">
        <v>313742</v>
      </c>
      <c r="AV57" s="25">
        <v>0</v>
      </c>
      <c r="AW57" s="25">
        <v>0</v>
      </c>
      <c r="AX57" s="25">
        <v>612789</v>
      </c>
      <c r="AY57" s="25">
        <v>612789</v>
      </c>
      <c r="AZ57" s="25">
        <v>0</v>
      </c>
      <c r="BA57" s="25">
        <v>0</v>
      </c>
      <c r="BE57" s="24" t="s">
        <v>77</v>
      </c>
      <c r="BF57" s="25">
        <v>14913.5</v>
      </c>
      <c r="BG57" s="25">
        <v>7012.5</v>
      </c>
      <c r="BH57" s="25">
        <v>0</v>
      </c>
      <c r="BI57" s="25">
        <v>0</v>
      </c>
      <c r="BJ57" s="25">
        <v>583888</v>
      </c>
      <c r="BK57" s="25">
        <v>0</v>
      </c>
      <c r="BL57" s="25">
        <v>0</v>
      </c>
      <c r="BM57" s="25">
        <v>3794</v>
      </c>
      <c r="BN57" s="25">
        <v>0</v>
      </c>
      <c r="BO57" s="25">
        <v>3181</v>
      </c>
      <c r="BP57" s="25">
        <v>0</v>
      </c>
      <c r="BQ57" s="25">
        <v>612789</v>
      </c>
      <c r="BR57" s="25">
        <v>612789</v>
      </c>
      <c r="BS57" s="25">
        <v>0</v>
      </c>
      <c r="BT57" s="25">
        <v>0</v>
      </c>
    </row>
    <row r="58" spans="1:72" ht="15" thickBot="1" x14ac:dyDescent="0.35"/>
    <row r="59" spans="1:72" ht="15" thickBot="1" x14ac:dyDescent="0.35">
      <c r="A59" s="26" t="s">
        <v>108</v>
      </c>
      <c r="B59" s="27">
        <v>5093164</v>
      </c>
      <c r="S59" s="26" t="s">
        <v>108</v>
      </c>
      <c r="T59" s="38">
        <v>3739996</v>
      </c>
      <c r="AL59" s="26" t="s">
        <v>108</v>
      </c>
      <c r="AM59" s="38">
        <v>1686893</v>
      </c>
      <c r="BE59" s="26" t="s">
        <v>108</v>
      </c>
      <c r="BF59" s="38">
        <v>766970.5</v>
      </c>
    </row>
    <row r="60" spans="1:72" ht="15" thickBot="1" x14ac:dyDescent="0.35">
      <c r="A60" s="26" t="s">
        <v>109</v>
      </c>
      <c r="B60" s="27">
        <v>0</v>
      </c>
      <c r="S60" s="26" t="s">
        <v>109</v>
      </c>
      <c r="T60" s="38">
        <v>0</v>
      </c>
      <c r="AL60" s="26" t="s">
        <v>109</v>
      </c>
      <c r="AM60" s="38">
        <v>0</v>
      </c>
      <c r="BE60" s="26" t="s">
        <v>109</v>
      </c>
      <c r="BF60" s="38">
        <v>0</v>
      </c>
    </row>
    <row r="61" spans="1:72" ht="15" thickBot="1" x14ac:dyDescent="0.35">
      <c r="A61" s="26" t="s">
        <v>110</v>
      </c>
      <c r="B61" s="27">
        <v>6987187</v>
      </c>
      <c r="S61" s="26" t="s">
        <v>110</v>
      </c>
      <c r="T61" s="38">
        <v>6987187</v>
      </c>
      <c r="AL61" s="26" t="s">
        <v>110</v>
      </c>
      <c r="AM61" s="38">
        <v>6987187</v>
      </c>
      <c r="BE61" s="26" t="s">
        <v>110</v>
      </c>
      <c r="BF61" s="38">
        <v>6987187</v>
      </c>
    </row>
    <row r="62" spans="1:72" ht="15" thickBot="1" x14ac:dyDescent="0.35">
      <c r="A62" s="26" t="s">
        <v>111</v>
      </c>
      <c r="B62" s="27">
        <v>6987187</v>
      </c>
      <c r="S62" s="26" t="s">
        <v>111</v>
      </c>
      <c r="T62" s="38">
        <v>6987187</v>
      </c>
      <c r="AL62" s="26" t="s">
        <v>111</v>
      </c>
      <c r="AM62" s="38">
        <v>6987187</v>
      </c>
      <c r="BE62" s="26" t="s">
        <v>111</v>
      </c>
      <c r="BF62" s="38">
        <v>6987187</v>
      </c>
    </row>
    <row r="63" spans="1:72" ht="15" thickBot="1" x14ac:dyDescent="0.35">
      <c r="A63" s="26" t="s">
        <v>112</v>
      </c>
      <c r="B63" s="27">
        <v>0</v>
      </c>
      <c r="S63" s="26" t="s">
        <v>112</v>
      </c>
      <c r="T63" s="38">
        <v>0</v>
      </c>
      <c r="AL63" s="26" t="s">
        <v>112</v>
      </c>
      <c r="AM63" s="38">
        <v>0</v>
      </c>
      <c r="BE63" s="26" t="s">
        <v>112</v>
      </c>
      <c r="BF63" s="38">
        <v>0</v>
      </c>
    </row>
    <row r="64" spans="1:72" ht="15" thickBot="1" x14ac:dyDescent="0.35">
      <c r="A64" s="26" t="s">
        <v>113</v>
      </c>
      <c r="B64" s="27"/>
      <c r="S64" s="26" t="s">
        <v>113</v>
      </c>
      <c r="T64" s="38"/>
      <c r="AL64" s="26" t="s">
        <v>113</v>
      </c>
      <c r="AM64" s="38"/>
      <c r="BE64" s="26" t="s">
        <v>113</v>
      </c>
      <c r="BF64" s="38"/>
    </row>
    <row r="65" spans="1:58" ht="15" thickBot="1" x14ac:dyDescent="0.35">
      <c r="A65" s="26" t="s">
        <v>114</v>
      </c>
      <c r="B65" s="27"/>
      <c r="S65" s="26" t="s">
        <v>114</v>
      </c>
      <c r="T65" s="38"/>
      <c r="AL65" s="26" t="s">
        <v>114</v>
      </c>
      <c r="AM65" s="38"/>
      <c r="BE65" s="26" t="s">
        <v>114</v>
      </c>
      <c r="BF65" s="38"/>
    </row>
    <row r="66" spans="1:58" ht="15" thickBot="1" x14ac:dyDescent="0.35">
      <c r="A66" s="26" t="s">
        <v>115</v>
      </c>
      <c r="B66" s="27">
        <v>0</v>
      </c>
      <c r="S66" s="26" t="s">
        <v>115</v>
      </c>
      <c r="T66" s="38">
        <v>0</v>
      </c>
      <c r="AL66" s="26" t="s">
        <v>115</v>
      </c>
      <c r="AM66" s="38">
        <v>0</v>
      </c>
      <c r="BE66" s="26" t="s">
        <v>115</v>
      </c>
      <c r="BF66" s="38">
        <v>0</v>
      </c>
    </row>
    <row r="68" spans="1:58" x14ac:dyDescent="0.3">
      <c r="A68" s="29" t="s">
        <v>116</v>
      </c>
      <c r="S68" s="29" t="s">
        <v>116</v>
      </c>
      <c r="AL68" s="29" t="s">
        <v>116</v>
      </c>
      <c r="BE68" s="29" t="s">
        <v>116</v>
      </c>
    </row>
    <row r="70" spans="1:58" x14ac:dyDescent="0.3">
      <c r="A70" s="28" t="s">
        <v>133</v>
      </c>
      <c r="S70" s="39" t="s">
        <v>213</v>
      </c>
      <c r="AL70" s="39" t="s">
        <v>213</v>
      </c>
      <c r="BE70" s="39" t="s">
        <v>213</v>
      </c>
    </row>
    <row r="71" spans="1:58" x14ac:dyDescent="0.3">
      <c r="A71" s="28" t="s">
        <v>134</v>
      </c>
      <c r="S71" s="39" t="s">
        <v>311</v>
      </c>
      <c r="AL71" s="39" t="s">
        <v>287</v>
      </c>
      <c r="BE71" s="39" t="s">
        <v>436</v>
      </c>
    </row>
    <row r="75" spans="1:58" ht="18" x14ac:dyDescent="0.3">
      <c r="B75" s="20"/>
    </row>
    <row r="76" spans="1:58" x14ac:dyDescent="0.3">
      <c r="B76" s="21"/>
    </row>
    <row r="79" spans="1:58" ht="18" x14ac:dyDescent="0.3">
      <c r="B79" s="36" t="s">
        <v>49</v>
      </c>
      <c r="C79" s="37">
        <v>8074160</v>
      </c>
      <c r="D79" s="36" t="s">
        <v>50</v>
      </c>
      <c r="E79" s="37">
        <v>11</v>
      </c>
      <c r="F79" s="36" t="s">
        <v>51</v>
      </c>
      <c r="G79" s="37">
        <v>10</v>
      </c>
      <c r="H79" s="36" t="s">
        <v>52</v>
      </c>
      <c r="I79" s="37">
        <v>11</v>
      </c>
      <c r="J79" s="36" t="s">
        <v>53</v>
      </c>
      <c r="K79" s="37">
        <v>0</v>
      </c>
      <c r="L79" s="36" t="s">
        <v>54</v>
      </c>
      <c r="M79" s="37" t="s">
        <v>274</v>
      </c>
    </row>
    <row r="80" spans="1:58" ht="18.600000000000001" thickBot="1" x14ac:dyDescent="0.35">
      <c r="B80" s="20"/>
    </row>
    <row r="81" spans="2:13" ht="15" thickBot="1" x14ac:dyDescent="0.35">
      <c r="B81" s="24" t="s">
        <v>56</v>
      </c>
      <c r="C81" s="24" t="s">
        <v>57</v>
      </c>
      <c r="D81" s="24" t="s">
        <v>58</v>
      </c>
      <c r="E81" s="24" t="s">
        <v>59</v>
      </c>
      <c r="F81" s="24" t="s">
        <v>60</v>
      </c>
      <c r="G81" s="24" t="s">
        <v>61</v>
      </c>
      <c r="H81" s="24" t="s">
        <v>62</v>
      </c>
      <c r="I81" s="24" t="s">
        <v>63</v>
      </c>
      <c r="J81" s="24" t="s">
        <v>64</v>
      </c>
      <c r="K81" s="24" t="s">
        <v>65</v>
      </c>
      <c r="L81" s="24" t="s">
        <v>124</v>
      </c>
      <c r="M81" s="24" t="s">
        <v>268</v>
      </c>
    </row>
    <row r="82" spans="2:13" ht="15" thickBot="1" x14ac:dyDescent="0.35">
      <c r="B82" s="24" t="s">
        <v>67</v>
      </c>
      <c r="C82" s="25">
        <v>1</v>
      </c>
      <c r="D82" s="25">
        <v>8</v>
      </c>
      <c r="E82" s="25">
        <v>6</v>
      </c>
      <c r="F82" s="25">
        <v>4</v>
      </c>
      <c r="G82" s="25">
        <v>3</v>
      </c>
      <c r="H82" s="25">
        <v>3</v>
      </c>
      <c r="I82" s="25">
        <v>6</v>
      </c>
      <c r="J82" s="25">
        <v>5</v>
      </c>
      <c r="K82" s="25">
        <v>3</v>
      </c>
      <c r="L82" s="25">
        <v>3</v>
      </c>
      <c r="M82" s="25">
        <v>669527</v>
      </c>
    </row>
    <row r="83" spans="2:13" ht="15" thickBot="1" x14ac:dyDescent="0.35">
      <c r="B83" s="24" t="s">
        <v>68</v>
      </c>
      <c r="C83" s="25">
        <v>3</v>
      </c>
      <c r="D83" s="25">
        <v>7</v>
      </c>
      <c r="E83" s="25">
        <v>7</v>
      </c>
      <c r="F83" s="25">
        <v>1</v>
      </c>
      <c r="G83" s="25">
        <v>7</v>
      </c>
      <c r="H83" s="25">
        <v>3</v>
      </c>
      <c r="I83" s="25">
        <v>6</v>
      </c>
      <c r="J83" s="25">
        <v>5</v>
      </c>
      <c r="K83" s="25">
        <v>4</v>
      </c>
      <c r="L83" s="25">
        <v>4</v>
      </c>
      <c r="M83" s="25">
        <v>642587</v>
      </c>
    </row>
    <row r="84" spans="2:13" ht="15" thickBot="1" x14ac:dyDescent="0.35">
      <c r="B84" s="24" t="s">
        <v>69</v>
      </c>
      <c r="C84" s="25">
        <v>2</v>
      </c>
      <c r="D84" s="25">
        <v>6</v>
      </c>
      <c r="E84" s="25">
        <v>5</v>
      </c>
      <c r="F84" s="25">
        <v>3</v>
      </c>
      <c r="G84" s="25">
        <v>6</v>
      </c>
      <c r="H84" s="25">
        <v>3</v>
      </c>
      <c r="I84" s="25">
        <v>6</v>
      </c>
      <c r="J84" s="25">
        <v>5</v>
      </c>
      <c r="K84" s="25">
        <v>1</v>
      </c>
      <c r="L84" s="25">
        <v>1</v>
      </c>
      <c r="M84" s="25">
        <v>671557</v>
      </c>
    </row>
    <row r="85" spans="2:13" ht="15" thickBot="1" x14ac:dyDescent="0.35">
      <c r="B85" s="24" t="s">
        <v>70</v>
      </c>
      <c r="C85" s="25">
        <v>4</v>
      </c>
      <c r="D85" s="25">
        <v>8</v>
      </c>
      <c r="E85" s="25">
        <v>9</v>
      </c>
      <c r="F85" s="25">
        <v>2</v>
      </c>
      <c r="G85" s="25">
        <v>5</v>
      </c>
      <c r="H85" s="25">
        <v>3</v>
      </c>
      <c r="I85" s="25">
        <v>6</v>
      </c>
      <c r="J85" s="25">
        <v>5</v>
      </c>
      <c r="K85" s="25">
        <v>2</v>
      </c>
      <c r="L85" s="25">
        <v>2</v>
      </c>
      <c r="M85" s="25">
        <v>652244</v>
      </c>
    </row>
    <row r="86" spans="2:13" ht="15" thickBot="1" x14ac:dyDescent="0.35">
      <c r="B86" s="24" t="s">
        <v>71</v>
      </c>
      <c r="C86" s="25">
        <v>9</v>
      </c>
      <c r="D86" s="25">
        <v>1</v>
      </c>
      <c r="E86" s="25">
        <v>3</v>
      </c>
      <c r="F86" s="25">
        <v>6</v>
      </c>
      <c r="G86" s="25">
        <v>11</v>
      </c>
      <c r="H86" s="25">
        <v>3</v>
      </c>
      <c r="I86" s="25">
        <v>2</v>
      </c>
      <c r="J86" s="25">
        <v>2</v>
      </c>
      <c r="K86" s="25">
        <v>9</v>
      </c>
      <c r="L86" s="25">
        <v>9</v>
      </c>
      <c r="M86" s="25">
        <v>588608</v>
      </c>
    </row>
    <row r="87" spans="2:13" ht="15" thickBot="1" x14ac:dyDescent="0.35">
      <c r="B87" s="24" t="s">
        <v>72</v>
      </c>
      <c r="C87" s="25">
        <v>5</v>
      </c>
      <c r="D87" s="25">
        <v>5</v>
      </c>
      <c r="E87" s="25">
        <v>8</v>
      </c>
      <c r="F87" s="25">
        <v>6</v>
      </c>
      <c r="G87" s="25">
        <v>2</v>
      </c>
      <c r="H87" s="25">
        <v>3</v>
      </c>
      <c r="I87" s="25">
        <v>3</v>
      </c>
      <c r="J87" s="25">
        <v>5</v>
      </c>
      <c r="K87" s="25">
        <v>5</v>
      </c>
      <c r="L87" s="25">
        <v>5</v>
      </c>
      <c r="M87" s="25">
        <v>628990</v>
      </c>
    </row>
    <row r="88" spans="2:13" ht="15" thickBot="1" x14ac:dyDescent="0.35">
      <c r="B88" s="24" t="s">
        <v>73</v>
      </c>
      <c r="C88" s="25">
        <v>10</v>
      </c>
      <c r="D88" s="25">
        <v>8</v>
      </c>
      <c r="E88" s="25">
        <v>10</v>
      </c>
      <c r="F88" s="25">
        <v>6</v>
      </c>
      <c r="G88" s="25">
        <v>1</v>
      </c>
      <c r="H88" s="25">
        <v>3</v>
      </c>
      <c r="I88" s="25">
        <v>6</v>
      </c>
      <c r="J88" s="25">
        <v>5</v>
      </c>
      <c r="K88" s="25">
        <v>11</v>
      </c>
      <c r="L88" s="25">
        <v>11</v>
      </c>
      <c r="M88" s="25">
        <v>670714</v>
      </c>
    </row>
    <row r="89" spans="2:13" ht="15" thickBot="1" x14ac:dyDescent="0.35">
      <c r="B89" s="24" t="s">
        <v>74</v>
      </c>
      <c r="C89" s="25">
        <v>7</v>
      </c>
      <c r="D89" s="25">
        <v>2</v>
      </c>
      <c r="E89" s="25">
        <v>1</v>
      </c>
      <c r="F89" s="25">
        <v>6</v>
      </c>
      <c r="G89" s="25">
        <v>10</v>
      </c>
      <c r="H89" s="25">
        <v>3</v>
      </c>
      <c r="I89" s="25">
        <v>4</v>
      </c>
      <c r="J89" s="25">
        <v>3</v>
      </c>
      <c r="K89" s="25">
        <v>7</v>
      </c>
      <c r="L89" s="25">
        <v>7</v>
      </c>
      <c r="M89" s="25">
        <v>632784</v>
      </c>
    </row>
    <row r="90" spans="2:13" ht="15" thickBot="1" x14ac:dyDescent="0.35">
      <c r="B90" s="24" t="s">
        <v>75</v>
      </c>
      <c r="C90" s="25">
        <v>8</v>
      </c>
      <c r="D90" s="25">
        <v>2</v>
      </c>
      <c r="E90" s="25">
        <v>4</v>
      </c>
      <c r="F90" s="25">
        <v>6</v>
      </c>
      <c r="G90" s="25">
        <v>9</v>
      </c>
      <c r="H90" s="25">
        <v>1</v>
      </c>
      <c r="I90" s="25">
        <v>6</v>
      </c>
      <c r="J90" s="25">
        <v>3</v>
      </c>
      <c r="K90" s="25">
        <v>6</v>
      </c>
      <c r="L90" s="25">
        <v>6</v>
      </c>
      <c r="M90" s="25">
        <v>618759</v>
      </c>
    </row>
    <row r="91" spans="2:13" ht="15" thickBot="1" x14ac:dyDescent="0.35">
      <c r="B91" s="24" t="s">
        <v>76</v>
      </c>
      <c r="C91" s="25">
        <v>11</v>
      </c>
      <c r="D91" s="25">
        <v>8</v>
      </c>
      <c r="E91" s="25">
        <v>10</v>
      </c>
      <c r="F91" s="25">
        <v>6</v>
      </c>
      <c r="G91" s="25">
        <v>4</v>
      </c>
      <c r="H91" s="25">
        <v>3</v>
      </c>
      <c r="I91" s="25">
        <v>1</v>
      </c>
      <c r="J91" s="25">
        <v>1</v>
      </c>
      <c r="K91" s="25">
        <v>10</v>
      </c>
      <c r="L91" s="25">
        <v>10</v>
      </c>
      <c r="M91" s="25">
        <v>598628</v>
      </c>
    </row>
    <row r="92" spans="2:13" ht="15" thickBot="1" x14ac:dyDescent="0.35">
      <c r="B92" s="24" t="s">
        <v>77</v>
      </c>
      <c r="C92" s="25">
        <v>6</v>
      </c>
      <c r="D92" s="25">
        <v>4</v>
      </c>
      <c r="E92" s="25">
        <v>2</v>
      </c>
      <c r="F92" s="25">
        <v>5</v>
      </c>
      <c r="G92" s="25">
        <v>8</v>
      </c>
      <c r="H92" s="25">
        <v>2</v>
      </c>
      <c r="I92" s="25">
        <v>5</v>
      </c>
      <c r="J92" s="25">
        <v>5</v>
      </c>
      <c r="K92" s="25">
        <v>8</v>
      </c>
      <c r="L92" s="25">
        <v>8</v>
      </c>
      <c r="M92" s="25">
        <v>612789</v>
      </c>
    </row>
    <row r="93" spans="2:13" ht="18.600000000000001" thickBot="1" x14ac:dyDescent="0.35">
      <c r="B93" s="20"/>
    </row>
    <row r="94" spans="2:13" ht="15" thickBot="1" x14ac:dyDescent="0.35">
      <c r="B94" s="24" t="s">
        <v>78</v>
      </c>
      <c r="C94" s="24" t="s">
        <v>57</v>
      </c>
      <c r="D94" s="24" t="s">
        <v>58</v>
      </c>
      <c r="E94" s="24" t="s">
        <v>59</v>
      </c>
      <c r="F94" s="24" t="s">
        <v>60</v>
      </c>
      <c r="G94" s="24" t="s">
        <v>61</v>
      </c>
      <c r="H94" s="24" t="s">
        <v>62</v>
      </c>
      <c r="I94" s="24" t="s">
        <v>63</v>
      </c>
      <c r="J94" s="24" t="s">
        <v>64</v>
      </c>
      <c r="K94" s="24" t="s">
        <v>65</v>
      </c>
      <c r="L94" s="24" t="s">
        <v>124</v>
      </c>
    </row>
    <row r="95" spans="2:13" ht="15" thickBot="1" x14ac:dyDescent="0.35">
      <c r="B95" s="24" t="s">
        <v>79</v>
      </c>
      <c r="C95" s="25" t="s">
        <v>162</v>
      </c>
      <c r="D95" s="25" t="s">
        <v>163</v>
      </c>
      <c r="E95" s="25" t="s">
        <v>164</v>
      </c>
      <c r="F95" s="25" t="s">
        <v>165</v>
      </c>
      <c r="G95" s="25" t="s">
        <v>166</v>
      </c>
      <c r="H95" s="25" t="s">
        <v>167</v>
      </c>
      <c r="I95" s="25" t="s">
        <v>161</v>
      </c>
      <c r="J95" s="25" t="s">
        <v>86</v>
      </c>
      <c r="K95" s="25" t="s">
        <v>168</v>
      </c>
      <c r="L95" s="25" t="s">
        <v>86</v>
      </c>
    </row>
    <row r="96" spans="2:13" ht="15" thickBot="1" x14ac:dyDescent="0.35">
      <c r="B96" s="24" t="s">
        <v>88</v>
      </c>
      <c r="C96" s="25" t="s">
        <v>86</v>
      </c>
      <c r="D96" s="25" t="s">
        <v>86</v>
      </c>
      <c r="E96" s="25" t="s">
        <v>169</v>
      </c>
      <c r="F96" s="25" t="s">
        <v>165</v>
      </c>
      <c r="G96" s="25" t="s">
        <v>170</v>
      </c>
      <c r="H96" s="25" t="s">
        <v>86</v>
      </c>
      <c r="I96" s="25" t="s">
        <v>86</v>
      </c>
      <c r="J96" s="25" t="s">
        <v>86</v>
      </c>
      <c r="K96" s="25" t="s">
        <v>171</v>
      </c>
      <c r="L96" s="25" t="s">
        <v>86</v>
      </c>
    </row>
    <row r="97" spans="2:12" ht="15" thickBot="1" x14ac:dyDescent="0.35">
      <c r="B97" s="24" t="s">
        <v>92</v>
      </c>
      <c r="C97" s="25" t="s">
        <v>86</v>
      </c>
      <c r="D97" s="25" t="s">
        <v>86</v>
      </c>
      <c r="E97" s="25" t="s">
        <v>86</v>
      </c>
      <c r="F97" s="25" t="s">
        <v>86</v>
      </c>
      <c r="G97" s="25" t="s">
        <v>86</v>
      </c>
      <c r="H97" s="25" t="s">
        <v>86</v>
      </c>
      <c r="I97" s="25" t="s">
        <v>86</v>
      </c>
      <c r="J97" s="25" t="s">
        <v>86</v>
      </c>
      <c r="K97" s="25" t="s">
        <v>86</v>
      </c>
      <c r="L97" s="25" t="s">
        <v>86</v>
      </c>
    </row>
    <row r="98" spans="2:12" ht="15" thickBot="1" x14ac:dyDescent="0.35">
      <c r="B98" s="24" t="s">
        <v>93</v>
      </c>
      <c r="C98" s="25" t="s">
        <v>86</v>
      </c>
      <c r="D98" s="25" t="s">
        <v>86</v>
      </c>
      <c r="E98" s="25" t="s">
        <v>86</v>
      </c>
      <c r="F98" s="25" t="s">
        <v>86</v>
      </c>
      <c r="G98" s="25" t="s">
        <v>86</v>
      </c>
      <c r="H98" s="25" t="s">
        <v>86</v>
      </c>
      <c r="I98" s="25" t="s">
        <v>86</v>
      </c>
      <c r="J98" s="25" t="s">
        <v>86</v>
      </c>
      <c r="K98" s="25" t="s">
        <v>86</v>
      </c>
      <c r="L98" s="25" t="s">
        <v>86</v>
      </c>
    </row>
    <row r="99" spans="2:12" ht="15" thickBot="1" x14ac:dyDescent="0.35">
      <c r="B99" s="24" t="s">
        <v>95</v>
      </c>
      <c r="C99" s="25" t="s">
        <v>86</v>
      </c>
      <c r="D99" s="25" t="s">
        <v>86</v>
      </c>
      <c r="E99" s="25" t="s">
        <v>86</v>
      </c>
      <c r="F99" s="25" t="s">
        <v>86</v>
      </c>
      <c r="G99" s="25" t="s">
        <v>86</v>
      </c>
      <c r="H99" s="25" t="s">
        <v>86</v>
      </c>
      <c r="I99" s="25" t="s">
        <v>86</v>
      </c>
      <c r="J99" s="25" t="s">
        <v>86</v>
      </c>
      <c r="K99" s="25" t="s">
        <v>86</v>
      </c>
      <c r="L99" s="25" t="s">
        <v>86</v>
      </c>
    </row>
    <row r="100" spans="2:12" ht="15" thickBot="1" x14ac:dyDescent="0.35">
      <c r="B100" s="24" t="s">
        <v>96</v>
      </c>
      <c r="C100" s="25" t="s">
        <v>86</v>
      </c>
      <c r="D100" s="25" t="s">
        <v>86</v>
      </c>
      <c r="E100" s="25" t="s">
        <v>86</v>
      </c>
      <c r="F100" s="25" t="s">
        <v>86</v>
      </c>
      <c r="G100" s="25" t="s">
        <v>86</v>
      </c>
      <c r="H100" s="25" t="s">
        <v>86</v>
      </c>
      <c r="I100" s="25" t="s">
        <v>86</v>
      </c>
      <c r="J100" s="25" t="s">
        <v>86</v>
      </c>
      <c r="K100" s="25" t="s">
        <v>86</v>
      </c>
      <c r="L100" s="25" t="s">
        <v>86</v>
      </c>
    </row>
    <row r="101" spans="2:12" ht="15" thickBot="1" x14ac:dyDescent="0.35">
      <c r="B101" s="24" t="s">
        <v>97</v>
      </c>
      <c r="C101" s="25" t="s">
        <v>86</v>
      </c>
      <c r="D101" s="25" t="s">
        <v>86</v>
      </c>
      <c r="E101" s="25" t="s">
        <v>86</v>
      </c>
      <c r="F101" s="25" t="s">
        <v>86</v>
      </c>
      <c r="G101" s="25" t="s">
        <v>86</v>
      </c>
      <c r="H101" s="25" t="s">
        <v>86</v>
      </c>
      <c r="I101" s="25" t="s">
        <v>86</v>
      </c>
      <c r="J101" s="25" t="s">
        <v>86</v>
      </c>
      <c r="K101" s="25" t="s">
        <v>86</v>
      </c>
      <c r="L101" s="25" t="s">
        <v>86</v>
      </c>
    </row>
    <row r="102" spans="2:12" ht="15" thickBot="1" x14ac:dyDescent="0.35">
      <c r="B102" s="24" t="s">
        <v>98</v>
      </c>
      <c r="C102" s="25" t="s">
        <v>86</v>
      </c>
      <c r="D102" s="25" t="s">
        <v>86</v>
      </c>
      <c r="E102" s="25" t="s">
        <v>86</v>
      </c>
      <c r="F102" s="25" t="s">
        <v>86</v>
      </c>
      <c r="G102" s="25" t="s">
        <v>86</v>
      </c>
      <c r="H102" s="25" t="s">
        <v>86</v>
      </c>
      <c r="I102" s="25" t="s">
        <v>86</v>
      </c>
      <c r="J102" s="25" t="s">
        <v>86</v>
      </c>
      <c r="K102" s="25" t="s">
        <v>86</v>
      </c>
      <c r="L102" s="25" t="s">
        <v>86</v>
      </c>
    </row>
    <row r="103" spans="2:12" ht="15" thickBot="1" x14ac:dyDescent="0.35">
      <c r="B103" s="24" t="s">
        <v>99</v>
      </c>
      <c r="C103" s="25" t="s">
        <v>86</v>
      </c>
      <c r="D103" s="25" t="s">
        <v>86</v>
      </c>
      <c r="E103" s="25" t="s">
        <v>86</v>
      </c>
      <c r="F103" s="25" t="s">
        <v>86</v>
      </c>
      <c r="G103" s="25" t="s">
        <v>86</v>
      </c>
      <c r="H103" s="25" t="s">
        <v>86</v>
      </c>
      <c r="I103" s="25" t="s">
        <v>86</v>
      </c>
      <c r="J103" s="25" t="s">
        <v>86</v>
      </c>
      <c r="K103" s="25" t="s">
        <v>86</v>
      </c>
      <c r="L103" s="25" t="s">
        <v>86</v>
      </c>
    </row>
    <row r="104" spans="2:12" ht="15" thickBot="1" x14ac:dyDescent="0.35">
      <c r="B104" s="24" t="s">
        <v>100</v>
      </c>
      <c r="C104" s="25" t="s">
        <v>86</v>
      </c>
      <c r="D104" s="25" t="s">
        <v>86</v>
      </c>
      <c r="E104" s="25" t="s">
        <v>86</v>
      </c>
      <c r="F104" s="25" t="s">
        <v>86</v>
      </c>
      <c r="G104" s="25" t="s">
        <v>86</v>
      </c>
      <c r="H104" s="25" t="s">
        <v>86</v>
      </c>
      <c r="I104" s="25" t="s">
        <v>86</v>
      </c>
      <c r="J104" s="25" t="s">
        <v>86</v>
      </c>
      <c r="K104" s="25" t="s">
        <v>86</v>
      </c>
      <c r="L104" s="25" t="s">
        <v>86</v>
      </c>
    </row>
    <row r="105" spans="2:12" ht="15" thickBot="1" x14ac:dyDescent="0.35">
      <c r="B105" s="24" t="s">
        <v>101</v>
      </c>
      <c r="C105" s="25" t="s">
        <v>86</v>
      </c>
      <c r="D105" s="25" t="s">
        <v>86</v>
      </c>
      <c r="E105" s="25" t="s">
        <v>86</v>
      </c>
      <c r="F105" s="25" t="s">
        <v>86</v>
      </c>
      <c r="G105" s="25" t="s">
        <v>86</v>
      </c>
      <c r="H105" s="25" t="s">
        <v>86</v>
      </c>
      <c r="I105" s="25" t="s">
        <v>86</v>
      </c>
      <c r="J105" s="25" t="s">
        <v>86</v>
      </c>
      <c r="K105" s="25" t="s">
        <v>86</v>
      </c>
      <c r="L105" s="25" t="s">
        <v>86</v>
      </c>
    </row>
    <row r="106" spans="2:12" ht="18.600000000000001" thickBot="1" x14ac:dyDescent="0.35">
      <c r="B106" s="20"/>
    </row>
    <row r="107" spans="2:12" ht="15" thickBot="1" x14ac:dyDescent="0.35">
      <c r="B107" s="24" t="s">
        <v>102</v>
      </c>
      <c r="C107" s="24" t="s">
        <v>57</v>
      </c>
      <c r="D107" s="24" t="s">
        <v>58</v>
      </c>
      <c r="E107" s="24" t="s">
        <v>59</v>
      </c>
      <c r="F107" s="24" t="s">
        <v>60</v>
      </c>
      <c r="G107" s="24" t="s">
        <v>61</v>
      </c>
      <c r="H107" s="24" t="s">
        <v>62</v>
      </c>
      <c r="I107" s="24" t="s">
        <v>63</v>
      </c>
      <c r="J107" s="24" t="s">
        <v>64</v>
      </c>
      <c r="K107" s="24" t="s">
        <v>65</v>
      </c>
      <c r="L107" s="24" t="s">
        <v>124</v>
      </c>
    </row>
    <row r="108" spans="2:12" ht="15" thickBot="1" x14ac:dyDescent="0.35">
      <c r="B108" s="24" t="s">
        <v>79</v>
      </c>
      <c r="C108" s="25">
        <v>669527</v>
      </c>
      <c r="D108" s="25">
        <v>588608</v>
      </c>
      <c r="E108" s="25">
        <v>632784</v>
      </c>
      <c r="F108" s="25">
        <v>642587</v>
      </c>
      <c r="G108" s="25">
        <v>670714</v>
      </c>
      <c r="H108" s="25">
        <v>618759</v>
      </c>
      <c r="I108" s="25">
        <v>598628</v>
      </c>
      <c r="J108" s="25">
        <v>0</v>
      </c>
      <c r="K108" s="25">
        <v>671557</v>
      </c>
      <c r="L108" s="25">
        <v>0</v>
      </c>
    </row>
    <row r="109" spans="2:12" ht="15" thickBot="1" x14ac:dyDescent="0.35">
      <c r="B109" s="24" t="s">
        <v>88</v>
      </c>
      <c r="C109" s="25">
        <v>0</v>
      </c>
      <c r="D109" s="25">
        <v>0</v>
      </c>
      <c r="E109" s="25">
        <v>612789</v>
      </c>
      <c r="F109" s="25">
        <v>642587</v>
      </c>
      <c r="G109" s="25">
        <v>628990</v>
      </c>
      <c r="H109" s="25">
        <v>0</v>
      </c>
      <c r="I109" s="25">
        <v>0</v>
      </c>
      <c r="J109" s="25">
        <v>0</v>
      </c>
      <c r="K109" s="25">
        <v>9657</v>
      </c>
      <c r="L109" s="25">
        <v>0</v>
      </c>
    </row>
    <row r="110" spans="2:12" ht="15" thickBot="1" x14ac:dyDescent="0.35">
      <c r="B110" s="24" t="s">
        <v>92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</row>
    <row r="111" spans="2:12" ht="15" thickBot="1" x14ac:dyDescent="0.35">
      <c r="B111" s="24" t="s">
        <v>93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5" thickBot="1" x14ac:dyDescent="0.35">
      <c r="B112" s="24" t="s">
        <v>95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</row>
    <row r="113" spans="2:16" ht="15" thickBot="1" x14ac:dyDescent="0.35">
      <c r="B113" s="24" t="s">
        <v>96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</row>
    <row r="114" spans="2:16" ht="15" thickBot="1" x14ac:dyDescent="0.35">
      <c r="B114" s="24" t="s">
        <v>97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</row>
    <row r="115" spans="2:16" ht="15" thickBot="1" x14ac:dyDescent="0.35">
      <c r="B115" s="24" t="s">
        <v>98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6" ht="15" thickBot="1" x14ac:dyDescent="0.35">
      <c r="B116" s="24" t="s">
        <v>99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2:16" ht="15" thickBot="1" x14ac:dyDescent="0.35">
      <c r="B117" s="24" t="s">
        <v>100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</row>
    <row r="118" spans="2:16" ht="15" thickBot="1" x14ac:dyDescent="0.35">
      <c r="B118" s="24" t="s">
        <v>101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6" ht="18.600000000000001" thickBot="1" x14ac:dyDescent="0.35">
      <c r="B119" s="20"/>
    </row>
    <row r="120" spans="2:16" ht="15" thickBot="1" x14ac:dyDescent="0.35">
      <c r="B120" s="24" t="s">
        <v>103</v>
      </c>
      <c r="C120" s="24" t="s">
        <v>57</v>
      </c>
      <c r="D120" s="24" t="s">
        <v>58</v>
      </c>
      <c r="E120" s="24" t="s">
        <v>59</v>
      </c>
      <c r="F120" s="24" t="s">
        <v>60</v>
      </c>
      <c r="G120" s="24" t="s">
        <v>61</v>
      </c>
      <c r="H120" s="24" t="s">
        <v>62</v>
      </c>
      <c r="I120" s="24" t="s">
        <v>63</v>
      </c>
      <c r="J120" s="24" t="s">
        <v>64</v>
      </c>
      <c r="K120" s="24" t="s">
        <v>65</v>
      </c>
      <c r="L120" s="24" t="s">
        <v>124</v>
      </c>
      <c r="M120" s="24" t="s">
        <v>104</v>
      </c>
      <c r="N120" s="24" t="s">
        <v>105</v>
      </c>
      <c r="O120" s="24" t="s">
        <v>106</v>
      </c>
      <c r="P120" s="24" t="s">
        <v>107</v>
      </c>
    </row>
    <row r="121" spans="2:16" ht="15" thickBot="1" x14ac:dyDescent="0.35">
      <c r="B121" s="24" t="s">
        <v>67</v>
      </c>
      <c r="C121" s="25">
        <v>669527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669527</v>
      </c>
      <c r="N121" s="25">
        <v>669527</v>
      </c>
      <c r="O121" s="25">
        <v>0</v>
      </c>
      <c r="P121" s="25">
        <v>0</v>
      </c>
    </row>
    <row r="122" spans="2:16" ht="15" thickBot="1" x14ac:dyDescent="0.35">
      <c r="B122" s="24" t="s">
        <v>68</v>
      </c>
      <c r="C122" s="25">
        <v>0</v>
      </c>
      <c r="D122" s="25">
        <v>0</v>
      </c>
      <c r="E122" s="25">
        <v>0</v>
      </c>
      <c r="F122" s="25">
        <v>642587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642587</v>
      </c>
      <c r="N122" s="25">
        <v>642587</v>
      </c>
      <c r="O122" s="25">
        <v>0</v>
      </c>
      <c r="P122" s="25">
        <v>0</v>
      </c>
    </row>
    <row r="123" spans="2:16" ht="15" thickBot="1" x14ac:dyDescent="0.35">
      <c r="B123" s="24" t="s">
        <v>69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671557</v>
      </c>
      <c r="L123" s="25">
        <v>0</v>
      </c>
      <c r="M123" s="25">
        <v>671557</v>
      </c>
      <c r="N123" s="25">
        <v>671557</v>
      </c>
      <c r="O123" s="25">
        <v>0</v>
      </c>
      <c r="P123" s="25">
        <v>0</v>
      </c>
    </row>
    <row r="124" spans="2:16" ht="15" thickBot="1" x14ac:dyDescent="0.35">
      <c r="B124" s="24" t="s">
        <v>70</v>
      </c>
      <c r="C124" s="25">
        <v>0</v>
      </c>
      <c r="D124" s="25">
        <v>0</v>
      </c>
      <c r="E124" s="25">
        <v>0</v>
      </c>
      <c r="F124" s="25">
        <v>642587</v>
      </c>
      <c r="G124" s="25">
        <v>0</v>
      </c>
      <c r="H124" s="25">
        <v>0</v>
      </c>
      <c r="I124" s="25">
        <v>0</v>
      </c>
      <c r="J124" s="25">
        <v>0</v>
      </c>
      <c r="K124" s="25">
        <v>9657</v>
      </c>
      <c r="L124" s="25">
        <v>0</v>
      </c>
      <c r="M124" s="25">
        <v>652244</v>
      </c>
      <c r="N124" s="25">
        <v>652244</v>
      </c>
      <c r="O124" s="25">
        <v>0</v>
      </c>
      <c r="P124" s="25">
        <v>0</v>
      </c>
    </row>
    <row r="125" spans="2:16" ht="15" thickBot="1" x14ac:dyDescent="0.35">
      <c r="B125" s="24" t="s">
        <v>71</v>
      </c>
      <c r="C125" s="25">
        <v>0</v>
      </c>
      <c r="D125" s="25">
        <v>588608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588608</v>
      </c>
      <c r="N125" s="25">
        <v>588608</v>
      </c>
      <c r="O125" s="25">
        <v>0</v>
      </c>
      <c r="P125" s="25">
        <v>0</v>
      </c>
    </row>
    <row r="126" spans="2:16" ht="15" thickBot="1" x14ac:dyDescent="0.35">
      <c r="B126" s="24" t="s">
        <v>72</v>
      </c>
      <c r="C126" s="25">
        <v>0</v>
      </c>
      <c r="D126" s="25">
        <v>0</v>
      </c>
      <c r="E126" s="25">
        <v>0</v>
      </c>
      <c r="F126" s="25">
        <v>0</v>
      </c>
      <c r="G126" s="25">
        <v>628990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628990</v>
      </c>
      <c r="N126" s="25">
        <v>628990</v>
      </c>
      <c r="O126" s="25">
        <v>0</v>
      </c>
      <c r="P126" s="25">
        <v>0</v>
      </c>
    </row>
    <row r="127" spans="2:16" ht="15" thickBot="1" x14ac:dyDescent="0.35">
      <c r="B127" s="24" t="s">
        <v>73</v>
      </c>
      <c r="C127" s="25">
        <v>0</v>
      </c>
      <c r="D127" s="25">
        <v>0</v>
      </c>
      <c r="E127" s="25">
        <v>0</v>
      </c>
      <c r="F127" s="25">
        <v>0</v>
      </c>
      <c r="G127" s="25">
        <v>670714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670714</v>
      </c>
      <c r="N127" s="25">
        <v>670714</v>
      </c>
      <c r="O127" s="25">
        <v>0</v>
      </c>
      <c r="P127" s="25">
        <v>0</v>
      </c>
    </row>
    <row r="128" spans="2:16" ht="15" thickBot="1" x14ac:dyDescent="0.35">
      <c r="B128" s="24" t="s">
        <v>74</v>
      </c>
      <c r="C128" s="25">
        <v>0</v>
      </c>
      <c r="D128" s="25">
        <v>0</v>
      </c>
      <c r="E128" s="25">
        <v>632784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632784</v>
      </c>
      <c r="N128" s="25">
        <v>632784</v>
      </c>
      <c r="O128" s="25">
        <v>0</v>
      </c>
      <c r="P128" s="25">
        <v>0</v>
      </c>
    </row>
    <row r="129" spans="2:16" ht="15" thickBot="1" x14ac:dyDescent="0.35">
      <c r="B129" s="24" t="s">
        <v>75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618759</v>
      </c>
      <c r="I129" s="25">
        <v>0</v>
      </c>
      <c r="J129" s="25">
        <v>0</v>
      </c>
      <c r="K129" s="25">
        <v>0</v>
      </c>
      <c r="L129" s="25">
        <v>0</v>
      </c>
      <c r="M129" s="25">
        <v>618759</v>
      </c>
      <c r="N129" s="25">
        <v>618759</v>
      </c>
      <c r="O129" s="25">
        <v>0</v>
      </c>
      <c r="P129" s="25">
        <v>0</v>
      </c>
    </row>
    <row r="130" spans="2:16" ht="15" thickBot="1" x14ac:dyDescent="0.35">
      <c r="B130" s="24" t="s">
        <v>76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598628</v>
      </c>
      <c r="J130" s="25">
        <v>0</v>
      </c>
      <c r="K130" s="25">
        <v>0</v>
      </c>
      <c r="L130" s="25">
        <v>0</v>
      </c>
      <c r="M130" s="25">
        <v>598628</v>
      </c>
      <c r="N130" s="25">
        <v>598628</v>
      </c>
      <c r="O130" s="25">
        <v>0</v>
      </c>
      <c r="P130" s="25">
        <v>0</v>
      </c>
    </row>
    <row r="131" spans="2:16" ht="15" thickBot="1" x14ac:dyDescent="0.35">
      <c r="B131" s="24" t="s">
        <v>77</v>
      </c>
      <c r="C131" s="25">
        <v>0</v>
      </c>
      <c r="D131" s="25">
        <v>0</v>
      </c>
      <c r="E131" s="25">
        <v>612789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612789</v>
      </c>
      <c r="N131" s="25">
        <v>612789</v>
      </c>
      <c r="O131" s="25">
        <v>0</v>
      </c>
      <c r="P131" s="25">
        <v>0</v>
      </c>
    </row>
    <row r="132" spans="2:16" ht="15" thickBot="1" x14ac:dyDescent="0.35"/>
    <row r="133" spans="2:16" ht="15" thickBot="1" x14ac:dyDescent="0.35">
      <c r="B133" s="26" t="s">
        <v>108</v>
      </c>
      <c r="C133" s="38">
        <v>5093164</v>
      </c>
    </row>
    <row r="134" spans="2:16" ht="15" thickBot="1" x14ac:dyDescent="0.35">
      <c r="B134" s="26" t="s">
        <v>109</v>
      </c>
      <c r="C134" s="38">
        <v>0</v>
      </c>
    </row>
    <row r="135" spans="2:16" ht="15" thickBot="1" x14ac:dyDescent="0.35">
      <c r="B135" s="26" t="s">
        <v>110</v>
      </c>
      <c r="C135" s="38">
        <v>6987187</v>
      </c>
    </row>
    <row r="136" spans="2:16" ht="15" thickBot="1" x14ac:dyDescent="0.35">
      <c r="B136" s="26" t="s">
        <v>111</v>
      </c>
      <c r="C136" s="38">
        <v>6987187</v>
      </c>
    </row>
    <row r="137" spans="2:16" ht="15" thickBot="1" x14ac:dyDescent="0.35">
      <c r="B137" s="26" t="s">
        <v>112</v>
      </c>
      <c r="C137" s="38">
        <v>0</v>
      </c>
    </row>
    <row r="138" spans="2:16" ht="15" thickBot="1" x14ac:dyDescent="0.35">
      <c r="B138" s="26" t="s">
        <v>113</v>
      </c>
      <c r="C138" s="38"/>
    </row>
    <row r="139" spans="2:16" ht="15" thickBot="1" x14ac:dyDescent="0.35">
      <c r="B139" s="26" t="s">
        <v>114</v>
      </c>
      <c r="C139" s="38"/>
    </row>
    <row r="140" spans="2:16" ht="15" thickBot="1" x14ac:dyDescent="0.35">
      <c r="B140" s="26" t="s">
        <v>115</v>
      </c>
      <c r="C140" s="38">
        <v>0</v>
      </c>
    </row>
    <row r="142" spans="2:16" x14ac:dyDescent="0.3">
      <c r="B142" s="29" t="s">
        <v>116</v>
      </c>
    </row>
    <row r="144" spans="2:16" x14ac:dyDescent="0.3">
      <c r="B144" s="39" t="s">
        <v>213</v>
      </c>
    </row>
    <row r="145" spans="2:2" x14ac:dyDescent="0.3">
      <c r="B145" s="39" t="s">
        <v>275</v>
      </c>
    </row>
  </sheetData>
  <hyperlinks>
    <hyperlink ref="A68" r:id="rId1" display="https://miau.my-x.hu/myx-free/coco/test/308753920250728140204.html" xr:uid="{5413B87F-B481-4720-9ED7-AB827E9421FC}"/>
    <hyperlink ref="B142" r:id="rId2" display="https://miau.my-x.hu/myx-free/coco/test/807416020250804131824.html" xr:uid="{C3E2F8D1-42EA-4DBE-AF25-08E669DACE57}"/>
    <hyperlink ref="S68" r:id="rId3" display="https://miau.my-x.hu/myx-free/coco/test/894390520250804132643.html" xr:uid="{B57DFFAD-D5AC-41B9-A5F9-5F658D4C3070}"/>
    <hyperlink ref="AL68" r:id="rId4" display="https://miau.my-x.hu/myx-free/coco/test/681171520250804134030.html" xr:uid="{77A8023A-2282-4E93-9963-B07B016BE9BE}"/>
    <hyperlink ref="BE68" r:id="rId5" display="https://miau.my-x.hu/myx-free/coco/test/548778920250804143026.html" xr:uid="{0F06AD50-44E4-4093-AEBB-465CEFD38660}"/>
  </hyperlinks>
  <pageMargins left="0.7" right="0.7" top="0.75" bottom="0.75" header="0.3" footer="0.3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5D83-4F60-4835-B223-06018FBDD625}">
  <dimension ref="A1:BT145"/>
  <sheetViews>
    <sheetView tabSelected="1" topLeftCell="AI1" zoomScale="52" workbookViewId="0">
      <selection activeCell="BE1" sqref="BE1:BT71"/>
    </sheetView>
  </sheetViews>
  <sheetFormatPr defaultRowHeight="14.4" x14ac:dyDescent="0.3"/>
  <sheetData>
    <row r="1" spans="1:69" ht="18" x14ac:dyDescent="0.3">
      <c r="A1" s="20"/>
      <c r="Q1" t="s">
        <v>326</v>
      </c>
      <c r="R1" t="s">
        <v>217</v>
      </c>
      <c r="S1" s="20"/>
      <c r="AJ1" t="s">
        <v>327</v>
      </c>
      <c r="AK1" t="s">
        <v>217</v>
      </c>
      <c r="AL1" s="20"/>
      <c r="BC1" t="s">
        <v>327</v>
      </c>
      <c r="BD1" t="s">
        <v>409</v>
      </c>
      <c r="BE1" s="20"/>
    </row>
    <row r="2" spans="1:69" x14ac:dyDescent="0.3">
      <c r="A2" s="21"/>
      <c r="S2" s="21"/>
      <c r="AL2" s="21"/>
      <c r="BE2" s="21"/>
    </row>
    <row r="5" spans="1:69" ht="18" x14ac:dyDescent="0.3">
      <c r="A5" s="22" t="s">
        <v>49</v>
      </c>
      <c r="B5" s="23">
        <v>6119696</v>
      </c>
      <c r="C5" s="22" t="s">
        <v>50</v>
      </c>
      <c r="D5" s="23">
        <v>11</v>
      </c>
      <c r="E5" s="22" t="s">
        <v>51</v>
      </c>
      <c r="F5" s="23">
        <v>11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172</v>
      </c>
      <c r="S5" s="36" t="s">
        <v>49</v>
      </c>
      <c r="T5" s="37">
        <v>4359735</v>
      </c>
      <c r="U5" s="36" t="s">
        <v>50</v>
      </c>
      <c r="V5" s="37">
        <v>11</v>
      </c>
      <c r="W5" s="36" t="s">
        <v>51</v>
      </c>
      <c r="X5" s="37">
        <v>11</v>
      </c>
      <c r="Y5" s="36" t="s">
        <v>52</v>
      </c>
      <c r="Z5" s="37">
        <v>11</v>
      </c>
      <c r="AA5" s="36" t="s">
        <v>53</v>
      </c>
      <c r="AB5" s="37">
        <v>0</v>
      </c>
      <c r="AC5" s="36" t="s">
        <v>54</v>
      </c>
      <c r="AD5" s="37" t="s">
        <v>312</v>
      </c>
      <c r="AL5" s="36" t="s">
        <v>49</v>
      </c>
      <c r="AM5" s="37">
        <v>6058650</v>
      </c>
      <c r="AN5" s="36" t="s">
        <v>50</v>
      </c>
      <c r="AO5" s="37">
        <v>11</v>
      </c>
      <c r="AP5" s="36" t="s">
        <v>51</v>
      </c>
      <c r="AQ5" s="37">
        <v>11</v>
      </c>
      <c r="AR5" s="36" t="s">
        <v>52</v>
      </c>
      <c r="AS5" s="37">
        <v>11</v>
      </c>
      <c r="AT5" s="36" t="s">
        <v>53</v>
      </c>
      <c r="AU5" s="37">
        <v>0</v>
      </c>
      <c r="AV5" s="36" t="s">
        <v>54</v>
      </c>
      <c r="AW5" s="37" t="s">
        <v>370</v>
      </c>
      <c r="BE5" s="36" t="s">
        <v>49</v>
      </c>
      <c r="BF5" s="37">
        <v>7493929</v>
      </c>
      <c r="BG5" s="36" t="s">
        <v>50</v>
      </c>
      <c r="BH5" s="37">
        <v>11</v>
      </c>
      <c r="BI5" s="36" t="s">
        <v>51</v>
      </c>
      <c r="BJ5" s="37">
        <v>11</v>
      </c>
      <c r="BK5" s="36" t="s">
        <v>52</v>
      </c>
      <c r="BL5" s="37">
        <v>11</v>
      </c>
      <c r="BM5" s="36" t="s">
        <v>53</v>
      </c>
      <c r="BN5" s="37">
        <v>0</v>
      </c>
      <c r="BO5" s="36" t="s">
        <v>54</v>
      </c>
      <c r="BP5" s="37" t="s">
        <v>437</v>
      </c>
    </row>
    <row r="6" spans="1:69" ht="18.600000000000001" thickBot="1" x14ac:dyDescent="0.35">
      <c r="A6" s="20"/>
      <c r="S6" s="20"/>
      <c r="AL6" s="20"/>
      <c r="BE6" s="20"/>
    </row>
    <row r="7" spans="1:69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124</v>
      </c>
      <c r="L7" s="24" t="s">
        <v>125</v>
      </c>
      <c r="M7" s="24" t="s">
        <v>126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 t="s">
        <v>61</v>
      </c>
      <c r="Y7" s="24" t="s">
        <v>62</v>
      </c>
      <c r="Z7" s="24" t="s">
        <v>63</v>
      </c>
      <c r="AA7" s="24" t="s">
        <v>64</v>
      </c>
      <c r="AB7" s="24" t="s">
        <v>65</v>
      </c>
      <c r="AC7" s="24" t="s">
        <v>124</v>
      </c>
      <c r="AD7" s="24" t="s">
        <v>125</v>
      </c>
      <c r="AE7" s="24" t="s">
        <v>126</v>
      </c>
      <c r="AL7" s="24" t="s">
        <v>56</v>
      </c>
      <c r="AM7" s="24" t="s">
        <v>57</v>
      </c>
      <c r="AN7" s="24" t="s">
        <v>58</v>
      </c>
      <c r="AO7" s="24" t="s">
        <v>59</v>
      </c>
      <c r="AP7" s="24" t="s">
        <v>60</v>
      </c>
      <c r="AQ7" s="24" t="s">
        <v>61</v>
      </c>
      <c r="AR7" s="24" t="s">
        <v>62</v>
      </c>
      <c r="AS7" s="24" t="s">
        <v>63</v>
      </c>
      <c r="AT7" s="24" t="s">
        <v>64</v>
      </c>
      <c r="AU7" s="24" t="s">
        <v>65</v>
      </c>
      <c r="AV7" s="24" t="s">
        <v>124</v>
      </c>
      <c r="AW7" s="24" t="s">
        <v>125</v>
      </c>
      <c r="AX7" s="24" t="s">
        <v>126</v>
      </c>
      <c r="BE7" s="24" t="s">
        <v>56</v>
      </c>
      <c r="BF7" s="24" t="s">
        <v>57</v>
      </c>
      <c r="BG7" s="24" t="s">
        <v>58</v>
      </c>
      <c r="BH7" s="24" t="s">
        <v>59</v>
      </c>
      <c r="BI7" s="24" t="s">
        <v>60</v>
      </c>
      <c r="BJ7" s="24" t="s">
        <v>61</v>
      </c>
      <c r="BK7" s="24" t="s">
        <v>62</v>
      </c>
      <c r="BL7" s="24" t="s">
        <v>63</v>
      </c>
      <c r="BM7" s="24" t="s">
        <v>64</v>
      </c>
      <c r="BN7" s="24" t="s">
        <v>65</v>
      </c>
      <c r="BO7" s="24" t="s">
        <v>124</v>
      </c>
      <c r="BP7" s="24" t="s">
        <v>125</v>
      </c>
      <c r="BQ7" s="24" t="s">
        <v>126</v>
      </c>
    </row>
    <row r="8" spans="1:69" ht="15" thickBot="1" x14ac:dyDescent="0.35">
      <c r="A8" s="24" t="s">
        <v>67</v>
      </c>
      <c r="B8" s="25">
        <v>11</v>
      </c>
      <c r="C8" s="25">
        <v>1</v>
      </c>
      <c r="D8" s="25">
        <v>8</v>
      </c>
      <c r="E8" s="25">
        <v>6</v>
      </c>
      <c r="F8" s="25">
        <v>4</v>
      </c>
      <c r="G8" s="25">
        <v>3</v>
      </c>
      <c r="H8" s="25">
        <v>3</v>
      </c>
      <c r="I8" s="25">
        <v>6</v>
      </c>
      <c r="J8" s="25">
        <v>5</v>
      </c>
      <c r="K8" s="25">
        <v>3</v>
      </c>
      <c r="L8" s="25">
        <v>3</v>
      </c>
      <c r="M8" s="25">
        <v>184995</v>
      </c>
      <c r="S8" s="24" t="s">
        <v>67</v>
      </c>
      <c r="T8" s="25">
        <v>11</v>
      </c>
      <c r="U8" s="25">
        <v>11</v>
      </c>
      <c r="V8" s="25">
        <v>3</v>
      </c>
      <c r="W8" s="25">
        <v>5</v>
      </c>
      <c r="X8" s="25">
        <v>5</v>
      </c>
      <c r="Y8" s="25">
        <v>1</v>
      </c>
      <c r="Z8" s="25">
        <v>5</v>
      </c>
      <c r="AA8" s="25">
        <v>6</v>
      </c>
      <c r="AB8" s="25">
        <v>10</v>
      </c>
      <c r="AC8" s="25">
        <v>2</v>
      </c>
      <c r="AD8" s="25">
        <v>2</v>
      </c>
      <c r="AE8" s="25">
        <v>184995</v>
      </c>
      <c r="AL8" s="24" t="s">
        <v>67</v>
      </c>
      <c r="AM8" s="25">
        <v>11</v>
      </c>
      <c r="AN8" s="25">
        <v>11</v>
      </c>
      <c r="AO8" s="25">
        <v>9</v>
      </c>
      <c r="AP8" s="25">
        <v>5</v>
      </c>
      <c r="AQ8" s="25">
        <v>5</v>
      </c>
      <c r="AR8" s="25">
        <v>11</v>
      </c>
      <c r="AS8" s="25">
        <v>7</v>
      </c>
      <c r="AT8" s="25">
        <v>6</v>
      </c>
      <c r="AU8" s="25">
        <v>10</v>
      </c>
      <c r="AV8" s="25">
        <v>10</v>
      </c>
      <c r="AW8" s="25">
        <v>10</v>
      </c>
      <c r="AX8" s="25">
        <v>184995</v>
      </c>
      <c r="BE8" s="24" t="s">
        <v>67</v>
      </c>
      <c r="BF8" s="25">
        <v>11</v>
      </c>
      <c r="BG8" s="25">
        <v>11</v>
      </c>
      <c r="BH8" s="25">
        <v>8</v>
      </c>
      <c r="BI8" s="25">
        <v>6</v>
      </c>
      <c r="BJ8" s="25">
        <v>8</v>
      </c>
      <c r="BK8" s="25">
        <v>9</v>
      </c>
      <c r="BL8" s="25">
        <v>3</v>
      </c>
      <c r="BM8" s="25">
        <v>6</v>
      </c>
      <c r="BN8" s="25">
        <v>5</v>
      </c>
      <c r="BO8" s="25">
        <v>9</v>
      </c>
      <c r="BP8" s="25">
        <v>9</v>
      </c>
      <c r="BQ8" s="25">
        <v>184995</v>
      </c>
    </row>
    <row r="9" spans="1:69" ht="15" thickBot="1" x14ac:dyDescent="0.35">
      <c r="A9" s="24" t="s">
        <v>68</v>
      </c>
      <c r="B9" s="25">
        <v>9</v>
      </c>
      <c r="C9" s="25">
        <v>3</v>
      </c>
      <c r="D9" s="25">
        <v>7</v>
      </c>
      <c r="E9" s="25">
        <v>7</v>
      </c>
      <c r="F9" s="25">
        <v>1</v>
      </c>
      <c r="G9" s="25">
        <v>7</v>
      </c>
      <c r="H9" s="25">
        <v>3</v>
      </c>
      <c r="I9" s="25">
        <v>6</v>
      </c>
      <c r="J9" s="25">
        <v>5</v>
      </c>
      <c r="K9" s="25">
        <v>4</v>
      </c>
      <c r="L9" s="25">
        <v>4</v>
      </c>
      <c r="M9" s="25">
        <v>236198</v>
      </c>
      <c r="S9" s="24" t="s">
        <v>68</v>
      </c>
      <c r="T9" s="25">
        <v>9</v>
      </c>
      <c r="U9" s="25">
        <v>9</v>
      </c>
      <c r="V9" s="25">
        <v>7</v>
      </c>
      <c r="W9" s="25">
        <v>7</v>
      </c>
      <c r="X9" s="25">
        <v>10</v>
      </c>
      <c r="Y9" s="25">
        <v>6</v>
      </c>
      <c r="Z9" s="25">
        <v>1</v>
      </c>
      <c r="AA9" s="25">
        <v>10</v>
      </c>
      <c r="AB9" s="25">
        <v>3</v>
      </c>
      <c r="AC9" s="25">
        <v>9</v>
      </c>
      <c r="AD9" s="25">
        <v>9</v>
      </c>
      <c r="AE9" s="25">
        <v>236198</v>
      </c>
      <c r="AL9" s="24" t="s">
        <v>68</v>
      </c>
      <c r="AM9" s="25">
        <v>9</v>
      </c>
      <c r="AN9" s="25">
        <v>9</v>
      </c>
      <c r="AO9" s="25">
        <v>5</v>
      </c>
      <c r="AP9" s="25">
        <v>7</v>
      </c>
      <c r="AQ9" s="25">
        <v>10</v>
      </c>
      <c r="AR9" s="25">
        <v>6</v>
      </c>
      <c r="AS9" s="25">
        <v>11</v>
      </c>
      <c r="AT9" s="25">
        <v>10</v>
      </c>
      <c r="AU9" s="25">
        <v>3</v>
      </c>
      <c r="AV9" s="25">
        <v>3</v>
      </c>
      <c r="AW9" s="25">
        <v>3</v>
      </c>
      <c r="AX9" s="25">
        <v>236198</v>
      </c>
      <c r="BE9" s="24" t="s">
        <v>68</v>
      </c>
      <c r="BF9" s="25">
        <v>9</v>
      </c>
      <c r="BG9" s="25">
        <v>9</v>
      </c>
      <c r="BH9" s="25">
        <v>7</v>
      </c>
      <c r="BI9" s="25">
        <v>7</v>
      </c>
      <c r="BJ9" s="25">
        <v>11</v>
      </c>
      <c r="BK9" s="25">
        <v>5</v>
      </c>
      <c r="BL9" s="25">
        <v>3</v>
      </c>
      <c r="BM9" s="25">
        <v>6</v>
      </c>
      <c r="BN9" s="25">
        <v>5</v>
      </c>
      <c r="BO9" s="25">
        <v>8</v>
      </c>
      <c r="BP9" s="25">
        <v>8</v>
      </c>
      <c r="BQ9" s="25">
        <v>236198</v>
      </c>
    </row>
    <row r="10" spans="1:69" ht="15" thickBot="1" x14ac:dyDescent="0.35">
      <c r="A10" s="24" t="s">
        <v>69</v>
      </c>
      <c r="B10" s="25">
        <v>10</v>
      </c>
      <c r="C10" s="25">
        <v>2</v>
      </c>
      <c r="D10" s="25">
        <v>6</v>
      </c>
      <c r="E10" s="25">
        <v>5</v>
      </c>
      <c r="F10" s="25">
        <v>3</v>
      </c>
      <c r="G10" s="25">
        <v>6</v>
      </c>
      <c r="H10" s="25">
        <v>3</v>
      </c>
      <c r="I10" s="25">
        <v>6</v>
      </c>
      <c r="J10" s="25">
        <v>5</v>
      </c>
      <c r="K10" s="25">
        <v>1</v>
      </c>
      <c r="L10" s="25">
        <v>1</v>
      </c>
      <c r="M10" s="25">
        <v>195571</v>
      </c>
      <c r="S10" s="24" t="s">
        <v>69</v>
      </c>
      <c r="T10" s="25">
        <v>8</v>
      </c>
      <c r="U10" s="25">
        <v>8</v>
      </c>
      <c r="V10" s="25">
        <v>1</v>
      </c>
      <c r="W10" s="25">
        <v>9</v>
      </c>
      <c r="X10" s="25">
        <v>8</v>
      </c>
      <c r="Y10" s="25">
        <v>2</v>
      </c>
      <c r="Z10" s="25">
        <v>10</v>
      </c>
      <c r="AA10" s="25">
        <v>11</v>
      </c>
      <c r="AB10" s="25">
        <v>4</v>
      </c>
      <c r="AC10" s="25">
        <v>1</v>
      </c>
      <c r="AD10" s="25">
        <v>1</v>
      </c>
      <c r="AE10" s="25">
        <v>195571</v>
      </c>
      <c r="AL10" s="24" t="s">
        <v>69</v>
      </c>
      <c r="AM10" s="25">
        <v>8</v>
      </c>
      <c r="AN10" s="25">
        <v>8</v>
      </c>
      <c r="AO10" s="25">
        <v>10</v>
      </c>
      <c r="AP10" s="25">
        <v>9</v>
      </c>
      <c r="AQ10" s="25">
        <v>8</v>
      </c>
      <c r="AR10" s="25">
        <v>10</v>
      </c>
      <c r="AS10" s="25">
        <v>2</v>
      </c>
      <c r="AT10" s="25">
        <v>11</v>
      </c>
      <c r="AU10" s="25">
        <v>4</v>
      </c>
      <c r="AV10" s="25">
        <v>11</v>
      </c>
      <c r="AW10" s="25">
        <v>11</v>
      </c>
      <c r="AX10" s="25">
        <v>195571</v>
      </c>
      <c r="BE10" s="24" t="s">
        <v>69</v>
      </c>
      <c r="BF10" s="25">
        <v>10</v>
      </c>
      <c r="BG10" s="25">
        <v>10</v>
      </c>
      <c r="BH10" s="25">
        <v>6</v>
      </c>
      <c r="BI10" s="25">
        <v>5</v>
      </c>
      <c r="BJ10" s="25">
        <v>9</v>
      </c>
      <c r="BK10" s="25">
        <v>6</v>
      </c>
      <c r="BL10" s="25">
        <v>3</v>
      </c>
      <c r="BM10" s="25">
        <v>6</v>
      </c>
      <c r="BN10" s="25">
        <v>5</v>
      </c>
      <c r="BO10" s="25">
        <v>11</v>
      </c>
      <c r="BP10" s="25">
        <v>11</v>
      </c>
      <c r="BQ10" s="25">
        <v>195571</v>
      </c>
    </row>
    <row r="11" spans="1:69" ht="15" thickBot="1" x14ac:dyDescent="0.35">
      <c r="A11" s="24" t="s">
        <v>70</v>
      </c>
      <c r="B11" s="25">
        <v>8</v>
      </c>
      <c r="C11" s="25">
        <v>4</v>
      </c>
      <c r="D11" s="25">
        <v>8</v>
      </c>
      <c r="E11" s="25">
        <v>9</v>
      </c>
      <c r="F11" s="25">
        <v>2</v>
      </c>
      <c r="G11" s="25">
        <v>5</v>
      </c>
      <c r="H11" s="25">
        <v>3</v>
      </c>
      <c r="I11" s="25">
        <v>6</v>
      </c>
      <c r="J11" s="25">
        <v>5</v>
      </c>
      <c r="K11" s="25">
        <v>2</v>
      </c>
      <c r="L11" s="25">
        <v>2</v>
      </c>
      <c r="M11" s="25">
        <v>231944</v>
      </c>
      <c r="S11" s="24" t="s">
        <v>70</v>
      </c>
      <c r="T11" s="25">
        <v>4</v>
      </c>
      <c r="U11" s="25">
        <v>4</v>
      </c>
      <c r="V11" s="25">
        <v>8</v>
      </c>
      <c r="W11" s="25">
        <v>6</v>
      </c>
      <c r="X11" s="25">
        <v>3</v>
      </c>
      <c r="Y11" s="25">
        <v>8</v>
      </c>
      <c r="Z11" s="25">
        <v>7</v>
      </c>
      <c r="AA11" s="25">
        <v>1</v>
      </c>
      <c r="AB11" s="25">
        <v>5</v>
      </c>
      <c r="AC11" s="25">
        <v>6</v>
      </c>
      <c r="AD11" s="25">
        <v>6</v>
      </c>
      <c r="AE11" s="25">
        <v>231944</v>
      </c>
      <c r="AL11" s="24" t="s">
        <v>70</v>
      </c>
      <c r="AM11" s="25">
        <v>4</v>
      </c>
      <c r="AN11" s="25">
        <v>4</v>
      </c>
      <c r="AO11" s="25">
        <v>4</v>
      </c>
      <c r="AP11" s="25">
        <v>6</v>
      </c>
      <c r="AQ11" s="25">
        <v>3</v>
      </c>
      <c r="AR11" s="25">
        <v>3</v>
      </c>
      <c r="AS11" s="25">
        <v>5</v>
      </c>
      <c r="AT11" s="25">
        <v>1</v>
      </c>
      <c r="AU11" s="25">
        <v>5</v>
      </c>
      <c r="AV11" s="25">
        <v>6</v>
      </c>
      <c r="AW11" s="25">
        <v>6</v>
      </c>
      <c r="AX11" s="25">
        <v>231944</v>
      </c>
      <c r="BE11" s="24" t="s">
        <v>70</v>
      </c>
      <c r="BF11" s="25">
        <v>8</v>
      </c>
      <c r="BG11" s="25">
        <v>8</v>
      </c>
      <c r="BH11" s="25">
        <v>8</v>
      </c>
      <c r="BI11" s="25">
        <v>9</v>
      </c>
      <c r="BJ11" s="25">
        <v>10</v>
      </c>
      <c r="BK11" s="25">
        <v>7</v>
      </c>
      <c r="BL11" s="25">
        <v>3</v>
      </c>
      <c r="BM11" s="25">
        <v>6</v>
      </c>
      <c r="BN11" s="25">
        <v>5</v>
      </c>
      <c r="BO11" s="25">
        <v>10</v>
      </c>
      <c r="BP11" s="25">
        <v>10</v>
      </c>
      <c r="BQ11" s="25">
        <v>231944</v>
      </c>
    </row>
    <row r="12" spans="1:69" ht="15" thickBot="1" x14ac:dyDescent="0.35">
      <c r="A12" s="24" t="s">
        <v>71</v>
      </c>
      <c r="B12" s="25">
        <v>3</v>
      </c>
      <c r="C12" s="25">
        <v>9</v>
      </c>
      <c r="D12" s="25">
        <v>1</v>
      </c>
      <c r="E12" s="25">
        <v>3</v>
      </c>
      <c r="F12" s="25">
        <v>6</v>
      </c>
      <c r="G12" s="25">
        <v>11</v>
      </c>
      <c r="H12" s="25">
        <v>3</v>
      </c>
      <c r="I12" s="25">
        <v>2</v>
      </c>
      <c r="J12" s="25">
        <v>2</v>
      </c>
      <c r="K12" s="25">
        <v>9</v>
      </c>
      <c r="L12" s="25">
        <v>9</v>
      </c>
      <c r="M12" s="25">
        <v>379845</v>
      </c>
      <c r="S12" s="24" t="s">
        <v>71</v>
      </c>
      <c r="T12" s="25">
        <v>10</v>
      </c>
      <c r="U12" s="25">
        <v>10</v>
      </c>
      <c r="V12" s="25">
        <v>9</v>
      </c>
      <c r="W12" s="25">
        <v>1</v>
      </c>
      <c r="X12" s="25">
        <v>5</v>
      </c>
      <c r="Y12" s="25">
        <v>5</v>
      </c>
      <c r="Z12" s="25">
        <v>8</v>
      </c>
      <c r="AA12" s="25">
        <v>3</v>
      </c>
      <c r="AB12" s="25">
        <v>8</v>
      </c>
      <c r="AC12" s="25">
        <v>4</v>
      </c>
      <c r="AD12" s="25">
        <v>4</v>
      </c>
      <c r="AE12" s="25">
        <v>379845</v>
      </c>
      <c r="AL12" s="24" t="s">
        <v>71</v>
      </c>
      <c r="AM12" s="25">
        <v>10</v>
      </c>
      <c r="AN12" s="25">
        <v>10</v>
      </c>
      <c r="AO12" s="25">
        <v>3</v>
      </c>
      <c r="AP12" s="25">
        <v>1</v>
      </c>
      <c r="AQ12" s="25">
        <v>5</v>
      </c>
      <c r="AR12" s="25">
        <v>7</v>
      </c>
      <c r="AS12" s="25">
        <v>4</v>
      </c>
      <c r="AT12" s="25">
        <v>3</v>
      </c>
      <c r="AU12" s="25">
        <v>8</v>
      </c>
      <c r="AV12" s="25">
        <v>8</v>
      </c>
      <c r="AW12" s="25">
        <v>8</v>
      </c>
      <c r="AX12" s="25">
        <v>379845</v>
      </c>
      <c r="BE12" s="24" t="s">
        <v>71</v>
      </c>
      <c r="BF12" s="25">
        <v>3</v>
      </c>
      <c r="BG12" s="25">
        <v>3</v>
      </c>
      <c r="BH12" s="25">
        <v>1</v>
      </c>
      <c r="BI12" s="25">
        <v>3</v>
      </c>
      <c r="BJ12" s="25">
        <v>1</v>
      </c>
      <c r="BK12" s="25">
        <v>1</v>
      </c>
      <c r="BL12" s="25">
        <v>3</v>
      </c>
      <c r="BM12" s="25">
        <v>2</v>
      </c>
      <c r="BN12" s="25">
        <v>2</v>
      </c>
      <c r="BO12" s="25">
        <v>3</v>
      </c>
      <c r="BP12" s="25">
        <v>3</v>
      </c>
      <c r="BQ12" s="25">
        <v>379845</v>
      </c>
    </row>
    <row r="13" spans="1:69" ht="15" thickBot="1" x14ac:dyDescent="0.35">
      <c r="A13" s="24" t="s">
        <v>72</v>
      </c>
      <c r="B13" s="25">
        <v>7</v>
      </c>
      <c r="C13" s="25">
        <v>5</v>
      </c>
      <c r="D13" s="25">
        <v>5</v>
      </c>
      <c r="E13" s="25">
        <v>8</v>
      </c>
      <c r="F13" s="25">
        <v>6</v>
      </c>
      <c r="G13" s="25">
        <v>2</v>
      </c>
      <c r="H13" s="25">
        <v>3</v>
      </c>
      <c r="I13" s="25">
        <v>3</v>
      </c>
      <c r="J13" s="25">
        <v>5</v>
      </c>
      <c r="K13" s="25">
        <v>5</v>
      </c>
      <c r="L13" s="25">
        <v>5</v>
      </c>
      <c r="M13" s="25">
        <v>342932</v>
      </c>
      <c r="S13" s="24" t="s">
        <v>72</v>
      </c>
      <c r="T13" s="25">
        <v>6</v>
      </c>
      <c r="U13" s="25">
        <v>6</v>
      </c>
      <c r="V13" s="25">
        <v>4</v>
      </c>
      <c r="W13" s="25">
        <v>2</v>
      </c>
      <c r="X13" s="25">
        <v>3</v>
      </c>
      <c r="Y13" s="25">
        <v>7</v>
      </c>
      <c r="Z13" s="25">
        <v>9</v>
      </c>
      <c r="AA13" s="25">
        <v>9</v>
      </c>
      <c r="AB13" s="25">
        <v>7</v>
      </c>
      <c r="AC13" s="25">
        <v>5</v>
      </c>
      <c r="AD13" s="25">
        <v>5</v>
      </c>
      <c r="AE13" s="25">
        <v>342932</v>
      </c>
      <c r="AL13" s="24" t="s">
        <v>72</v>
      </c>
      <c r="AM13" s="25">
        <v>6</v>
      </c>
      <c r="AN13" s="25">
        <v>6</v>
      </c>
      <c r="AO13" s="25">
        <v>8</v>
      </c>
      <c r="AP13" s="25">
        <v>2</v>
      </c>
      <c r="AQ13" s="25">
        <v>3</v>
      </c>
      <c r="AR13" s="25">
        <v>5</v>
      </c>
      <c r="AS13" s="25">
        <v>3</v>
      </c>
      <c r="AT13" s="25">
        <v>9</v>
      </c>
      <c r="AU13" s="25">
        <v>7</v>
      </c>
      <c r="AV13" s="25">
        <v>7</v>
      </c>
      <c r="AW13" s="25">
        <v>7</v>
      </c>
      <c r="AX13" s="25">
        <v>342932</v>
      </c>
      <c r="BE13" s="24" t="s">
        <v>72</v>
      </c>
      <c r="BF13" s="25">
        <v>7</v>
      </c>
      <c r="BG13" s="25">
        <v>7</v>
      </c>
      <c r="BH13" s="25">
        <v>5</v>
      </c>
      <c r="BI13" s="25">
        <v>8</v>
      </c>
      <c r="BJ13" s="25">
        <v>1</v>
      </c>
      <c r="BK13" s="25">
        <v>10</v>
      </c>
      <c r="BL13" s="25">
        <v>3</v>
      </c>
      <c r="BM13" s="25">
        <v>3</v>
      </c>
      <c r="BN13" s="25">
        <v>5</v>
      </c>
      <c r="BO13" s="25">
        <v>7</v>
      </c>
      <c r="BP13" s="25">
        <v>7</v>
      </c>
      <c r="BQ13" s="25">
        <v>342932</v>
      </c>
    </row>
    <row r="14" spans="1:69" ht="15" thickBot="1" x14ac:dyDescent="0.35">
      <c r="A14" s="24" t="s">
        <v>73</v>
      </c>
      <c r="B14" s="25">
        <v>2</v>
      </c>
      <c r="C14" s="25">
        <v>10</v>
      </c>
      <c r="D14" s="25">
        <v>8</v>
      </c>
      <c r="E14" s="25">
        <v>10</v>
      </c>
      <c r="F14" s="25">
        <v>6</v>
      </c>
      <c r="G14" s="25">
        <v>1</v>
      </c>
      <c r="H14" s="25">
        <v>3</v>
      </c>
      <c r="I14" s="25">
        <v>6</v>
      </c>
      <c r="J14" s="25">
        <v>5</v>
      </c>
      <c r="K14" s="25">
        <v>11</v>
      </c>
      <c r="L14" s="25">
        <v>11</v>
      </c>
      <c r="M14" s="25">
        <v>277857</v>
      </c>
      <c r="S14" s="24" t="s">
        <v>73</v>
      </c>
      <c r="T14" s="25">
        <v>2</v>
      </c>
      <c r="U14" s="25">
        <v>2</v>
      </c>
      <c r="V14" s="25">
        <v>6</v>
      </c>
      <c r="W14" s="25">
        <v>3</v>
      </c>
      <c r="X14" s="25">
        <v>1</v>
      </c>
      <c r="Y14" s="25">
        <v>8</v>
      </c>
      <c r="Z14" s="25">
        <v>2</v>
      </c>
      <c r="AA14" s="25">
        <v>2</v>
      </c>
      <c r="AB14" s="25">
        <v>11</v>
      </c>
      <c r="AC14" s="25">
        <v>11</v>
      </c>
      <c r="AD14" s="25">
        <v>11</v>
      </c>
      <c r="AE14" s="25">
        <v>277857</v>
      </c>
      <c r="AL14" s="24" t="s">
        <v>73</v>
      </c>
      <c r="AM14" s="25">
        <v>2</v>
      </c>
      <c r="AN14" s="25">
        <v>2</v>
      </c>
      <c r="AO14" s="25">
        <v>6</v>
      </c>
      <c r="AP14" s="25">
        <v>3</v>
      </c>
      <c r="AQ14" s="25">
        <v>1</v>
      </c>
      <c r="AR14" s="25">
        <v>3</v>
      </c>
      <c r="AS14" s="25">
        <v>10</v>
      </c>
      <c r="AT14" s="25">
        <v>2</v>
      </c>
      <c r="AU14" s="25">
        <v>11</v>
      </c>
      <c r="AV14" s="25">
        <v>1</v>
      </c>
      <c r="AW14" s="25">
        <v>1</v>
      </c>
      <c r="AX14" s="25">
        <v>277857</v>
      </c>
      <c r="BE14" s="24" t="s">
        <v>73</v>
      </c>
      <c r="BF14" s="25">
        <v>2</v>
      </c>
      <c r="BG14" s="25">
        <v>2</v>
      </c>
      <c r="BH14" s="25">
        <v>8</v>
      </c>
      <c r="BI14" s="25">
        <v>10</v>
      </c>
      <c r="BJ14" s="25">
        <v>1</v>
      </c>
      <c r="BK14" s="25">
        <v>11</v>
      </c>
      <c r="BL14" s="25">
        <v>3</v>
      </c>
      <c r="BM14" s="25">
        <v>6</v>
      </c>
      <c r="BN14" s="25">
        <v>5</v>
      </c>
      <c r="BO14" s="25">
        <v>1</v>
      </c>
      <c r="BP14" s="25">
        <v>1</v>
      </c>
      <c r="BQ14" s="25">
        <v>277857</v>
      </c>
    </row>
    <row r="15" spans="1:69" ht="15" thickBot="1" x14ac:dyDescent="0.35">
      <c r="A15" s="24" t="s">
        <v>74</v>
      </c>
      <c r="B15" s="25">
        <v>5</v>
      </c>
      <c r="C15" s="25">
        <v>7</v>
      </c>
      <c r="D15" s="25">
        <v>2</v>
      </c>
      <c r="E15" s="25">
        <v>1</v>
      </c>
      <c r="F15" s="25">
        <v>6</v>
      </c>
      <c r="G15" s="25">
        <v>10</v>
      </c>
      <c r="H15" s="25">
        <v>3</v>
      </c>
      <c r="I15" s="25">
        <v>4</v>
      </c>
      <c r="J15" s="25">
        <v>3</v>
      </c>
      <c r="K15" s="25">
        <v>7</v>
      </c>
      <c r="L15" s="25">
        <v>7</v>
      </c>
      <c r="M15" s="25">
        <v>305358</v>
      </c>
      <c r="S15" s="24" t="s">
        <v>74</v>
      </c>
      <c r="T15" s="25">
        <v>1</v>
      </c>
      <c r="U15" s="25">
        <v>1</v>
      </c>
      <c r="V15" s="25">
        <v>5</v>
      </c>
      <c r="W15" s="25">
        <v>7</v>
      </c>
      <c r="X15" s="25">
        <v>7</v>
      </c>
      <c r="Y15" s="25">
        <v>3</v>
      </c>
      <c r="Z15" s="25">
        <v>11</v>
      </c>
      <c r="AA15" s="25">
        <v>3</v>
      </c>
      <c r="AB15" s="25">
        <v>6</v>
      </c>
      <c r="AC15" s="25">
        <v>7</v>
      </c>
      <c r="AD15" s="25">
        <v>7</v>
      </c>
      <c r="AE15" s="25">
        <v>305358</v>
      </c>
      <c r="AL15" s="24" t="s">
        <v>74</v>
      </c>
      <c r="AM15" s="25">
        <v>1</v>
      </c>
      <c r="AN15" s="25">
        <v>1</v>
      </c>
      <c r="AO15" s="25">
        <v>7</v>
      </c>
      <c r="AP15" s="25">
        <v>7</v>
      </c>
      <c r="AQ15" s="25">
        <v>7</v>
      </c>
      <c r="AR15" s="25">
        <v>9</v>
      </c>
      <c r="AS15" s="25">
        <v>1</v>
      </c>
      <c r="AT15" s="25">
        <v>3</v>
      </c>
      <c r="AU15" s="25">
        <v>6</v>
      </c>
      <c r="AV15" s="25">
        <v>5</v>
      </c>
      <c r="AW15" s="25">
        <v>5</v>
      </c>
      <c r="AX15" s="25">
        <v>305358</v>
      </c>
      <c r="BE15" s="24" t="s">
        <v>74</v>
      </c>
      <c r="BF15" s="25">
        <v>5</v>
      </c>
      <c r="BG15" s="25">
        <v>5</v>
      </c>
      <c r="BH15" s="25">
        <v>2</v>
      </c>
      <c r="BI15" s="25">
        <v>1</v>
      </c>
      <c r="BJ15" s="25">
        <v>1</v>
      </c>
      <c r="BK15" s="25">
        <v>2</v>
      </c>
      <c r="BL15" s="25">
        <v>3</v>
      </c>
      <c r="BM15" s="25">
        <v>4</v>
      </c>
      <c r="BN15" s="25">
        <v>3</v>
      </c>
      <c r="BO15" s="25">
        <v>5</v>
      </c>
      <c r="BP15" s="25">
        <v>5</v>
      </c>
      <c r="BQ15" s="25">
        <v>305358</v>
      </c>
    </row>
    <row r="16" spans="1:69" ht="15" thickBot="1" x14ac:dyDescent="0.35">
      <c r="A16" s="24" t="s">
        <v>75</v>
      </c>
      <c r="B16" s="25">
        <v>4</v>
      </c>
      <c r="C16" s="25">
        <v>8</v>
      </c>
      <c r="D16" s="25">
        <v>2</v>
      </c>
      <c r="E16" s="25">
        <v>4</v>
      </c>
      <c r="F16" s="25">
        <v>6</v>
      </c>
      <c r="G16" s="25">
        <v>9</v>
      </c>
      <c r="H16" s="25">
        <v>1</v>
      </c>
      <c r="I16" s="25">
        <v>6</v>
      </c>
      <c r="J16" s="25">
        <v>3</v>
      </c>
      <c r="K16" s="25">
        <v>6</v>
      </c>
      <c r="L16" s="25">
        <v>6</v>
      </c>
      <c r="M16" s="25">
        <v>325328</v>
      </c>
      <c r="S16" s="24" t="s">
        <v>75</v>
      </c>
      <c r="T16" s="25">
        <v>7</v>
      </c>
      <c r="U16" s="25">
        <v>7</v>
      </c>
      <c r="V16" s="25">
        <v>10</v>
      </c>
      <c r="W16" s="25">
        <v>4</v>
      </c>
      <c r="X16" s="25">
        <v>8</v>
      </c>
      <c r="Y16" s="25">
        <v>11</v>
      </c>
      <c r="Z16" s="25">
        <v>6</v>
      </c>
      <c r="AA16" s="25">
        <v>8</v>
      </c>
      <c r="AB16" s="25">
        <v>2</v>
      </c>
      <c r="AC16" s="25">
        <v>10</v>
      </c>
      <c r="AD16" s="25">
        <v>10</v>
      </c>
      <c r="AE16" s="25">
        <v>325328</v>
      </c>
      <c r="AL16" s="24" t="s">
        <v>75</v>
      </c>
      <c r="AM16" s="25">
        <v>7</v>
      </c>
      <c r="AN16" s="25">
        <v>7</v>
      </c>
      <c r="AO16" s="25">
        <v>2</v>
      </c>
      <c r="AP16" s="25">
        <v>4</v>
      </c>
      <c r="AQ16" s="25">
        <v>8</v>
      </c>
      <c r="AR16" s="25">
        <v>1</v>
      </c>
      <c r="AS16" s="25">
        <v>6</v>
      </c>
      <c r="AT16" s="25">
        <v>8</v>
      </c>
      <c r="AU16" s="25">
        <v>2</v>
      </c>
      <c r="AV16" s="25">
        <v>2</v>
      </c>
      <c r="AW16" s="25">
        <v>2</v>
      </c>
      <c r="AX16" s="25">
        <v>325328</v>
      </c>
      <c r="BE16" s="24" t="s">
        <v>75</v>
      </c>
      <c r="BF16" s="25">
        <v>4</v>
      </c>
      <c r="BG16" s="25">
        <v>4</v>
      </c>
      <c r="BH16" s="25">
        <v>2</v>
      </c>
      <c r="BI16" s="25">
        <v>4</v>
      </c>
      <c r="BJ16" s="25">
        <v>1</v>
      </c>
      <c r="BK16" s="25">
        <v>3</v>
      </c>
      <c r="BL16" s="25">
        <v>1</v>
      </c>
      <c r="BM16" s="25">
        <v>6</v>
      </c>
      <c r="BN16" s="25">
        <v>3</v>
      </c>
      <c r="BO16" s="25">
        <v>6</v>
      </c>
      <c r="BP16" s="25">
        <v>6</v>
      </c>
      <c r="BQ16" s="25">
        <v>325328</v>
      </c>
    </row>
    <row r="17" spans="1:69" ht="15" thickBot="1" x14ac:dyDescent="0.35">
      <c r="A17" s="24" t="s">
        <v>76</v>
      </c>
      <c r="B17" s="25">
        <v>1</v>
      </c>
      <c r="C17" s="25">
        <v>11</v>
      </c>
      <c r="D17" s="25">
        <v>8</v>
      </c>
      <c r="E17" s="25">
        <v>10</v>
      </c>
      <c r="F17" s="25">
        <v>6</v>
      </c>
      <c r="G17" s="25">
        <v>4</v>
      </c>
      <c r="H17" s="25">
        <v>3</v>
      </c>
      <c r="I17" s="25">
        <v>1</v>
      </c>
      <c r="J17" s="25">
        <v>1</v>
      </c>
      <c r="K17" s="25">
        <v>10</v>
      </c>
      <c r="L17" s="25">
        <v>10</v>
      </c>
      <c r="M17" s="25">
        <v>352809</v>
      </c>
      <c r="S17" s="24" t="s">
        <v>76</v>
      </c>
      <c r="T17" s="25">
        <v>3</v>
      </c>
      <c r="U17" s="25">
        <v>3</v>
      </c>
      <c r="V17" s="25">
        <v>11</v>
      </c>
      <c r="W17" s="25">
        <v>9</v>
      </c>
      <c r="X17" s="25">
        <v>10</v>
      </c>
      <c r="Y17" s="25">
        <v>10</v>
      </c>
      <c r="Z17" s="25">
        <v>3</v>
      </c>
      <c r="AA17" s="25">
        <v>7</v>
      </c>
      <c r="AB17" s="25">
        <v>1</v>
      </c>
      <c r="AC17" s="25">
        <v>8</v>
      </c>
      <c r="AD17" s="25">
        <v>8</v>
      </c>
      <c r="AE17" s="25">
        <v>352809</v>
      </c>
      <c r="AL17" s="24" t="s">
        <v>76</v>
      </c>
      <c r="AM17" s="25">
        <v>3</v>
      </c>
      <c r="AN17" s="25">
        <v>3</v>
      </c>
      <c r="AO17" s="25">
        <v>1</v>
      </c>
      <c r="AP17" s="25">
        <v>9</v>
      </c>
      <c r="AQ17" s="25">
        <v>10</v>
      </c>
      <c r="AR17" s="25">
        <v>2</v>
      </c>
      <c r="AS17" s="25">
        <v>9</v>
      </c>
      <c r="AT17" s="25">
        <v>7</v>
      </c>
      <c r="AU17" s="25">
        <v>1</v>
      </c>
      <c r="AV17" s="25">
        <v>4</v>
      </c>
      <c r="AW17" s="25">
        <v>4</v>
      </c>
      <c r="AX17" s="25">
        <v>352809</v>
      </c>
      <c r="BE17" s="24" t="s">
        <v>76</v>
      </c>
      <c r="BF17" s="25">
        <v>1</v>
      </c>
      <c r="BG17" s="25">
        <v>1</v>
      </c>
      <c r="BH17" s="25">
        <v>8</v>
      </c>
      <c r="BI17" s="25">
        <v>10</v>
      </c>
      <c r="BJ17" s="25">
        <v>1</v>
      </c>
      <c r="BK17" s="25">
        <v>8</v>
      </c>
      <c r="BL17" s="25">
        <v>3</v>
      </c>
      <c r="BM17" s="25">
        <v>1</v>
      </c>
      <c r="BN17" s="25">
        <v>1</v>
      </c>
      <c r="BO17" s="25">
        <v>2</v>
      </c>
      <c r="BP17" s="25">
        <v>2</v>
      </c>
      <c r="BQ17" s="25">
        <v>352809</v>
      </c>
    </row>
    <row r="18" spans="1:69" ht="15" thickBot="1" x14ac:dyDescent="0.35">
      <c r="A18" s="24" t="s">
        <v>77</v>
      </c>
      <c r="B18" s="25">
        <v>6</v>
      </c>
      <c r="C18" s="25">
        <v>6</v>
      </c>
      <c r="D18" s="25">
        <v>4</v>
      </c>
      <c r="E18" s="25">
        <v>2</v>
      </c>
      <c r="F18" s="25">
        <v>5</v>
      </c>
      <c r="G18" s="25">
        <v>8</v>
      </c>
      <c r="H18" s="25">
        <v>2</v>
      </c>
      <c r="I18" s="25">
        <v>5</v>
      </c>
      <c r="J18" s="25">
        <v>5</v>
      </c>
      <c r="K18" s="25">
        <v>8</v>
      </c>
      <c r="L18" s="25">
        <v>8</v>
      </c>
      <c r="M18" s="25">
        <v>326239</v>
      </c>
      <c r="S18" s="24" t="s">
        <v>77</v>
      </c>
      <c r="T18" s="25">
        <v>5</v>
      </c>
      <c r="U18" s="25">
        <v>5</v>
      </c>
      <c r="V18" s="25">
        <v>1</v>
      </c>
      <c r="W18" s="25">
        <v>9</v>
      </c>
      <c r="X18" s="25">
        <v>2</v>
      </c>
      <c r="Y18" s="25">
        <v>4</v>
      </c>
      <c r="Z18" s="25">
        <v>4</v>
      </c>
      <c r="AA18" s="25">
        <v>5</v>
      </c>
      <c r="AB18" s="25">
        <v>9</v>
      </c>
      <c r="AC18" s="25">
        <v>3</v>
      </c>
      <c r="AD18" s="25">
        <v>3</v>
      </c>
      <c r="AE18" s="25">
        <v>326239</v>
      </c>
      <c r="AL18" s="24" t="s">
        <v>77</v>
      </c>
      <c r="AM18" s="25">
        <v>5</v>
      </c>
      <c r="AN18" s="25">
        <v>5</v>
      </c>
      <c r="AO18" s="25">
        <v>10</v>
      </c>
      <c r="AP18" s="25">
        <v>9</v>
      </c>
      <c r="AQ18" s="25">
        <v>2</v>
      </c>
      <c r="AR18" s="25">
        <v>8</v>
      </c>
      <c r="AS18" s="25">
        <v>8</v>
      </c>
      <c r="AT18" s="25">
        <v>5</v>
      </c>
      <c r="AU18" s="25">
        <v>9</v>
      </c>
      <c r="AV18" s="25">
        <v>9</v>
      </c>
      <c r="AW18" s="25">
        <v>9</v>
      </c>
      <c r="AX18" s="25">
        <v>326239</v>
      </c>
      <c r="BE18" s="24" t="s">
        <v>77</v>
      </c>
      <c r="BF18" s="25">
        <v>6</v>
      </c>
      <c r="BG18" s="25">
        <v>6</v>
      </c>
      <c r="BH18" s="25">
        <v>4</v>
      </c>
      <c r="BI18" s="25">
        <v>2</v>
      </c>
      <c r="BJ18" s="25">
        <v>7</v>
      </c>
      <c r="BK18" s="25">
        <v>4</v>
      </c>
      <c r="BL18" s="25">
        <v>2</v>
      </c>
      <c r="BM18" s="25">
        <v>5</v>
      </c>
      <c r="BN18" s="25">
        <v>5</v>
      </c>
      <c r="BO18" s="25">
        <v>4</v>
      </c>
      <c r="BP18" s="25">
        <v>4</v>
      </c>
      <c r="BQ18" s="25">
        <v>326239</v>
      </c>
    </row>
    <row r="19" spans="1:69" ht="18.600000000000001" thickBot="1" x14ac:dyDescent="0.35">
      <c r="A19" s="20"/>
      <c r="S19" s="20"/>
      <c r="AL19" s="20"/>
      <c r="BE19" s="20"/>
    </row>
    <row r="20" spans="1:69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K20" s="24" t="s">
        <v>124</v>
      </c>
      <c r="L20" s="24" t="s">
        <v>125</v>
      </c>
      <c r="S20" s="24" t="s">
        <v>78</v>
      </c>
      <c r="T20" s="24" t="s">
        <v>57</v>
      </c>
      <c r="U20" s="24" t="s">
        <v>58</v>
      </c>
      <c r="V20" s="24" t="s">
        <v>59</v>
      </c>
      <c r="W20" s="24" t="s">
        <v>60</v>
      </c>
      <c r="X20" s="24" t="s">
        <v>61</v>
      </c>
      <c r="Y20" s="24" t="s">
        <v>62</v>
      </c>
      <c r="Z20" s="24" t="s">
        <v>63</v>
      </c>
      <c r="AA20" s="24" t="s">
        <v>64</v>
      </c>
      <c r="AB20" s="24" t="s">
        <v>65</v>
      </c>
      <c r="AC20" s="24" t="s">
        <v>124</v>
      </c>
      <c r="AD20" s="24" t="s">
        <v>125</v>
      </c>
      <c r="AL20" s="24" t="s">
        <v>78</v>
      </c>
      <c r="AM20" s="24" t="s">
        <v>57</v>
      </c>
      <c r="AN20" s="24" t="s">
        <v>58</v>
      </c>
      <c r="AO20" s="24" t="s">
        <v>59</v>
      </c>
      <c r="AP20" s="24" t="s">
        <v>60</v>
      </c>
      <c r="AQ20" s="24" t="s">
        <v>61</v>
      </c>
      <c r="AR20" s="24" t="s">
        <v>62</v>
      </c>
      <c r="AS20" s="24" t="s">
        <v>63</v>
      </c>
      <c r="AT20" s="24" t="s">
        <v>64</v>
      </c>
      <c r="AU20" s="24" t="s">
        <v>65</v>
      </c>
      <c r="AV20" s="24" t="s">
        <v>124</v>
      </c>
      <c r="AW20" s="24" t="s">
        <v>125</v>
      </c>
      <c r="BE20" s="24" t="s">
        <v>78</v>
      </c>
      <c r="BF20" s="24" t="s">
        <v>57</v>
      </c>
      <c r="BG20" s="24" t="s">
        <v>58</v>
      </c>
      <c r="BH20" s="24" t="s">
        <v>59</v>
      </c>
      <c r="BI20" s="24" t="s">
        <v>60</v>
      </c>
      <c r="BJ20" s="24" t="s">
        <v>61</v>
      </c>
      <c r="BK20" s="24" t="s">
        <v>62</v>
      </c>
      <c r="BL20" s="24" t="s">
        <v>63</v>
      </c>
      <c r="BM20" s="24" t="s">
        <v>64</v>
      </c>
      <c r="BN20" s="24" t="s">
        <v>65</v>
      </c>
      <c r="BO20" s="24" t="s">
        <v>124</v>
      </c>
      <c r="BP20" s="24" t="s">
        <v>125</v>
      </c>
    </row>
    <row r="21" spans="1:69" ht="20.399999999999999" thickBot="1" x14ac:dyDescent="0.35">
      <c r="A21" s="24" t="s">
        <v>79</v>
      </c>
      <c r="B21" s="25" t="s">
        <v>173</v>
      </c>
      <c r="C21" s="25" t="s">
        <v>174</v>
      </c>
      <c r="D21" s="25" t="s">
        <v>175</v>
      </c>
      <c r="E21" s="25" t="s">
        <v>176</v>
      </c>
      <c r="F21" s="25" t="s">
        <v>177</v>
      </c>
      <c r="G21" s="25" t="s">
        <v>178</v>
      </c>
      <c r="H21" s="25" t="s">
        <v>179</v>
      </c>
      <c r="I21" s="25" t="s">
        <v>180</v>
      </c>
      <c r="J21" s="25" t="s">
        <v>86</v>
      </c>
      <c r="K21" s="25" t="s">
        <v>181</v>
      </c>
      <c r="L21" s="25" t="s">
        <v>86</v>
      </c>
      <c r="S21" s="24" t="s">
        <v>79</v>
      </c>
      <c r="T21" s="25" t="s">
        <v>176</v>
      </c>
      <c r="U21" s="25" t="s">
        <v>86</v>
      </c>
      <c r="V21" s="25" t="s">
        <v>86</v>
      </c>
      <c r="W21" s="25" t="s">
        <v>313</v>
      </c>
      <c r="X21" s="25" t="s">
        <v>178</v>
      </c>
      <c r="Y21" s="25" t="s">
        <v>314</v>
      </c>
      <c r="Z21" s="25" t="s">
        <v>177</v>
      </c>
      <c r="AA21" s="25" t="s">
        <v>182</v>
      </c>
      <c r="AB21" s="25" t="s">
        <v>277</v>
      </c>
      <c r="AC21" s="25" t="s">
        <v>181</v>
      </c>
      <c r="AD21" s="25" t="s">
        <v>86</v>
      </c>
      <c r="AL21" s="24" t="s">
        <v>79</v>
      </c>
      <c r="AM21" s="25" t="s">
        <v>371</v>
      </c>
      <c r="AN21" s="25" t="s">
        <v>207</v>
      </c>
      <c r="AO21" s="25" t="s">
        <v>372</v>
      </c>
      <c r="AP21" s="25" t="s">
        <v>373</v>
      </c>
      <c r="AQ21" s="25" t="s">
        <v>374</v>
      </c>
      <c r="AR21" s="25" t="s">
        <v>375</v>
      </c>
      <c r="AS21" s="25" t="s">
        <v>376</v>
      </c>
      <c r="AT21" s="25" t="s">
        <v>207</v>
      </c>
      <c r="AU21" s="25" t="s">
        <v>377</v>
      </c>
      <c r="AV21" s="25" t="s">
        <v>207</v>
      </c>
      <c r="AW21" s="25" t="s">
        <v>207</v>
      </c>
      <c r="BE21" s="24" t="s">
        <v>79</v>
      </c>
      <c r="BF21" s="25" t="s">
        <v>438</v>
      </c>
      <c r="BG21" s="25" t="s">
        <v>207</v>
      </c>
      <c r="BH21" s="25" t="s">
        <v>439</v>
      </c>
      <c r="BI21" s="25" t="s">
        <v>440</v>
      </c>
      <c r="BJ21" s="25" t="s">
        <v>441</v>
      </c>
      <c r="BK21" s="25" t="s">
        <v>442</v>
      </c>
      <c r="BL21" s="25" t="s">
        <v>443</v>
      </c>
      <c r="BM21" s="25" t="s">
        <v>444</v>
      </c>
      <c r="BN21" s="25" t="s">
        <v>207</v>
      </c>
      <c r="BO21" s="25" t="s">
        <v>445</v>
      </c>
      <c r="BP21" s="25" t="s">
        <v>207</v>
      </c>
    </row>
    <row r="22" spans="1:69" ht="20.399999999999999" thickBot="1" x14ac:dyDescent="0.35">
      <c r="A22" s="24" t="s">
        <v>88</v>
      </c>
      <c r="B22" s="25" t="s">
        <v>86</v>
      </c>
      <c r="C22" s="25" t="s">
        <v>86</v>
      </c>
      <c r="D22" s="25" t="s">
        <v>86</v>
      </c>
      <c r="E22" s="25" t="s">
        <v>176</v>
      </c>
      <c r="F22" s="25" t="s">
        <v>182</v>
      </c>
      <c r="G22" s="25" t="s">
        <v>178</v>
      </c>
      <c r="H22" s="25" t="s">
        <v>183</v>
      </c>
      <c r="I22" s="25" t="s">
        <v>180</v>
      </c>
      <c r="J22" s="25" t="s">
        <v>86</v>
      </c>
      <c r="K22" s="25" t="s">
        <v>86</v>
      </c>
      <c r="L22" s="25" t="s">
        <v>86</v>
      </c>
      <c r="S22" s="24" t="s">
        <v>88</v>
      </c>
      <c r="T22" s="25" t="s">
        <v>86</v>
      </c>
      <c r="U22" s="25" t="s">
        <v>86</v>
      </c>
      <c r="V22" s="25" t="s">
        <v>86</v>
      </c>
      <c r="W22" s="25" t="s">
        <v>315</v>
      </c>
      <c r="X22" s="25" t="s">
        <v>178</v>
      </c>
      <c r="Y22" s="25" t="s">
        <v>86</v>
      </c>
      <c r="Z22" s="25" t="s">
        <v>86</v>
      </c>
      <c r="AA22" s="25" t="s">
        <v>86</v>
      </c>
      <c r="AB22" s="25" t="s">
        <v>179</v>
      </c>
      <c r="AC22" s="25" t="s">
        <v>316</v>
      </c>
      <c r="AD22" s="25" t="s">
        <v>86</v>
      </c>
      <c r="AL22" s="24" t="s">
        <v>88</v>
      </c>
      <c r="AM22" s="25" t="s">
        <v>207</v>
      </c>
      <c r="AN22" s="25" t="s">
        <v>207</v>
      </c>
      <c r="AO22" s="25" t="s">
        <v>378</v>
      </c>
      <c r="AP22" s="25" t="s">
        <v>379</v>
      </c>
      <c r="AQ22" s="25" t="s">
        <v>374</v>
      </c>
      <c r="AR22" s="25" t="s">
        <v>207</v>
      </c>
      <c r="AS22" s="25" t="s">
        <v>376</v>
      </c>
      <c r="AT22" s="25" t="s">
        <v>207</v>
      </c>
      <c r="AU22" s="25" t="s">
        <v>377</v>
      </c>
      <c r="AV22" s="25" t="s">
        <v>207</v>
      </c>
      <c r="AW22" s="25" t="s">
        <v>207</v>
      </c>
      <c r="BE22" s="24" t="s">
        <v>88</v>
      </c>
      <c r="BF22" s="25" t="s">
        <v>446</v>
      </c>
      <c r="BG22" s="25" t="s">
        <v>207</v>
      </c>
      <c r="BH22" s="25" t="s">
        <v>439</v>
      </c>
      <c r="BI22" s="25" t="s">
        <v>440</v>
      </c>
      <c r="BJ22" s="25" t="s">
        <v>207</v>
      </c>
      <c r="BK22" s="25" t="s">
        <v>447</v>
      </c>
      <c r="BL22" s="25" t="s">
        <v>448</v>
      </c>
      <c r="BM22" s="25" t="s">
        <v>449</v>
      </c>
      <c r="BN22" s="25" t="s">
        <v>207</v>
      </c>
      <c r="BO22" s="25" t="s">
        <v>450</v>
      </c>
      <c r="BP22" s="25" t="s">
        <v>207</v>
      </c>
    </row>
    <row r="23" spans="1:69" ht="20.399999999999999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86</v>
      </c>
      <c r="F23" s="25" t="s">
        <v>86</v>
      </c>
      <c r="G23" s="25" t="s">
        <v>86</v>
      </c>
      <c r="H23" s="25" t="s">
        <v>86</v>
      </c>
      <c r="I23" s="25" t="s">
        <v>180</v>
      </c>
      <c r="J23" s="25" t="s">
        <v>86</v>
      </c>
      <c r="K23" s="25" t="s">
        <v>86</v>
      </c>
      <c r="L23" s="25" t="s">
        <v>86</v>
      </c>
      <c r="S23" s="24" t="s">
        <v>92</v>
      </c>
      <c r="T23" s="25" t="s">
        <v>86</v>
      </c>
      <c r="U23" s="25" t="s">
        <v>86</v>
      </c>
      <c r="V23" s="25" t="s">
        <v>86</v>
      </c>
      <c r="W23" s="25" t="s">
        <v>86</v>
      </c>
      <c r="X23" s="25" t="s">
        <v>86</v>
      </c>
      <c r="Y23" s="25" t="s">
        <v>86</v>
      </c>
      <c r="Z23" s="25" t="s">
        <v>86</v>
      </c>
      <c r="AA23" s="25" t="s">
        <v>86</v>
      </c>
      <c r="AB23" s="25" t="s">
        <v>86</v>
      </c>
      <c r="AC23" s="25" t="s">
        <v>316</v>
      </c>
      <c r="AD23" s="25" t="s">
        <v>86</v>
      </c>
      <c r="AL23" s="24" t="s">
        <v>92</v>
      </c>
      <c r="AM23" s="25" t="s">
        <v>207</v>
      </c>
      <c r="AN23" s="25" t="s">
        <v>207</v>
      </c>
      <c r="AO23" s="25" t="s">
        <v>378</v>
      </c>
      <c r="AP23" s="25" t="s">
        <v>380</v>
      </c>
      <c r="AQ23" s="25" t="s">
        <v>207</v>
      </c>
      <c r="AR23" s="25" t="s">
        <v>207</v>
      </c>
      <c r="AS23" s="25" t="s">
        <v>381</v>
      </c>
      <c r="AT23" s="25" t="s">
        <v>207</v>
      </c>
      <c r="AU23" s="25" t="s">
        <v>382</v>
      </c>
      <c r="AV23" s="25" t="s">
        <v>207</v>
      </c>
      <c r="AW23" s="25" t="s">
        <v>207</v>
      </c>
      <c r="BE23" s="24" t="s">
        <v>92</v>
      </c>
      <c r="BF23" s="25" t="s">
        <v>446</v>
      </c>
      <c r="BG23" s="25" t="s">
        <v>207</v>
      </c>
      <c r="BH23" s="25" t="s">
        <v>439</v>
      </c>
      <c r="BI23" s="25" t="s">
        <v>207</v>
      </c>
      <c r="BJ23" s="25" t="s">
        <v>207</v>
      </c>
      <c r="BK23" s="25" t="s">
        <v>447</v>
      </c>
      <c r="BL23" s="25" t="s">
        <v>451</v>
      </c>
      <c r="BM23" s="25" t="s">
        <v>449</v>
      </c>
      <c r="BN23" s="25" t="s">
        <v>207</v>
      </c>
      <c r="BO23" s="25" t="s">
        <v>450</v>
      </c>
      <c r="BP23" s="25" t="s">
        <v>207</v>
      </c>
    </row>
    <row r="24" spans="1:69" ht="20.399999999999999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86</v>
      </c>
      <c r="K24" s="25" t="s">
        <v>86</v>
      </c>
      <c r="L24" s="25" t="s">
        <v>86</v>
      </c>
      <c r="S24" s="24" t="s">
        <v>93</v>
      </c>
      <c r="T24" s="25" t="s">
        <v>86</v>
      </c>
      <c r="U24" s="25" t="s">
        <v>86</v>
      </c>
      <c r="V24" s="25" t="s">
        <v>86</v>
      </c>
      <c r="W24" s="25" t="s">
        <v>86</v>
      </c>
      <c r="X24" s="25" t="s">
        <v>86</v>
      </c>
      <c r="Y24" s="25" t="s">
        <v>86</v>
      </c>
      <c r="Z24" s="25" t="s">
        <v>86</v>
      </c>
      <c r="AA24" s="25" t="s">
        <v>86</v>
      </c>
      <c r="AB24" s="25" t="s">
        <v>86</v>
      </c>
      <c r="AC24" s="25" t="s">
        <v>86</v>
      </c>
      <c r="AD24" s="25" t="s">
        <v>86</v>
      </c>
      <c r="AL24" s="24" t="s">
        <v>93</v>
      </c>
      <c r="AM24" s="25" t="s">
        <v>207</v>
      </c>
      <c r="AN24" s="25" t="s">
        <v>207</v>
      </c>
      <c r="AO24" s="25" t="s">
        <v>378</v>
      </c>
      <c r="AP24" s="25" t="s">
        <v>380</v>
      </c>
      <c r="AQ24" s="25" t="s">
        <v>207</v>
      </c>
      <c r="AR24" s="25" t="s">
        <v>207</v>
      </c>
      <c r="AS24" s="25" t="s">
        <v>207</v>
      </c>
      <c r="AT24" s="25" t="s">
        <v>207</v>
      </c>
      <c r="AU24" s="25" t="s">
        <v>383</v>
      </c>
      <c r="AV24" s="25" t="s">
        <v>207</v>
      </c>
      <c r="AW24" s="25" t="s">
        <v>207</v>
      </c>
      <c r="BE24" s="24" t="s">
        <v>93</v>
      </c>
      <c r="BF24" s="25" t="s">
        <v>446</v>
      </c>
      <c r="BG24" s="25" t="s">
        <v>207</v>
      </c>
      <c r="BH24" s="25" t="s">
        <v>439</v>
      </c>
      <c r="BI24" s="25" t="s">
        <v>207</v>
      </c>
      <c r="BJ24" s="25" t="s">
        <v>207</v>
      </c>
      <c r="BK24" s="25" t="s">
        <v>447</v>
      </c>
      <c r="BL24" s="25" t="s">
        <v>207</v>
      </c>
      <c r="BM24" s="25" t="s">
        <v>207</v>
      </c>
      <c r="BN24" s="25" t="s">
        <v>207</v>
      </c>
      <c r="BO24" s="25" t="s">
        <v>450</v>
      </c>
      <c r="BP24" s="25" t="s">
        <v>207</v>
      </c>
    </row>
    <row r="25" spans="1:69" ht="20.399999999999999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86</v>
      </c>
      <c r="K25" s="25" t="s">
        <v>86</v>
      </c>
      <c r="L25" s="25" t="s">
        <v>86</v>
      </c>
      <c r="S25" s="24" t="s">
        <v>95</v>
      </c>
      <c r="T25" s="25" t="s">
        <v>86</v>
      </c>
      <c r="U25" s="25" t="s">
        <v>86</v>
      </c>
      <c r="V25" s="25" t="s">
        <v>86</v>
      </c>
      <c r="W25" s="25" t="s">
        <v>86</v>
      </c>
      <c r="X25" s="25" t="s">
        <v>86</v>
      </c>
      <c r="Y25" s="25" t="s">
        <v>86</v>
      </c>
      <c r="Z25" s="25" t="s">
        <v>86</v>
      </c>
      <c r="AA25" s="25" t="s">
        <v>86</v>
      </c>
      <c r="AB25" s="25" t="s">
        <v>86</v>
      </c>
      <c r="AC25" s="25" t="s">
        <v>86</v>
      </c>
      <c r="AD25" s="25" t="s">
        <v>86</v>
      </c>
      <c r="AL25" s="24" t="s">
        <v>95</v>
      </c>
      <c r="AM25" s="25" t="s">
        <v>207</v>
      </c>
      <c r="AN25" s="25" t="s">
        <v>207</v>
      </c>
      <c r="AO25" s="25" t="s">
        <v>378</v>
      </c>
      <c r="AP25" s="25" t="s">
        <v>380</v>
      </c>
      <c r="AQ25" s="25" t="s">
        <v>207</v>
      </c>
      <c r="AR25" s="25" t="s">
        <v>207</v>
      </c>
      <c r="AS25" s="25" t="s">
        <v>207</v>
      </c>
      <c r="AT25" s="25" t="s">
        <v>207</v>
      </c>
      <c r="AU25" s="25" t="s">
        <v>383</v>
      </c>
      <c r="AV25" s="25" t="s">
        <v>207</v>
      </c>
      <c r="AW25" s="25" t="s">
        <v>207</v>
      </c>
      <c r="BE25" s="24" t="s">
        <v>95</v>
      </c>
      <c r="BF25" s="25" t="s">
        <v>446</v>
      </c>
      <c r="BG25" s="25" t="s">
        <v>207</v>
      </c>
      <c r="BH25" s="25" t="s">
        <v>439</v>
      </c>
      <c r="BI25" s="25" t="s">
        <v>207</v>
      </c>
      <c r="BJ25" s="25" t="s">
        <v>207</v>
      </c>
      <c r="BK25" s="25" t="s">
        <v>447</v>
      </c>
      <c r="BL25" s="25" t="s">
        <v>207</v>
      </c>
      <c r="BM25" s="25" t="s">
        <v>207</v>
      </c>
      <c r="BN25" s="25" t="s">
        <v>207</v>
      </c>
      <c r="BO25" s="25" t="s">
        <v>452</v>
      </c>
      <c r="BP25" s="25" t="s">
        <v>207</v>
      </c>
    </row>
    <row r="26" spans="1:69" ht="20.399999999999999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K26" s="25" t="s">
        <v>86</v>
      </c>
      <c r="L26" s="25" t="s">
        <v>86</v>
      </c>
      <c r="S26" s="24" t="s">
        <v>96</v>
      </c>
      <c r="T26" s="25" t="s">
        <v>86</v>
      </c>
      <c r="U26" s="25" t="s">
        <v>86</v>
      </c>
      <c r="V26" s="25" t="s">
        <v>86</v>
      </c>
      <c r="W26" s="25" t="s">
        <v>86</v>
      </c>
      <c r="X26" s="25" t="s">
        <v>86</v>
      </c>
      <c r="Y26" s="25" t="s">
        <v>86</v>
      </c>
      <c r="Z26" s="25" t="s">
        <v>86</v>
      </c>
      <c r="AA26" s="25" t="s">
        <v>86</v>
      </c>
      <c r="AB26" s="25" t="s">
        <v>86</v>
      </c>
      <c r="AC26" s="25" t="s">
        <v>86</v>
      </c>
      <c r="AD26" s="25" t="s">
        <v>86</v>
      </c>
      <c r="AL26" s="24" t="s">
        <v>96</v>
      </c>
      <c r="AM26" s="25" t="s">
        <v>207</v>
      </c>
      <c r="AN26" s="25" t="s">
        <v>207</v>
      </c>
      <c r="AO26" s="25" t="s">
        <v>384</v>
      </c>
      <c r="AP26" s="25" t="s">
        <v>207</v>
      </c>
      <c r="AQ26" s="25" t="s">
        <v>207</v>
      </c>
      <c r="AR26" s="25" t="s">
        <v>207</v>
      </c>
      <c r="AS26" s="25" t="s">
        <v>207</v>
      </c>
      <c r="AT26" s="25" t="s">
        <v>207</v>
      </c>
      <c r="AU26" s="25" t="s">
        <v>383</v>
      </c>
      <c r="AV26" s="25" t="s">
        <v>207</v>
      </c>
      <c r="AW26" s="25" t="s">
        <v>207</v>
      </c>
      <c r="BE26" s="24" t="s">
        <v>96</v>
      </c>
      <c r="BF26" s="25" t="s">
        <v>446</v>
      </c>
      <c r="BG26" s="25" t="s">
        <v>207</v>
      </c>
      <c r="BH26" s="25" t="s">
        <v>453</v>
      </c>
      <c r="BI26" s="25" t="s">
        <v>207</v>
      </c>
      <c r="BJ26" s="25" t="s">
        <v>207</v>
      </c>
      <c r="BK26" s="25" t="s">
        <v>207</v>
      </c>
      <c r="BL26" s="25" t="s">
        <v>207</v>
      </c>
      <c r="BM26" s="25" t="s">
        <v>207</v>
      </c>
      <c r="BN26" s="25" t="s">
        <v>207</v>
      </c>
      <c r="BO26" s="25" t="s">
        <v>452</v>
      </c>
      <c r="BP26" s="25" t="s">
        <v>207</v>
      </c>
    </row>
    <row r="27" spans="1:69" ht="20.399999999999999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K27" s="25" t="s">
        <v>86</v>
      </c>
      <c r="L27" s="25" t="s">
        <v>86</v>
      </c>
      <c r="S27" s="24" t="s">
        <v>97</v>
      </c>
      <c r="T27" s="25" t="s">
        <v>86</v>
      </c>
      <c r="U27" s="25" t="s">
        <v>86</v>
      </c>
      <c r="V27" s="25" t="s">
        <v>86</v>
      </c>
      <c r="W27" s="25" t="s">
        <v>86</v>
      </c>
      <c r="X27" s="25" t="s">
        <v>86</v>
      </c>
      <c r="Y27" s="25" t="s">
        <v>86</v>
      </c>
      <c r="Z27" s="25" t="s">
        <v>86</v>
      </c>
      <c r="AA27" s="25" t="s">
        <v>86</v>
      </c>
      <c r="AB27" s="25" t="s">
        <v>86</v>
      </c>
      <c r="AC27" s="25" t="s">
        <v>86</v>
      </c>
      <c r="AD27" s="25" t="s">
        <v>86</v>
      </c>
      <c r="AL27" s="24" t="s">
        <v>97</v>
      </c>
      <c r="AM27" s="25" t="s">
        <v>207</v>
      </c>
      <c r="AN27" s="25" t="s">
        <v>207</v>
      </c>
      <c r="AO27" s="25" t="s">
        <v>384</v>
      </c>
      <c r="AP27" s="25" t="s">
        <v>207</v>
      </c>
      <c r="AQ27" s="25" t="s">
        <v>207</v>
      </c>
      <c r="AR27" s="25" t="s">
        <v>207</v>
      </c>
      <c r="AS27" s="25" t="s">
        <v>207</v>
      </c>
      <c r="AT27" s="25" t="s">
        <v>207</v>
      </c>
      <c r="AU27" s="25" t="s">
        <v>383</v>
      </c>
      <c r="AV27" s="25" t="s">
        <v>207</v>
      </c>
      <c r="AW27" s="25" t="s">
        <v>207</v>
      </c>
      <c r="BE27" s="24" t="s">
        <v>97</v>
      </c>
      <c r="BF27" s="25" t="s">
        <v>446</v>
      </c>
      <c r="BG27" s="25" t="s">
        <v>207</v>
      </c>
      <c r="BH27" s="25" t="s">
        <v>454</v>
      </c>
      <c r="BI27" s="25" t="s">
        <v>207</v>
      </c>
      <c r="BJ27" s="25" t="s">
        <v>207</v>
      </c>
      <c r="BK27" s="25" t="s">
        <v>207</v>
      </c>
      <c r="BL27" s="25" t="s">
        <v>207</v>
      </c>
      <c r="BM27" s="25" t="s">
        <v>207</v>
      </c>
      <c r="BN27" s="25" t="s">
        <v>207</v>
      </c>
      <c r="BO27" s="25" t="s">
        <v>452</v>
      </c>
      <c r="BP27" s="25" t="s">
        <v>207</v>
      </c>
    </row>
    <row r="28" spans="1:69" ht="20.399999999999999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K28" s="25" t="s">
        <v>86</v>
      </c>
      <c r="L28" s="25" t="s">
        <v>86</v>
      </c>
      <c r="S28" s="24" t="s">
        <v>98</v>
      </c>
      <c r="T28" s="25" t="s">
        <v>86</v>
      </c>
      <c r="U28" s="25" t="s">
        <v>86</v>
      </c>
      <c r="V28" s="25" t="s">
        <v>86</v>
      </c>
      <c r="W28" s="25" t="s">
        <v>86</v>
      </c>
      <c r="X28" s="25" t="s">
        <v>86</v>
      </c>
      <c r="Y28" s="25" t="s">
        <v>86</v>
      </c>
      <c r="Z28" s="25" t="s">
        <v>86</v>
      </c>
      <c r="AA28" s="25" t="s">
        <v>86</v>
      </c>
      <c r="AB28" s="25" t="s">
        <v>86</v>
      </c>
      <c r="AC28" s="25" t="s">
        <v>86</v>
      </c>
      <c r="AD28" s="25" t="s">
        <v>86</v>
      </c>
      <c r="AL28" s="24" t="s">
        <v>98</v>
      </c>
      <c r="AM28" s="25" t="s">
        <v>207</v>
      </c>
      <c r="AN28" s="25" t="s">
        <v>207</v>
      </c>
      <c r="AO28" s="25" t="s">
        <v>384</v>
      </c>
      <c r="AP28" s="25" t="s">
        <v>207</v>
      </c>
      <c r="AQ28" s="25" t="s">
        <v>207</v>
      </c>
      <c r="AR28" s="25" t="s">
        <v>207</v>
      </c>
      <c r="AS28" s="25" t="s">
        <v>207</v>
      </c>
      <c r="AT28" s="25" t="s">
        <v>207</v>
      </c>
      <c r="AU28" s="25" t="s">
        <v>383</v>
      </c>
      <c r="AV28" s="25" t="s">
        <v>207</v>
      </c>
      <c r="AW28" s="25" t="s">
        <v>207</v>
      </c>
      <c r="BE28" s="24" t="s">
        <v>98</v>
      </c>
      <c r="BF28" s="25" t="s">
        <v>446</v>
      </c>
      <c r="BG28" s="25" t="s">
        <v>207</v>
      </c>
      <c r="BH28" s="25" t="s">
        <v>455</v>
      </c>
      <c r="BI28" s="25" t="s">
        <v>207</v>
      </c>
      <c r="BJ28" s="25" t="s">
        <v>207</v>
      </c>
      <c r="BK28" s="25" t="s">
        <v>207</v>
      </c>
      <c r="BL28" s="25" t="s">
        <v>207</v>
      </c>
      <c r="BM28" s="25" t="s">
        <v>207</v>
      </c>
      <c r="BN28" s="25" t="s">
        <v>207</v>
      </c>
      <c r="BO28" s="25" t="s">
        <v>452</v>
      </c>
      <c r="BP28" s="25" t="s">
        <v>207</v>
      </c>
    </row>
    <row r="29" spans="1:69" ht="20.399999999999999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K29" s="25" t="s">
        <v>86</v>
      </c>
      <c r="L29" s="25" t="s">
        <v>86</v>
      </c>
      <c r="S29" s="24" t="s">
        <v>99</v>
      </c>
      <c r="T29" s="25" t="s">
        <v>86</v>
      </c>
      <c r="U29" s="25" t="s">
        <v>86</v>
      </c>
      <c r="V29" s="25" t="s">
        <v>86</v>
      </c>
      <c r="W29" s="25" t="s">
        <v>86</v>
      </c>
      <c r="X29" s="25" t="s">
        <v>86</v>
      </c>
      <c r="Y29" s="25" t="s">
        <v>86</v>
      </c>
      <c r="Z29" s="25" t="s">
        <v>86</v>
      </c>
      <c r="AA29" s="25" t="s">
        <v>86</v>
      </c>
      <c r="AB29" s="25" t="s">
        <v>86</v>
      </c>
      <c r="AC29" s="25" t="s">
        <v>86</v>
      </c>
      <c r="AD29" s="25" t="s">
        <v>86</v>
      </c>
      <c r="AL29" s="24" t="s">
        <v>99</v>
      </c>
      <c r="AM29" s="25" t="s">
        <v>207</v>
      </c>
      <c r="AN29" s="25" t="s">
        <v>207</v>
      </c>
      <c r="AO29" s="25" t="s">
        <v>384</v>
      </c>
      <c r="AP29" s="25" t="s">
        <v>207</v>
      </c>
      <c r="AQ29" s="25" t="s">
        <v>207</v>
      </c>
      <c r="AR29" s="25" t="s">
        <v>207</v>
      </c>
      <c r="AS29" s="25" t="s">
        <v>207</v>
      </c>
      <c r="AT29" s="25" t="s">
        <v>207</v>
      </c>
      <c r="AU29" s="25" t="s">
        <v>383</v>
      </c>
      <c r="AV29" s="25" t="s">
        <v>207</v>
      </c>
      <c r="AW29" s="25" t="s">
        <v>207</v>
      </c>
      <c r="BE29" s="24" t="s">
        <v>99</v>
      </c>
      <c r="BF29" s="25" t="s">
        <v>456</v>
      </c>
      <c r="BG29" s="25" t="s">
        <v>207</v>
      </c>
      <c r="BH29" s="25" t="s">
        <v>207</v>
      </c>
      <c r="BI29" s="25" t="s">
        <v>207</v>
      </c>
      <c r="BJ29" s="25" t="s">
        <v>207</v>
      </c>
      <c r="BK29" s="25" t="s">
        <v>207</v>
      </c>
      <c r="BL29" s="25" t="s">
        <v>207</v>
      </c>
      <c r="BM29" s="25" t="s">
        <v>207</v>
      </c>
      <c r="BN29" s="25" t="s">
        <v>207</v>
      </c>
      <c r="BO29" s="25" t="s">
        <v>207</v>
      </c>
      <c r="BP29" s="25" t="s">
        <v>207</v>
      </c>
    </row>
    <row r="30" spans="1:69" ht="20.399999999999999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K30" s="25" t="s">
        <v>86</v>
      </c>
      <c r="L30" s="25" t="s">
        <v>86</v>
      </c>
      <c r="S30" s="24" t="s">
        <v>100</v>
      </c>
      <c r="T30" s="25" t="s">
        <v>86</v>
      </c>
      <c r="U30" s="25" t="s">
        <v>86</v>
      </c>
      <c r="V30" s="25" t="s">
        <v>86</v>
      </c>
      <c r="W30" s="25" t="s">
        <v>86</v>
      </c>
      <c r="X30" s="25" t="s">
        <v>86</v>
      </c>
      <c r="Y30" s="25" t="s">
        <v>86</v>
      </c>
      <c r="Z30" s="25" t="s">
        <v>86</v>
      </c>
      <c r="AA30" s="25" t="s">
        <v>86</v>
      </c>
      <c r="AB30" s="25" t="s">
        <v>86</v>
      </c>
      <c r="AC30" s="25" t="s">
        <v>86</v>
      </c>
      <c r="AD30" s="25" t="s">
        <v>86</v>
      </c>
      <c r="AL30" s="24" t="s">
        <v>100</v>
      </c>
      <c r="AM30" s="25" t="s">
        <v>207</v>
      </c>
      <c r="AN30" s="25" t="s">
        <v>207</v>
      </c>
      <c r="AO30" s="25" t="s">
        <v>384</v>
      </c>
      <c r="AP30" s="25" t="s">
        <v>207</v>
      </c>
      <c r="AQ30" s="25" t="s">
        <v>207</v>
      </c>
      <c r="AR30" s="25" t="s">
        <v>207</v>
      </c>
      <c r="AS30" s="25" t="s">
        <v>207</v>
      </c>
      <c r="AT30" s="25" t="s">
        <v>207</v>
      </c>
      <c r="AU30" s="25" t="s">
        <v>385</v>
      </c>
      <c r="AV30" s="25" t="s">
        <v>207</v>
      </c>
      <c r="AW30" s="25" t="s">
        <v>207</v>
      </c>
      <c r="BE30" s="24" t="s">
        <v>100</v>
      </c>
      <c r="BF30" s="25" t="s">
        <v>207</v>
      </c>
      <c r="BG30" s="25" t="s">
        <v>207</v>
      </c>
      <c r="BH30" s="25" t="s">
        <v>207</v>
      </c>
      <c r="BI30" s="25" t="s">
        <v>207</v>
      </c>
      <c r="BJ30" s="25" t="s">
        <v>207</v>
      </c>
      <c r="BK30" s="25" t="s">
        <v>207</v>
      </c>
      <c r="BL30" s="25" t="s">
        <v>207</v>
      </c>
      <c r="BM30" s="25" t="s">
        <v>207</v>
      </c>
      <c r="BN30" s="25" t="s">
        <v>207</v>
      </c>
      <c r="BO30" s="25" t="s">
        <v>207</v>
      </c>
      <c r="BP30" s="25" t="s">
        <v>207</v>
      </c>
    </row>
    <row r="31" spans="1:69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K31" s="25" t="s">
        <v>86</v>
      </c>
      <c r="L31" s="25" t="s">
        <v>86</v>
      </c>
      <c r="S31" s="24" t="s">
        <v>101</v>
      </c>
      <c r="T31" s="25" t="s">
        <v>86</v>
      </c>
      <c r="U31" s="25" t="s">
        <v>86</v>
      </c>
      <c r="V31" s="25" t="s">
        <v>86</v>
      </c>
      <c r="W31" s="25" t="s">
        <v>86</v>
      </c>
      <c r="X31" s="25" t="s">
        <v>86</v>
      </c>
      <c r="Y31" s="25" t="s">
        <v>86</v>
      </c>
      <c r="Z31" s="25" t="s">
        <v>86</v>
      </c>
      <c r="AA31" s="25" t="s">
        <v>86</v>
      </c>
      <c r="AB31" s="25" t="s">
        <v>86</v>
      </c>
      <c r="AC31" s="25" t="s">
        <v>86</v>
      </c>
      <c r="AD31" s="25" t="s">
        <v>86</v>
      </c>
      <c r="AL31" s="24" t="s">
        <v>101</v>
      </c>
      <c r="AM31" s="25" t="s">
        <v>207</v>
      </c>
      <c r="AN31" s="25" t="s">
        <v>207</v>
      </c>
      <c r="AO31" s="25" t="s">
        <v>207</v>
      </c>
      <c r="AP31" s="25" t="s">
        <v>207</v>
      </c>
      <c r="AQ31" s="25" t="s">
        <v>207</v>
      </c>
      <c r="AR31" s="25" t="s">
        <v>207</v>
      </c>
      <c r="AS31" s="25" t="s">
        <v>207</v>
      </c>
      <c r="AT31" s="25" t="s">
        <v>207</v>
      </c>
      <c r="AU31" s="25" t="s">
        <v>207</v>
      </c>
      <c r="AV31" s="25" t="s">
        <v>207</v>
      </c>
      <c r="AW31" s="25" t="s">
        <v>207</v>
      </c>
      <c r="BE31" s="24" t="s">
        <v>101</v>
      </c>
      <c r="BF31" s="25" t="s">
        <v>207</v>
      </c>
      <c r="BG31" s="25" t="s">
        <v>207</v>
      </c>
      <c r="BH31" s="25" t="s">
        <v>207</v>
      </c>
      <c r="BI31" s="25" t="s">
        <v>207</v>
      </c>
      <c r="BJ31" s="25" t="s">
        <v>207</v>
      </c>
      <c r="BK31" s="25" t="s">
        <v>207</v>
      </c>
      <c r="BL31" s="25" t="s">
        <v>207</v>
      </c>
      <c r="BM31" s="25" t="s">
        <v>207</v>
      </c>
      <c r="BN31" s="25" t="s">
        <v>207</v>
      </c>
      <c r="BO31" s="25" t="s">
        <v>207</v>
      </c>
      <c r="BP31" s="25" t="s">
        <v>207</v>
      </c>
    </row>
    <row r="32" spans="1:69" ht="18.600000000000001" thickBot="1" x14ac:dyDescent="0.35">
      <c r="A32" s="20"/>
      <c r="S32" s="20"/>
      <c r="AL32" s="20"/>
      <c r="BE32" s="20"/>
    </row>
    <row r="33" spans="1:72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K33" s="24" t="s">
        <v>124</v>
      </c>
      <c r="L33" s="24" t="s">
        <v>125</v>
      </c>
      <c r="S33" s="24" t="s">
        <v>102</v>
      </c>
      <c r="T33" s="24" t="s">
        <v>57</v>
      </c>
      <c r="U33" s="24" t="s">
        <v>58</v>
      </c>
      <c r="V33" s="24" t="s">
        <v>59</v>
      </c>
      <c r="W33" s="24" t="s">
        <v>60</v>
      </c>
      <c r="X33" s="24" t="s">
        <v>61</v>
      </c>
      <c r="Y33" s="24" t="s">
        <v>62</v>
      </c>
      <c r="Z33" s="24" t="s">
        <v>63</v>
      </c>
      <c r="AA33" s="24" t="s">
        <v>64</v>
      </c>
      <c r="AB33" s="24" t="s">
        <v>65</v>
      </c>
      <c r="AC33" s="24" t="s">
        <v>124</v>
      </c>
      <c r="AD33" s="24" t="s">
        <v>125</v>
      </c>
      <c r="AL33" s="24" t="s">
        <v>102</v>
      </c>
      <c r="AM33" s="24" t="s">
        <v>57</v>
      </c>
      <c r="AN33" s="24" t="s">
        <v>58</v>
      </c>
      <c r="AO33" s="24" t="s">
        <v>59</v>
      </c>
      <c r="AP33" s="24" t="s">
        <v>60</v>
      </c>
      <c r="AQ33" s="24" t="s">
        <v>61</v>
      </c>
      <c r="AR33" s="24" t="s">
        <v>62</v>
      </c>
      <c r="AS33" s="24" t="s">
        <v>63</v>
      </c>
      <c r="AT33" s="24" t="s">
        <v>64</v>
      </c>
      <c r="AU33" s="24" t="s">
        <v>65</v>
      </c>
      <c r="AV33" s="24" t="s">
        <v>124</v>
      </c>
      <c r="AW33" s="24" t="s">
        <v>125</v>
      </c>
      <c r="BE33" s="24" t="s">
        <v>102</v>
      </c>
      <c r="BF33" s="24" t="s">
        <v>57</v>
      </c>
      <c r="BG33" s="24" t="s">
        <v>58</v>
      </c>
      <c r="BH33" s="24" t="s">
        <v>59</v>
      </c>
      <c r="BI33" s="24" t="s">
        <v>60</v>
      </c>
      <c r="BJ33" s="24" t="s">
        <v>61</v>
      </c>
      <c r="BK33" s="24" t="s">
        <v>62</v>
      </c>
      <c r="BL33" s="24" t="s">
        <v>63</v>
      </c>
      <c r="BM33" s="24" t="s">
        <v>64</v>
      </c>
      <c r="BN33" s="24" t="s">
        <v>65</v>
      </c>
      <c r="BO33" s="24" t="s">
        <v>124</v>
      </c>
      <c r="BP33" s="24" t="s">
        <v>125</v>
      </c>
    </row>
    <row r="34" spans="1:72" ht="15" thickBot="1" x14ac:dyDescent="0.35">
      <c r="A34" s="24" t="s">
        <v>79</v>
      </c>
      <c r="B34" s="25">
        <v>287734</v>
      </c>
      <c r="C34" s="25">
        <v>184995</v>
      </c>
      <c r="D34" s="25">
        <v>314770</v>
      </c>
      <c r="E34" s="25">
        <v>305358</v>
      </c>
      <c r="F34" s="25">
        <v>236198</v>
      </c>
      <c r="G34" s="25">
        <v>277857</v>
      </c>
      <c r="H34" s="25">
        <v>325328</v>
      </c>
      <c r="I34" s="25">
        <v>65075</v>
      </c>
      <c r="J34" s="25">
        <v>0</v>
      </c>
      <c r="K34" s="25">
        <v>195571</v>
      </c>
      <c r="L34" s="25">
        <v>0</v>
      </c>
      <c r="S34" s="24" t="s">
        <v>79</v>
      </c>
      <c r="T34" s="25">
        <v>305358</v>
      </c>
      <c r="U34" s="25">
        <v>0</v>
      </c>
      <c r="V34" s="25">
        <v>0</v>
      </c>
      <c r="W34" s="25">
        <v>379845</v>
      </c>
      <c r="X34" s="25">
        <v>277857</v>
      </c>
      <c r="Y34" s="25">
        <v>136613</v>
      </c>
      <c r="Z34" s="25">
        <v>236198</v>
      </c>
      <c r="AA34" s="25">
        <v>231944</v>
      </c>
      <c r="AB34" s="25">
        <v>352809</v>
      </c>
      <c r="AC34" s="25">
        <v>195571</v>
      </c>
      <c r="AD34" s="25">
        <v>0</v>
      </c>
      <c r="AL34" s="24" t="s">
        <v>79</v>
      </c>
      <c r="AM34" s="25">
        <v>109786.8</v>
      </c>
      <c r="AN34" s="25">
        <v>0</v>
      </c>
      <c r="AO34" s="25">
        <v>221454.7</v>
      </c>
      <c r="AP34" s="25">
        <v>147900.79999999999</v>
      </c>
      <c r="AQ34" s="25">
        <v>170109.3</v>
      </c>
      <c r="AR34" s="25">
        <v>10412</v>
      </c>
      <c r="AS34" s="25">
        <v>39441.4</v>
      </c>
      <c r="AT34" s="25">
        <v>0</v>
      </c>
      <c r="AU34" s="25">
        <v>131353.79999999999</v>
      </c>
      <c r="AV34" s="25">
        <v>0</v>
      </c>
      <c r="AW34" s="25">
        <v>0</v>
      </c>
      <c r="BE34" s="24" t="s">
        <v>79</v>
      </c>
      <c r="BF34" s="25">
        <v>65638</v>
      </c>
      <c r="BG34" s="25">
        <v>0</v>
      </c>
      <c r="BH34" s="25">
        <v>128234.5</v>
      </c>
      <c r="BI34" s="25">
        <v>11105.5</v>
      </c>
      <c r="BJ34" s="25">
        <v>6258</v>
      </c>
      <c r="BK34" s="25">
        <v>20214.5</v>
      </c>
      <c r="BL34" s="25">
        <v>123573</v>
      </c>
      <c r="BM34" s="25">
        <v>77362.5</v>
      </c>
      <c r="BN34" s="25">
        <v>0</v>
      </c>
      <c r="BO34" s="25">
        <v>39655</v>
      </c>
      <c r="BP34" s="25">
        <v>0</v>
      </c>
    </row>
    <row r="35" spans="1:72" ht="15" thickBot="1" x14ac:dyDescent="0.35">
      <c r="A35" s="24" t="s">
        <v>88</v>
      </c>
      <c r="B35" s="25">
        <v>0</v>
      </c>
      <c r="C35" s="25">
        <v>0</v>
      </c>
      <c r="D35" s="25">
        <v>0</v>
      </c>
      <c r="E35" s="25">
        <v>305358</v>
      </c>
      <c r="F35" s="25">
        <v>231944</v>
      </c>
      <c r="G35" s="25">
        <v>277857</v>
      </c>
      <c r="H35" s="25">
        <v>20881</v>
      </c>
      <c r="I35" s="25">
        <v>65075</v>
      </c>
      <c r="J35" s="25">
        <v>0</v>
      </c>
      <c r="K35" s="25">
        <v>0</v>
      </c>
      <c r="L35" s="25">
        <v>0</v>
      </c>
      <c r="S35" s="24" t="s">
        <v>88</v>
      </c>
      <c r="T35" s="25">
        <v>0</v>
      </c>
      <c r="U35" s="25">
        <v>0</v>
      </c>
      <c r="V35" s="25">
        <v>0</v>
      </c>
      <c r="W35" s="25">
        <v>342932</v>
      </c>
      <c r="X35" s="25">
        <v>277857</v>
      </c>
      <c r="Y35" s="25">
        <v>0</v>
      </c>
      <c r="Z35" s="25">
        <v>0</v>
      </c>
      <c r="AA35" s="25">
        <v>0</v>
      </c>
      <c r="AB35" s="25">
        <v>325328</v>
      </c>
      <c r="AC35" s="25">
        <v>48382</v>
      </c>
      <c r="AD35" s="25">
        <v>0</v>
      </c>
      <c r="AL35" s="24" t="s">
        <v>88</v>
      </c>
      <c r="AM35" s="25">
        <v>0</v>
      </c>
      <c r="AN35" s="25">
        <v>0</v>
      </c>
      <c r="AO35" s="25">
        <v>149408.79999999999</v>
      </c>
      <c r="AP35" s="25">
        <v>147630.79999999999</v>
      </c>
      <c r="AQ35" s="25">
        <v>170109.3</v>
      </c>
      <c r="AR35" s="25">
        <v>0</v>
      </c>
      <c r="AS35" s="25">
        <v>39441.4</v>
      </c>
      <c r="AT35" s="25">
        <v>0</v>
      </c>
      <c r="AU35" s="25">
        <v>131353.79999999999</v>
      </c>
      <c r="AV35" s="25">
        <v>0</v>
      </c>
      <c r="AW35" s="25">
        <v>0</v>
      </c>
      <c r="BE35" s="24" t="s">
        <v>88</v>
      </c>
      <c r="BF35" s="25">
        <v>46949</v>
      </c>
      <c r="BG35" s="25">
        <v>0</v>
      </c>
      <c r="BH35" s="25">
        <v>128234.5</v>
      </c>
      <c r="BI35" s="25">
        <v>11105.5</v>
      </c>
      <c r="BJ35" s="25">
        <v>0</v>
      </c>
      <c r="BK35" s="25">
        <v>18456.5</v>
      </c>
      <c r="BL35" s="25">
        <v>102938</v>
      </c>
      <c r="BM35" s="25">
        <v>67136</v>
      </c>
      <c r="BN35" s="25">
        <v>0</v>
      </c>
      <c r="BO35" s="25">
        <v>18555.5</v>
      </c>
      <c r="BP35" s="25">
        <v>0</v>
      </c>
    </row>
    <row r="36" spans="1:72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65075</v>
      </c>
      <c r="J36" s="25">
        <v>0</v>
      </c>
      <c r="K36" s="25">
        <v>0</v>
      </c>
      <c r="L36" s="25">
        <v>0</v>
      </c>
      <c r="S36" s="24" t="s">
        <v>92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48382</v>
      </c>
      <c r="AD36" s="25">
        <v>0</v>
      </c>
      <c r="AL36" s="24" t="s">
        <v>92</v>
      </c>
      <c r="AM36" s="25">
        <v>0</v>
      </c>
      <c r="AN36" s="25">
        <v>0</v>
      </c>
      <c r="AO36" s="25">
        <v>149408.79999999999</v>
      </c>
      <c r="AP36" s="25">
        <v>34153.5</v>
      </c>
      <c r="AQ36" s="25">
        <v>0</v>
      </c>
      <c r="AR36" s="25">
        <v>0</v>
      </c>
      <c r="AS36" s="25">
        <v>39171.4</v>
      </c>
      <c r="AT36" s="25">
        <v>0</v>
      </c>
      <c r="AU36" s="25">
        <v>86788.9</v>
      </c>
      <c r="AV36" s="25">
        <v>0</v>
      </c>
      <c r="AW36" s="25">
        <v>0</v>
      </c>
      <c r="BE36" s="24" t="s">
        <v>92</v>
      </c>
      <c r="BF36" s="25">
        <v>46949</v>
      </c>
      <c r="BG36" s="25">
        <v>0</v>
      </c>
      <c r="BH36" s="25">
        <v>128234.5</v>
      </c>
      <c r="BI36" s="25">
        <v>0</v>
      </c>
      <c r="BJ36" s="25">
        <v>0</v>
      </c>
      <c r="BK36" s="25">
        <v>18456.5</v>
      </c>
      <c r="BL36" s="25">
        <v>92497.5</v>
      </c>
      <c r="BM36" s="25">
        <v>67136</v>
      </c>
      <c r="BN36" s="25">
        <v>0</v>
      </c>
      <c r="BO36" s="25">
        <v>18555.5</v>
      </c>
      <c r="BP36" s="25">
        <v>0</v>
      </c>
    </row>
    <row r="37" spans="1:72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S37" s="24" t="s">
        <v>93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L37" s="24" t="s">
        <v>93</v>
      </c>
      <c r="AM37" s="25">
        <v>0</v>
      </c>
      <c r="AN37" s="25">
        <v>0</v>
      </c>
      <c r="AO37" s="25">
        <v>149408.79999999999</v>
      </c>
      <c r="AP37" s="25">
        <v>34153.5</v>
      </c>
      <c r="AQ37" s="25">
        <v>0</v>
      </c>
      <c r="AR37" s="25">
        <v>0</v>
      </c>
      <c r="AS37" s="25">
        <v>0</v>
      </c>
      <c r="AT37" s="25">
        <v>0</v>
      </c>
      <c r="AU37" s="25">
        <v>82535.399999999994</v>
      </c>
      <c r="AV37" s="25">
        <v>0</v>
      </c>
      <c r="AW37" s="25">
        <v>0</v>
      </c>
      <c r="BE37" s="24" t="s">
        <v>93</v>
      </c>
      <c r="BF37" s="25">
        <v>46949</v>
      </c>
      <c r="BG37" s="25">
        <v>0</v>
      </c>
      <c r="BH37" s="25">
        <v>128234.5</v>
      </c>
      <c r="BI37" s="25">
        <v>0</v>
      </c>
      <c r="BJ37" s="25">
        <v>0</v>
      </c>
      <c r="BK37" s="25">
        <v>18456.5</v>
      </c>
      <c r="BL37" s="25">
        <v>0</v>
      </c>
      <c r="BM37" s="25">
        <v>0</v>
      </c>
      <c r="BN37" s="25">
        <v>0</v>
      </c>
      <c r="BO37" s="25">
        <v>18555.5</v>
      </c>
      <c r="BP37" s="25">
        <v>0</v>
      </c>
    </row>
    <row r="38" spans="1:72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S38" s="24" t="s">
        <v>95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L38" s="24" t="s">
        <v>95</v>
      </c>
      <c r="AM38" s="25">
        <v>0</v>
      </c>
      <c r="AN38" s="25">
        <v>0</v>
      </c>
      <c r="AO38" s="25">
        <v>149408.79999999999</v>
      </c>
      <c r="AP38" s="25">
        <v>34153.5</v>
      </c>
      <c r="AQ38" s="25">
        <v>0</v>
      </c>
      <c r="AR38" s="25">
        <v>0</v>
      </c>
      <c r="AS38" s="25">
        <v>0</v>
      </c>
      <c r="AT38" s="25">
        <v>0</v>
      </c>
      <c r="AU38" s="25">
        <v>82535.399999999994</v>
      </c>
      <c r="AV38" s="25">
        <v>0</v>
      </c>
      <c r="AW38" s="25">
        <v>0</v>
      </c>
      <c r="BE38" s="24" t="s">
        <v>95</v>
      </c>
      <c r="BF38" s="25">
        <v>46949</v>
      </c>
      <c r="BG38" s="25">
        <v>0</v>
      </c>
      <c r="BH38" s="25">
        <v>128234.5</v>
      </c>
      <c r="BI38" s="25">
        <v>0</v>
      </c>
      <c r="BJ38" s="25">
        <v>0</v>
      </c>
      <c r="BK38" s="25">
        <v>18456.5</v>
      </c>
      <c r="BL38" s="25">
        <v>0</v>
      </c>
      <c r="BM38" s="25">
        <v>0</v>
      </c>
      <c r="BN38" s="25">
        <v>0</v>
      </c>
      <c r="BO38" s="25">
        <v>1857</v>
      </c>
      <c r="BP38" s="25">
        <v>0</v>
      </c>
    </row>
    <row r="39" spans="1:72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S39" s="24" t="s">
        <v>96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L39" s="24" t="s">
        <v>96</v>
      </c>
      <c r="AM39" s="25">
        <v>0</v>
      </c>
      <c r="AN39" s="25">
        <v>0</v>
      </c>
      <c r="AO39" s="25">
        <v>73594.399999999994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82535.399999999994</v>
      </c>
      <c r="AV39" s="25">
        <v>0</v>
      </c>
      <c r="AW39" s="25">
        <v>0</v>
      </c>
      <c r="BE39" s="24" t="s">
        <v>96</v>
      </c>
      <c r="BF39" s="25">
        <v>46949</v>
      </c>
      <c r="BG39" s="25">
        <v>0</v>
      </c>
      <c r="BH39" s="25">
        <v>103073.5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O39" s="25">
        <v>1857</v>
      </c>
      <c r="BP39" s="25">
        <v>0</v>
      </c>
    </row>
    <row r="40" spans="1:72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S40" s="24" t="s">
        <v>97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L40" s="24" t="s">
        <v>97</v>
      </c>
      <c r="AM40" s="25">
        <v>0</v>
      </c>
      <c r="AN40" s="25">
        <v>0</v>
      </c>
      <c r="AO40" s="25">
        <v>73594.399999999994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82535.399999999994</v>
      </c>
      <c r="AV40" s="25">
        <v>0</v>
      </c>
      <c r="AW40" s="25">
        <v>0</v>
      </c>
      <c r="BE40" s="24" t="s">
        <v>97</v>
      </c>
      <c r="BF40" s="25">
        <v>46949</v>
      </c>
      <c r="BG40" s="25">
        <v>0</v>
      </c>
      <c r="BH40" s="25">
        <v>99912.5</v>
      </c>
      <c r="BI40" s="25">
        <v>0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1857</v>
      </c>
      <c r="BP40" s="25">
        <v>0</v>
      </c>
    </row>
    <row r="41" spans="1:72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S41" s="24" t="s">
        <v>98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L41" s="24" t="s">
        <v>98</v>
      </c>
      <c r="AM41" s="25">
        <v>0</v>
      </c>
      <c r="AN41" s="25">
        <v>0</v>
      </c>
      <c r="AO41" s="25">
        <v>73594.399999999994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82535.399999999994</v>
      </c>
      <c r="AV41" s="25">
        <v>0</v>
      </c>
      <c r="AW41" s="25">
        <v>0</v>
      </c>
      <c r="BE41" s="24" t="s">
        <v>98</v>
      </c>
      <c r="BF41" s="25">
        <v>46949</v>
      </c>
      <c r="BG41" s="25">
        <v>0</v>
      </c>
      <c r="BH41" s="25">
        <v>92497.5</v>
      </c>
      <c r="BI41" s="25">
        <v>0</v>
      </c>
      <c r="BJ41" s="25">
        <v>0</v>
      </c>
      <c r="BK41" s="25">
        <v>0</v>
      </c>
      <c r="BL41" s="25">
        <v>0</v>
      </c>
      <c r="BM41" s="25">
        <v>0</v>
      </c>
      <c r="BN41" s="25">
        <v>0</v>
      </c>
      <c r="BO41" s="25">
        <v>1857</v>
      </c>
      <c r="BP41" s="25">
        <v>0</v>
      </c>
    </row>
    <row r="42" spans="1:72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S42" s="24" t="s">
        <v>99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L42" s="24" t="s">
        <v>99</v>
      </c>
      <c r="AM42" s="25">
        <v>0</v>
      </c>
      <c r="AN42" s="25">
        <v>0</v>
      </c>
      <c r="AO42" s="25">
        <v>73594.399999999994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82535.399999999994</v>
      </c>
      <c r="AV42" s="25">
        <v>0</v>
      </c>
      <c r="AW42" s="25">
        <v>0</v>
      </c>
      <c r="BE42" s="24" t="s">
        <v>99</v>
      </c>
      <c r="BF42" s="25">
        <v>23474.5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</row>
    <row r="43" spans="1:72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S43" s="24" t="s">
        <v>100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L43" s="24" t="s">
        <v>100</v>
      </c>
      <c r="AM43" s="25">
        <v>0</v>
      </c>
      <c r="AN43" s="25">
        <v>0</v>
      </c>
      <c r="AO43" s="25">
        <v>73594.399999999994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77247.399999999994</v>
      </c>
      <c r="AV43" s="25">
        <v>0</v>
      </c>
      <c r="AW43" s="25">
        <v>0</v>
      </c>
      <c r="BE43" s="24" t="s">
        <v>100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</row>
    <row r="44" spans="1:72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S44" s="24" t="s">
        <v>101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L44" s="24" t="s">
        <v>101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BE44" s="24" t="s">
        <v>101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</row>
    <row r="45" spans="1:72" ht="18.600000000000001" thickBot="1" x14ac:dyDescent="0.35">
      <c r="A45" s="20"/>
      <c r="S45" s="20"/>
      <c r="AL45" s="20"/>
      <c r="BE45" s="20"/>
    </row>
    <row r="46" spans="1:72" ht="15" thickBot="1" x14ac:dyDescent="0.35">
      <c r="A46" s="24" t="s">
        <v>103</v>
      </c>
      <c r="B46" s="24" t="s">
        <v>57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63</v>
      </c>
      <c r="I46" s="24" t="s">
        <v>64</v>
      </c>
      <c r="J46" s="24" t="s">
        <v>65</v>
      </c>
      <c r="K46" s="24" t="s">
        <v>124</v>
      </c>
      <c r="L46" s="24" t="s">
        <v>125</v>
      </c>
      <c r="M46" s="24" t="s">
        <v>104</v>
      </c>
      <c r="N46" s="24" t="s">
        <v>105</v>
      </c>
      <c r="O46" s="24" t="s">
        <v>106</v>
      </c>
      <c r="P46" s="24" t="s">
        <v>107</v>
      </c>
      <c r="S46" s="24" t="s">
        <v>103</v>
      </c>
      <c r="T46" s="24" t="s">
        <v>57</v>
      </c>
      <c r="U46" s="24" t="s">
        <v>58</v>
      </c>
      <c r="V46" s="24" t="s">
        <v>59</v>
      </c>
      <c r="W46" s="24" t="s">
        <v>60</v>
      </c>
      <c r="X46" s="24" t="s">
        <v>61</v>
      </c>
      <c r="Y46" s="24" t="s">
        <v>62</v>
      </c>
      <c r="Z46" s="24" t="s">
        <v>63</v>
      </c>
      <c r="AA46" s="24" t="s">
        <v>64</v>
      </c>
      <c r="AB46" s="24" t="s">
        <v>65</v>
      </c>
      <c r="AC46" s="24" t="s">
        <v>124</v>
      </c>
      <c r="AD46" s="24" t="s">
        <v>125</v>
      </c>
      <c r="AE46" s="24" t="s">
        <v>104</v>
      </c>
      <c r="AF46" s="24" t="s">
        <v>105</v>
      </c>
      <c r="AG46" s="24" t="s">
        <v>106</v>
      </c>
      <c r="AH46" s="24" t="s">
        <v>107</v>
      </c>
      <c r="AL46" s="24" t="s">
        <v>103</v>
      </c>
      <c r="AM46" s="24" t="s">
        <v>57</v>
      </c>
      <c r="AN46" s="24" t="s">
        <v>58</v>
      </c>
      <c r="AO46" s="24" t="s">
        <v>59</v>
      </c>
      <c r="AP46" s="24" t="s">
        <v>60</v>
      </c>
      <c r="AQ46" s="24" t="s">
        <v>61</v>
      </c>
      <c r="AR46" s="24" t="s">
        <v>62</v>
      </c>
      <c r="AS46" s="24" t="s">
        <v>63</v>
      </c>
      <c r="AT46" s="24" t="s">
        <v>64</v>
      </c>
      <c r="AU46" s="24" t="s">
        <v>65</v>
      </c>
      <c r="AV46" s="24" t="s">
        <v>124</v>
      </c>
      <c r="AW46" s="24" t="s">
        <v>125</v>
      </c>
      <c r="AX46" s="24" t="s">
        <v>104</v>
      </c>
      <c r="AY46" s="24" t="s">
        <v>105</v>
      </c>
      <c r="AZ46" s="24" t="s">
        <v>106</v>
      </c>
      <c r="BA46" s="24" t="s">
        <v>107</v>
      </c>
      <c r="BE46" s="24" t="s">
        <v>103</v>
      </c>
      <c r="BF46" s="24" t="s">
        <v>57</v>
      </c>
      <c r="BG46" s="24" t="s">
        <v>58</v>
      </c>
      <c r="BH46" s="24" t="s">
        <v>59</v>
      </c>
      <c r="BI46" s="24" t="s">
        <v>60</v>
      </c>
      <c r="BJ46" s="24" t="s">
        <v>61</v>
      </c>
      <c r="BK46" s="24" t="s">
        <v>62</v>
      </c>
      <c r="BL46" s="24" t="s">
        <v>63</v>
      </c>
      <c r="BM46" s="24" t="s">
        <v>64</v>
      </c>
      <c r="BN46" s="24" t="s">
        <v>65</v>
      </c>
      <c r="BO46" s="24" t="s">
        <v>124</v>
      </c>
      <c r="BP46" s="24" t="s">
        <v>125</v>
      </c>
      <c r="BQ46" s="24" t="s">
        <v>104</v>
      </c>
      <c r="BR46" s="24" t="s">
        <v>105</v>
      </c>
      <c r="BS46" s="24" t="s">
        <v>106</v>
      </c>
      <c r="BT46" s="24" t="s">
        <v>107</v>
      </c>
    </row>
    <row r="47" spans="1:72" ht="15" thickBot="1" x14ac:dyDescent="0.35">
      <c r="A47" s="24" t="s">
        <v>67</v>
      </c>
      <c r="B47" s="25">
        <v>0</v>
      </c>
      <c r="C47" s="25">
        <v>184995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184995</v>
      </c>
      <c r="N47" s="25">
        <v>184995</v>
      </c>
      <c r="O47" s="25">
        <v>0</v>
      </c>
      <c r="P47" s="25">
        <v>0</v>
      </c>
      <c r="S47" s="24" t="s">
        <v>67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136613</v>
      </c>
      <c r="Z47" s="25">
        <v>0</v>
      </c>
      <c r="AA47" s="25">
        <v>0</v>
      </c>
      <c r="AB47" s="25">
        <v>0</v>
      </c>
      <c r="AC47" s="25">
        <v>48382</v>
      </c>
      <c r="AD47" s="25">
        <v>0</v>
      </c>
      <c r="AE47" s="25">
        <v>184995</v>
      </c>
      <c r="AF47" s="25">
        <v>184995</v>
      </c>
      <c r="AG47" s="25">
        <v>0</v>
      </c>
      <c r="AH47" s="25">
        <v>0</v>
      </c>
      <c r="AL47" s="24" t="s">
        <v>67</v>
      </c>
      <c r="AM47" s="25">
        <v>0</v>
      </c>
      <c r="AN47" s="25">
        <v>0</v>
      </c>
      <c r="AO47" s="25">
        <v>73594.399999999994</v>
      </c>
      <c r="AP47" s="25">
        <v>34153.5</v>
      </c>
      <c r="AQ47" s="25">
        <v>0</v>
      </c>
      <c r="AR47" s="25">
        <v>0</v>
      </c>
      <c r="AS47" s="25">
        <v>0</v>
      </c>
      <c r="AT47" s="25">
        <v>0</v>
      </c>
      <c r="AU47" s="25">
        <v>77247.399999999994</v>
      </c>
      <c r="AV47" s="25">
        <v>0</v>
      </c>
      <c r="AW47" s="25">
        <v>0</v>
      </c>
      <c r="AX47" s="25">
        <v>184995.20000000001</v>
      </c>
      <c r="AY47" s="25">
        <v>184995</v>
      </c>
      <c r="AZ47" s="25">
        <v>-0.2</v>
      </c>
      <c r="BA47" s="25">
        <v>0</v>
      </c>
      <c r="BE47" s="24" t="s">
        <v>67</v>
      </c>
      <c r="BF47" s="25">
        <v>0</v>
      </c>
      <c r="BG47" s="25">
        <v>0</v>
      </c>
      <c r="BH47" s="25">
        <v>92497.5</v>
      </c>
      <c r="BI47" s="25">
        <v>0</v>
      </c>
      <c r="BJ47" s="25">
        <v>0</v>
      </c>
      <c r="BK47" s="25">
        <v>0</v>
      </c>
      <c r="BL47" s="25">
        <v>92497.5</v>
      </c>
      <c r="BM47" s="25">
        <v>0</v>
      </c>
      <c r="BN47" s="25">
        <v>0</v>
      </c>
      <c r="BO47" s="25">
        <v>0</v>
      </c>
      <c r="BP47" s="25">
        <v>0</v>
      </c>
      <c r="BQ47" s="25">
        <v>184995</v>
      </c>
      <c r="BR47" s="25">
        <v>184995</v>
      </c>
      <c r="BS47" s="25">
        <v>0</v>
      </c>
      <c r="BT47" s="25">
        <v>0</v>
      </c>
    </row>
    <row r="48" spans="1:72" ht="15" thickBot="1" x14ac:dyDescent="0.35">
      <c r="A48" s="24" t="s">
        <v>68</v>
      </c>
      <c r="B48" s="25">
        <v>0</v>
      </c>
      <c r="C48" s="25">
        <v>0</v>
      </c>
      <c r="D48" s="25">
        <v>0</v>
      </c>
      <c r="E48" s="25">
        <v>0</v>
      </c>
      <c r="F48" s="25">
        <v>236198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236198</v>
      </c>
      <c r="N48" s="25">
        <v>236198</v>
      </c>
      <c r="O48" s="25">
        <v>0</v>
      </c>
      <c r="P48" s="25">
        <v>0</v>
      </c>
      <c r="S48" s="24" t="s">
        <v>68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236198</v>
      </c>
      <c r="AA48" s="25">
        <v>0</v>
      </c>
      <c r="AB48" s="25">
        <v>0</v>
      </c>
      <c r="AC48" s="25">
        <v>0</v>
      </c>
      <c r="AD48" s="25">
        <v>0</v>
      </c>
      <c r="AE48" s="25">
        <v>236198</v>
      </c>
      <c r="AF48" s="25">
        <v>236198</v>
      </c>
      <c r="AG48" s="25">
        <v>0</v>
      </c>
      <c r="AH48" s="25">
        <v>0</v>
      </c>
      <c r="AL48" s="24" t="s">
        <v>68</v>
      </c>
      <c r="AM48" s="25">
        <v>0</v>
      </c>
      <c r="AN48" s="25">
        <v>0</v>
      </c>
      <c r="AO48" s="25">
        <v>149408.79999999999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86788.9</v>
      </c>
      <c r="AV48" s="25">
        <v>0</v>
      </c>
      <c r="AW48" s="25">
        <v>0</v>
      </c>
      <c r="AX48" s="25">
        <v>236197.7</v>
      </c>
      <c r="AY48" s="25">
        <v>236198</v>
      </c>
      <c r="AZ48" s="25">
        <v>0.3</v>
      </c>
      <c r="BA48" s="25">
        <v>0</v>
      </c>
      <c r="BE48" s="24" t="s">
        <v>68</v>
      </c>
      <c r="BF48" s="25">
        <v>23474.5</v>
      </c>
      <c r="BG48" s="25">
        <v>0</v>
      </c>
      <c r="BH48" s="25">
        <v>99912.5</v>
      </c>
      <c r="BI48" s="25">
        <v>0</v>
      </c>
      <c r="BJ48" s="25">
        <v>0</v>
      </c>
      <c r="BK48" s="25">
        <v>18456.5</v>
      </c>
      <c r="BL48" s="25">
        <v>92497.5</v>
      </c>
      <c r="BM48" s="25">
        <v>0</v>
      </c>
      <c r="BN48" s="25">
        <v>0</v>
      </c>
      <c r="BO48" s="25">
        <v>1857</v>
      </c>
      <c r="BP48" s="25">
        <v>0</v>
      </c>
      <c r="BQ48" s="25">
        <v>236198</v>
      </c>
      <c r="BR48" s="25">
        <v>236198</v>
      </c>
      <c r="BS48" s="25">
        <v>0</v>
      </c>
      <c r="BT48" s="25">
        <v>0</v>
      </c>
    </row>
    <row r="49" spans="1:72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195571</v>
      </c>
      <c r="L49" s="25">
        <v>0</v>
      </c>
      <c r="M49" s="25">
        <v>195571</v>
      </c>
      <c r="N49" s="25">
        <v>195571</v>
      </c>
      <c r="O49" s="25">
        <v>0</v>
      </c>
      <c r="P49" s="25">
        <v>0</v>
      </c>
      <c r="S49" s="24" t="s">
        <v>69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195571</v>
      </c>
      <c r="AD49" s="25">
        <v>0</v>
      </c>
      <c r="AE49" s="25">
        <v>195571</v>
      </c>
      <c r="AF49" s="25">
        <v>195571</v>
      </c>
      <c r="AG49" s="25">
        <v>0</v>
      </c>
      <c r="AH49" s="25">
        <v>0</v>
      </c>
      <c r="AL49" s="24" t="s">
        <v>69</v>
      </c>
      <c r="AM49" s="25">
        <v>0</v>
      </c>
      <c r="AN49" s="25">
        <v>0</v>
      </c>
      <c r="AO49" s="25">
        <v>73594.399999999994</v>
      </c>
      <c r="AP49" s="25">
        <v>0</v>
      </c>
      <c r="AQ49" s="25">
        <v>0</v>
      </c>
      <c r="AR49" s="25">
        <v>0</v>
      </c>
      <c r="AS49" s="25">
        <v>39441.4</v>
      </c>
      <c r="AT49" s="25">
        <v>0</v>
      </c>
      <c r="AU49" s="25">
        <v>82535.399999999994</v>
      </c>
      <c r="AV49" s="25">
        <v>0</v>
      </c>
      <c r="AW49" s="25">
        <v>0</v>
      </c>
      <c r="AX49" s="25">
        <v>195571.20000000001</v>
      </c>
      <c r="AY49" s="25">
        <v>195571</v>
      </c>
      <c r="AZ49" s="25">
        <v>-0.2</v>
      </c>
      <c r="BA49" s="25">
        <v>0</v>
      </c>
      <c r="BE49" s="24" t="s">
        <v>69</v>
      </c>
      <c r="BF49" s="25">
        <v>0</v>
      </c>
      <c r="BG49" s="25">
        <v>0</v>
      </c>
      <c r="BH49" s="25">
        <v>103073.5</v>
      </c>
      <c r="BI49" s="25">
        <v>0</v>
      </c>
      <c r="BJ49" s="25">
        <v>0</v>
      </c>
      <c r="BK49" s="25">
        <v>0</v>
      </c>
      <c r="BL49" s="25">
        <v>92497.5</v>
      </c>
      <c r="BM49" s="25">
        <v>0</v>
      </c>
      <c r="BN49" s="25">
        <v>0</v>
      </c>
      <c r="BO49" s="25">
        <v>0</v>
      </c>
      <c r="BP49" s="25">
        <v>0</v>
      </c>
      <c r="BQ49" s="25">
        <v>195571</v>
      </c>
      <c r="BR49" s="25">
        <v>195571</v>
      </c>
      <c r="BS49" s="25">
        <v>0</v>
      </c>
      <c r="BT49" s="25">
        <v>0</v>
      </c>
    </row>
    <row r="50" spans="1:72" ht="15" thickBot="1" x14ac:dyDescent="0.35">
      <c r="A50" s="24" t="s">
        <v>70</v>
      </c>
      <c r="B50" s="25">
        <v>0</v>
      </c>
      <c r="C50" s="25">
        <v>0</v>
      </c>
      <c r="D50" s="25">
        <v>0</v>
      </c>
      <c r="E50" s="25">
        <v>0</v>
      </c>
      <c r="F50" s="25">
        <v>231944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231944</v>
      </c>
      <c r="N50" s="25">
        <v>231944</v>
      </c>
      <c r="O50" s="25">
        <v>0</v>
      </c>
      <c r="P50" s="25">
        <v>0</v>
      </c>
      <c r="S50" s="24" t="s">
        <v>70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231944</v>
      </c>
      <c r="AB50" s="25">
        <v>0</v>
      </c>
      <c r="AC50" s="25">
        <v>0</v>
      </c>
      <c r="AD50" s="25">
        <v>0</v>
      </c>
      <c r="AE50" s="25">
        <v>231944</v>
      </c>
      <c r="AF50" s="25">
        <v>231944</v>
      </c>
      <c r="AG50" s="25">
        <v>0</v>
      </c>
      <c r="AH50" s="25">
        <v>0</v>
      </c>
      <c r="AL50" s="24" t="s">
        <v>70</v>
      </c>
      <c r="AM50" s="25">
        <v>0</v>
      </c>
      <c r="AN50" s="25">
        <v>0</v>
      </c>
      <c r="AO50" s="25">
        <v>149408.79999999999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82535.399999999994</v>
      </c>
      <c r="AV50" s="25">
        <v>0</v>
      </c>
      <c r="AW50" s="25">
        <v>0</v>
      </c>
      <c r="AX50" s="25">
        <v>231944.2</v>
      </c>
      <c r="AY50" s="25">
        <v>231944</v>
      </c>
      <c r="AZ50" s="25">
        <v>-0.2</v>
      </c>
      <c r="BA50" s="25">
        <v>0</v>
      </c>
      <c r="BE50" s="24" t="s">
        <v>70</v>
      </c>
      <c r="BF50" s="25">
        <v>46949</v>
      </c>
      <c r="BG50" s="25">
        <v>0</v>
      </c>
      <c r="BH50" s="25">
        <v>92497.5</v>
      </c>
      <c r="BI50" s="25">
        <v>0</v>
      </c>
      <c r="BJ50" s="25">
        <v>0</v>
      </c>
      <c r="BK50" s="25">
        <v>0</v>
      </c>
      <c r="BL50" s="25">
        <v>92497.5</v>
      </c>
      <c r="BM50" s="25">
        <v>0</v>
      </c>
      <c r="BN50" s="25">
        <v>0</v>
      </c>
      <c r="BO50" s="25">
        <v>0</v>
      </c>
      <c r="BP50" s="25">
        <v>0</v>
      </c>
      <c r="BQ50" s="25">
        <v>231944</v>
      </c>
      <c r="BR50" s="25">
        <v>231944</v>
      </c>
      <c r="BS50" s="25">
        <v>0</v>
      </c>
      <c r="BT50" s="25">
        <v>0</v>
      </c>
    </row>
    <row r="51" spans="1:72" ht="15" thickBot="1" x14ac:dyDescent="0.35">
      <c r="A51" s="24" t="s">
        <v>71</v>
      </c>
      <c r="B51" s="25">
        <v>0</v>
      </c>
      <c r="C51" s="25">
        <v>0</v>
      </c>
      <c r="D51" s="25">
        <v>314770</v>
      </c>
      <c r="E51" s="25">
        <v>0</v>
      </c>
      <c r="F51" s="25">
        <v>0</v>
      </c>
      <c r="G51" s="25">
        <v>0</v>
      </c>
      <c r="H51" s="25">
        <v>0</v>
      </c>
      <c r="I51" s="25">
        <v>65075</v>
      </c>
      <c r="J51" s="25">
        <v>0</v>
      </c>
      <c r="K51" s="25">
        <v>0</v>
      </c>
      <c r="L51" s="25">
        <v>0</v>
      </c>
      <c r="M51" s="25">
        <v>379845</v>
      </c>
      <c r="N51" s="25">
        <v>379845</v>
      </c>
      <c r="O51" s="25">
        <v>0</v>
      </c>
      <c r="P51" s="25">
        <v>0</v>
      </c>
      <c r="S51" s="24" t="s">
        <v>71</v>
      </c>
      <c r="T51" s="25">
        <v>0</v>
      </c>
      <c r="U51" s="25">
        <v>0</v>
      </c>
      <c r="V51" s="25">
        <v>0</v>
      </c>
      <c r="W51" s="25">
        <v>379845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379845</v>
      </c>
      <c r="AF51" s="25">
        <v>379845</v>
      </c>
      <c r="AG51" s="25">
        <v>0</v>
      </c>
      <c r="AH51" s="25">
        <v>0</v>
      </c>
      <c r="AL51" s="24" t="s">
        <v>71</v>
      </c>
      <c r="AM51" s="25">
        <v>0</v>
      </c>
      <c r="AN51" s="25">
        <v>0</v>
      </c>
      <c r="AO51" s="25">
        <v>149408.79999999999</v>
      </c>
      <c r="AP51" s="25">
        <v>147900.79999999999</v>
      </c>
      <c r="AQ51" s="25">
        <v>0</v>
      </c>
      <c r="AR51" s="25">
        <v>0</v>
      </c>
      <c r="AS51" s="25">
        <v>0</v>
      </c>
      <c r="AT51" s="25">
        <v>0</v>
      </c>
      <c r="AU51" s="25">
        <v>82535.399999999994</v>
      </c>
      <c r="AV51" s="25">
        <v>0</v>
      </c>
      <c r="AW51" s="25">
        <v>0</v>
      </c>
      <c r="AX51" s="25">
        <v>379845</v>
      </c>
      <c r="AY51" s="25">
        <v>379845</v>
      </c>
      <c r="AZ51" s="25">
        <v>0</v>
      </c>
      <c r="BA51" s="25">
        <v>0</v>
      </c>
      <c r="BE51" s="24" t="s">
        <v>71</v>
      </c>
      <c r="BF51" s="25">
        <v>46949</v>
      </c>
      <c r="BG51" s="25">
        <v>0</v>
      </c>
      <c r="BH51" s="25">
        <v>128234.5</v>
      </c>
      <c r="BI51" s="25">
        <v>0</v>
      </c>
      <c r="BJ51" s="25">
        <v>6258</v>
      </c>
      <c r="BK51" s="25">
        <v>20214.5</v>
      </c>
      <c r="BL51" s="25">
        <v>92497.5</v>
      </c>
      <c r="BM51" s="25">
        <v>67136</v>
      </c>
      <c r="BN51" s="25">
        <v>0</v>
      </c>
      <c r="BO51" s="25">
        <v>18555.5</v>
      </c>
      <c r="BP51" s="25">
        <v>0</v>
      </c>
      <c r="BQ51" s="25">
        <v>379845</v>
      </c>
      <c r="BR51" s="25">
        <v>379845</v>
      </c>
      <c r="BS51" s="25">
        <v>0</v>
      </c>
      <c r="BT51" s="25">
        <v>0</v>
      </c>
    </row>
    <row r="52" spans="1:72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277857</v>
      </c>
      <c r="H52" s="25">
        <v>0</v>
      </c>
      <c r="I52" s="25">
        <v>65075</v>
      </c>
      <c r="J52" s="25">
        <v>0</v>
      </c>
      <c r="K52" s="25">
        <v>0</v>
      </c>
      <c r="L52" s="25">
        <v>0</v>
      </c>
      <c r="M52" s="25">
        <v>342932</v>
      </c>
      <c r="N52" s="25">
        <v>342932</v>
      </c>
      <c r="O52" s="25">
        <v>0</v>
      </c>
      <c r="P52" s="25">
        <v>0</v>
      </c>
      <c r="S52" s="24" t="s">
        <v>72</v>
      </c>
      <c r="T52" s="25">
        <v>0</v>
      </c>
      <c r="U52" s="25">
        <v>0</v>
      </c>
      <c r="V52" s="25">
        <v>0</v>
      </c>
      <c r="W52" s="25">
        <v>342932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342932</v>
      </c>
      <c r="AF52" s="25">
        <v>342932</v>
      </c>
      <c r="AG52" s="25">
        <v>0</v>
      </c>
      <c r="AH52" s="25">
        <v>0</v>
      </c>
      <c r="AL52" s="24" t="s">
        <v>72</v>
      </c>
      <c r="AM52" s="25">
        <v>0</v>
      </c>
      <c r="AN52" s="25">
        <v>0</v>
      </c>
      <c r="AO52" s="25">
        <v>73594.399999999994</v>
      </c>
      <c r="AP52" s="25">
        <v>147630.79999999999</v>
      </c>
      <c r="AQ52" s="25">
        <v>0</v>
      </c>
      <c r="AR52" s="25">
        <v>0</v>
      </c>
      <c r="AS52" s="25">
        <v>39171.4</v>
      </c>
      <c r="AT52" s="25">
        <v>0</v>
      </c>
      <c r="AU52" s="25">
        <v>82535.399999999994</v>
      </c>
      <c r="AV52" s="25">
        <v>0</v>
      </c>
      <c r="AW52" s="25">
        <v>0</v>
      </c>
      <c r="AX52" s="25">
        <v>342932</v>
      </c>
      <c r="AY52" s="25">
        <v>342932</v>
      </c>
      <c r="AZ52" s="25">
        <v>0</v>
      </c>
      <c r="BA52" s="25">
        <v>0</v>
      </c>
      <c r="BE52" s="24" t="s">
        <v>72</v>
      </c>
      <c r="BF52" s="25">
        <v>46949</v>
      </c>
      <c r="BG52" s="25">
        <v>0</v>
      </c>
      <c r="BH52" s="25">
        <v>128234.5</v>
      </c>
      <c r="BI52" s="25">
        <v>0</v>
      </c>
      <c r="BJ52" s="25">
        <v>6258</v>
      </c>
      <c r="BK52" s="25">
        <v>0</v>
      </c>
      <c r="BL52" s="25">
        <v>92497.5</v>
      </c>
      <c r="BM52" s="25">
        <v>67136</v>
      </c>
      <c r="BN52" s="25">
        <v>0</v>
      </c>
      <c r="BO52" s="25">
        <v>1857</v>
      </c>
      <c r="BP52" s="25">
        <v>0</v>
      </c>
      <c r="BQ52" s="25">
        <v>342932</v>
      </c>
      <c r="BR52" s="25">
        <v>342932</v>
      </c>
      <c r="BS52" s="25">
        <v>0</v>
      </c>
      <c r="BT52" s="25">
        <v>0</v>
      </c>
    </row>
    <row r="53" spans="1:72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277857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277857</v>
      </c>
      <c r="N53" s="25">
        <v>277857</v>
      </c>
      <c r="O53" s="25">
        <v>0</v>
      </c>
      <c r="P53" s="25">
        <v>0</v>
      </c>
      <c r="S53" s="24" t="s">
        <v>73</v>
      </c>
      <c r="T53" s="25">
        <v>0</v>
      </c>
      <c r="U53" s="25">
        <v>0</v>
      </c>
      <c r="V53" s="25">
        <v>0</v>
      </c>
      <c r="W53" s="25">
        <v>0</v>
      </c>
      <c r="X53" s="25">
        <v>277857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277857</v>
      </c>
      <c r="AF53" s="25">
        <v>277857</v>
      </c>
      <c r="AG53" s="25">
        <v>0</v>
      </c>
      <c r="AH53" s="25">
        <v>0</v>
      </c>
      <c r="AL53" s="24" t="s">
        <v>73</v>
      </c>
      <c r="AM53" s="25">
        <v>0</v>
      </c>
      <c r="AN53" s="25">
        <v>0</v>
      </c>
      <c r="AO53" s="25">
        <v>73594.399999999994</v>
      </c>
      <c r="AP53" s="25">
        <v>34153.5</v>
      </c>
      <c r="AQ53" s="25">
        <v>170109.3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277857.09999999998</v>
      </c>
      <c r="AY53" s="25">
        <v>277857</v>
      </c>
      <c r="AZ53" s="25">
        <v>-0.1</v>
      </c>
      <c r="BA53" s="25">
        <v>0</v>
      </c>
      <c r="BE53" s="24" t="s">
        <v>73</v>
      </c>
      <c r="BF53" s="25">
        <v>46949</v>
      </c>
      <c r="BG53" s="25">
        <v>0</v>
      </c>
      <c r="BH53" s="25">
        <v>92497.5</v>
      </c>
      <c r="BI53" s="25">
        <v>0</v>
      </c>
      <c r="BJ53" s="25">
        <v>6258</v>
      </c>
      <c r="BK53" s="25">
        <v>0</v>
      </c>
      <c r="BL53" s="25">
        <v>92497.5</v>
      </c>
      <c r="BM53" s="25">
        <v>0</v>
      </c>
      <c r="BN53" s="25">
        <v>0</v>
      </c>
      <c r="BO53" s="25">
        <v>39655</v>
      </c>
      <c r="BP53" s="25">
        <v>0</v>
      </c>
      <c r="BQ53" s="25">
        <v>277857</v>
      </c>
      <c r="BR53" s="25">
        <v>277857</v>
      </c>
      <c r="BS53" s="25">
        <v>0</v>
      </c>
      <c r="BT53" s="25">
        <v>0</v>
      </c>
    </row>
    <row r="54" spans="1:72" ht="15" thickBot="1" x14ac:dyDescent="0.35">
      <c r="A54" s="24" t="s">
        <v>74</v>
      </c>
      <c r="B54" s="25">
        <v>0</v>
      </c>
      <c r="C54" s="25">
        <v>0</v>
      </c>
      <c r="D54" s="25">
        <v>0</v>
      </c>
      <c r="E54" s="25">
        <v>305358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305358</v>
      </c>
      <c r="N54" s="25">
        <v>305358</v>
      </c>
      <c r="O54" s="25">
        <v>0</v>
      </c>
      <c r="P54" s="25">
        <v>0</v>
      </c>
      <c r="S54" s="24" t="s">
        <v>74</v>
      </c>
      <c r="T54" s="25">
        <v>305358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305358</v>
      </c>
      <c r="AF54" s="25">
        <v>305358</v>
      </c>
      <c r="AG54" s="25">
        <v>0</v>
      </c>
      <c r="AH54" s="25">
        <v>0</v>
      </c>
      <c r="AL54" s="24" t="s">
        <v>74</v>
      </c>
      <c r="AM54" s="25">
        <v>109786.8</v>
      </c>
      <c r="AN54" s="25">
        <v>0</v>
      </c>
      <c r="AO54" s="25">
        <v>73594.399999999994</v>
      </c>
      <c r="AP54" s="25">
        <v>0</v>
      </c>
      <c r="AQ54" s="25">
        <v>0</v>
      </c>
      <c r="AR54" s="25">
        <v>0</v>
      </c>
      <c r="AS54" s="25">
        <v>39441.4</v>
      </c>
      <c r="AT54" s="25">
        <v>0</v>
      </c>
      <c r="AU54" s="25">
        <v>82535.399999999994</v>
      </c>
      <c r="AV54" s="25">
        <v>0</v>
      </c>
      <c r="AW54" s="25">
        <v>0</v>
      </c>
      <c r="AX54" s="25">
        <v>305358.09999999998</v>
      </c>
      <c r="AY54" s="25">
        <v>305358</v>
      </c>
      <c r="AZ54" s="25">
        <v>-0.1</v>
      </c>
      <c r="BA54" s="25">
        <v>0</v>
      </c>
      <c r="BE54" s="24" t="s">
        <v>74</v>
      </c>
      <c r="BF54" s="25">
        <v>46949</v>
      </c>
      <c r="BG54" s="25">
        <v>0</v>
      </c>
      <c r="BH54" s="25">
        <v>128234.5</v>
      </c>
      <c r="BI54" s="25">
        <v>11105.5</v>
      </c>
      <c r="BJ54" s="25">
        <v>6258</v>
      </c>
      <c r="BK54" s="25">
        <v>18456.5</v>
      </c>
      <c r="BL54" s="25">
        <v>92497.5</v>
      </c>
      <c r="BM54" s="25">
        <v>0</v>
      </c>
      <c r="BN54" s="25">
        <v>0</v>
      </c>
      <c r="BO54" s="25">
        <v>1857</v>
      </c>
      <c r="BP54" s="25">
        <v>0</v>
      </c>
      <c r="BQ54" s="25">
        <v>305358</v>
      </c>
      <c r="BR54" s="25">
        <v>305358</v>
      </c>
      <c r="BS54" s="25">
        <v>0</v>
      </c>
      <c r="BT54" s="25">
        <v>0</v>
      </c>
    </row>
    <row r="55" spans="1:72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325328</v>
      </c>
      <c r="I55" s="25">
        <v>0</v>
      </c>
      <c r="J55" s="25">
        <v>0</v>
      </c>
      <c r="K55" s="25">
        <v>0</v>
      </c>
      <c r="L55" s="25">
        <v>0</v>
      </c>
      <c r="M55" s="25">
        <v>325328</v>
      </c>
      <c r="N55" s="25">
        <v>325328</v>
      </c>
      <c r="O55" s="25">
        <v>0</v>
      </c>
      <c r="P55" s="25">
        <v>0</v>
      </c>
      <c r="S55" s="24" t="s">
        <v>75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325328</v>
      </c>
      <c r="AC55" s="25">
        <v>0</v>
      </c>
      <c r="AD55" s="25">
        <v>0</v>
      </c>
      <c r="AE55" s="25">
        <v>325328</v>
      </c>
      <c r="AF55" s="25">
        <v>325328</v>
      </c>
      <c r="AG55" s="25">
        <v>0</v>
      </c>
      <c r="AH55" s="25">
        <v>0</v>
      </c>
      <c r="AL55" s="24" t="s">
        <v>75</v>
      </c>
      <c r="AM55" s="25">
        <v>0</v>
      </c>
      <c r="AN55" s="25">
        <v>0</v>
      </c>
      <c r="AO55" s="25">
        <v>149408.79999999999</v>
      </c>
      <c r="AP55" s="25">
        <v>34153.5</v>
      </c>
      <c r="AQ55" s="25">
        <v>0</v>
      </c>
      <c r="AR55" s="25">
        <v>10412</v>
      </c>
      <c r="AS55" s="25">
        <v>0</v>
      </c>
      <c r="AT55" s="25">
        <v>0</v>
      </c>
      <c r="AU55" s="25">
        <v>131353.79999999999</v>
      </c>
      <c r="AV55" s="25">
        <v>0</v>
      </c>
      <c r="AW55" s="25">
        <v>0</v>
      </c>
      <c r="AX55" s="25">
        <v>325328</v>
      </c>
      <c r="AY55" s="25">
        <v>325328</v>
      </c>
      <c r="AZ55" s="25">
        <v>0</v>
      </c>
      <c r="BA55" s="25">
        <v>0</v>
      </c>
      <c r="BE55" s="24" t="s">
        <v>75</v>
      </c>
      <c r="BF55" s="25">
        <v>46949</v>
      </c>
      <c r="BG55" s="25">
        <v>0</v>
      </c>
      <c r="BH55" s="25">
        <v>128234.5</v>
      </c>
      <c r="BI55" s="25">
        <v>0</v>
      </c>
      <c r="BJ55" s="25">
        <v>6258</v>
      </c>
      <c r="BK55" s="25">
        <v>18456.5</v>
      </c>
      <c r="BL55" s="25">
        <v>123573</v>
      </c>
      <c r="BM55" s="25">
        <v>0</v>
      </c>
      <c r="BN55" s="25">
        <v>0</v>
      </c>
      <c r="BO55" s="25">
        <v>1857</v>
      </c>
      <c r="BP55" s="25">
        <v>0</v>
      </c>
      <c r="BQ55" s="25">
        <v>325328</v>
      </c>
      <c r="BR55" s="25">
        <v>325328</v>
      </c>
      <c r="BS55" s="25">
        <v>0</v>
      </c>
      <c r="BT55" s="25">
        <v>0</v>
      </c>
    </row>
    <row r="56" spans="1:72" ht="15" thickBot="1" x14ac:dyDescent="0.35">
      <c r="A56" s="24" t="s">
        <v>76</v>
      </c>
      <c r="B56" s="25">
        <v>287734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65075</v>
      </c>
      <c r="J56" s="25">
        <v>0</v>
      </c>
      <c r="K56" s="25">
        <v>0</v>
      </c>
      <c r="L56" s="25">
        <v>0</v>
      </c>
      <c r="M56" s="25">
        <v>352809</v>
      </c>
      <c r="N56" s="25">
        <v>352809</v>
      </c>
      <c r="O56" s="25">
        <v>0</v>
      </c>
      <c r="P56" s="25">
        <v>0</v>
      </c>
      <c r="S56" s="24" t="s">
        <v>76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352809</v>
      </c>
      <c r="AC56" s="25">
        <v>0</v>
      </c>
      <c r="AD56" s="25">
        <v>0</v>
      </c>
      <c r="AE56" s="25">
        <v>352809</v>
      </c>
      <c r="AF56" s="25">
        <v>352809</v>
      </c>
      <c r="AG56" s="25">
        <v>0</v>
      </c>
      <c r="AH56" s="25">
        <v>0</v>
      </c>
      <c r="AL56" s="24" t="s">
        <v>76</v>
      </c>
      <c r="AM56" s="25">
        <v>0</v>
      </c>
      <c r="AN56" s="25">
        <v>0</v>
      </c>
      <c r="AO56" s="25">
        <v>221454.7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131353.79999999999</v>
      </c>
      <c r="AV56" s="25">
        <v>0</v>
      </c>
      <c r="AW56" s="25">
        <v>0</v>
      </c>
      <c r="AX56" s="25">
        <v>352808.5</v>
      </c>
      <c r="AY56" s="25">
        <v>352809</v>
      </c>
      <c r="AZ56" s="25">
        <v>0.5</v>
      </c>
      <c r="BA56" s="25">
        <v>0</v>
      </c>
      <c r="BE56" s="24" t="s">
        <v>76</v>
      </c>
      <c r="BF56" s="25">
        <v>65638</v>
      </c>
      <c r="BG56" s="25">
        <v>0</v>
      </c>
      <c r="BH56" s="25">
        <v>92497.5</v>
      </c>
      <c r="BI56" s="25">
        <v>0</v>
      </c>
      <c r="BJ56" s="25">
        <v>6258</v>
      </c>
      <c r="BK56" s="25">
        <v>0</v>
      </c>
      <c r="BL56" s="25">
        <v>92497.5</v>
      </c>
      <c r="BM56" s="25">
        <v>77362.5</v>
      </c>
      <c r="BN56" s="25">
        <v>0</v>
      </c>
      <c r="BO56" s="25">
        <v>18555.5</v>
      </c>
      <c r="BP56" s="25">
        <v>0</v>
      </c>
      <c r="BQ56" s="25">
        <v>352809</v>
      </c>
      <c r="BR56" s="25">
        <v>352809</v>
      </c>
      <c r="BS56" s="25">
        <v>0</v>
      </c>
      <c r="BT56" s="25">
        <v>0</v>
      </c>
    </row>
    <row r="57" spans="1:72" ht="15" thickBot="1" x14ac:dyDescent="0.35">
      <c r="A57" s="24" t="s">
        <v>77</v>
      </c>
      <c r="B57" s="25">
        <v>0</v>
      </c>
      <c r="C57" s="25">
        <v>0</v>
      </c>
      <c r="D57" s="25">
        <v>0</v>
      </c>
      <c r="E57" s="25">
        <v>305358</v>
      </c>
      <c r="F57" s="25">
        <v>0</v>
      </c>
      <c r="G57" s="25">
        <v>0</v>
      </c>
      <c r="H57" s="25">
        <v>20881</v>
      </c>
      <c r="I57" s="25">
        <v>0</v>
      </c>
      <c r="J57" s="25">
        <v>0</v>
      </c>
      <c r="K57" s="25">
        <v>0</v>
      </c>
      <c r="L57" s="25">
        <v>0</v>
      </c>
      <c r="M57" s="25">
        <v>326239</v>
      </c>
      <c r="N57" s="25">
        <v>326239</v>
      </c>
      <c r="O57" s="25">
        <v>0</v>
      </c>
      <c r="P57" s="25">
        <v>0</v>
      </c>
      <c r="S57" s="24" t="s">
        <v>77</v>
      </c>
      <c r="T57" s="25">
        <v>0</v>
      </c>
      <c r="U57" s="25">
        <v>0</v>
      </c>
      <c r="V57" s="25">
        <v>0</v>
      </c>
      <c r="W57" s="25">
        <v>0</v>
      </c>
      <c r="X57" s="25">
        <v>277857</v>
      </c>
      <c r="Y57" s="25">
        <v>0</v>
      </c>
      <c r="Z57" s="25">
        <v>0</v>
      </c>
      <c r="AA57" s="25">
        <v>0</v>
      </c>
      <c r="AB57" s="25">
        <v>0</v>
      </c>
      <c r="AC57" s="25">
        <v>48382</v>
      </c>
      <c r="AD57" s="25">
        <v>0</v>
      </c>
      <c r="AE57" s="25">
        <v>326239</v>
      </c>
      <c r="AF57" s="25">
        <v>326239</v>
      </c>
      <c r="AG57" s="25">
        <v>0</v>
      </c>
      <c r="AH57" s="25">
        <v>0</v>
      </c>
      <c r="AL57" s="24" t="s">
        <v>77</v>
      </c>
      <c r="AM57" s="25">
        <v>0</v>
      </c>
      <c r="AN57" s="25">
        <v>0</v>
      </c>
      <c r="AO57" s="25">
        <v>73594.399999999994</v>
      </c>
      <c r="AP57" s="25">
        <v>0</v>
      </c>
      <c r="AQ57" s="25">
        <v>170109.3</v>
      </c>
      <c r="AR57" s="25">
        <v>0</v>
      </c>
      <c r="AS57" s="25">
        <v>0</v>
      </c>
      <c r="AT57" s="25">
        <v>0</v>
      </c>
      <c r="AU57" s="25">
        <v>82535.399999999994</v>
      </c>
      <c r="AV57" s="25">
        <v>0</v>
      </c>
      <c r="AW57" s="25">
        <v>0</v>
      </c>
      <c r="AX57" s="25">
        <v>326239</v>
      </c>
      <c r="AY57" s="25">
        <v>326239</v>
      </c>
      <c r="AZ57" s="25">
        <v>0</v>
      </c>
      <c r="BA57" s="25">
        <v>0</v>
      </c>
      <c r="BE57" s="24" t="s">
        <v>77</v>
      </c>
      <c r="BF57" s="25">
        <v>46949</v>
      </c>
      <c r="BG57" s="25">
        <v>0</v>
      </c>
      <c r="BH57" s="25">
        <v>128234.5</v>
      </c>
      <c r="BI57" s="25">
        <v>11105.5</v>
      </c>
      <c r="BJ57" s="25">
        <v>0</v>
      </c>
      <c r="BK57" s="25">
        <v>18456.5</v>
      </c>
      <c r="BL57" s="25">
        <v>102938</v>
      </c>
      <c r="BM57" s="25">
        <v>0</v>
      </c>
      <c r="BN57" s="25">
        <v>0</v>
      </c>
      <c r="BO57" s="25">
        <v>18555.5</v>
      </c>
      <c r="BP57" s="25">
        <v>0</v>
      </c>
      <c r="BQ57" s="25">
        <v>326239</v>
      </c>
      <c r="BR57" s="25">
        <v>326239</v>
      </c>
      <c r="BS57" s="25">
        <v>0</v>
      </c>
      <c r="BT57" s="25">
        <v>0</v>
      </c>
    </row>
    <row r="58" spans="1:72" ht="15" thickBot="1" x14ac:dyDescent="0.35"/>
    <row r="59" spans="1:72" ht="15" thickBot="1" x14ac:dyDescent="0.35">
      <c r="A59" s="26" t="s">
        <v>108</v>
      </c>
      <c r="B59" s="27">
        <v>2192886</v>
      </c>
      <c r="S59" s="26" t="s">
        <v>108</v>
      </c>
      <c r="T59" s="38">
        <v>2116195</v>
      </c>
      <c r="AL59" s="26" t="s">
        <v>108</v>
      </c>
      <c r="AM59" s="38">
        <v>830458.8</v>
      </c>
      <c r="BE59" s="26" t="s">
        <v>108</v>
      </c>
      <c r="BF59" s="38">
        <v>472041</v>
      </c>
    </row>
    <row r="60" spans="1:72" ht="15" thickBot="1" x14ac:dyDescent="0.35">
      <c r="A60" s="26" t="s">
        <v>109</v>
      </c>
      <c r="B60" s="27">
        <v>0</v>
      </c>
      <c r="S60" s="26" t="s">
        <v>109</v>
      </c>
      <c r="T60" s="38">
        <v>0</v>
      </c>
      <c r="AL60" s="26" t="s">
        <v>109</v>
      </c>
      <c r="AM60" s="38">
        <v>0</v>
      </c>
      <c r="BE60" s="26" t="s">
        <v>109</v>
      </c>
      <c r="BF60" s="38">
        <v>0</v>
      </c>
    </row>
    <row r="61" spans="1:72" ht="15" thickBot="1" x14ac:dyDescent="0.35">
      <c r="A61" s="26" t="s">
        <v>110</v>
      </c>
      <c r="B61" s="27">
        <v>3159076</v>
      </c>
      <c r="S61" s="26" t="s">
        <v>110</v>
      </c>
      <c r="T61" s="38">
        <v>3159076</v>
      </c>
      <c r="AL61" s="26" t="s">
        <v>110</v>
      </c>
      <c r="AM61" s="38">
        <v>3159076</v>
      </c>
      <c r="BE61" s="26" t="s">
        <v>110</v>
      </c>
      <c r="BF61" s="38">
        <v>3159076</v>
      </c>
    </row>
    <row r="62" spans="1:72" ht="15" thickBot="1" x14ac:dyDescent="0.35">
      <c r="A62" s="26" t="s">
        <v>111</v>
      </c>
      <c r="B62" s="27">
        <v>3159076</v>
      </c>
      <c r="S62" s="26" t="s">
        <v>111</v>
      </c>
      <c r="T62" s="38">
        <v>3159076</v>
      </c>
      <c r="AL62" s="26" t="s">
        <v>111</v>
      </c>
      <c r="AM62" s="38">
        <v>3159076</v>
      </c>
      <c r="BE62" s="26" t="s">
        <v>111</v>
      </c>
      <c r="BF62" s="38">
        <v>3159076</v>
      </c>
    </row>
    <row r="63" spans="1:72" ht="15" thickBot="1" x14ac:dyDescent="0.35">
      <c r="A63" s="26" t="s">
        <v>112</v>
      </c>
      <c r="B63" s="27">
        <v>0</v>
      </c>
      <c r="S63" s="26" t="s">
        <v>112</v>
      </c>
      <c r="T63" s="38">
        <v>0</v>
      </c>
      <c r="AL63" s="26" t="s">
        <v>112</v>
      </c>
      <c r="AM63" s="38">
        <v>0</v>
      </c>
      <c r="BE63" s="26" t="s">
        <v>112</v>
      </c>
      <c r="BF63" s="38">
        <v>0</v>
      </c>
    </row>
    <row r="64" spans="1:72" ht="15" thickBot="1" x14ac:dyDescent="0.35">
      <c r="A64" s="26" t="s">
        <v>113</v>
      </c>
      <c r="B64" s="27"/>
      <c r="S64" s="26" t="s">
        <v>113</v>
      </c>
      <c r="T64" s="38"/>
      <c r="AL64" s="26" t="s">
        <v>113</v>
      </c>
      <c r="AM64" s="38"/>
      <c r="BE64" s="26" t="s">
        <v>113</v>
      </c>
      <c r="BF64" s="38"/>
    </row>
    <row r="65" spans="1:58" ht="15" thickBot="1" x14ac:dyDescent="0.35">
      <c r="A65" s="26" t="s">
        <v>114</v>
      </c>
      <c r="B65" s="27"/>
      <c r="S65" s="26" t="s">
        <v>114</v>
      </c>
      <c r="T65" s="38"/>
      <c r="AL65" s="26" t="s">
        <v>114</v>
      </c>
      <c r="AM65" s="38"/>
      <c r="BE65" s="26" t="s">
        <v>114</v>
      </c>
      <c r="BF65" s="38"/>
    </row>
    <row r="66" spans="1:58" ht="15" thickBot="1" x14ac:dyDescent="0.35">
      <c r="A66" s="26" t="s">
        <v>115</v>
      </c>
      <c r="B66" s="27">
        <v>0</v>
      </c>
      <c r="S66" s="26" t="s">
        <v>115</v>
      </c>
      <c r="T66" s="38">
        <v>0</v>
      </c>
      <c r="AL66" s="26" t="s">
        <v>115</v>
      </c>
      <c r="AM66" s="38">
        <v>0</v>
      </c>
      <c r="BE66" s="26" t="s">
        <v>115</v>
      </c>
      <c r="BF66" s="38">
        <v>0</v>
      </c>
    </row>
    <row r="68" spans="1:58" x14ac:dyDescent="0.3">
      <c r="A68" s="29" t="s">
        <v>116</v>
      </c>
      <c r="S68" s="29" t="s">
        <v>116</v>
      </c>
      <c r="AL68" s="29" t="s">
        <v>116</v>
      </c>
      <c r="BE68" s="29" t="s">
        <v>116</v>
      </c>
    </row>
    <row r="70" spans="1:58" x14ac:dyDescent="0.3">
      <c r="A70" s="28" t="s">
        <v>133</v>
      </c>
      <c r="S70" s="39" t="s">
        <v>213</v>
      </c>
      <c r="AL70" s="39" t="s">
        <v>213</v>
      </c>
      <c r="BE70" s="39" t="s">
        <v>213</v>
      </c>
    </row>
    <row r="71" spans="1:58" x14ac:dyDescent="0.3">
      <c r="A71" s="28" t="s">
        <v>134</v>
      </c>
      <c r="S71" s="39" t="s">
        <v>317</v>
      </c>
      <c r="AL71" s="39" t="s">
        <v>386</v>
      </c>
      <c r="BE71" s="39" t="s">
        <v>419</v>
      </c>
    </row>
    <row r="75" spans="1:58" ht="18" x14ac:dyDescent="0.3">
      <c r="B75" s="20"/>
    </row>
    <row r="76" spans="1:58" x14ac:dyDescent="0.3">
      <c r="B76" s="21"/>
    </row>
    <row r="79" spans="1:58" ht="18" x14ac:dyDescent="0.3">
      <c r="B79" s="36" t="s">
        <v>49</v>
      </c>
      <c r="C79" s="37">
        <v>8301725</v>
      </c>
      <c r="D79" s="36" t="s">
        <v>50</v>
      </c>
      <c r="E79" s="37">
        <v>11</v>
      </c>
      <c r="F79" s="36" t="s">
        <v>51</v>
      </c>
      <c r="G79" s="37">
        <v>10</v>
      </c>
      <c r="H79" s="36" t="s">
        <v>52</v>
      </c>
      <c r="I79" s="37">
        <v>11</v>
      </c>
      <c r="J79" s="36" t="s">
        <v>53</v>
      </c>
      <c r="K79" s="37">
        <v>0</v>
      </c>
      <c r="L79" s="36" t="s">
        <v>54</v>
      </c>
      <c r="M79" s="37" t="s">
        <v>276</v>
      </c>
    </row>
    <row r="80" spans="1:58" ht="18.600000000000001" thickBot="1" x14ac:dyDescent="0.35">
      <c r="B80" s="20"/>
    </row>
    <row r="81" spans="2:13" ht="15" thickBot="1" x14ac:dyDescent="0.35">
      <c r="B81" s="24" t="s">
        <v>56</v>
      </c>
      <c r="C81" s="24" t="s">
        <v>57</v>
      </c>
      <c r="D81" s="24" t="s">
        <v>58</v>
      </c>
      <c r="E81" s="24" t="s">
        <v>59</v>
      </c>
      <c r="F81" s="24" t="s">
        <v>60</v>
      </c>
      <c r="G81" s="24" t="s">
        <v>61</v>
      </c>
      <c r="H81" s="24" t="s">
        <v>62</v>
      </c>
      <c r="I81" s="24" t="s">
        <v>63</v>
      </c>
      <c r="J81" s="24" t="s">
        <v>64</v>
      </c>
      <c r="K81" s="24" t="s">
        <v>65</v>
      </c>
      <c r="L81" s="24" t="s">
        <v>124</v>
      </c>
      <c r="M81" s="24" t="s">
        <v>268</v>
      </c>
    </row>
    <row r="82" spans="2:13" ht="15" thickBot="1" x14ac:dyDescent="0.35">
      <c r="B82" s="24" t="s">
        <v>67</v>
      </c>
      <c r="C82" s="25">
        <v>1</v>
      </c>
      <c r="D82" s="25">
        <v>8</v>
      </c>
      <c r="E82" s="25">
        <v>6</v>
      </c>
      <c r="F82" s="25">
        <v>4</v>
      </c>
      <c r="G82" s="25">
        <v>3</v>
      </c>
      <c r="H82" s="25">
        <v>3</v>
      </c>
      <c r="I82" s="25">
        <v>6</v>
      </c>
      <c r="J82" s="25">
        <v>5</v>
      </c>
      <c r="K82" s="25">
        <v>3</v>
      </c>
      <c r="L82" s="25">
        <v>3</v>
      </c>
      <c r="M82" s="25">
        <v>184995</v>
      </c>
    </row>
    <row r="83" spans="2:13" ht="15" thickBot="1" x14ac:dyDescent="0.35">
      <c r="B83" s="24" t="s">
        <v>68</v>
      </c>
      <c r="C83" s="25">
        <v>3</v>
      </c>
      <c r="D83" s="25">
        <v>7</v>
      </c>
      <c r="E83" s="25">
        <v>7</v>
      </c>
      <c r="F83" s="25">
        <v>1</v>
      </c>
      <c r="G83" s="25">
        <v>7</v>
      </c>
      <c r="H83" s="25">
        <v>3</v>
      </c>
      <c r="I83" s="25">
        <v>6</v>
      </c>
      <c r="J83" s="25">
        <v>5</v>
      </c>
      <c r="K83" s="25">
        <v>4</v>
      </c>
      <c r="L83" s="25">
        <v>4</v>
      </c>
      <c r="M83" s="25">
        <v>236198</v>
      </c>
    </row>
    <row r="84" spans="2:13" ht="15" thickBot="1" x14ac:dyDescent="0.35">
      <c r="B84" s="24" t="s">
        <v>69</v>
      </c>
      <c r="C84" s="25">
        <v>2</v>
      </c>
      <c r="D84" s="25">
        <v>6</v>
      </c>
      <c r="E84" s="25">
        <v>5</v>
      </c>
      <c r="F84" s="25">
        <v>3</v>
      </c>
      <c r="G84" s="25">
        <v>6</v>
      </c>
      <c r="H84" s="25">
        <v>3</v>
      </c>
      <c r="I84" s="25">
        <v>6</v>
      </c>
      <c r="J84" s="25">
        <v>5</v>
      </c>
      <c r="K84" s="25">
        <v>1</v>
      </c>
      <c r="L84" s="25">
        <v>1</v>
      </c>
      <c r="M84" s="25">
        <v>195571</v>
      </c>
    </row>
    <row r="85" spans="2:13" ht="15" thickBot="1" x14ac:dyDescent="0.35">
      <c r="B85" s="24" t="s">
        <v>70</v>
      </c>
      <c r="C85" s="25">
        <v>4</v>
      </c>
      <c r="D85" s="25">
        <v>8</v>
      </c>
      <c r="E85" s="25">
        <v>9</v>
      </c>
      <c r="F85" s="25">
        <v>2</v>
      </c>
      <c r="G85" s="25">
        <v>5</v>
      </c>
      <c r="H85" s="25">
        <v>3</v>
      </c>
      <c r="I85" s="25">
        <v>6</v>
      </c>
      <c r="J85" s="25">
        <v>5</v>
      </c>
      <c r="K85" s="25">
        <v>2</v>
      </c>
      <c r="L85" s="25">
        <v>2</v>
      </c>
      <c r="M85" s="25">
        <v>231944</v>
      </c>
    </row>
    <row r="86" spans="2:13" ht="15" thickBot="1" x14ac:dyDescent="0.35">
      <c r="B86" s="24" t="s">
        <v>71</v>
      </c>
      <c r="C86" s="25">
        <v>9</v>
      </c>
      <c r="D86" s="25">
        <v>1</v>
      </c>
      <c r="E86" s="25">
        <v>3</v>
      </c>
      <c r="F86" s="25">
        <v>6</v>
      </c>
      <c r="G86" s="25">
        <v>11</v>
      </c>
      <c r="H86" s="25">
        <v>3</v>
      </c>
      <c r="I86" s="25">
        <v>2</v>
      </c>
      <c r="J86" s="25">
        <v>2</v>
      </c>
      <c r="K86" s="25">
        <v>9</v>
      </c>
      <c r="L86" s="25">
        <v>9</v>
      </c>
      <c r="M86" s="25">
        <v>379845</v>
      </c>
    </row>
    <row r="87" spans="2:13" ht="15" thickBot="1" x14ac:dyDescent="0.35">
      <c r="B87" s="24" t="s">
        <v>72</v>
      </c>
      <c r="C87" s="25">
        <v>5</v>
      </c>
      <c r="D87" s="25">
        <v>5</v>
      </c>
      <c r="E87" s="25">
        <v>8</v>
      </c>
      <c r="F87" s="25">
        <v>6</v>
      </c>
      <c r="G87" s="25">
        <v>2</v>
      </c>
      <c r="H87" s="25">
        <v>3</v>
      </c>
      <c r="I87" s="25">
        <v>3</v>
      </c>
      <c r="J87" s="25">
        <v>5</v>
      </c>
      <c r="K87" s="25">
        <v>5</v>
      </c>
      <c r="L87" s="25">
        <v>5</v>
      </c>
      <c r="M87" s="25">
        <v>342932</v>
      </c>
    </row>
    <row r="88" spans="2:13" ht="15" thickBot="1" x14ac:dyDescent="0.35">
      <c r="B88" s="24" t="s">
        <v>73</v>
      </c>
      <c r="C88" s="25">
        <v>10</v>
      </c>
      <c r="D88" s="25">
        <v>8</v>
      </c>
      <c r="E88" s="25">
        <v>10</v>
      </c>
      <c r="F88" s="25">
        <v>6</v>
      </c>
      <c r="G88" s="25">
        <v>1</v>
      </c>
      <c r="H88" s="25">
        <v>3</v>
      </c>
      <c r="I88" s="25">
        <v>6</v>
      </c>
      <c r="J88" s="25">
        <v>5</v>
      </c>
      <c r="K88" s="25">
        <v>11</v>
      </c>
      <c r="L88" s="25">
        <v>11</v>
      </c>
      <c r="M88" s="25">
        <v>277857</v>
      </c>
    </row>
    <row r="89" spans="2:13" ht="15" thickBot="1" x14ac:dyDescent="0.35">
      <c r="B89" s="24" t="s">
        <v>74</v>
      </c>
      <c r="C89" s="25">
        <v>7</v>
      </c>
      <c r="D89" s="25">
        <v>2</v>
      </c>
      <c r="E89" s="25">
        <v>1</v>
      </c>
      <c r="F89" s="25">
        <v>6</v>
      </c>
      <c r="G89" s="25">
        <v>10</v>
      </c>
      <c r="H89" s="25">
        <v>3</v>
      </c>
      <c r="I89" s="25">
        <v>4</v>
      </c>
      <c r="J89" s="25">
        <v>3</v>
      </c>
      <c r="K89" s="25">
        <v>7</v>
      </c>
      <c r="L89" s="25">
        <v>7</v>
      </c>
      <c r="M89" s="25">
        <v>305358</v>
      </c>
    </row>
    <row r="90" spans="2:13" ht="15" thickBot="1" x14ac:dyDescent="0.35">
      <c r="B90" s="24" t="s">
        <v>75</v>
      </c>
      <c r="C90" s="25">
        <v>8</v>
      </c>
      <c r="D90" s="25">
        <v>2</v>
      </c>
      <c r="E90" s="25">
        <v>4</v>
      </c>
      <c r="F90" s="25">
        <v>6</v>
      </c>
      <c r="G90" s="25">
        <v>9</v>
      </c>
      <c r="H90" s="25">
        <v>1</v>
      </c>
      <c r="I90" s="25">
        <v>6</v>
      </c>
      <c r="J90" s="25">
        <v>3</v>
      </c>
      <c r="K90" s="25">
        <v>6</v>
      </c>
      <c r="L90" s="25">
        <v>6</v>
      </c>
      <c r="M90" s="25">
        <v>325328</v>
      </c>
    </row>
    <row r="91" spans="2:13" ht="15" thickBot="1" x14ac:dyDescent="0.35">
      <c r="B91" s="24" t="s">
        <v>76</v>
      </c>
      <c r="C91" s="25">
        <v>11</v>
      </c>
      <c r="D91" s="25">
        <v>8</v>
      </c>
      <c r="E91" s="25">
        <v>10</v>
      </c>
      <c r="F91" s="25">
        <v>6</v>
      </c>
      <c r="G91" s="25">
        <v>4</v>
      </c>
      <c r="H91" s="25">
        <v>3</v>
      </c>
      <c r="I91" s="25">
        <v>1</v>
      </c>
      <c r="J91" s="25">
        <v>1</v>
      </c>
      <c r="K91" s="25">
        <v>10</v>
      </c>
      <c r="L91" s="25">
        <v>10</v>
      </c>
      <c r="M91" s="25">
        <v>352809</v>
      </c>
    </row>
    <row r="92" spans="2:13" ht="15" thickBot="1" x14ac:dyDescent="0.35">
      <c r="B92" s="24" t="s">
        <v>77</v>
      </c>
      <c r="C92" s="25">
        <v>6</v>
      </c>
      <c r="D92" s="25">
        <v>4</v>
      </c>
      <c r="E92" s="25">
        <v>2</v>
      </c>
      <c r="F92" s="25">
        <v>5</v>
      </c>
      <c r="G92" s="25">
        <v>8</v>
      </c>
      <c r="H92" s="25">
        <v>2</v>
      </c>
      <c r="I92" s="25">
        <v>5</v>
      </c>
      <c r="J92" s="25">
        <v>5</v>
      </c>
      <c r="K92" s="25">
        <v>8</v>
      </c>
      <c r="L92" s="25">
        <v>8</v>
      </c>
      <c r="M92" s="25">
        <v>326239</v>
      </c>
    </row>
    <row r="93" spans="2:13" ht="18.600000000000001" thickBot="1" x14ac:dyDescent="0.35">
      <c r="B93" s="20"/>
    </row>
    <row r="94" spans="2:13" ht="15" thickBot="1" x14ac:dyDescent="0.35">
      <c r="B94" s="24" t="s">
        <v>78</v>
      </c>
      <c r="C94" s="24" t="s">
        <v>57</v>
      </c>
      <c r="D94" s="24" t="s">
        <v>58</v>
      </c>
      <c r="E94" s="24" t="s">
        <v>59</v>
      </c>
      <c r="F94" s="24" t="s">
        <v>60</v>
      </c>
      <c r="G94" s="24" t="s">
        <v>61</v>
      </c>
      <c r="H94" s="24" t="s">
        <v>62</v>
      </c>
      <c r="I94" s="24" t="s">
        <v>63</v>
      </c>
      <c r="J94" s="24" t="s">
        <v>64</v>
      </c>
      <c r="K94" s="24" t="s">
        <v>65</v>
      </c>
      <c r="L94" s="24" t="s">
        <v>124</v>
      </c>
    </row>
    <row r="95" spans="2:13" ht="15" thickBot="1" x14ac:dyDescent="0.35">
      <c r="B95" s="24" t="s">
        <v>79</v>
      </c>
      <c r="C95" s="25" t="s">
        <v>174</v>
      </c>
      <c r="D95" s="25" t="s">
        <v>175</v>
      </c>
      <c r="E95" s="25" t="s">
        <v>176</v>
      </c>
      <c r="F95" s="25" t="s">
        <v>177</v>
      </c>
      <c r="G95" s="25" t="s">
        <v>178</v>
      </c>
      <c r="H95" s="25" t="s">
        <v>179</v>
      </c>
      <c r="I95" s="25" t="s">
        <v>277</v>
      </c>
      <c r="J95" s="25" t="s">
        <v>86</v>
      </c>
      <c r="K95" s="25" t="s">
        <v>181</v>
      </c>
      <c r="L95" s="25" t="s">
        <v>86</v>
      </c>
    </row>
    <row r="96" spans="2:13" ht="15" thickBot="1" x14ac:dyDescent="0.35">
      <c r="B96" s="24" t="s">
        <v>88</v>
      </c>
      <c r="C96" s="25" t="s">
        <v>86</v>
      </c>
      <c r="D96" s="25" t="s">
        <v>86</v>
      </c>
      <c r="E96" s="25" t="s">
        <v>176</v>
      </c>
      <c r="F96" s="25" t="s">
        <v>182</v>
      </c>
      <c r="G96" s="25" t="s">
        <v>178</v>
      </c>
      <c r="H96" s="25" t="s">
        <v>183</v>
      </c>
      <c r="I96" s="25" t="s">
        <v>180</v>
      </c>
      <c r="J96" s="25" t="s">
        <v>86</v>
      </c>
      <c r="K96" s="25" t="s">
        <v>86</v>
      </c>
      <c r="L96" s="25" t="s">
        <v>86</v>
      </c>
    </row>
    <row r="97" spans="2:12" ht="15" thickBot="1" x14ac:dyDescent="0.35">
      <c r="B97" s="24" t="s">
        <v>92</v>
      </c>
      <c r="C97" s="25" t="s">
        <v>86</v>
      </c>
      <c r="D97" s="25" t="s">
        <v>86</v>
      </c>
      <c r="E97" s="25" t="s">
        <v>86</v>
      </c>
      <c r="F97" s="25" t="s">
        <v>86</v>
      </c>
      <c r="G97" s="25" t="s">
        <v>86</v>
      </c>
      <c r="H97" s="25" t="s">
        <v>86</v>
      </c>
      <c r="I97" s="25" t="s">
        <v>180</v>
      </c>
      <c r="J97" s="25" t="s">
        <v>86</v>
      </c>
      <c r="K97" s="25" t="s">
        <v>86</v>
      </c>
      <c r="L97" s="25" t="s">
        <v>86</v>
      </c>
    </row>
    <row r="98" spans="2:12" ht="15" thickBot="1" x14ac:dyDescent="0.35">
      <c r="B98" s="24" t="s">
        <v>93</v>
      </c>
      <c r="C98" s="25" t="s">
        <v>86</v>
      </c>
      <c r="D98" s="25" t="s">
        <v>86</v>
      </c>
      <c r="E98" s="25" t="s">
        <v>86</v>
      </c>
      <c r="F98" s="25" t="s">
        <v>86</v>
      </c>
      <c r="G98" s="25" t="s">
        <v>86</v>
      </c>
      <c r="H98" s="25" t="s">
        <v>86</v>
      </c>
      <c r="I98" s="25" t="s">
        <v>86</v>
      </c>
      <c r="J98" s="25" t="s">
        <v>86</v>
      </c>
      <c r="K98" s="25" t="s">
        <v>86</v>
      </c>
      <c r="L98" s="25" t="s">
        <v>86</v>
      </c>
    </row>
    <row r="99" spans="2:12" ht="15" thickBot="1" x14ac:dyDescent="0.35">
      <c r="B99" s="24" t="s">
        <v>95</v>
      </c>
      <c r="C99" s="25" t="s">
        <v>86</v>
      </c>
      <c r="D99" s="25" t="s">
        <v>86</v>
      </c>
      <c r="E99" s="25" t="s">
        <v>86</v>
      </c>
      <c r="F99" s="25" t="s">
        <v>86</v>
      </c>
      <c r="G99" s="25" t="s">
        <v>86</v>
      </c>
      <c r="H99" s="25" t="s">
        <v>86</v>
      </c>
      <c r="I99" s="25" t="s">
        <v>86</v>
      </c>
      <c r="J99" s="25" t="s">
        <v>86</v>
      </c>
      <c r="K99" s="25" t="s">
        <v>86</v>
      </c>
      <c r="L99" s="25" t="s">
        <v>86</v>
      </c>
    </row>
    <row r="100" spans="2:12" ht="15" thickBot="1" x14ac:dyDescent="0.35">
      <c r="B100" s="24" t="s">
        <v>96</v>
      </c>
      <c r="C100" s="25" t="s">
        <v>86</v>
      </c>
      <c r="D100" s="25" t="s">
        <v>86</v>
      </c>
      <c r="E100" s="25" t="s">
        <v>86</v>
      </c>
      <c r="F100" s="25" t="s">
        <v>86</v>
      </c>
      <c r="G100" s="25" t="s">
        <v>86</v>
      </c>
      <c r="H100" s="25" t="s">
        <v>86</v>
      </c>
      <c r="I100" s="25" t="s">
        <v>86</v>
      </c>
      <c r="J100" s="25" t="s">
        <v>86</v>
      </c>
      <c r="K100" s="25" t="s">
        <v>86</v>
      </c>
      <c r="L100" s="25" t="s">
        <v>86</v>
      </c>
    </row>
    <row r="101" spans="2:12" ht="15" thickBot="1" x14ac:dyDescent="0.35">
      <c r="B101" s="24" t="s">
        <v>97</v>
      </c>
      <c r="C101" s="25" t="s">
        <v>86</v>
      </c>
      <c r="D101" s="25" t="s">
        <v>86</v>
      </c>
      <c r="E101" s="25" t="s">
        <v>86</v>
      </c>
      <c r="F101" s="25" t="s">
        <v>86</v>
      </c>
      <c r="G101" s="25" t="s">
        <v>86</v>
      </c>
      <c r="H101" s="25" t="s">
        <v>86</v>
      </c>
      <c r="I101" s="25" t="s">
        <v>86</v>
      </c>
      <c r="J101" s="25" t="s">
        <v>86</v>
      </c>
      <c r="K101" s="25" t="s">
        <v>86</v>
      </c>
      <c r="L101" s="25" t="s">
        <v>86</v>
      </c>
    </row>
    <row r="102" spans="2:12" ht="15" thickBot="1" x14ac:dyDescent="0.35">
      <c r="B102" s="24" t="s">
        <v>98</v>
      </c>
      <c r="C102" s="25" t="s">
        <v>86</v>
      </c>
      <c r="D102" s="25" t="s">
        <v>86</v>
      </c>
      <c r="E102" s="25" t="s">
        <v>86</v>
      </c>
      <c r="F102" s="25" t="s">
        <v>86</v>
      </c>
      <c r="G102" s="25" t="s">
        <v>86</v>
      </c>
      <c r="H102" s="25" t="s">
        <v>86</v>
      </c>
      <c r="I102" s="25" t="s">
        <v>86</v>
      </c>
      <c r="J102" s="25" t="s">
        <v>86</v>
      </c>
      <c r="K102" s="25" t="s">
        <v>86</v>
      </c>
      <c r="L102" s="25" t="s">
        <v>86</v>
      </c>
    </row>
    <row r="103" spans="2:12" ht="15" thickBot="1" x14ac:dyDescent="0.35">
      <c r="B103" s="24" t="s">
        <v>99</v>
      </c>
      <c r="C103" s="25" t="s">
        <v>86</v>
      </c>
      <c r="D103" s="25" t="s">
        <v>86</v>
      </c>
      <c r="E103" s="25" t="s">
        <v>86</v>
      </c>
      <c r="F103" s="25" t="s">
        <v>86</v>
      </c>
      <c r="G103" s="25" t="s">
        <v>86</v>
      </c>
      <c r="H103" s="25" t="s">
        <v>86</v>
      </c>
      <c r="I103" s="25" t="s">
        <v>86</v>
      </c>
      <c r="J103" s="25" t="s">
        <v>86</v>
      </c>
      <c r="K103" s="25" t="s">
        <v>86</v>
      </c>
      <c r="L103" s="25" t="s">
        <v>86</v>
      </c>
    </row>
    <row r="104" spans="2:12" ht="15" thickBot="1" x14ac:dyDescent="0.35">
      <c r="B104" s="24" t="s">
        <v>100</v>
      </c>
      <c r="C104" s="25" t="s">
        <v>86</v>
      </c>
      <c r="D104" s="25" t="s">
        <v>86</v>
      </c>
      <c r="E104" s="25" t="s">
        <v>86</v>
      </c>
      <c r="F104" s="25" t="s">
        <v>86</v>
      </c>
      <c r="G104" s="25" t="s">
        <v>86</v>
      </c>
      <c r="H104" s="25" t="s">
        <v>86</v>
      </c>
      <c r="I104" s="25" t="s">
        <v>86</v>
      </c>
      <c r="J104" s="25" t="s">
        <v>86</v>
      </c>
      <c r="K104" s="25" t="s">
        <v>86</v>
      </c>
      <c r="L104" s="25" t="s">
        <v>86</v>
      </c>
    </row>
    <row r="105" spans="2:12" ht="15" thickBot="1" x14ac:dyDescent="0.35">
      <c r="B105" s="24" t="s">
        <v>101</v>
      </c>
      <c r="C105" s="25" t="s">
        <v>86</v>
      </c>
      <c r="D105" s="25" t="s">
        <v>86</v>
      </c>
      <c r="E105" s="25" t="s">
        <v>86</v>
      </c>
      <c r="F105" s="25" t="s">
        <v>86</v>
      </c>
      <c r="G105" s="25" t="s">
        <v>86</v>
      </c>
      <c r="H105" s="25" t="s">
        <v>86</v>
      </c>
      <c r="I105" s="25" t="s">
        <v>86</v>
      </c>
      <c r="J105" s="25" t="s">
        <v>86</v>
      </c>
      <c r="K105" s="25" t="s">
        <v>86</v>
      </c>
      <c r="L105" s="25" t="s">
        <v>86</v>
      </c>
    </row>
    <row r="106" spans="2:12" ht="18.600000000000001" thickBot="1" x14ac:dyDescent="0.35">
      <c r="B106" s="20"/>
    </row>
    <row r="107" spans="2:12" ht="15" thickBot="1" x14ac:dyDescent="0.35">
      <c r="B107" s="24" t="s">
        <v>102</v>
      </c>
      <c r="C107" s="24" t="s">
        <v>57</v>
      </c>
      <c r="D107" s="24" t="s">
        <v>58</v>
      </c>
      <c r="E107" s="24" t="s">
        <v>59</v>
      </c>
      <c r="F107" s="24" t="s">
        <v>60</v>
      </c>
      <c r="G107" s="24" t="s">
        <v>61</v>
      </c>
      <c r="H107" s="24" t="s">
        <v>62</v>
      </c>
      <c r="I107" s="24" t="s">
        <v>63</v>
      </c>
      <c r="J107" s="24" t="s">
        <v>64</v>
      </c>
      <c r="K107" s="24" t="s">
        <v>65</v>
      </c>
      <c r="L107" s="24" t="s">
        <v>124</v>
      </c>
    </row>
    <row r="108" spans="2:12" ht="15" thickBot="1" x14ac:dyDescent="0.35">
      <c r="B108" s="24" t="s">
        <v>79</v>
      </c>
      <c r="C108" s="25">
        <v>184995</v>
      </c>
      <c r="D108" s="25">
        <v>314770</v>
      </c>
      <c r="E108" s="25">
        <v>305358</v>
      </c>
      <c r="F108" s="25">
        <v>236198</v>
      </c>
      <c r="G108" s="25">
        <v>277857</v>
      </c>
      <c r="H108" s="25">
        <v>325328</v>
      </c>
      <c r="I108" s="25">
        <v>352809</v>
      </c>
      <c r="J108" s="25">
        <v>0</v>
      </c>
      <c r="K108" s="25">
        <v>195571</v>
      </c>
      <c r="L108" s="25">
        <v>0</v>
      </c>
    </row>
    <row r="109" spans="2:12" ht="15" thickBot="1" x14ac:dyDescent="0.35">
      <c r="B109" s="24" t="s">
        <v>88</v>
      </c>
      <c r="C109" s="25">
        <v>0</v>
      </c>
      <c r="D109" s="25">
        <v>0</v>
      </c>
      <c r="E109" s="25">
        <v>305358</v>
      </c>
      <c r="F109" s="25">
        <v>231944</v>
      </c>
      <c r="G109" s="25">
        <v>277857</v>
      </c>
      <c r="H109" s="25">
        <v>20881</v>
      </c>
      <c r="I109" s="25">
        <v>65075</v>
      </c>
      <c r="J109" s="25">
        <v>0</v>
      </c>
      <c r="K109" s="25">
        <v>0</v>
      </c>
      <c r="L109" s="25">
        <v>0</v>
      </c>
    </row>
    <row r="110" spans="2:12" ht="15" thickBot="1" x14ac:dyDescent="0.35">
      <c r="B110" s="24" t="s">
        <v>92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65075</v>
      </c>
      <c r="J110" s="25">
        <v>0</v>
      </c>
      <c r="K110" s="25">
        <v>0</v>
      </c>
      <c r="L110" s="25">
        <v>0</v>
      </c>
    </row>
    <row r="111" spans="2:12" ht="15" thickBot="1" x14ac:dyDescent="0.35">
      <c r="B111" s="24" t="s">
        <v>93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5" thickBot="1" x14ac:dyDescent="0.35">
      <c r="B112" s="24" t="s">
        <v>95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</row>
    <row r="113" spans="2:16" ht="15" thickBot="1" x14ac:dyDescent="0.35">
      <c r="B113" s="24" t="s">
        <v>96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</row>
    <row r="114" spans="2:16" ht="15" thickBot="1" x14ac:dyDescent="0.35">
      <c r="B114" s="24" t="s">
        <v>97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</row>
    <row r="115" spans="2:16" ht="15" thickBot="1" x14ac:dyDescent="0.35">
      <c r="B115" s="24" t="s">
        <v>98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6" ht="15" thickBot="1" x14ac:dyDescent="0.35">
      <c r="B116" s="24" t="s">
        <v>99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2:16" ht="15" thickBot="1" x14ac:dyDescent="0.35">
      <c r="B117" s="24" t="s">
        <v>100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</row>
    <row r="118" spans="2:16" ht="15" thickBot="1" x14ac:dyDescent="0.35">
      <c r="B118" s="24" t="s">
        <v>101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6" ht="18.600000000000001" thickBot="1" x14ac:dyDescent="0.35">
      <c r="B119" s="20"/>
    </row>
    <row r="120" spans="2:16" ht="15" thickBot="1" x14ac:dyDescent="0.35">
      <c r="B120" s="24" t="s">
        <v>103</v>
      </c>
      <c r="C120" s="24" t="s">
        <v>57</v>
      </c>
      <c r="D120" s="24" t="s">
        <v>58</v>
      </c>
      <c r="E120" s="24" t="s">
        <v>59</v>
      </c>
      <c r="F120" s="24" t="s">
        <v>60</v>
      </c>
      <c r="G120" s="24" t="s">
        <v>61</v>
      </c>
      <c r="H120" s="24" t="s">
        <v>62</v>
      </c>
      <c r="I120" s="24" t="s">
        <v>63</v>
      </c>
      <c r="J120" s="24" t="s">
        <v>64</v>
      </c>
      <c r="K120" s="24" t="s">
        <v>65</v>
      </c>
      <c r="L120" s="24" t="s">
        <v>124</v>
      </c>
      <c r="M120" s="24" t="s">
        <v>104</v>
      </c>
      <c r="N120" s="24" t="s">
        <v>105</v>
      </c>
      <c r="O120" s="24" t="s">
        <v>106</v>
      </c>
      <c r="P120" s="24" t="s">
        <v>107</v>
      </c>
    </row>
    <row r="121" spans="2:16" ht="15" thickBot="1" x14ac:dyDescent="0.35">
      <c r="B121" s="24" t="s">
        <v>67</v>
      </c>
      <c r="C121" s="25">
        <v>184995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184995</v>
      </c>
      <c r="N121" s="25">
        <v>184995</v>
      </c>
      <c r="O121" s="25">
        <v>0</v>
      </c>
      <c r="P121" s="25">
        <v>0</v>
      </c>
    </row>
    <row r="122" spans="2:16" ht="15" thickBot="1" x14ac:dyDescent="0.35">
      <c r="B122" s="24" t="s">
        <v>68</v>
      </c>
      <c r="C122" s="25">
        <v>0</v>
      </c>
      <c r="D122" s="25">
        <v>0</v>
      </c>
      <c r="E122" s="25">
        <v>0</v>
      </c>
      <c r="F122" s="25">
        <v>236198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236198</v>
      </c>
      <c r="N122" s="25">
        <v>236198</v>
      </c>
      <c r="O122" s="25">
        <v>0</v>
      </c>
      <c r="P122" s="25">
        <v>0</v>
      </c>
    </row>
    <row r="123" spans="2:16" ht="15" thickBot="1" x14ac:dyDescent="0.35">
      <c r="B123" s="24" t="s">
        <v>69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195571</v>
      </c>
      <c r="L123" s="25">
        <v>0</v>
      </c>
      <c r="M123" s="25">
        <v>195571</v>
      </c>
      <c r="N123" s="25">
        <v>195571</v>
      </c>
      <c r="O123" s="25">
        <v>0</v>
      </c>
      <c r="P123" s="25">
        <v>0</v>
      </c>
    </row>
    <row r="124" spans="2:16" ht="15" thickBot="1" x14ac:dyDescent="0.35">
      <c r="B124" s="24" t="s">
        <v>70</v>
      </c>
      <c r="C124" s="25">
        <v>0</v>
      </c>
      <c r="D124" s="25">
        <v>0</v>
      </c>
      <c r="E124" s="25">
        <v>0</v>
      </c>
      <c r="F124" s="25">
        <v>231944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231944</v>
      </c>
      <c r="N124" s="25">
        <v>231944</v>
      </c>
      <c r="O124" s="25">
        <v>0</v>
      </c>
      <c r="P124" s="25">
        <v>0</v>
      </c>
    </row>
    <row r="125" spans="2:16" ht="15" thickBot="1" x14ac:dyDescent="0.35">
      <c r="B125" s="24" t="s">
        <v>71</v>
      </c>
      <c r="C125" s="25">
        <v>0</v>
      </c>
      <c r="D125" s="25">
        <v>314770</v>
      </c>
      <c r="E125" s="25">
        <v>0</v>
      </c>
      <c r="F125" s="25">
        <v>0</v>
      </c>
      <c r="G125" s="25">
        <v>0</v>
      </c>
      <c r="H125" s="25">
        <v>0</v>
      </c>
      <c r="I125" s="25">
        <v>65075</v>
      </c>
      <c r="J125" s="25">
        <v>0</v>
      </c>
      <c r="K125" s="25">
        <v>0</v>
      </c>
      <c r="L125" s="25">
        <v>0</v>
      </c>
      <c r="M125" s="25">
        <v>379845</v>
      </c>
      <c r="N125" s="25">
        <v>379845</v>
      </c>
      <c r="O125" s="25">
        <v>0</v>
      </c>
      <c r="P125" s="25">
        <v>0</v>
      </c>
    </row>
    <row r="126" spans="2:16" ht="15" thickBot="1" x14ac:dyDescent="0.35">
      <c r="B126" s="24" t="s">
        <v>72</v>
      </c>
      <c r="C126" s="25">
        <v>0</v>
      </c>
      <c r="D126" s="25">
        <v>0</v>
      </c>
      <c r="E126" s="25">
        <v>0</v>
      </c>
      <c r="F126" s="25">
        <v>0</v>
      </c>
      <c r="G126" s="25">
        <v>277857</v>
      </c>
      <c r="H126" s="25">
        <v>0</v>
      </c>
      <c r="I126" s="25">
        <v>65075</v>
      </c>
      <c r="J126" s="25">
        <v>0</v>
      </c>
      <c r="K126" s="25">
        <v>0</v>
      </c>
      <c r="L126" s="25">
        <v>0</v>
      </c>
      <c r="M126" s="25">
        <v>342932</v>
      </c>
      <c r="N126" s="25">
        <v>342932</v>
      </c>
      <c r="O126" s="25">
        <v>0</v>
      </c>
      <c r="P126" s="25">
        <v>0</v>
      </c>
    </row>
    <row r="127" spans="2:16" ht="15" thickBot="1" x14ac:dyDescent="0.35">
      <c r="B127" s="24" t="s">
        <v>73</v>
      </c>
      <c r="C127" s="25">
        <v>0</v>
      </c>
      <c r="D127" s="25">
        <v>0</v>
      </c>
      <c r="E127" s="25">
        <v>0</v>
      </c>
      <c r="F127" s="25">
        <v>0</v>
      </c>
      <c r="G127" s="25">
        <v>277857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277857</v>
      </c>
      <c r="N127" s="25">
        <v>277857</v>
      </c>
      <c r="O127" s="25">
        <v>0</v>
      </c>
      <c r="P127" s="25">
        <v>0</v>
      </c>
    </row>
    <row r="128" spans="2:16" ht="15" thickBot="1" x14ac:dyDescent="0.35">
      <c r="B128" s="24" t="s">
        <v>74</v>
      </c>
      <c r="C128" s="25">
        <v>0</v>
      </c>
      <c r="D128" s="25">
        <v>0</v>
      </c>
      <c r="E128" s="25">
        <v>305358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305358</v>
      </c>
      <c r="N128" s="25">
        <v>305358</v>
      </c>
      <c r="O128" s="25">
        <v>0</v>
      </c>
      <c r="P128" s="25">
        <v>0</v>
      </c>
    </row>
    <row r="129" spans="2:16" ht="15" thickBot="1" x14ac:dyDescent="0.35">
      <c r="B129" s="24" t="s">
        <v>75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325328</v>
      </c>
      <c r="I129" s="25">
        <v>0</v>
      </c>
      <c r="J129" s="25">
        <v>0</v>
      </c>
      <c r="K129" s="25">
        <v>0</v>
      </c>
      <c r="L129" s="25">
        <v>0</v>
      </c>
      <c r="M129" s="25">
        <v>325328</v>
      </c>
      <c r="N129" s="25">
        <v>325328</v>
      </c>
      <c r="O129" s="25">
        <v>0</v>
      </c>
      <c r="P129" s="25">
        <v>0</v>
      </c>
    </row>
    <row r="130" spans="2:16" ht="15" thickBot="1" x14ac:dyDescent="0.35">
      <c r="B130" s="24" t="s">
        <v>76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352809</v>
      </c>
      <c r="J130" s="25">
        <v>0</v>
      </c>
      <c r="K130" s="25">
        <v>0</v>
      </c>
      <c r="L130" s="25">
        <v>0</v>
      </c>
      <c r="M130" s="25">
        <v>352809</v>
      </c>
      <c r="N130" s="25">
        <v>352809</v>
      </c>
      <c r="O130" s="25">
        <v>0</v>
      </c>
      <c r="P130" s="25">
        <v>0</v>
      </c>
    </row>
    <row r="131" spans="2:16" ht="15" thickBot="1" x14ac:dyDescent="0.35">
      <c r="B131" s="24" t="s">
        <v>77</v>
      </c>
      <c r="C131" s="25">
        <v>0</v>
      </c>
      <c r="D131" s="25">
        <v>0</v>
      </c>
      <c r="E131" s="25">
        <v>305358</v>
      </c>
      <c r="F131" s="25">
        <v>0</v>
      </c>
      <c r="G131" s="25">
        <v>0</v>
      </c>
      <c r="H131" s="25">
        <v>20881</v>
      </c>
      <c r="I131" s="25">
        <v>0</v>
      </c>
      <c r="J131" s="25">
        <v>0</v>
      </c>
      <c r="K131" s="25">
        <v>0</v>
      </c>
      <c r="L131" s="25">
        <v>0</v>
      </c>
      <c r="M131" s="25">
        <v>326239</v>
      </c>
      <c r="N131" s="25">
        <v>326239</v>
      </c>
      <c r="O131" s="25">
        <v>0</v>
      </c>
      <c r="P131" s="25">
        <v>0</v>
      </c>
    </row>
    <row r="132" spans="2:16" ht="15" thickBot="1" x14ac:dyDescent="0.35"/>
    <row r="133" spans="2:16" ht="15" thickBot="1" x14ac:dyDescent="0.35">
      <c r="B133" s="26" t="s">
        <v>108</v>
      </c>
      <c r="C133" s="38">
        <v>2192886</v>
      </c>
    </row>
    <row r="134" spans="2:16" ht="15" thickBot="1" x14ac:dyDescent="0.35">
      <c r="B134" s="26" t="s">
        <v>109</v>
      </c>
      <c r="C134" s="38">
        <v>0</v>
      </c>
    </row>
    <row r="135" spans="2:16" ht="15" thickBot="1" x14ac:dyDescent="0.35">
      <c r="B135" s="26" t="s">
        <v>110</v>
      </c>
      <c r="C135" s="38">
        <v>3159076</v>
      </c>
    </row>
    <row r="136" spans="2:16" ht="15" thickBot="1" x14ac:dyDescent="0.35">
      <c r="B136" s="26" t="s">
        <v>111</v>
      </c>
      <c r="C136" s="38">
        <v>3159076</v>
      </c>
    </row>
    <row r="137" spans="2:16" ht="15" thickBot="1" x14ac:dyDescent="0.35">
      <c r="B137" s="26" t="s">
        <v>112</v>
      </c>
      <c r="C137" s="38">
        <v>0</v>
      </c>
    </row>
    <row r="138" spans="2:16" ht="15" thickBot="1" x14ac:dyDescent="0.35">
      <c r="B138" s="26" t="s">
        <v>113</v>
      </c>
      <c r="C138" s="38"/>
    </row>
    <row r="139" spans="2:16" ht="15" thickBot="1" x14ac:dyDescent="0.35">
      <c r="B139" s="26" t="s">
        <v>114</v>
      </c>
      <c r="C139" s="38"/>
    </row>
    <row r="140" spans="2:16" ht="15" thickBot="1" x14ac:dyDescent="0.35">
      <c r="B140" s="26" t="s">
        <v>115</v>
      </c>
      <c r="C140" s="38">
        <v>0</v>
      </c>
    </row>
    <row r="142" spans="2:16" x14ac:dyDescent="0.3">
      <c r="B142" s="29" t="s">
        <v>116</v>
      </c>
    </row>
    <row r="144" spans="2:16" x14ac:dyDescent="0.3">
      <c r="B144" s="39" t="s">
        <v>213</v>
      </c>
    </row>
    <row r="145" spans="2:2" x14ac:dyDescent="0.3">
      <c r="B145" s="39" t="s">
        <v>278</v>
      </c>
    </row>
  </sheetData>
  <hyperlinks>
    <hyperlink ref="A68" r:id="rId1" display="https://miau.my-x.hu/myx-free/coco/test/611969620250728140224.html" xr:uid="{D3848DF9-87C9-424D-8228-091016F1C77C}"/>
    <hyperlink ref="B142" r:id="rId2" display="https://miau.my-x.hu/myx-free/coco/test/830172520250804131844.html" xr:uid="{5ECF3A29-1505-4121-85C6-69714C5A8B52}"/>
    <hyperlink ref="S68" r:id="rId3" display="https://miau.my-x.hu/myx-free/coco/test/435973520250804132718.html" xr:uid="{0270A378-8F99-43D1-8B60-4EE44E06445E}"/>
    <hyperlink ref="AL68" r:id="rId4" display="https://miau.my-x.hu/myx-free/coco/test/605865020250804134107.html" xr:uid="{FEFAD721-6F0A-4EE2-9926-ABA4827D5C3B}"/>
    <hyperlink ref="BE68" r:id="rId5" display="https://miau.my-x.hu/myx-free/coco/test/749392920250804143059.html" xr:uid="{83F24D4B-D126-4818-AD3A-4D0DA87A025A}"/>
  </hyperlinks>
  <pageMargins left="0.7" right="0.7" top="0.75" bottom="0.75" header="0.3" footer="0.3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4559-5456-4C39-8923-ED27CD874303}">
  <dimension ref="A1:AN106"/>
  <sheetViews>
    <sheetView topLeftCell="A67" zoomScale="69" workbookViewId="0">
      <selection activeCell="M92" sqref="M92:V102"/>
    </sheetView>
  </sheetViews>
  <sheetFormatPr defaultRowHeight="14.4" x14ac:dyDescent="0.3"/>
  <cols>
    <col min="2" max="2" width="10.5546875" bestFit="1" customWidth="1"/>
    <col min="3" max="5" width="5.21875" bestFit="1" customWidth="1"/>
    <col min="6" max="10" width="2.21875" customWidth="1"/>
    <col min="11" max="11" width="5.5546875" bestFit="1" customWidth="1"/>
  </cols>
  <sheetData>
    <row r="1" spans="1:34" x14ac:dyDescent="0.3">
      <c r="L1" t="s">
        <v>217</v>
      </c>
      <c r="M1" t="s">
        <v>217</v>
      </c>
    </row>
    <row r="2" spans="1:34" ht="86.4" x14ac:dyDescent="0.3">
      <c r="A2" s="35" t="s">
        <v>194</v>
      </c>
      <c r="B2" s="1"/>
      <c r="C2" s="2"/>
      <c r="D2" s="2"/>
      <c r="E2" s="3"/>
      <c r="F2" s="3"/>
      <c r="G2" s="3"/>
      <c r="H2" s="3"/>
      <c r="I2" s="3"/>
      <c r="J2" s="3"/>
      <c r="K2" s="3"/>
      <c r="L2" s="14" t="s">
        <v>1</v>
      </c>
      <c r="M2" s="14" t="s">
        <v>1</v>
      </c>
      <c r="N2" s="4" t="s">
        <v>2</v>
      </c>
      <c r="O2" s="4" t="s">
        <v>2</v>
      </c>
      <c r="P2" s="4" t="s">
        <v>2</v>
      </c>
      <c r="Q2" s="4" t="s">
        <v>2</v>
      </c>
      <c r="R2" s="4" t="s">
        <v>2</v>
      </c>
      <c r="S2" s="4" t="s">
        <v>2</v>
      </c>
      <c r="T2" s="4" t="s">
        <v>2</v>
      </c>
      <c r="U2" s="2" t="s">
        <v>3</v>
      </c>
      <c r="V2" s="2" t="s">
        <v>3</v>
      </c>
      <c r="W2" s="17" t="s">
        <v>1</v>
      </c>
      <c r="X2" s="17" t="s">
        <v>1</v>
      </c>
      <c r="AA2" s="11" t="s">
        <v>17</v>
      </c>
      <c r="AB2" s="11" t="s">
        <v>17</v>
      </c>
      <c r="AC2" s="11" t="s">
        <v>17</v>
      </c>
      <c r="AD2" s="11" t="s">
        <v>17</v>
      </c>
      <c r="AE2" s="11" t="s">
        <v>17</v>
      </c>
      <c r="AG2" s="4" t="s">
        <v>1</v>
      </c>
      <c r="AH2" s="4" t="s">
        <v>1</v>
      </c>
    </row>
    <row r="3" spans="1:34" ht="43.2" x14ac:dyDescent="0.3">
      <c r="A3" s="1" t="s">
        <v>4</v>
      </c>
      <c r="B3" s="1" t="s">
        <v>4</v>
      </c>
      <c r="C3" s="5" t="s">
        <v>44</v>
      </c>
      <c r="D3" s="5" t="s">
        <v>45</v>
      </c>
      <c r="E3" s="5" t="s">
        <v>46</v>
      </c>
      <c r="F3" s="5"/>
      <c r="G3" s="5"/>
      <c r="H3" s="5"/>
      <c r="I3" s="5"/>
      <c r="J3" s="5"/>
      <c r="K3" s="5"/>
      <c r="L3" s="15" t="s">
        <v>5</v>
      </c>
      <c r="M3" s="15" t="s">
        <v>6</v>
      </c>
      <c r="N3" s="6" t="s">
        <v>7</v>
      </c>
      <c r="O3" s="6" t="s">
        <v>8</v>
      </c>
      <c r="P3" s="6" t="s">
        <v>9</v>
      </c>
      <c r="Q3" s="6" t="s">
        <v>10</v>
      </c>
      <c r="R3" s="6" t="s">
        <v>11</v>
      </c>
      <c r="S3" s="6" t="s">
        <v>12</v>
      </c>
      <c r="T3" s="6" t="s">
        <v>13</v>
      </c>
      <c r="U3" s="31" t="s">
        <v>14</v>
      </c>
      <c r="V3" s="5" t="s">
        <v>15</v>
      </c>
      <c r="W3" s="18" t="s">
        <v>5</v>
      </c>
      <c r="X3" s="18" t="s">
        <v>6</v>
      </c>
      <c r="AA3" s="12" t="s">
        <v>18</v>
      </c>
      <c r="AB3" s="12" t="s">
        <v>19</v>
      </c>
      <c r="AC3" s="12" t="s">
        <v>20</v>
      </c>
      <c r="AD3" s="12" t="s">
        <v>21</v>
      </c>
      <c r="AE3" s="12" t="s">
        <v>22</v>
      </c>
      <c r="AG3" s="6" t="s">
        <v>5</v>
      </c>
      <c r="AH3" s="6" t="s">
        <v>6</v>
      </c>
    </row>
    <row r="4" spans="1:34" x14ac:dyDescent="0.3">
      <c r="A4" s="7" t="s">
        <v>16</v>
      </c>
      <c r="B4" s="7">
        <v>2011</v>
      </c>
      <c r="C4" s="8">
        <f>SUM(N4:T4)</f>
        <v>1</v>
      </c>
      <c r="D4" s="8">
        <f>SUM(U4:V4)</f>
        <v>1</v>
      </c>
      <c r="E4" s="8">
        <f>SUM(W4:X4)</f>
        <v>1</v>
      </c>
      <c r="F4" s="8"/>
      <c r="G4" s="8"/>
      <c r="H4" s="8"/>
      <c r="I4" s="8"/>
      <c r="J4" s="8"/>
      <c r="K4" s="8"/>
      <c r="L4" s="16">
        <v>0.97271152794670346</v>
      </c>
      <c r="M4" s="16">
        <v>2.7288472053296542E-2</v>
      </c>
      <c r="N4" s="9">
        <v>0</v>
      </c>
      <c r="O4" s="9">
        <v>0.20218579234972678</v>
      </c>
      <c r="P4" s="9">
        <v>0.18032786885245902</v>
      </c>
      <c r="Q4" s="9">
        <v>0.61748633879781423</v>
      </c>
      <c r="R4" s="9">
        <v>0</v>
      </c>
      <c r="S4" s="9">
        <v>0</v>
      </c>
      <c r="T4" s="9">
        <v>0</v>
      </c>
      <c r="U4" s="8">
        <v>0.78509433962264152</v>
      </c>
      <c r="V4" s="8">
        <v>0.2149056603773585</v>
      </c>
      <c r="W4" s="19">
        <v>0.92866312121767836</v>
      </c>
      <c r="X4" s="19">
        <v>7.1336878782321658E-2</v>
      </c>
      <c r="AA4" s="13">
        <v>1.8304960644334616E-4</v>
      </c>
      <c r="AB4" s="13">
        <v>5.8575874061870771E-3</v>
      </c>
      <c r="AC4" s="13">
        <v>0.15943620721215448</v>
      </c>
      <c r="AD4" s="13">
        <v>0.65952773201537618</v>
      </c>
      <c r="AE4" s="13">
        <v>0.17499542375983893</v>
      </c>
      <c r="AG4" s="9">
        <v>0.92866312121767836</v>
      </c>
      <c r="AH4" s="9">
        <v>7.1336878782321658E-2</v>
      </c>
    </row>
    <row r="5" spans="1:34" x14ac:dyDescent="0.3">
      <c r="A5" s="7" t="s">
        <v>16</v>
      </c>
      <c r="B5" s="7">
        <v>2012</v>
      </c>
      <c r="C5" s="8">
        <f t="shared" ref="C5:C14" si="0">SUM(N5:T5)</f>
        <v>1</v>
      </c>
      <c r="D5" s="8">
        <f t="shared" ref="D5:D14" si="1">SUM(U5:V5)</f>
        <v>1</v>
      </c>
      <c r="E5" s="8">
        <f t="shared" ref="E5:E14" si="2">SUM(W5:X5)</f>
        <v>1</v>
      </c>
      <c r="F5" s="8"/>
      <c r="G5" s="8"/>
      <c r="H5" s="8"/>
      <c r="I5" s="8"/>
      <c r="J5" s="8"/>
      <c r="K5" s="8"/>
      <c r="L5" s="16">
        <v>0.90521139854172072</v>
      </c>
      <c r="M5" s="16">
        <v>9.4788601458279276E-2</v>
      </c>
      <c r="N5" s="9">
        <v>4.9504950495049506E-3</v>
      </c>
      <c r="O5" s="9">
        <v>0.18316831683168316</v>
      </c>
      <c r="P5" s="9">
        <v>0.25742574257425743</v>
      </c>
      <c r="Q5" s="9">
        <v>0.5544554455445545</v>
      </c>
      <c r="R5" s="9">
        <v>0</v>
      </c>
      <c r="S5" s="9">
        <v>0</v>
      </c>
      <c r="T5" s="9">
        <v>0</v>
      </c>
      <c r="U5" s="8">
        <v>0.78806855636123929</v>
      </c>
      <c r="V5" s="8">
        <v>0.21193144363876071</v>
      </c>
      <c r="W5" s="19">
        <v>0.9312459651387992</v>
      </c>
      <c r="X5" s="19">
        <v>6.8754034861200769E-2</v>
      </c>
      <c r="AA5" s="13">
        <v>3.1948881789137381E-4</v>
      </c>
      <c r="AB5" s="13">
        <v>6.3897763578274758E-3</v>
      </c>
      <c r="AC5" s="13">
        <v>0.13450479233226836</v>
      </c>
      <c r="AD5" s="13">
        <v>0.63258785942492013</v>
      </c>
      <c r="AE5" s="13">
        <v>0.22619808306709266</v>
      </c>
      <c r="AG5" s="9">
        <v>0.9312459651387992</v>
      </c>
      <c r="AH5" s="9">
        <v>6.8754034861200769E-2</v>
      </c>
    </row>
    <row r="6" spans="1:34" x14ac:dyDescent="0.3">
      <c r="A6" s="7" t="s">
        <v>16</v>
      </c>
      <c r="B6" s="7">
        <v>2013</v>
      </c>
      <c r="C6" s="8">
        <f t="shared" si="0"/>
        <v>1</v>
      </c>
      <c r="D6" s="8">
        <f t="shared" si="1"/>
        <v>1</v>
      </c>
      <c r="E6" s="8">
        <f t="shared" si="2"/>
        <v>1</v>
      </c>
      <c r="F6" s="8"/>
      <c r="G6" s="8"/>
      <c r="H6" s="8"/>
      <c r="I6" s="8"/>
      <c r="J6" s="8"/>
      <c r="K6" s="8"/>
      <c r="L6" s="16">
        <v>0.90472279077895912</v>
      </c>
      <c r="M6" s="16">
        <v>9.5277209221040882E-2</v>
      </c>
      <c r="N6" s="9">
        <v>1.282051282051282E-2</v>
      </c>
      <c r="O6" s="9">
        <v>0.20512820512820512</v>
      </c>
      <c r="P6" s="9">
        <v>0.22756410256410256</v>
      </c>
      <c r="Q6" s="9">
        <v>0.55448717948717952</v>
      </c>
      <c r="R6" s="9">
        <v>0</v>
      </c>
      <c r="S6" s="9">
        <v>0</v>
      </c>
      <c r="T6" s="9">
        <v>0</v>
      </c>
      <c r="U6" s="8">
        <v>0.76034812141795793</v>
      </c>
      <c r="V6" s="8">
        <v>0.23965187858204204</v>
      </c>
      <c r="W6" s="19">
        <v>0.9311482168625026</v>
      </c>
      <c r="X6" s="19">
        <v>6.885178313749743E-2</v>
      </c>
      <c r="AA6" s="13">
        <v>2.0437359493153485E-4</v>
      </c>
      <c r="AB6" s="13">
        <v>6.1312078479460455E-3</v>
      </c>
      <c r="AC6" s="13">
        <v>0.14653586756591047</v>
      </c>
      <c r="AD6" s="13">
        <v>0.66155732679337831</v>
      </c>
      <c r="AE6" s="13">
        <v>0.18557122419783365</v>
      </c>
      <c r="AG6" s="9">
        <v>0.9311482168625026</v>
      </c>
      <c r="AH6" s="9">
        <v>6.885178313749743E-2</v>
      </c>
    </row>
    <row r="7" spans="1:34" x14ac:dyDescent="0.3">
      <c r="A7" s="7" t="s">
        <v>16</v>
      </c>
      <c r="B7" s="7">
        <v>2015</v>
      </c>
      <c r="C7" s="8">
        <f t="shared" si="0"/>
        <v>1</v>
      </c>
      <c r="D7" s="8">
        <f t="shared" si="1"/>
        <v>1</v>
      </c>
      <c r="E7" s="8">
        <f t="shared" si="2"/>
        <v>1</v>
      </c>
      <c r="F7" s="8"/>
      <c r="G7" s="8"/>
      <c r="H7" s="8"/>
      <c r="I7" s="8"/>
      <c r="J7" s="8"/>
      <c r="K7" s="8"/>
      <c r="L7" s="16">
        <v>0.58387242062887579</v>
      </c>
      <c r="M7" s="16">
        <v>0.41612757937112421</v>
      </c>
      <c r="N7" s="9">
        <v>0</v>
      </c>
      <c r="O7" s="9">
        <v>0.15094339622641509</v>
      </c>
      <c r="P7" s="9">
        <v>0.25157232704402516</v>
      </c>
      <c r="Q7" s="9">
        <v>0.59748427672955973</v>
      </c>
      <c r="R7" s="9">
        <v>0</v>
      </c>
      <c r="S7" s="9">
        <v>0</v>
      </c>
      <c r="T7" s="9">
        <v>0</v>
      </c>
      <c r="U7" s="8">
        <v>0.77706766917293235</v>
      </c>
      <c r="V7" s="8">
        <v>0.22293233082706768</v>
      </c>
      <c r="W7" s="19">
        <v>0.93834367019336007</v>
      </c>
      <c r="X7" s="19">
        <v>6.165632980663991E-2</v>
      </c>
      <c r="AA7" s="13">
        <v>0</v>
      </c>
      <c r="AB7" s="13">
        <v>4.6461758398856322E-3</v>
      </c>
      <c r="AC7" s="13">
        <v>0.13116511794138672</v>
      </c>
      <c r="AD7" s="13">
        <v>0.64224446032880633</v>
      </c>
      <c r="AE7" s="13">
        <v>0.22194424588992137</v>
      </c>
      <c r="AG7" s="9">
        <v>0.93834367019336007</v>
      </c>
      <c r="AH7" s="9">
        <v>6.165632980663991E-2</v>
      </c>
    </row>
    <row r="8" spans="1:34" x14ac:dyDescent="0.3">
      <c r="A8" s="7" t="s">
        <v>16</v>
      </c>
      <c r="B8" s="7">
        <v>2016</v>
      </c>
      <c r="C8" s="8">
        <f t="shared" si="0"/>
        <v>1</v>
      </c>
      <c r="D8" s="8">
        <f t="shared" si="1"/>
        <v>1</v>
      </c>
      <c r="E8" s="8">
        <f t="shared" si="2"/>
        <v>1</v>
      </c>
      <c r="F8" s="8"/>
      <c r="G8" s="8"/>
      <c r="H8" s="8"/>
      <c r="I8" s="8"/>
      <c r="J8" s="8"/>
      <c r="K8" s="8"/>
      <c r="L8" s="16">
        <v>0.96007140731182861</v>
      </c>
      <c r="M8" s="16">
        <v>3.9928592688171394E-2</v>
      </c>
      <c r="N8" s="9">
        <v>0.16666666666666666</v>
      </c>
      <c r="O8" s="9">
        <v>0.25</v>
      </c>
      <c r="P8" s="9">
        <v>0</v>
      </c>
      <c r="Q8" s="9">
        <v>0.33333333333333331</v>
      </c>
      <c r="R8" s="9">
        <v>0</v>
      </c>
      <c r="S8" s="9">
        <v>8.3333333333333329E-2</v>
      </c>
      <c r="T8" s="9">
        <v>0.16666666666666666</v>
      </c>
      <c r="U8" s="8">
        <v>0.90620871862615593</v>
      </c>
      <c r="V8" s="8">
        <v>9.3791281373844126E-2</v>
      </c>
      <c r="W8" s="19">
        <v>0.98064516129032253</v>
      </c>
      <c r="X8" s="19">
        <v>1.935483870967742E-2</v>
      </c>
      <c r="AA8" s="13">
        <v>1.288659793814433E-3</v>
      </c>
      <c r="AB8" s="13">
        <v>1.288659793814433E-3</v>
      </c>
      <c r="AC8" s="13">
        <v>4.8969072164948453E-2</v>
      </c>
      <c r="AD8" s="13">
        <v>0.57860824742268047</v>
      </c>
      <c r="AE8" s="13">
        <v>0.36984536082474229</v>
      </c>
      <c r="AG8" s="9">
        <v>0.98064516129032253</v>
      </c>
      <c r="AH8" s="9">
        <v>1.935483870967742E-2</v>
      </c>
    </row>
    <row r="9" spans="1:34" x14ac:dyDescent="0.3">
      <c r="A9" s="7" t="s">
        <v>16</v>
      </c>
      <c r="B9" s="7">
        <v>2017</v>
      </c>
      <c r="C9" s="8">
        <f t="shared" si="0"/>
        <v>1</v>
      </c>
      <c r="D9" s="8">
        <f t="shared" si="1"/>
        <v>1</v>
      </c>
      <c r="E9" s="8">
        <f t="shared" si="2"/>
        <v>1</v>
      </c>
      <c r="F9" s="8"/>
      <c r="G9" s="8"/>
      <c r="H9" s="8"/>
      <c r="I9" s="8"/>
      <c r="J9" s="8"/>
      <c r="K9" s="8"/>
      <c r="L9" s="16">
        <v>0.68018183138763078</v>
      </c>
      <c r="M9" s="16">
        <v>0.31981816861236922</v>
      </c>
      <c r="N9" s="9">
        <v>7.6923076923076927E-2</v>
      </c>
      <c r="O9" s="9">
        <v>0.15384615384615385</v>
      </c>
      <c r="P9" s="9">
        <v>0</v>
      </c>
      <c r="Q9" s="9">
        <v>0.69230769230769229</v>
      </c>
      <c r="R9" s="9">
        <v>0</v>
      </c>
      <c r="S9" s="9">
        <v>7.6923076923076927E-2</v>
      </c>
      <c r="T9" s="9">
        <v>0</v>
      </c>
      <c r="U9" s="8">
        <v>0.87065868263473056</v>
      </c>
      <c r="V9" s="8">
        <v>0.12934131736526946</v>
      </c>
      <c r="W9" s="19">
        <v>0.95545134818288391</v>
      </c>
      <c r="X9" s="19">
        <v>4.4548651817116064E-2</v>
      </c>
      <c r="AA9" s="13">
        <v>0</v>
      </c>
      <c r="AB9" s="13">
        <v>0</v>
      </c>
      <c r="AC9" s="13">
        <v>4.807692307692308E-2</v>
      </c>
      <c r="AD9" s="13">
        <v>0.61899038461538458</v>
      </c>
      <c r="AE9" s="13">
        <v>0.33293269230769229</v>
      </c>
      <c r="AG9" s="9">
        <v>0.95545134818288391</v>
      </c>
      <c r="AH9" s="9">
        <v>4.4548651817116064E-2</v>
      </c>
    </row>
    <row r="10" spans="1:34" x14ac:dyDescent="0.3">
      <c r="A10" s="7" t="s">
        <v>16</v>
      </c>
      <c r="B10" s="10">
        <v>2018</v>
      </c>
      <c r="C10" s="8">
        <f t="shared" si="0"/>
        <v>1</v>
      </c>
      <c r="D10" s="8">
        <f t="shared" si="1"/>
        <v>1</v>
      </c>
      <c r="E10" s="8">
        <f t="shared" si="2"/>
        <v>1</v>
      </c>
      <c r="F10" s="8"/>
      <c r="G10" s="8"/>
      <c r="H10" s="8"/>
      <c r="I10" s="8"/>
      <c r="J10" s="8"/>
      <c r="K10" s="8"/>
      <c r="L10" s="16">
        <v>0.10861837669009822</v>
      </c>
      <c r="M10" s="16">
        <v>0.89138162330990178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8">
        <v>0.92727272727272725</v>
      </c>
      <c r="V10" s="8">
        <v>7.2727272727272724E-2</v>
      </c>
      <c r="W10" s="19">
        <v>0.98181818181818181</v>
      </c>
      <c r="X10" s="19">
        <v>1.8181818181818181E-2</v>
      </c>
      <c r="AA10" s="13">
        <v>0</v>
      </c>
      <c r="AB10" s="13">
        <v>0</v>
      </c>
      <c r="AC10" s="13">
        <v>7.1428571428571425E-2</v>
      </c>
      <c r="AD10" s="13">
        <v>0.6607142857142857</v>
      </c>
      <c r="AE10" s="13">
        <v>0.26785714285714285</v>
      </c>
      <c r="AG10" s="9">
        <v>0.98181818181818181</v>
      </c>
      <c r="AH10" s="9">
        <v>1.8181818181818181E-2</v>
      </c>
    </row>
    <row r="11" spans="1:34" x14ac:dyDescent="0.3">
      <c r="A11" s="7" t="s">
        <v>16</v>
      </c>
      <c r="B11" s="7">
        <v>2019</v>
      </c>
      <c r="C11" s="8">
        <f t="shared" si="0"/>
        <v>1</v>
      </c>
      <c r="D11" s="8">
        <f t="shared" si="1"/>
        <v>1</v>
      </c>
      <c r="E11" s="8">
        <f t="shared" si="2"/>
        <v>1</v>
      </c>
      <c r="F11" s="8"/>
      <c r="G11" s="8"/>
      <c r="H11" s="8"/>
      <c r="I11" s="8"/>
      <c r="J11" s="8"/>
      <c r="K11" s="8"/>
      <c r="L11" s="16">
        <v>6.5582725268593878E-2</v>
      </c>
      <c r="M11" s="16">
        <v>0.93441727473140612</v>
      </c>
      <c r="N11" s="9">
        <v>0.15384615384615385</v>
      </c>
      <c r="O11" s="9">
        <v>0.38461538461538464</v>
      </c>
      <c r="P11" s="9">
        <v>0</v>
      </c>
      <c r="Q11" s="9">
        <v>0.34615384615384615</v>
      </c>
      <c r="R11" s="9">
        <v>0</v>
      </c>
      <c r="S11" s="9">
        <v>3.8461538461538464E-2</v>
      </c>
      <c r="T11" s="9">
        <v>7.6923076923076927E-2</v>
      </c>
      <c r="U11" s="8">
        <v>0.90393013100436681</v>
      </c>
      <c r="V11" s="8">
        <v>9.606986899563319E-2</v>
      </c>
      <c r="W11" s="19">
        <v>0.9760479041916168</v>
      </c>
      <c r="X11" s="19">
        <v>2.3952095808383235E-2</v>
      </c>
      <c r="AA11" s="13">
        <v>0</v>
      </c>
      <c r="AB11" s="13">
        <v>1.6877637130801688E-3</v>
      </c>
      <c r="AC11" s="13">
        <v>8.0168776371308023E-2</v>
      </c>
      <c r="AD11" s="13">
        <v>0.62278481012658227</v>
      </c>
      <c r="AE11" s="13">
        <v>0.29535864978902954</v>
      </c>
      <c r="AG11" s="9">
        <v>0.9760479041916168</v>
      </c>
      <c r="AH11" s="9">
        <v>2.3952095808383235E-2</v>
      </c>
    </row>
    <row r="12" spans="1:34" x14ac:dyDescent="0.3">
      <c r="A12" s="7" t="s">
        <v>16</v>
      </c>
      <c r="B12" s="7">
        <v>2020</v>
      </c>
      <c r="C12" s="8">
        <f t="shared" si="0"/>
        <v>1</v>
      </c>
      <c r="D12" s="8">
        <f t="shared" si="1"/>
        <v>1</v>
      </c>
      <c r="E12" s="8">
        <f t="shared" si="2"/>
        <v>1</v>
      </c>
      <c r="F12" s="8"/>
      <c r="G12" s="8"/>
      <c r="H12" s="8"/>
      <c r="I12" s="8"/>
      <c r="J12" s="8"/>
      <c r="K12" s="8"/>
      <c r="L12" s="16">
        <v>0.69522013748784484</v>
      </c>
      <c r="M12" s="16">
        <v>0.30477986251215516</v>
      </c>
      <c r="N12" s="9">
        <v>0.15384615384615385</v>
      </c>
      <c r="O12" s="9">
        <v>0.23076923076923078</v>
      </c>
      <c r="P12" s="9">
        <v>0</v>
      </c>
      <c r="Q12" s="9">
        <v>0.46153846153846156</v>
      </c>
      <c r="R12" s="9">
        <v>7.6923076923076927E-2</v>
      </c>
      <c r="S12" s="9">
        <v>0</v>
      </c>
      <c r="T12" s="9">
        <v>7.6923076923076927E-2</v>
      </c>
      <c r="U12" s="8">
        <v>0.89291101055806943</v>
      </c>
      <c r="V12" s="8">
        <v>0.10708898944193061</v>
      </c>
      <c r="W12" s="19">
        <v>0.97950219619326506</v>
      </c>
      <c r="X12" s="19">
        <v>2.0497803806734993E-2</v>
      </c>
      <c r="AA12" s="13">
        <v>0</v>
      </c>
      <c r="AB12" s="13">
        <v>4.3795620437956208E-3</v>
      </c>
      <c r="AC12" s="13">
        <v>7.153284671532846E-2</v>
      </c>
      <c r="AD12" s="13">
        <v>0.60875912408759125</v>
      </c>
      <c r="AE12" s="13">
        <v>0.31532846715328466</v>
      </c>
      <c r="AG12" s="9">
        <v>0.97950219619326506</v>
      </c>
      <c r="AH12" s="9">
        <v>2.0497803806734993E-2</v>
      </c>
    </row>
    <row r="13" spans="1:34" x14ac:dyDescent="0.3">
      <c r="A13" s="7" t="s">
        <v>16</v>
      </c>
      <c r="B13" s="7">
        <v>2021</v>
      </c>
      <c r="C13" s="8">
        <f t="shared" si="0"/>
        <v>1</v>
      </c>
      <c r="D13" s="8">
        <f t="shared" si="1"/>
        <v>1</v>
      </c>
      <c r="E13" s="8">
        <f t="shared" si="2"/>
        <v>1</v>
      </c>
      <c r="F13" s="8"/>
      <c r="G13" s="8"/>
      <c r="H13" s="8"/>
      <c r="I13" s="8"/>
      <c r="J13" s="8"/>
      <c r="K13" s="8"/>
      <c r="L13" s="16">
        <v>0.22097327814631895</v>
      </c>
      <c r="M13" s="16">
        <v>0.77902672185368105</v>
      </c>
      <c r="N13" s="9">
        <v>0</v>
      </c>
      <c r="O13" s="9">
        <v>0</v>
      </c>
      <c r="P13" s="9">
        <v>0</v>
      </c>
      <c r="Q13" s="9">
        <v>0.6</v>
      </c>
      <c r="R13" s="9">
        <v>0</v>
      </c>
      <c r="S13" s="9">
        <v>0.2</v>
      </c>
      <c r="T13" s="9">
        <v>0.2</v>
      </c>
      <c r="U13" s="8">
        <v>0.90657439446366783</v>
      </c>
      <c r="V13" s="8">
        <v>9.3425605536332182E-2</v>
      </c>
      <c r="W13" s="19">
        <v>0.99155405405405406</v>
      </c>
      <c r="X13" s="19">
        <v>8.4459459459459464E-3</v>
      </c>
      <c r="AA13" s="13">
        <v>1.6722408026755853E-3</v>
      </c>
      <c r="AB13" s="13">
        <v>1.6722408026755853E-3</v>
      </c>
      <c r="AC13" s="13">
        <v>6.5217391304347824E-2</v>
      </c>
      <c r="AD13" s="13">
        <v>0.58862876254180607</v>
      </c>
      <c r="AE13" s="13">
        <v>0.34280936454849498</v>
      </c>
      <c r="AG13" s="9">
        <v>0.99155405405405406</v>
      </c>
      <c r="AH13" s="9">
        <v>8.4459459459459464E-3</v>
      </c>
    </row>
    <row r="14" spans="1:34" x14ac:dyDescent="0.3">
      <c r="A14" s="7" t="s">
        <v>16</v>
      </c>
      <c r="B14" s="7">
        <v>2022</v>
      </c>
      <c r="C14" s="8">
        <f t="shared" si="0"/>
        <v>1</v>
      </c>
      <c r="D14" s="8">
        <f t="shared" si="1"/>
        <v>1</v>
      </c>
      <c r="E14" s="8">
        <f t="shared" si="2"/>
        <v>1</v>
      </c>
      <c r="F14" s="8"/>
      <c r="G14" s="8"/>
      <c r="H14" s="8"/>
      <c r="I14" s="8"/>
      <c r="J14" s="8"/>
      <c r="K14" s="8"/>
      <c r="L14" s="16">
        <v>0.61297632385494083</v>
      </c>
      <c r="M14" s="16">
        <v>0.38702367614505917</v>
      </c>
      <c r="N14" s="9">
        <v>0.14545454545454545</v>
      </c>
      <c r="O14" s="9">
        <v>0.30909090909090908</v>
      </c>
      <c r="P14" s="9">
        <v>1.8181818181818181E-2</v>
      </c>
      <c r="Q14" s="9">
        <v>0.47272727272727272</v>
      </c>
      <c r="R14" s="9">
        <v>3.6363636363636362E-2</v>
      </c>
      <c r="S14" s="9">
        <v>1.8181818181818181E-2</v>
      </c>
      <c r="T14" s="9">
        <v>0</v>
      </c>
      <c r="U14" s="8">
        <v>0.90451552210724362</v>
      </c>
      <c r="V14" s="8">
        <v>9.5484477892756353E-2</v>
      </c>
      <c r="W14" s="19">
        <v>0.97413793103448276</v>
      </c>
      <c r="X14" s="19">
        <v>2.5862068965517241E-2</v>
      </c>
      <c r="AA14" s="13">
        <v>0</v>
      </c>
      <c r="AB14" s="13">
        <v>2.6990553306342779E-3</v>
      </c>
      <c r="AC14" s="13">
        <v>7.8272604588394065E-2</v>
      </c>
      <c r="AD14" s="13">
        <v>0.60278902384165545</v>
      </c>
      <c r="AE14" s="13">
        <v>0.31623931623931623</v>
      </c>
      <c r="AG14" s="9">
        <v>0.97413793103448276</v>
      </c>
      <c r="AH14" s="9">
        <v>2.5862068965517241E-2</v>
      </c>
    </row>
    <row r="15" spans="1:34" x14ac:dyDescent="0.3">
      <c r="L15" t="s">
        <v>23</v>
      </c>
      <c r="M15" t="s">
        <v>24</v>
      </c>
      <c r="N15" t="s">
        <v>25</v>
      </c>
      <c r="O15" t="s">
        <v>26</v>
      </c>
      <c r="P15" t="s">
        <v>27</v>
      </c>
      <c r="Q15" t="s">
        <v>28</v>
      </c>
      <c r="R15" t="s">
        <v>29</v>
      </c>
      <c r="S15" t="s">
        <v>30</v>
      </c>
      <c r="T15" t="s">
        <v>31</v>
      </c>
      <c r="U15" t="s">
        <v>32</v>
      </c>
      <c r="V15" t="s">
        <v>33</v>
      </c>
      <c r="W15" t="s">
        <v>47</v>
      </c>
      <c r="X15" t="s">
        <v>48</v>
      </c>
      <c r="AA15" t="s">
        <v>38</v>
      </c>
      <c r="AB15" t="s">
        <v>39</v>
      </c>
      <c r="AC15" t="s">
        <v>40</v>
      </c>
      <c r="AD15" t="s">
        <v>41</v>
      </c>
      <c r="AE15" t="s">
        <v>42</v>
      </c>
      <c r="AG15" t="s">
        <v>34</v>
      </c>
      <c r="AH15" t="s">
        <v>34</v>
      </c>
    </row>
    <row r="17" spans="2:40" x14ac:dyDescent="0.3">
      <c r="B17" t="s">
        <v>35</v>
      </c>
      <c r="L17">
        <f t="shared" ref="L17:M17" si="3">CORREL(L4:L14,$W$4:$W$14)</f>
        <v>-0.62556014519259673</v>
      </c>
      <c r="M17">
        <f t="shared" si="3"/>
        <v>0.62556014519259673</v>
      </c>
      <c r="N17">
        <f>CORREL(N4:N14,$W$4:$W$14)</f>
        <v>0.52725922881081255</v>
      </c>
      <c r="O17">
        <f t="shared" ref="O17:X17" si="4">CORREL(O4:O14,$W$4:$W$14)</f>
        <v>-0.10383475517669186</v>
      </c>
      <c r="P17">
        <f t="shared" si="4"/>
        <v>-0.90894297175569827</v>
      </c>
      <c r="Q17">
        <f t="shared" si="4"/>
        <v>-7.6109878011265467E-2</v>
      </c>
      <c r="R17">
        <f t="shared" si="4"/>
        <v>0.32288617704580858</v>
      </c>
      <c r="S17">
        <f t="shared" si="4"/>
        <v>0.54539268470478908</v>
      </c>
      <c r="T17">
        <f t="shared" si="4"/>
        <v>0.67307016111125861</v>
      </c>
      <c r="U17">
        <f t="shared" si="4"/>
        <v>0.95880800210580774</v>
      </c>
      <c r="V17">
        <f t="shared" si="4"/>
        <v>-0.95880800210580797</v>
      </c>
      <c r="W17">
        <f t="shared" si="4"/>
        <v>1</v>
      </c>
      <c r="X17">
        <f t="shared" si="4"/>
        <v>-0.99999999999999978</v>
      </c>
    </row>
    <row r="18" spans="2:40" x14ac:dyDescent="0.3">
      <c r="B18" t="s">
        <v>35</v>
      </c>
      <c r="L18">
        <f t="shared" ref="L18:M18" si="5">CORREL(L4:L14,$X$4:$X$14)</f>
        <v>0.62556014519259651</v>
      </c>
      <c r="M18">
        <f t="shared" si="5"/>
        <v>-0.62556014519259651</v>
      </c>
      <c r="N18">
        <f>CORREL(N4:N14,$X$4:$X$14)</f>
        <v>-0.52725922881081222</v>
      </c>
      <c r="O18">
        <f t="shared" ref="O18:X18" si="6">CORREL(O4:O14,$X$4:$X$14)</f>
        <v>0.10383475517669223</v>
      </c>
      <c r="P18">
        <f t="shared" si="6"/>
        <v>0.90894297175569827</v>
      </c>
      <c r="Q18">
        <f t="shared" si="6"/>
        <v>7.6109878011265314E-2</v>
      </c>
      <c r="R18">
        <f t="shared" si="6"/>
        <v>-0.32288617704580785</v>
      </c>
      <c r="S18">
        <f t="shared" si="6"/>
        <v>-0.54539268470478941</v>
      </c>
      <c r="T18">
        <f t="shared" si="6"/>
        <v>-0.67307016111125872</v>
      </c>
      <c r="U18">
        <f t="shared" si="6"/>
        <v>-0.95880800210580797</v>
      </c>
      <c r="V18">
        <f t="shared" si="6"/>
        <v>0.95880800210580797</v>
      </c>
      <c r="W18">
        <f t="shared" si="6"/>
        <v>-0.99999999999999978</v>
      </c>
      <c r="X18">
        <f t="shared" si="6"/>
        <v>1</v>
      </c>
    </row>
    <row r="19" spans="2:40" x14ac:dyDescent="0.3">
      <c r="B19" t="s">
        <v>35</v>
      </c>
      <c r="L19">
        <f t="shared" ref="L19:M19" si="7">CORREL(L4:L14,$AA$4:$AA$14)</f>
        <v>1.0888440559921648E-2</v>
      </c>
      <c r="M19">
        <f t="shared" si="7"/>
        <v>-1.0888440559921648E-2</v>
      </c>
      <c r="N19">
        <f>CORREL(N4:N14,$AA$4:$AA$14)</f>
        <v>-4.4090102179485668E-2</v>
      </c>
      <c r="O19">
        <f t="shared" ref="O19:AE19" si="8">CORREL(O4:O14,$AA$4:$AA$14)</f>
        <v>-0.34255521779600584</v>
      </c>
      <c r="P19">
        <f t="shared" si="8"/>
        <v>-0.22131554521952049</v>
      </c>
      <c r="Q19">
        <f t="shared" si="8"/>
        <v>-0.22656161675148789</v>
      </c>
      <c r="R19">
        <f t="shared" si="8"/>
        <v>-0.26244264218139801</v>
      </c>
      <c r="S19">
        <f t="shared" si="8"/>
        <v>0.83160100729311659</v>
      </c>
      <c r="T19">
        <f t="shared" si="8"/>
        <v>0.86741476343266644</v>
      </c>
      <c r="U19">
        <f t="shared" si="8"/>
        <v>0.24698935424642032</v>
      </c>
      <c r="V19">
        <f t="shared" si="8"/>
        <v>-0.24698935424642016</v>
      </c>
      <c r="W19">
        <f t="shared" si="8"/>
        <v>0.39393625316680969</v>
      </c>
      <c r="X19">
        <f t="shared" si="8"/>
        <v>-0.39393625316681025</v>
      </c>
      <c r="AA19">
        <f t="shared" si="8"/>
        <v>1</v>
      </c>
      <c r="AB19">
        <f t="shared" si="8"/>
        <v>-0.19598257624381452</v>
      </c>
      <c r="AC19">
        <f t="shared" si="8"/>
        <v>-0.29917995048956064</v>
      </c>
      <c r="AD19">
        <f t="shared" si="8"/>
        <v>-0.61980888784735155</v>
      </c>
      <c r="AE19">
        <f t="shared" si="8"/>
        <v>0.45335670312355608</v>
      </c>
    </row>
    <row r="20" spans="2:40" x14ac:dyDescent="0.3">
      <c r="B20" t="s">
        <v>35</v>
      </c>
      <c r="L20">
        <f t="shared" ref="L20:M20" si="9">CORREL(L4:L14,$AB$4:$AB$14)</f>
        <v>0.60827203724051926</v>
      </c>
      <c r="M20">
        <f t="shared" si="9"/>
        <v>-0.60827203724051926</v>
      </c>
      <c r="N20">
        <f>CORREL(N4:N14,$AB$4:$AB$14)</f>
        <v>-0.33564587477163066</v>
      </c>
      <c r="O20">
        <f t="shared" ref="O20:AE20" si="10">CORREL(O4:O14,$AB$4:$AB$14)</f>
        <v>0.21246577513143305</v>
      </c>
      <c r="P20">
        <f t="shared" si="10"/>
        <v>0.84222417006259376</v>
      </c>
      <c r="Q20">
        <f t="shared" si="10"/>
        <v>-0.23483816181158593</v>
      </c>
      <c r="R20">
        <f t="shared" si="10"/>
        <v>0.12963317084784159</v>
      </c>
      <c r="S20">
        <f t="shared" si="10"/>
        <v>-0.50570730176419532</v>
      </c>
      <c r="T20">
        <f t="shared" si="10"/>
        <v>-0.35104760643578126</v>
      </c>
      <c r="U20">
        <f t="shared" si="10"/>
        <v>-0.83727357397219992</v>
      </c>
      <c r="V20">
        <f t="shared" si="10"/>
        <v>0.83727357397219992</v>
      </c>
      <c r="W20">
        <f t="shared" si="10"/>
        <v>-0.75590170624343089</v>
      </c>
      <c r="X20">
        <f t="shared" si="10"/>
        <v>0.75590170624343156</v>
      </c>
      <c r="AA20">
        <f t="shared" si="10"/>
        <v>-0.19598257624381452</v>
      </c>
      <c r="AB20">
        <f t="shared" si="10"/>
        <v>0.99999999999999989</v>
      </c>
      <c r="AC20">
        <f t="shared" si="10"/>
        <v>0.87980226068674372</v>
      </c>
      <c r="AD20">
        <f t="shared" si="10"/>
        <v>0.4174052335171784</v>
      </c>
      <c r="AE20">
        <f t="shared" si="10"/>
        <v>-0.7568564059691073</v>
      </c>
    </row>
    <row r="21" spans="2:40" x14ac:dyDescent="0.3">
      <c r="B21" t="s">
        <v>35</v>
      </c>
      <c r="L21">
        <f t="shared" ref="L21:M21" si="11">CORREL(L4:L14,$AC$4:$AC$14)</f>
        <v>0.4325928178077138</v>
      </c>
      <c r="M21">
        <f t="shared" si="11"/>
        <v>-0.4325928178077138</v>
      </c>
      <c r="N21">
        <f>CORREL(N4:N14,$AC$4:$AC$14)</f>
        <v>-0.59663034945231341</v>
      </c>
      <c r="O21">
        <f t="shared" ref="O21:AE21" si="12">CORREL(O4:O14,$AC$4:$AC$14)</f>
        <v>6.6304436292117769E-2</v>
      </c>
      <c r="P21">
        <f t="shared" si="12"/>
        <v>0.91545540895737565</v>
      </c>
      <c r="Q21">
        <f t="shared" si="12"/>
        <v>5.71368367915146E-2</v>
      </c>
      <c r="R21">
        <f t="shared" si="12"/>
        <v>-0.23125879175648423</v>
      </c>
      <c r="S21">
        <f t="shared" si="12"/>
        <v>-0.54952420507908251</v>
      </c>
      <c r="T21">
        <f t="shared" si="12"/>
        <v>-0.53535340634693196</v>
      </c>
      <c r="U21">
        <f t="shared" si="12"/>
        <v>-0.90358772638023166</v>
      </c>
      <c r="V21">
        <f t="shared" si="12"/>
        <v>0.90358772638023166</v>
      </c>
      <c r="W21">
        <f t="shared" si="12"/>
        <v>-0.86906509443847657</v>
      </c>
      <c r="X21">
        <f t="shared" si="12"/>
        <v>0.86906509443847679</v>
      </c>
      <c r="AA21">
        <f t="shared" si="12"/>
        <v>-0.29917995048956064</v>
      </c>
      <c r="AB21">
        <f t="shared" si="12"/>
        <v>0.87980226068674372</v>
      </c>
      <c r="AC21">
        <f t="shared" si="12"/>
        <v>1</v>
      </c>
      <c r="AD21">
        <f t="shared" si="12"/>
        <v>0.71921690065605837</v>
      </c>
      <c r="AE21">
        <f t="shared" si="12"/>
        <v>-0.95752078151506914</v>
      </c>
    </row>
    <row r="22" spans="2:40" x14ac:dyDescent="0.3">
      <c r="B22" t="s">
        <v>35</v>
      </c>
      <c r="L22">
        <f t="shared" ref="L22:M22" si="13">CORREL(L4:L14,$AD$4:$AD$14)</f>
        <v>4.5119730079375704E-2</v>
      </c>
      <c r="M22">
        <f t="shared" si="13"/>
        <v>-4.5119730079375704E-2</v>
      </c>
      <c r="N22">
        <f>CORREL(N4:N14,$AD$4:$AD$14)</f>
        <v>-0.63988574037428347</v>
      </c>
      <c r="O22">
        <f t="shared" ref="O22:AE22" si="14">CORREL(O4:O14,$AD$4:$AD$14)</f>
        <v>-0.17717269113428769</v>
      </c>
      <c r="P22">
        <f t="shared" si="14"/>
        <v>0.60076829236439189</v>
      </c>
      <c r="Q22">
        <f t="shared" si="14"/>
        <v>0.57438094625019986</v>
      </c>
      <c r="R22">
        <f t="shared" si="14"/>
        <v>-0.29061312164546688</v>
      </c>
      <c r="S22">
        <f t="shared" si="14"/>
        <v>-0.67248473715290757</v>
      </c>
      <c r="T22">
        <f t="shared" si="14"/>
        <v>-0.76770358718236587</v>
      </c>
      <c r="U22">
        <f t="shared" si="14"/>
        <v>-0.60571072177082452</v>
      </c>
      <c r="V22">
        <f t="shared" si="14"/>
        <v>0.60571072177082441</v>
      </c>
      <c r="W22">
        <f t="shared" si="14"/>
        <v>-0.667962618133631</v>
      </c>
      <c r="X22">
        <f t="shared" si="14"/>
        <v>0.66796261813363134</v>
      </c>
      <c r="AA22">
        <f t="shared" si="14"/>
        <v>-0.61980888784735155</v>
      </c>
      <c r="AB22">
        <f t="shared" si="14"/>
        <v>0.4174052335171784</v>
      </c>
      <c r="AC22">
        <f t="shared" si="14"/>
        <v>0.71921690065605837</v>
      </c>
      <c r="AD22">
        <f t="shared" si="14"/>
        <v>1</v>
      </c>
      <c r="AE22">
        <f t="shared" si="14"/>
        <v>-0.88884277562186453</v>
      </c>
    </row>
    <row r="23" spans="2:40" x14ac:dyDescent="0.3">
      <c r="B23" t="s">
        <v>35</v>
      </c>
      <c r="L23">
        <f t="shared" ref="L23:M23" si="15">CORREL(L4:L14,$AE$4:$AE$14)</f>
        <v>-0.307152041232304</v>
      </c>
      <c r="M23">
        <f t="shared" si="15"/>
        <v>0.307152041232304</v>
      </c>
      <c r="N23">
        <f>CORREL(N4:N14,$AE$4:$AE$14)</f>
        <v>0.65874119022597266</v>
      </c>
      <c r="O23">
        <f t="shared" ref="O23:AE23" si="16">CORREL(O4:O14,$AE$4:$AE$14)</f>
        <v>3.2303032508263774E-2</v>
      </c>
      <c r="P23">
        <f t="shared" si="16"/>
        <v>-0.85310587597590348</v>
      </c>
      <c r="Q23">
        <f t="shared" si="16"/>
        <v>-0.27622818852683806</v>
      </c>
      <c r="R23">
        <f t="shared" si="16"/>
        <v>0.26669772575561301</v>
      </c>
      <c r="S23">
        <f t="shared" si="16"/>
        <v>0.64263969222348583</v>
      </c>
      <c r="T23">
        <f t="shared" si="16"/>
        <v>0.66974000242594012</v>
      </c>
      <c r="U23">
        <f t="shared" si="16"/>
        <v>0.84759256316419385</v>
      </c>
      <c r="V23">
        <f t="shared" si="16"/>
        <v>-0.84759256316419362</v>
      </c>
      <c r="W23">
        <f t="shared" si="16"/>
        <v>0.84946143031906962</v>
      </c>
      <c r="X23">
        <f t="shared" si="16"/>
        <v>-0.84946143031906984</v>
      </c>
      <c r="AA23">
        <f t="shared" si="16"/>
        <v>0.45335670312355608</v>
      </c>
      <c r="AB23">
        <f t="shared" si="16"/>
        <v>-0.7568564059691073</v>
      </c>
      <c r="AC23">
        <f t="shared" si="16"/>
        <v>-0.95752078151506914</v>
      </c>
      <c r="AD23">
        <f t="shared" si="16"/>
        <v>-0.88884277562186453</v>
      </c>
      <c r="AE23">
        <f t="shared" si="16"/>
        <v>1</v>
      </c>
    </row>
    <row r="24" spans="2:40" x14ac:dyDescent="0.3">
      <c r="B24" t="s">
        <v>35</v>
      </c>
    </row>
    <row r="26" spans="2:40" x14ac:dyDescent="0.3">
      <c r="B26" t="s">
        <v>37</v>
      </c>
      <c r="L26" s="40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30">
        <v>0</v>
      </c>
      <c r="V26">
        <v>0</v>
      </c>
      <c r="W26" t="s">
        <v>36</v>
      </c>
      <c r="X26" t="s">
        <v>36</v>
      </c>
      <c r="AA26" t="s">
        <v>36</v>
      </c>
      <c r="AB26" t="s">
        <v>36</v>
      </c>
      <c r="AC26" t="s">
        <v>36</v>
      </c>
      <c r="AD26" t="s">
        <v>36</v>
      </c>
      <c r="AE26" t="s">
        <v>36</v>
      </c>
    </row>
    <row r="27" spans="2:40" x14ac:dyDescent="0.3">
      <c r="L27" s="40"/>
      <c r="U27" s="30" t="s">
        <v>122</v>
      </c>
    </row>
    <row r="28" spans="2:40" x14ac:dyDescent="0.3">
      <c r="B28" t="s">
        <v>43</v>
      </c>
      <c r="L28" s="40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t="s">
        <v>121</v>
      </c>
      <c r="V28">
        <v>0</v>
      </c>
      <c r="AA28" t="s">
        <v>36</v>
      </c>
      <c r="AB28" t="s">
        <v>36</v>
      </c>
      <c r="AC28" t="s">
        <v>36</v>
      </c>
      <c r="AD28" t="s">
        <v>36</v>
      </c>
      <c r="AE28" t="s">
        <v>36</v>
      </c>
    </row>
    <row r="30" spans="2:40" x14ac:dyDescent="0.3">
      <c r="AL30" t="s">
        <v>199</v>
      </c>
      <c r="AN30" t="s">
        <v>24</v>
      </c>
    </row>
    <row r="31" spans="2:40" x14ac:dyDescent="0.3">
      <c r="L31" t="str">
        <f t="shared" ref="L31:M31" si="17">L15</f>
        <v>x1</v>
      </c>
      <c r="M31" t="str">
        <f t="shared" si="17"/>
        <v>x2</v>
      </c>
      <c r="N31" t="str">
        <f>N15</f>
        <v>x3</v>
      </c>
      <c r="O31" t="str">
        <f t="shared" ref="O31:V31" si="18">O15</f>
        <v>x4</v>
      </c>
      <c r="P31" t="str">
        <f t="shared" si="18"/>
        <v>x5</v>
      </c>
      <c r="Q31" t="str">
        <f t="shared" si="18"/>
        <v>x6</v>
      </c>
      <c r="R31" t="str">
        <f t="shared" si="18"/>
        <v>x7</v>
      </c>
      <c r="S31" t="str">
        <f t="shared" si="18"/>
        <v>x8</v>
      </c>
      <c r="T31" t="str">
        <f t="shared" si="18"/>
        <v>x9</v>
      </c>
      <c r="U31" t="str">
        <f t="shared" si="18"/>
        <v>x10</v>
      </c>
      <c r="V31" t="str">
        <f t="shared" si="18"/>
        <v>x11</v>
      </c>
      <c r="W31" t="str">
        <f>AA15</f>
        <v>Y1</v>
      </c>
      <c r="X31" t="str">
        <f t="shared" ref="X31:AA31" si="19">AB15</f>
        <v>Y2</v>
      </c>
      <c r="Y31" t="str">
        <f t="shared" si="19"/>
        <v>Y3</v>
      </c>
      <c r="Z31" t="str">
        <f t="shared" si="19"/>
        <v>Y4</v>
      </c>
      <c r="AA31" t="str">
        <f t="shared" si="19"/>
        <v>Y5</v>
      </c>
      <c r="AC31" t="s">
        <v>23</v>
      </c>
      <c r="AD31" t="s">
        <v>24</v>
      </c>
      <c r="AE31" t="str">
        <f>'s1c2_nyers&amp;rnd'!N32</f>
        <v>x3</v>
      </c>
      <c r="AF31" t="str">
        <f>'s1c2_nyers&amp;rnd'!O32</f>
        <v>x4</v>
      </c>
      <c r="AG31" t="str">
        <f>'s1c2_nyers&amp;rnd'!P32</f>
        <v>x5</v>
      </c>
      <c r="AH31" t="str">
        <f>'s1c2_nyers&amp;rnd'!Q32</f>
        <v>x6</v>
      </c>
      <c r="AI31" t="str">
        <f>'s1c2_nyers&amp;rnd'!R32</f>
        <v>x7</v>
      </c>
      <c r="AJ31" t="str">
        <f>'s1c2_nyers&amp;rnd'!S32</f>
        <v>x8</v>
      </c>
      <c r="AK31" t="str">
        <f>'s1c2_nyers&amp;rnd'!T32</f>
        <v>x9</v>
      </c>
      <c r="AL31" t="str">
        <f>'s1c2_nyers&amp;rnd'!U32</f>
        <v>x10</v>
      </c>
      <c r="AM31" t="str">
        <f>'s1c2_nyers&amp;rnd'!V32</f>
        <v>x11</v>
      </c>
      <c r="AN31" t="s">
        <v>196</v>
      </c>
    </row>
    <row r="32" spans="2:40" x14ac:dyDescent="0.3">
      <c r="K32">
        <f t="shared" ref="K32:K42" si="20">B4</f>
        <v>2011</v>
      </c>
      <c r="L32">
        <f>RANK(L4,L$4:L$14,L$26)</f>
        <v>1</v>
      </c>
      <c r="M32">
        <f t="shared" ref="L32:V42" si="21">RANK(M4,M$4:M$14,M$26)</f>
        <v>11</v>
      </c>
      <c r="N32">
        <f>RANK(N4,N$4:N$14,N$26)</f>
        <v>8</v>
      </c>
      <c r="O32">
        <f t="shared" ref="O32:V32" si="22">RANK(O4,O$4:O$14,O$26)</f>
        <v>6</v>
      </c>
      <c r="P32">
        <f t="shared" si="22"/>
        <v>4</v>
      </c>
      <c r="Q32">
        <f t="shared" si="22"/>
        <v>3</v>
      </c>
      <c r="R32">
        <f t="shared" si="22"/>
        <v>3</v>
      </c>
      <c r="S32">
        <f t="shared" si="22"/>
        <v>6</v>
      </c>
      <c r="T32">
        <f t="shared" si="22"/>
        <v>5</v>
      </c>
      <c r="U32">
        <f t="shared" si="22"/>
        <v>9</v>
      </c>
      <c r="V32">
        <f t="shared" si="22"/>
        <v>3</v>
      </c>
      <c r="W32">
        <f>INT(AA4*1000000)+10000</f>
        <v>10183</v>
      </c>
      <c r="X32">
        <f t="shared" ref="X32:AA42" si="23">INT(AB4*1000000)+10000</f>
        <v>15857</v>
      </c>
      <c r="Y32">
        <f t="shared" si="23"/>
        <v>169436</v>
      </c>
      <c r="Z32">
        <f t="shared" si="23"/>
        <v>669527</v>
      </c>
      <c r="AA32">
        <f t="shared" si="23"/>
        <v>184995</v>
      </c>
      <c r="AC32" t="s">
        <v>198</v>
      </c>
      <c r="AD32" t="s">
        <v>197</v>
      </c>
      <c r="AE32">
        <f>'s1c2_nyers&amp;rnd'!N33</f>
        <v>8</v>
      </c>
      <c r="AF32">
        <f>'s1c2_nyers&amp;rnd'!O33</f>
        <v>6</v>
      </c>
      <c r="AG32">
        <f>'s1c2_nyers&amp;rnd'!P33</f>
        <v>4</v>
      </c>
      <c r="AH32">
        <f>'s1c2_nyers&amp;rnd'!Q33</f>
        <v>3</v>
      </c>
      <c r="AI32">
        <f>'s1c2_nyers&amp;rnd'!R33</f>
        <v>3</v>
      </c>
      <c r="AJ32">
        <f>'s1c2_nyers&amp;rnd'!S33</f>
        <v>6</v>
      </c>
      <c r="AK32">
        <f>'s1c2_nyers&amp;rnd'!T33</f>
        <v>5</v>
      </c>
      <c r="AL32">
        <f>'s1c2_nyers&amp;rnd'!U33</f>
        <v>9</v>
      </c>
      <c r="AM32">
        <f>'s1c2_nyers&amp;rnd'!V33</f>
        <v>3</v>
      </c>
      <c r="AN32">
        <f>INT(M4*1000000)</f>
        <v>27288</v>
      </c>
    </row>
    <row r="33" spans="11:40" x14ac:dyDescent="0.3">
      <c r="K33">
        <f t="shared" si="20"/>
        <v>2012</v>
      </c>
      <c r="L33">
        <f t="shared" si="21"/>
        <v>3</v>
      </c>
      <c r="M33">
        <f t="shared" si="21"/>
        <v>9</v>
      </c>
      <c r="N33">
        <f t="shared" si="21"/>
        <v>7</v>
      </c>
      <c r="O33">
        <f t="shared" si="21"/>
        <v>7</v>
      </c>
      <c r="P33">
        <f t="shared" si="21"/>
        <v>1</v>
      </c>
      <c r="Q33">
        <f t="shared" si="21"/>
        <v>7</v>
      </c>
      <c r="R33">
        <f t="shared" si="21"/>
        <v>3</v>
      </c>
      <c r="S33">
        <f t="shared" si="21"/>
        <v>6</v>
      </c>
      <c r="T33">
        <f t="shared" si="21"/>
        <v>5</v>
      </c>
      <c r="U33">
        <f t="shared" si="21"/>
        <v>8</v>
      </c>
      <c r="V33">
        <f t="shared" si="21"/>
        <v>4</v>
      </c>
      <c r="W33">
        <f t="shared" ref="W33:W42" si="24">INT(AA5*1000000)+10000</f>
        <v>10319</v>
      </c>
      <c r="X33">
        <f t="shared" si="23"/>
        <v>16389</v>
      </c>
      <c r="Y33">
        <f t="shared" si="23"/>
        <v>144504</v>
      </c>
      <c r="Z33">
        <f t="shared" si="23"/>
        <v>642587</v>
      </c>
      <c r="AA33">
        <f t="shared" si="23"/>
        <v>236198</v>
      </c>
      <c r="AC33" t="s">
        <v>198</v>
      </c>
      <c r="AD33" t="s">
        <v>197</v>
      </c>
      <c r="AE33">
        <f>'s1c2_nyers&amp;rnd'!N34</f>
        <v>7</v>
      </c>
      <c r="AF33">
        <f>'s1c2_nyers&amp;rnd'!O34</f>
        <v>7</v>
      </c>
      <c r="AG33">
        <f>'s1c2_nyers&amp;rnd'!P34</f>
        <v>1</v>
      </c>
      <c r="AH33">
        <f>'s1c2_nyers&amp;rnd'!Q34</f>
        <v>7</v>
      </c>
      <c r="AI33">
        <f>'s1c2_nyers&amp;rnd'!R34</f>
        <v>3</v>
      </c>
      <c r="AJ33">
        <f>'s1c2_nyers&amp;rnd'!S34</f>
        <v>6</v>
      </c>
      <c r="AK33">
        <f>'s1c2_nyers&amp;rnd'!T34</f>
        <v>5</v>
      </c>
      <c r="AL33">
        <f>'s1c2_nyers&amp;rnd'!U34</f>
        <v>8</v>
      </c>
      <c r="AM33">
        <f>'s1c2_nyers&amp;rnd'!V34</f>
        <v>4</v>
      </c>
      <c r="AN33">
        <f t="shared" ref="AN33:AN42" si="25">INT(M5*1000000)</f>
        <v>94788</v>
      </c>
    </row>
    <row r="34" spans="11:40" x14ac:dyDescent="0.3">
      <c r="K34">
        <f t="shared" si="20"/>
        <v>2013</v>
      </c>
      <c r="L34">
        <f t="shared" si="21"/>
        <v>4</v>
      </c>
      <c r="M34">
        <f t="shared" si="21"/>
        <v>8</v>
      </c>
      <c r="N34">
        <f t="shared" si="21"/>
        <v>6</v>
      </c>
      <c r="O34">
        <f t="shared" si="21"/>
        <v>5</v>
      </c>
      <c r="P34">
        <f t="shared" si="21"/>
        <v>3</v>
      </c>
      <c r="Q34">
        <f t="shared" si="21"/>
        <v>6</v>
      </c>
      <c r="R34">
        <f t="shared" si="21"/>
        <v>3</v>
      </c>
      <c r="S34">
        <f t="shared" si="21"/>
        <v>6</v>
      </c>
      <c r="T34">
        <f t="shared" si="21"/>
        <v>5</v>
      </c>
      <c r="U34">
        <f t="shared" si="21"/>
        <v>11</v>
      </c>
      <c r="V34">
        <f t="shared" si="21"/>
        <v>1</v>
      </c>
      <c r="W34">
        <f t="shared" si="24"/>
        <v>10204</v>
      </c>
      <c r="X34">
        <f t="shared" si="23"/>
        <v>16131</v>
      </c>
      <c r="Y34">
        <f t="shared" si="23"/>
        <v>156535</v>
      </c>
      <c r="Z34">
        <f t="shared" si="23"/>
        <v>671557</v>
      </c>
      <c r="AA34">
        <f t="shared" si="23"/>
        <v>195571</v>
      </c>
      <c r="AC34" t="s">
        <v>198</v>
      </c>
      <c r="AD34" t="s">
        <v>197</v>
      </c>
      <c r="AE34">
        <f>'s1c2_nyers&amp;rnd'!N35</f>
        <v>6</v>
      </c>
      <c r="AF34">
        <f>'s1c2_nyers&amp;rnd'!O35</f>
        <v>5</v>
      </c>
      <c r="AG34">
        <f>'s1c2_nyers&amp;rnd'!P35</f>
        <v>3</v>
      </c>
      <c r="AH34">
        <f>'s1c2_nyers&amp;rnd'!Q35</f>
        <v>6</v>
      </c>
      <c r="AI34">
        <f>'s1c2_nyers&amp;rnd'!R35</f>
        <v>3</v>
      </c>
      <c r="AJ34">
        <f>'s1c2_nyers&amp;rnd'!S35</f>
        <v>6</v>
      </c>
      <c r="AK34">
        <f>'s1c2_nyers&amp;rnd'!T35</f>
        <v>5</v>
      </c>
      <c r="AL34">
        <f>'s1c2_nyers&amp;rnd'!U35</f>
        <v>11</v>
      </c>
      <c r="AM34">
        <f>'s1c2_nyers&amp;rnd'!V35</f>
        <v>1</v>
      </c>
      <c r="AN34">
        <f t="shared" si="25"/>
        <v>95277</v>
      </c>
    </row>
    <row r="35" spans="11:40" x14ac:dyDescent="0.3">
      <c r="K35">
        <f t="shared" si="20"/>
        <v>2015</v>
      </c>
      <c r="L35">
        <f t="shared" si="21"/>
        <v>8</v>
      </c>
      <c r="M35">
        <f t="shared" si="21"/>
        <v>4</v>
      </c>
      <c r="N35">
        <f t="shared" si="21"/>
        <v>8</v>
      </c>
      <c r="O35">
        <f t="shared" si="21"/>
        <v>9</v>
      </c>
      <c r="P35">
        <f t="shared" si="21"/>
        <v>2</v>
      </c>
      <c r="Q35">
        <f t="shared" si="21"/>
        <v>5</v>
      </c>
      <c r="R35">
        <f t="shared" si="21"/>
        <v>3</v>
      </c>
      <c r="S35">
        <f t="shared" si="21"/>
        <v>6</v>
      </c>
      <c r="T35">
        <f t="shared" si="21"/>
        <v>5</v>
      </c>
      <c r="U35">
        <f t="shared" si="21"/>
        <v>10</v>
      </c>
      <c r="V35">
        <f t="shared" si="21"/>
        <v>2</v>
      </c>
      <c r="W35">
        <f t="shared" si="24"/>
        <v>10000</v>
      </c>
      <c r="X35">
        <f t="shared" si="23"/>
        <v>14646</v>
      </c>
      <c r="Y35">
        <f t="shared" si="23"/>
        <v>141165</v>
      </c>
      <c r="Z35">
        <f t="shared" si="23"/>
        <v>652244</v>
      </c>
      <c r="AA35">
        <f t="shared" si="23"/>
        <v>231944</v>
      </c>
      <c r="AC35" t="s">
        <v>198</v>
      </c>
      <c r="AD35" t="s">
        <v>197</v>
      </c>
      <c r="AE35">
        <f>'s1c2_nyers&amp;rnd'!N36</f>
        <v>8</v>
      </c>
      <c r="AF35">
        <f>'s1c2_nyers&amp;rnd'!O36</f>
        <v>9</v>
      </c>
      <c r="AG35">
        <f>'s1c2_nyers&amp;rnd'!P36</f>
        <v>2</v>
      </c>
      <c r="AH35">
        <f>'s1c2_nyers&amp;rnd'!Q36</f>
        <v>5</v>
      </c>
      <c r="AI35">
        <f>'s1c2_nyers&amp;rnd'!R36</f>
        <v>3</v>
      </c>
      <c r="AJ35">
        <f>'s1c2_nyers&amp;rnd'!S36</f>
        <v>6</v>
      </c>
      <c r="AK35">
        <f>'s1c2_nyers&amp;rnd'!T36</f>
        <v>5</v>
      </c>
      <c r="AL35">
        <f>'s1c2_nyers&amp;rnd'!U36</f>
        <v>10</v>
      </c>
      <c r="AM35">
        <f>'s1c2_nyers&amp;rnd'!V36</f>
        <v>2</v>
      </c>
      <c r="AN35">
        <f t="shared" si="25"/>
        <v>416127</v>
      </c>
    </row>
    <row r="36" spans="11:40" x14ac:dyDescent="0.3">
      <c r="K36">
        <f t="shared" si="20"/>
        <v>2016</v>
      </c>
      <c r="L36">
        <f t="shared" si="21"/>
        <v>2</v>
      </c>
      <c r="M36">
        <f t="shared" si="21"/>
        <v>10</v>
      </c>
      <c r="N36">
        <f t="shared" si="21"/>
        <v>1</v>
      </c>
      <c r="O36">
        <f t="shared" si="21"/>
        <v>3</v>
      </c>
      <c r="P36">
        <f t="shared" si="21"/>
        <v>6</v>
      </c>
      <c r="Q36">
        <f t="shared" si="21"/>
        <v>11</v>
      </c>
      <c r="R36">
        <f t="shared" si="21"/>
        <v>3</v>
      </c>
      <c r="S36">
        <f t="shared" si="21"/>
        <v>2</v>
      </c>
      <c r="T36">
        <f t="shared" si="21"/>
        <v>2</v>
      </c>
      <c r="U36">
        <f t="shared" si="21"/>
        <v>3</v>
      </c>
      <c r="V36">
        <f t="shared" si="21"/>
        <v>9</v>
      </c>
      <c r="W36">
        <f t="shared" si="24"/>
        <v>11288</v>
      </c>
      <c r="X36">
        <f t="shared" si="23"/>
        <v>11288</v>
      </c>
      <c r="Y36">
        <f t="shared" si="23"/>
        <v>58969</v>
      </c>
      <c r="Z36">
        <f t="shared" si="23"/>
        <v>588608</v>
      </c>
      <c r="AA36">
        <f t="shared" si="23"/>
        <v>379845</v>
      </c>
      <c r="AC36" t="s">
        <v>198</v>
      </c>
      <c r="AD36" t="s">
        <v>197</v>
      </c>
      <c r="AE36">
        <f>'s1c2_nyers&amp;rnd'!N37</f>
        <v>1</v>
      </c>
      <c r="AF36">
        <f>'s1c2_nyers&amp;rnd'!O37</f>
        <v>3</v>
      </c>
      <c r="AG36">
        <f>'s1c2_nyers&amp;rnd'!P37</f>
        <v>6</v>
      </c>
      <c r="AH36">
        <f>'s1c2_nyers&amp;rnd'!Q37</f>
        <v>11</v>
      </c>
      <c r="AI36">
        <f>'s1c2_nyers&amp;rnd'!R37</f>
        <v>3</v>
      </c>
      <c r="AJ36">
        <f>'s1c2_nyers&amp;rnd'!S37</f>
        <v>2</v>
      </c>
      <c r="AK36">
        <f>'s1c2_nyers&amp;rnd'!T37</f>
        <v>2</v>
      </c>
      <c r="AL36">
        <f>'s1c2_nyers&amp;rnd'!U37</f>
        <v>3</v>
      </c>
      <c r="AM36">
        <f>'s1c2_nyers&amp;rnd'!V37</f>
        <v>9</v>
      </c>
      <c r="AN36">
        <f t="shared" si="25"/>
        <v>39928</v>
      </c>
    </row>
    <row r="37" spans="11:40" x14ac:dyDescent="0.3">
      <c r="K37">
        <f t="shared" si="20"/>
        <v>2017</v>
      </c>
      <c r="L37">
        <f t="shared" si="21"/>
        <v>6</v>
      </c>
      <c r="M37">
        <f t="shared" si="21"/>
        <v>6</v>
      </c>
      <c r="N37">
        <f t="shared" si="21"/>
        <v>5</v>
      </c>
      <c r="O37">
        <f t="shared" si="21"/>
        <v>8</v>
      </c>
      <c r="P37">
        <f t="shared" si="21"/>
        <v>6</v>
      </c>
      <c r="Q37">
        <f t="shared" si="21"/>
        <v>2</v>
      </c>
      <c r="R37">
        <f t="shared" si="21"/>
        <v>3</v>
      </c>
      <c r="S37">
        <f t="shared" si="21"/>
        <v>3</v>
      </c>
      <c r="T37">
        <f t="shared" si="21"/>
        <v>5</v>
      </c>
      <c r="U37">
        <f t="shared" si="21"/>
        <v>7</v>
      </c>
      <c r="V37">
        <f t="shared" si="21"/>
        <v>5</v>
      </c>
      <c r="W37">
        <f t="shared" si="24"/>
        <v>10000</v>
      </c>
      <c r="X37">
        <f t="shared" si="23"/>
        <v>10000</v>
      </c>
      <c r="Y37">
        <f t="shared" si="23"/>
        <v>58076</v>
      </c>
      <c r="Z37">
        <f t="shared" si="23"/>
        <v>628990</v>
      </c>
      <c r="AA37">
        <f t="shared" si="23"/>
        <v>342932</v>
      </c>
      <c r="AC37" t="s">
        <v>198</v>
      </c>
      <c r="AD37" t="s">
        <v>197</v>
      </c>
      <c r="AE37">
        <f>'s1c2_nyers&amp;rnd'!N38</f>
        <v>5</v>
      </c>
      <c r="AF37">
        <f>'s1c2_nyers&amp;rnd'!O38</f>
        <v>8</v>
      </c>
      <c r="AG37">
        <f>'s1c2_nyers&amp;rnd'!P38</f>
        <v>6</v>
      </c>
      <c r="AH37">
        <f>'s1c2_nyers&amp;rnd'!Q38</f>
        <v>2</v>
      </c>
      <c r="AI37">
        <f>'s1c2_nyers&amp;rnd'!R38</f>
        <v>3</v>
      </c>
      <c r="AJ37">
        <f>'s1c2_nyers&amp;rnd'!S38</f>
        <v>3</v>
      </c>
      <c r="AK37">
        <f>'s1c2_nyers&amp;rnd'!T38</f>
        <v>5</v>
      </c>
      <c r="AL37">
        <f>'s1c2_nyers&amp;rnd'!U38</f>
        <v>7</v>
      </c>
      <c r="AM37">
        <f>'s1c2_nyers&amp;rnd'!V38</f>
        <v>5</v>
      </c>
      <c r="AN37">
        <f t="shared" si="25"/>
        <v>319818</v>
      </c>
    </row>
    <row r="38" spans="11:40" x14ac:dyDescent="0.3">
      <c r="K38">
        <f t="shared" si="20"/>
        <v>2018</v>
      </c>
      <c r="L38">
        <f t="shared" si="21"/>
        <v>10</v>
      </c>
      <c r="M38">
        <f t="shared" si="21"/>
        <v>2</v>
      </c>
      <c r="N38">
        <f t="shared" si="21"/>
        <v>8</v>
      </c>
      <c r="O38">
        <f t="shared" si="21"/>
        <v>10</v>
      </c>
      <c r="P38">
        <f t="shared" si="21"/>
        <v>6</v>
      </c>
      <c r="Q38">
        <f t="shared" si="21"/>
        <v>1</v>
      </c>
      <c r="R38">
        <f t="shared" si="21"/>
        <v>3</v>
      </c>
      <c r="S38">
        <f t="shared" si="21"/>
        <v>6</v>
      </c>
      <c r="T38">
        <f t="shared" si="21"/>
        <v>5</v>
      </c>
      <c r="U38">
        <f t="shared" si="21"/>
        <v>1</v>
      </c>
      <c r="V38">
        <f t="shared" si="21"/>
        <v>11</v>
      </c>
      <c r="W38">
        <f t="shared" si="24"/>
        <v>10000</v>
      </c>
      <c r="X38">
        <f t="shared" si="23"/>
        <v>10000</v>
      </c>
      <c r="Y38">
        <f t="shared" si="23"/>
        <v>81428</v>
      </c>
      <c r="Z38">
        <f t="shared" si="23"/>
        <v>670714</v>
      </c>
      <c r="AA38">
        <f t="shared" si="23"/>
        <v>277857</v>
      </c>
      <c r="AC38" t="s">
        <v>198</v>
      </c>
      <c r="AD38" t="s">
        <v>197</v>
      </c>
      <c r="AE38">
        <f>'s1c2_nyers&amp;rnd'!N39</f>
        <v>8</v>
      </c>
      <c r="AF38">
        <f>'s1c2_nyers&amp;rnd'!O39</f>
        <v>10</v>
      </c>
      <c r="AG38">
        <f>'s1c2_nyers&amp;rnd'!P39</f>
        <v>6</v>
      </c>
      <c r="AH38">
        <f>'s1c2_nyers&amp;rnd'!Q39</f>
        <v>1</v>
      </c>
      <c r="AI38">
        <f>'s1c2_nyers&amp;rnd'!R39</f>
        <v>3</v>
      </c>
      <c r="AJ38">
        <f>'s1c2_nyers&amp;rnd'!S39</f>
        <v>6</v>
      </c>
      <c r="AK38">
        <f>'s1c2_nyers&amp;rnd'!T39</f>
        <v>5</v>
      </c>
      <c r="AL38">
        <f>'s1c2_nyers&amp;rnd'!U39</f>
        <v>1</v>
      </c>
      <c r="AM38">
        <f>'s1c2_nyers&amp;rnd'!V39</f>
        <v>11</v>
      </c>
      <c r="AN38">
        <f t="shared" si="25"/>
        <v>891381</v>
      </c>
    </row>
    <row r="39" spans="11:40" x14ac:dyDescent="0.3">
      <c r="K39">
        <f t="shared" si="20"/>
        <v>2019</v>
      </c>
      <c r="L39">
        <f t="shared" si="21"/>
        <v>11</v>
      </c>
      <c r="M39">
        <f t="shared" si="21"/>
        <v>1</v>
      </c>
      <c r="N39">
        <f t="shared" si="21"/>
        <v>2</v>
      </c>
      <c r="O39">
        <f t="shared" si="21"/>
        <v>1</v>
      </c>
      <c r="P39">
        <f t="shared" si="21"/>
        <v>6</v>
      </c>
      <c r="Q39">
        <f t="shared" si="21"/>
        <v>10</v>
      </c>
      <c r="R39">
        <f t="shared" si="21"/>
        <v>3</v>
      </c>
      <c r="S39">
        <f t="shared" si="21"/>
        <v>4</v>
      </c>
      <c r="T39">
        <f t="shared" si="21"/>
        <v>3</v>
      </c>
      <c r="U39">
        <f t="shared" si="21"/>
        <v>5</v>
      </c>
      <c r="V39">
        <f t="shared" si="21"/>
        <v>7</v>
      </c>
      <c r="W39">
        <f t="shared" si="24"/>
        <v>10000</v>
      </c>
      <c r="X39">
        <f t="shared" si="23"/>
        <v>11687</v>
      </c>
      <c r="Y39">
        <f t="shared" si="23"/>
        <v>90168</v>
      </c>
      <c r="Z39">
        <f t="shared" si="23"/>
        <v>632784</v>
      </c>
      <c r="AA39">
        <f t="shared" si="23"/>
        <v>305358</v>
      </c>
      <c r="AC39" t="s">
        <v>198</v>
      </c>
      <c r="AD39" t="s">
        <v>197</v>
      </c>
      <c r="AE39">
        <f>'s1c2_nyers&amp;rnd'!N40</f>
        <v>2</v>
      </c>
      <c r="AF39">
        <f>'s1c2_nyers&amp;rnd'!O40</f>
        <v>1</v>
      </c>
      <c r="AG39">
        <f>'s1c2_nyers&amp;rnd'!P40</f>
        <v>6</v>
      </c>
      <c r="AH39">
        <f>'s1c2_nyers&amp;rnd'!Q40</f>
        <v>10</v>
      </c>
      <c r="AI39">
        <f>'s1c2_nyers&amp;rnd'!R40</f>
        <v>3</v>
      </c>
      <c r="AJ39">
        <f>'s1c2_nyers&amp;rnd'!S40</f>
        <v>4</v>
      </c>
      <c r="AK39">
        <f>'s1c2_nyers&amp;rnd'!T40</f>
        <v>3</v>
      </c>
      <c r="AL39">
        <f>'s1c2_nyers&amp;rnd'!U40</f>
        <v>5</v>
      </c>
      <c r="AM39">
        <f>'s1c2_nyers&amp;rnd'!V40</f>
        <v>7</v>
      </c>
      <c r="AN39">
        <f t="shared" si="25"/>
        <v>934417</v>
      </c>
    </row>
    <row r="40" spans="11:40" x14ac:dyDescent="0.3">
      <c r="K40">
        <f t="shared" si="20"/>
        <v>2020</v>
      </c>
      <c r="L40">
        <f t="shared" si="21"/>
        <v>5</v>
      </c>
      <c r="M40">
        <f t="shared" si="21"/>
        <v>7</v>
      </c>
      <c r="N40">
        <f t="shared" si="21"/>
        <v>2</v>
      </c>
      <c r="O40">
        <f t="shared" si="21"/>
        <v>4</v>
      </c>
      <c r="P40">
        <f t="shared" si="21"/>
        <v>6</v>
      </c>
      <c r="Q40">
        <f t="shared" si="21"/>
        <v>9</v>
      </c>
      <c r="R40">
        <f t="shared" si="21"/>
        <v>1</v>
      </c>
      <c r="S40">
        <f t="shared" si="21"/>
        <v>6</v>
      </c>
      <c r="T40">
        <f t="shared" si="21"/>
        <v>3</v>
      </c>
      <c r="U40">
        <f t="shared" si="21"/>
        <v>6</v>
      </c>
      <c r="V40">
        <f t="shared" si="21"/>
        <v>6</v>
      </c>
      <c r="W40">
        <f t="shared" si="24"/>
        <v>10000</v>
      </c>
      <c r="X40">
        <f t="shared" si="23"/>
        <v>14379</v>
      </c>
      <c r="Y40">
        <f t="shared" si="23"/>
        <v>81532</v>
      </c>
      <c r="Z40">
        <f t="shared" si="23"/>
        <v>618759</v>
      </c>
      <c r="AA40">
        <f t="shared" si="23"/>
        <v>325328</v>
      </c>
      <c r="AC40" t="s">
        <v>198</v>
      </c>
      <c r="AD40" t="s">
        <v>197</v>
      </c>
      <c r="AE40">
        <f>'s1c2_nyers&amp;rnd'!N41</f>
        <v>2</v>
      </c>
      <c r="AF40">
        <f>'s1c2_nyers&amp;rnd'!O41</f>
        <v>4</v>
      </c>
      <c r="AG40">
        <f>'s1c2_nyers&amp;rnd'!P41</f>
        <v>6</v>
      </c>
      <c r="AH40">
        <f>'s1c2_nyers&amp;rnd'!Q41</f>
        <v>9</v>
      </c>
      <c r="AI40">
        <f>'s1c2_nyers&amp;rnd'!R41</f>
        <v>1</v>
      </c>
      <c r="AJ40">
        <f>'s1c2_nyers&amp;rnd'!S41</f>
        <v>6</v>
      </c>
      <c r="AK40">
        <f>'s1c2_nyers&amp;rnd'!T41</f>
        <v>3</v>
      </c>
      <c r="AL40">
        <f>'s1c2_nyers&amp;rnd'!U41</f>
        <v>6</v>
      </c>
      <c r="AM40">
        <f>'s1c2_nyers&amp;rnd'!V41</f>
        <v>6</v>
      </c>
      <c r="AN40">
        <f t="shared" si="25"/>
        <v>304779</v>
      </c>
    </row>
    <row r="41" spans="11:40" x14ac:dyDescent="0.3">
      <c r="K41">
        <f t="shared" si="20"/>
        <v>2021</v>
      </c>
      <c r="L41">
        <f t="shared" si="21"/>
        <v>9</v>
      </c>
      <c r="M41">
        <f t="shared" si="21"/>
        <v>3</v>
      </c>
      <c r="N41">
        <f t="shared" si="21"/>
        <v>8</v>
      </c>
      <c r="O41">
        <f t="shared" si="21"/>
        <v>10</v>
      </c>
      <c r="P41">
        <f t="shared" si="21"/>
        <v>6</v>
      </c>
      <c r="Q41">
        <f t="shared" si="21"/>
        <v>4</v>
      </c>
      <c r="R41">
        <f t="shared" si="21"/>
        <v>3</v>
      </c>
      <c r="S41">
        <f t="shared" si="21"/>
        <v>1</v>
      </c>
      <c r="T41">
        <f t="shared" si="21"/>
        <v>1</v>
      </c>
      <c r="U41">
        <f t="shared" si="21"/>
        <v>2</v>
      </c>
      <c r="V41">
        <f t="shared" si="21"/>
        <v>10</v>
      </c>
      <c r="W41">
        <f t="shared" si="24"/>
        <v>11672</v>
      </c>
      <c r="X41">
        <f t="shared" si="23"/>
        <v>11672</v>
      </c>
      <c r="Y41">
        <f t="shared" si="23"/>
        <v>75217</v>
      </c>
      <c r="Z41">
        <f t="shared" si="23"/>
        <v>598628</v>
      </c>
      <c r="AA41">
        <f t="shared" si="23"/>
        <v>352809</v>
      </c>
      <c r="AC41" t="s">
        <v>198</v>
      </c>
      <c r="AD41" t="s">
        <v>197</v>
      </c>
      <c r="AE41">
        <f>'s1c2_nyers&amp;rnd'!N42</f>
        <v>8</v>
      </c>
      <c r="AF41">
        <f>'s1c2_nyers&amp;rnd'!O42</f>
        <v>10</v>
      </c>
      <c r="AG41">
        <f>'s1c2_nyers&amp;rnd'!P42</f>
        <v>6</v>
      </c>
      <c r="AH41">
        <f>'s1c2_nyers&amp;rnd'!Q42</f>
        <v>4</v>
      </c>
      <c r="AI41">
        <f>'s1c2_nyers&amp;rnd'!R42</f>
        <v>3</v>
      </c>
      <c r="AJ41">
        <f>'s1c2_nyers&amp;rnd'!S42</f>
        <v>1</v>
      </c>
      <c r="AK41">
        <f>'s1c2_nyers&amp;rnd'!T42</f>
        <v>1</v>
      </c>
      <c r="AL41">
        <f>'s1c2_nyers&amp;rnd'!U42</f>
        <v>2</v>
      </c>
      <c r="AM41">
        <f>'s1c2_nyers&amp;rnd'!V42</f>
        <v>10</v>
      </c>
      <c r="AN41">
        <f t="shared" si="25"/>
        <v>779026</v>
      </c>
    </row>
    <row r="42" spans="11:40" x14ac:dyDescent="0.3">
      <c r="K42">
        <f t="shared" si="20"/>
        <v>2022</v>
      </c>
      <c r="L42">
        <f t="shared" si="21"/>
        <v>7</v>
      </c>
      <c r="M42">
        <f t="shared" si="21"/>
        <v>5</v>
      </c>
      <c r="N42">
        <f t="shared" si="21"/>
        <v>4</v>
      </c>
      <c r="O42">
        <f t="shared" si="21"/>
        <v>2</v>
      </c>
      <c r="P42">
        <f t="shared" si="21"/>
        <v>5</v>
      </c>
      <c r="Q42">
        <f t="shared" si="21"/>
        <v>8</v>
      </c>
      <c r="R42">
        <f t="shared" si="21"/>
        <v>2</v>
      </c>
      <c r="S42">
        <f t="shared" si="21"/>
        <v>5</v>
      </c>
      <c r="T42">
        <f t="shared" si="21"/>
        <v>5</v>
      </c>
      <c r="U42">
        <f t="shared" si="21"/>
        <v>4</v>
      </c>
      <c r="V42">
        <f t="shared" si="21"/>
        <v>8</v>
      </c>
      <c r="W42">
        <f t="shared" si="24"/>
        <v>10000</v>
      </c>
      <c r="X42">
        <f t="shared" si="23"/>
        <v>12699</v>
      </c>
      <c r="Y42">
        <f t="shared" si="23"/>
        <v>88272</v>
      </c>
      <c r="Z42">
        <f t="shared" si="23"/>
        <v>612789</v>
      </c>
      <c r="AA42">
        <f t="shared" si="23"/>
        <v>326239</v>
      </c>
      <c r="AC42" t="s">
        <v>198</v>
      </c>
      <c r="AD42" t="s">
        <v>197</v>
      </c>
      <c r="AE42">
        <f>'s1c2_nyers&amp;rnd'!N43</f>
        <v>4</v>
      </c>
      <c r="AF42">
        <f>'s1c2_nyers&amp;rnd'!O43</f>
        <v>2</v>
      </c>
      <c r="AG42">
        <f>'s1c2_nyers&amp;rnd'!P43</f>
        <v>5</v>
      </c>
      <c r="AH42">
        <f>'s1c2_nyers&amp;rnd'!Q43</f>
        <v>8</v>
      </c>
      <c r="AI42">
        <f>'s1c2_nyers&amp;rnd'!R43</f>
        <v>2</v>
      </c>
      <c r="AJ42">
        <f>'s1c2_nyers&amp;rnd'!S43</f>
        <v>5</v>
      </c>
      <c r="AK42">
        <f>'s1c2_nyers&amp;rnd'!T43</f>
        <v>5</v>
      </c>
      <c r="AL42">
        <f>'s1c2_nyers&amp;rnd'!U43</f>
        <v>4</v>
      </c>
      <c r="AM42">
        <f>'s1c2_nyers&amp;rnd'!V43</f>
        <v>8</v>
      </c>
      <c r="AN42">
        <f t="shared" si="25"/>
        <v>387023</v>
      </c>
    </row>
    <row r="43" spans="11:40" ht="15" thickBot="1" x14ac:dyDescent="0.35">
      <c r="W43" t="s">
        <v>135</v>
      </c>
    </row>
    <row r="44" spans="11:40" x14ac:dyDescent="0.3">
      <c r="K44">
        <f t="shared" ref="K44:AA59" si="26">K32</f>
        <v>2011</v>
      </c>
      <c r="L44">
        <f t="shared" si="26"/>
        <v>1</v>
      </c>
      <c r="M44" s="56">
        <f t="shared" si="26"/>
        <v>11</v>
      </c>
      <c r="N44" s="57">
        <f t="shared" si="26"/>
        <v>8</v>
      </c>
      <c r="O44" s="57">
        <f t="shared" si="26"/>
        <v>6</v>
      </c>
      <c r="P44" s="57">
        <f t="shared" si="26"/>
        <v>4</v>
      </c>
      <c r="Q44" s="57">
        <f t="shared" si="26"/>
        <v>3</v>
      </c>
      <c r="R44" s="57">
        <f t="shared" si="26"/>
        <v>3</v>
      </c>
      <c r="S44" s="57">
        <f t="shared" si="26"/>
        <v>6</v>
      </c>
      <c r="T44" s="57">
        <f t="shared" si="26"/>
        <v>5</v>
      </c>
      <c r="U44" s="71">
        <f>12-U32</f>
        <v>3</v>
      </c>
      <c r="V44" s="58">
        <f t="shared" si="26"/>
        <v>3</v>
      </c>
      <c r="W44">
        <f t="shared" si="26"/>
        <v>10183</v>
      </c>
      <c r="X44">
        <f t="shared" si="26"/>
        <v>15857</v>
      </c>
      <c r="Y44">
        <f t="shared" si="26"/>
        <v>169436</v>
      </c>
      <c r="Z44">
        <f t="shared" si="26"/>
        <v>669527</v>
      </c>
      <c r="AA44">
        <f t="shared" si="26"/>
        <v>184995</v>
      </c>
    </row>
    <row r="45" spans="11:40" x14ac:dyDescent="0.3">
      <c r="K45">
        <f t="shared" si="26"/>
        <v>2012</v>
      </c>
      <c r="L45">
        <f t="shared" si="26"/>
        <v>3</v>
      </c>
      <c r="M45" s="59">
        <f t="shared" si="26"/>
        <v>9</v>
      </c>
      <c r="N45" s="60">
        <f t="shared" si="26"/>
        <v>7</v>
      </c>
      <c r="O45" s="60">
        <f t="shared" si="26"/>
        <v>7</v>
      </c>
      <c r="P45" s="60">
        <f t="shared" si="26"/>
        <v>1</v>
      </c>
      <c r="Q45" s="60">
        <f t="shared" si="26"/>
        <v>7</v>
      </c>
      <c r="R45" s="60">
        <f t="shared" si="26"/>
        <v>3</v>
      </c>
      <c r="S45" s="60">
        <f t="shared" si="26"/>
        <v>6</v>
      </c>
      <c r="T45" s="60">
        <f t="shared" si="26"/>
        <v>5</v>
      </c>
      <c r="U45" s="72">
        <f t="shared" ref="U45:U54" si="27">12-U33</f>
        <v>4</v>
      </c>
      <c r="V45" s="61">
        <f t="shared" si="26"/>
        <v>4</v>
      </c>
      <c r="W45">
        <f t="shared" si="26"/>
        <v>10319</v>
      </c>
      <c r="X45">
        <f t="shared" si="26"/>
        <v>16389</v>
      </c>
      <c r="Y45">
        <f t="shared" si="26"/>
        <v>144504</v>
      </c>
      <c r="Z45">
        <f t="shared" si="26"/>
        <v>642587</v>
      </c>
      <c r="AA45">
        <f t="shared" si="26"/>
        <v>236198</v>
      </c>
    </row>
    <row r="46" spans="11:40" x14ac:dyDescent="0.3">
      <c r="K46">
        <f t="shared" si="26"/>
        <v>2013</v>
      </c>
      <c r="L46">
        <f t="shared" si="26"/>
        <v>4</v>
      </c>
      <c r="M46" s="59">
        <f t="shared" si="26"/>
        <v>8</v>
      </c>
      <c r="N46" s="60">
        <f t="shared" si="26"/>
        <v>6</v>
      </c>
      <c r="O46" s="60">
        <f t="shared" si="26"/>
        <v>5</v>
      </c>
      <c r="P46" s="60">
        <f t="shared" si="26"/>
        <v>3</v>
      </c>
      <c r="Q46" s="60">
        <f t="shared" si="26"/>
        <v>6</v>
      </c>
      <c r="R46" s="60">
        <f t="shared" si="26"/>
        <v>3</v>
      </c>
      <c r="S46" s="60">
        <f t="shared" si="26"/>
        <v>6</v>
      </c>
      <c r="T46" s="60">
        <f t="shared" si="26"/>
        <v>5</v>
      </c>
      <c r="U46" s="72">
        <f t="shared" si="27"/>
        <v>1</v>
      </c>
      <c r="V46" s="61">
        <f t="shared" si="26"/>
        <v>1</v>
      </c>
      <c r="W46">
        <f t="shared" si="26"/>
        <v>10204</v>
      </c>
      <c r="X46">
        <f t="shared" si="26"/>
        <v>16131</v>
      </c>
      <c r="Y46">
        <f t="shared" si="26"/>
        <v>156535</v>
      </c>
      <c r="Z46">
        <f t="shared" si="26"/>
        <v>671557</v>
      </c>
      <c r="AA46">
        <f t="shared" si="26"/>
        <v>195571</v>
      </c>
    </row>
    <row r="47" spans="11:40" x14ac:dyDescent="0.3">
      <c r="K47">
        <f t="shared" si="26"/>
        <v>2015</v>
      </c>
      <c r="L47">
        <f t="shared" si="26"/>
        <v>8</v>
      </c>
      <c r="M47" s="59">
        <f t="shared" si="26"/>
        <v>4</v>
      </c>
      <c r="N47" s="60">
        <f t="shared" si="26"/>
        <v>8</v>
      </c>
      <c r="O47" s="60">
        <f t="shared" si="26"/>
        <v>9</v>
      </c>
      <c r="P47" s="60">
        <f t="shared" si="26"/>
        <v>2</v>
      </c>
      <c r="Q47" s="60">
        <f t="shared" si="26"/>
        <v>5</v>
      </c>
      <c r="R47" s="60">
        <f t="shared" si="26"/>
        <v>3</v>
      </c>
      <c r="S47" s="60">
        <f t="shared" si="26"/>
        <v>6</v>
      </c>
      <c r="T47" s="60">
        <f t="shared" si="26"/>
        <v>5</v>
      </c>
      <c r="U47" s="72">
        <f t="shared" si="27"/>
        <v>2</v>
      </c>
      <c r="V47" s="61">
        <f t="shared" si="26"/>
        <v>2</v>
      </c>
      <c r="W47">
        <f t="shared" si="26"/>
        <v>10000</v>
      </c>
      <c r="X47">
        <f t="shared" si="26"/>
        <v>14646</v>
      </c>
      <c r="Y47">
        <f t="shared" si="26"/>
        <v>141165</v>
      </c>
      <c r="Z47">
        <f t="shared" si="26"/>
        <v>652244</v>
      </c>
      <c r="AA47">
        <f t="shared" si="26"/>
        <v>231944</v>
      </c>
    </row>
    <row r="48" spans="11:40" x14ac:dyDescent="0.3">
      <c r="K48">
        <f t="shared" si="26"/>
        <v>2016</v>
      </c>
      <c r="L48">
        <f t="shared" si="26"/>
        <v>2</v>
      </c>
      <c r="M48" s="59">
        <f t="shared" si="26"/>
        <v>10</v>
      </c>
      <c r="N48" s="60">
        <f t="shared" si="26"/>
        <v>1</v>
      </c>
      <c r="O48" s="60">
        <f t="shared" si="26"/>
        <v>3</v>
      </c>
      <c r="P48" s="60">
        <f t="shared" si="26"/>
        <v>6</v>
      </c>
      <c r="Q48" s="60">
        <f t="shared" si="26"/>
        <v>11</v>
      </c>
      <c r="R48" s="60">
        <f t="shared" si="26"/>
        <v>3</v>
      </c>
      <c r="S48" s="60">
        <f t="shared" si="26"/>
        <v>2</v>
      </c>
      <c r="T48" s="60">
        <f t="shared" si="26"/>
        <v>2</v>
      </c>
      <c r="U48" s="72">
        <f t="shared" si="27"/>
        <v>9</v>
      </c>
      <c r="V48" s="61">
        <f t="shared" si="26"/>
        <v>9</v>
      </c>
      <c r="W48">
        <f t="shared" si="26"/>
        <v>11288</v>
      </c>
      <c r="X48">
        <f t="shared" si="26"/>
        <v>11288</v>
      </c>
      <c r="Y48">
        <f t="shared" si="26"/>
        <v>58969</v>
      </c>
      <c r="Z48">
        <f t="shared" si="26"/>
        <v>588608</v>
      </c>
      <c r="AA48">
        <f t="shared" si="26"/>
        <v>379845</v>
      </c>
    </row>
    <row r="49" spans="11:27" x14ac:dyDescent="0.3">
      <c r="K49">
        <f t="shared" si="26"/>
        <v>2017</v>
      </c>
      <c r="L49">
        <f t="shared" si="26"/>
        <v>6</v>
      </c>
      <c r="M49" s="59">
        <f t="shared" si="26"/>
        <v>6</v>
      </c>
      <c r="N49" s="60">
        <f t="shared" si="26"/>
        <v>5</v>
      </c>
      <c r="O49" s="60">
        <f t="shared" si="26"/>
        <v>8</v>
      </c>
      <c r="P49" s="60">
        <f t="shared" si="26"/>
        <v>6</v>
      </c>
      <c r="Q49" s="60">
        <f t="shared" si="26"/>
        <v>2</v>
      </c>
      <c r="R49" s="60">
        <f t="shared" si="26"/>
        <v>3</v>
      </c>
      <c r="S49" s="60">
        <f t="shared" si="26"/>
        <v>3</v>
      </c>
      <c r="T49" s="60">
        <f t="shared" si="26"/>
        <v>5</v>
      </c>
      <c r="U49" s="72">
        <f t="shared" si="27"/>
        <v>5</v>
      </c>
      <c r="V49" s="61">
        <f t="shared" si="26"/>
        <v>5</v>
      </c>
      <c r="W49">
        <f t="shared" si="26"/>
        <v>10000</v>
      </c>
      <c r="X49">
        <f t="shared" si="26"/>
        <v>10000</v>
      </c>
      <c r="Y49">
        <f t="shared" si="26"/>
        <v>58076</v>
      </c>
      <c r="Z49">
        <f t="shared" si="26"/>
        <v>628990</v>
      </c>
      <c r="AA49">
        <f t="shared" si="26"/>
        <v>342932</v>
      </c>
    </row>
    <row r="50" spans="11:27" x14ac:dyDescent="0.3">
      <c r="K50">
        <f t="shared" si="26"/>
        <v>2018</v>
      </c>
      <c r="L50">
        <f t="shared" si="26"/>
        <v>10</v>
      </c>
      <c r="M50" s="59">
        <f t="shared" si="26"/>
        <v>2</v>
      </c>
      <c r="N50" s="60">
        <f t="shared" si="26"/>
        <v>8</v>
      </c>
      <c r="O50" s="60">
        <f t="shared" si="26"/>
        <v>10</v>
      </c>
      <c r="P50" s="60">
        <f t="shared" si="26"/>
        <v>6</v>
      </c>
      <c r="Q50" s="60">
        <f t="shared" si="26"/>
        <v>1</v>
      </c>
      <c r="R50" s="60">
        <f t="shared" si="26"/>
        <v>3</v>
      </c>
      <c r="S50" s="60">
        <f t="shared" si="26"/>
        <v>6</v>
      </c>
      <c r="T50" s="60">
        <f t="shared" si="26"/>
        <v>5</v>
      </c>
      <c r="U50" s="72">
        <f t="shared" si="27"/>
        <v>11</v>
      </c>
      <c r="V50" s="61">
        <f t="shared" si="26"/>
        <v>11</v>
      </c>
      <c r="W50">
        <f t="shared" si="26"/>
        <v>10000</v>
      </c>
      <c r="X50">
        <f t="shared" si="26"/>
        <v>10000</v>
      </c>
      <c r="Y50">
        <f t="shared" si="26"/>
        <v>81428</v>
      </c>
      <c r="Z50">
        <f t="shared" si="26"/>
        <v>670714</v>
      </c>
      <c r="AA50">
        <f t="shared" si="26"/>
        <v>277857</v>
      </c>
    </row>
    <row r="51" spans="11:27" x14ac:dyDescent="0.3">
      <c r="K51">
        <f t="shared" si="26"/>
        <v>2019</v>
      </c>
      <c r="L51">
        <f t="shared" si="26"/>
        <v>11</v>
      </c>
      <c r="M51" s="59">
        <f t="shared" si="26"/>
        <v>1</v>
      </c>
      <c r="N51" s="60">
        <f t="shared" si="26"/>
        <v>2</v>
      </c>
      <c r="O51" s="60">
        <f t="shared" si="26"/>
        <v>1</v>
      </c>
      <c r="P51" s="60">
        <f t="shared" si="26"/>
        <v>6</v>
      </c>
      <c r="Q51" s="60">
        <f t="shared" si="26"/>
        <v>10</v>
      </c>
      <c r="R51" s="60">
        <f t="shared" si="26"/>
        <v>3</v>
      </c>
      <c r="S51" s="60">
        <f t="shared" si="26"/>
        <v>4</v>
      </c>
      <c r="T51" s="60">
        <f t="shared" si="26"/>
        <v>3</v>
      </c>
      <c r="U51" s="72">
        <f t="shared" si="27"/>
        <v>7</v>
      </c>
      <c r="V51" s="61">
        <f t="shared" si="26"/>
        <v>7</v>
      </c>
      <c r="W51">
        <f t="shared" si="26"/>
        <v>10000</v>
      </c>
      <c r="X51">
        <f t="shared" si="26"/>
        <v>11687</v>
      </c>
      <c r="Y51">
        <f t="shared" si="26"/>
        <v>90168</v>
      </c>
      <c r="Z51">
        <f t="shared" si="26"/>
        <v>632784</v>
      </c>
      <c r="AA51">
        <f t="shared" si="26"/>
        <v>305358</v>
      </c>
    </row>
    <row r="52" spans="11:27" x14ac:dyDescent="0.3">
      <c r="K52">
        <f t="shared" si="26"/>
        <v>2020</v>
      </c>
      <c r="L52">
        <f t="shared" si="26"/>
        <v>5</v>
      </c>
      <c r="M52" s="59">
        <f t="shared" si="26"/>
        <v>7</v>
      </c>
      <c r="N52" s="60">
        <f t="shared" si="26"/>
        <v>2</v>
      </c>
      <c r="O52" s="60">
        <f t="shared" si="26"/>
        <v>4</v>
      </c>
      <c r="P52" s="60">
        <f t="shared" si="26"/>
        <v>6</v>
      </c>
      <c r="Q52" s="60">
        <f t="shared" si="26"/>
        <v>9</v>
      </c>
      <c r="R52" s="60">
        <f t="shared" si="26"/>
        <v>1</v>
      </c>
      <c r="S52" s="60">
        <f t="shared" si="26"/>
        <v>6</v>
      </c>
      <c r="T52" s="60">
        <f t="shared" si="26"/>
        <v>3</v>
      </c>
      <c r="U52" s="72">
        <f t="shared" si="27"/>
        <v>6</v>
      </c>
      <c r="V52" s="61">
        <f t="shared" si="26"/>
        <v>6</v>
      </c>
      <c r="W52">
        <f t="shared" si="26"/>
        <v>10000</v>
      </c>
      <c r="X52">
        <f t="shared" si="26"/>
        <v>14379</v>
      </c>
      <c r="Y52">
        <f t="shared" si="26"/>
        <v>81532</v>
      </c>
      <c r="Z52">
        <f t="shared" si="26"/>
        <v>618759</v>
      </c>
      <c r="AA52">
        <f t="shared" si="26"/>
        <v>325328</v>
      </c>
    </row>
    <row r="53" spans="11:27" x14ac:dyDescent="0.3">
      <c r="K53">
        <f t="shared" si="26"/>
        <v>2021</v>
      </c>
      <c r="L53">
        <f t="shared" si="26"/>
        <v>9</v>
      </c>
      <c r="M53" s="59">
        <f t="shared" si="26"/>
        <v>3</v>
      </c>
      <c r="N53" s="60">
        <f t="shared" si="26"/>
        <v>8</v>
      </c>
      <c r="O53" s="60">
        <f t="shared" si="26"/>
        <v>10</v>
      </c>
      <c r="P53" s="60">
        <f t="shared" si="26"/>
        <v>6</v>
      </c>
      <c r="Q53" s="60">
        <f t="shared" si="26"/>
        <v>4</v>
      </c>
      <c r="R53" s="60">
        <f t="shared" si="26"/>
        <v>3</v>
      </c>
      <c r="S53" s="60">
        <f t="shared" si="26"/>
        <v>1</v>
      </c>
      <c r="T53" s="60">
        <f t="shared" si="26"/>
        <v>1</v>
      </c>
      <c r="U53" s="72">
        <f t="shared" si="27"/>
        <v>10</v>
      </c>
      <c r="V53" s="61">
        <f t="shared" si="26"/>
        <v>10</v>
      </c>
      <c r="W53">
        <f t="shared" si="26"/>
        <v>11672</v>
      </c>
      <c r="X53">
        <f t="shared" si="26"/>
        <v>11672</v>
      </c>
      <c r="Y53">
        <f t="shared" si="26"/>
        <v>75217</v>
      </c>
      <c r="Z53">
        <f t="shared" si="26"/>
        <v>598628</v>
      </c>
      <c r="AA53">
        <f t="shared" si="26"/>
        <v>352809</v>
      </c>
    </row>
    <row r="54" spans="11:27" ht="15" thickBot="1" x14ac:dyDescent="0.35">
      <c r="K54">
        <f t="shared" si="26"/>
        <v>2022</v>
      </c>
      <c r="L54">
        <f t="shared" si="26"/>
        <v>7</v>
      </c>
      <c r="M54" s="62">
        <f t="shared" si="26"/>
        <v>5</v>
      </c>
      <c r="N54" s="63">
        <f t="shared" si="26"/>
        <v>4</v>
      </c>
      <c r="O54" s="63">
        <f t="shared" si="26"/>
        <v>2</v>
      </c>
      <c r="P54" s="63">
        <f t="shared" si="26"/>
        <v>5</v>
      </c>
      <c r="Q54" s="63">
        <f t="shared" si="26"/>
        <v>8</v>
      </c>
      <c r="R54" s="63">
        <f t="shared" si="26"/>
        <v>2</v>
      </c>
      <c r="S54" s="63">
        <f t="shared" si="26"/>
        <v>5</v>
      </c>
      <c r="T54" s="63">
        <f t="shared" si="26"/>
        <v>5</v>
      </c>
      <c r="U54" s="73">
        <f t="shared" si="27"/>
        <v>8</v>
      </c>
      <c r="V54" s="64">
        <f t="shared" si="26"/>
        <v>8</v>
      </c>
      <c r="W54">
        <f t="shared" si="26"/>
        <v>10000</v>
      </c>
      <c r="X54">
        <f t="shared" si="26"/>
        <v>12699</v>
      </c>
      <c r="Y54">
        <f t="shared" si="26"/>
        <v>88272</v>
      </c>
      <c r="Z54">
        <f t="shared" si="26"/>
        <v>612789</v>
      </c>
      <c r="AA54">
        <f t="shared" si="26"/>
        <v>326239</v>
      </c>
    </row>
    <row r="55" spans="11:27" ht="15" thickBot="1" x14ac:dyDescent="0.35">
      <c r="U55" s="30"/>
      <c r="W55" t="s">
        <v>136</v>
      </c>
    </row>
    <row r="56" spans="11:27" x14ac:dyDescent="0.3">
      <c r="K56">
        <f t="shared" si="26"/>
        <v>2011</v>
      </c>
      <c r="L56">
        <v>11</v>
      </c>
      <c r="M56" s="56">
        <v>1</v>
      </c>
      <c r="N56" s="57">
        <v>8</v>
      </c>
      <c r="O56" s="57">
        <v>6</v>
      </c>
      <c r="P56" s="57">
        <v>4</v>
      </c>
      <c r="Q56" s="57">
        <v>3</v>
      </c>
      <c r="R56" s="57">
        <v>3</v>
      </c>
      <c r="S56" s="57">
        <v>6</v>
      </c>
      <c r="T56" s="57">
        <v>5</v>
      </c>
      <c r="U56" s="71">
        <v>3</v>
      </c>
      <c r="V56" s="58">
        <v>3</v>
      </c>
      <c r="W56">
        <f>X44</f>
        <v>15857</v>
      </c>
    </row>
    <row r="57" spans="11:27" x14ac:dyDescent="0.3">
      <c r="K57">
        <f t="shared" si="26"/>
        <v>2012</v>
      </c>
      <c r="L57">
        <v>9</v>
      </c>
      <c r="M57" s="59">
        <v>3</v>
      </c>
      <c r="N57" s="60">
        <v>7</v>
      </c>
      <c r="O57" s="60">
        <v>7</v>
      </c>
      <c r="P57" s="60">
        <v>1</v>
      </c>
      <c r="Q57" s="60">
        <v>7</v>
      </c>
      <c r="R57" s="60">
        <v>3</v>
      </c>
      <c r="S57" s="60">
        <v>6</v>
      </c>
      <c r="T57" s="60">
        <v>5</v>
      </c>
      <c r="U57" s="72">
        <v>4</v>
      </c>
      <c r="V57" s="61">
        <v>4</v>
      </c>
      <c r="W57">
        <f t="shared" ref="W57:W66" si="28">X45</f>
        <v>16389</v>
      </c>
    </row>
    <row r="58" spans="11:27" x14ac:dyDescent="0.3">
      <c r="K58">
        <f t="shared" si="26"/>
        <v>2013</v>
      </c>
      <c r="L58">
        <v>10</v>
      </c>
      <c r="M58" s="59">
        <v>2</v>
      </c>
      <c r="N58" s="60">
        <v>6</v>
      </c>
      <c r="O58" s="60">
        <v>5</v>
      </c>
      <c r="P58" s="60">
        <v>3</v>
      </c>
      <c r="Q58" s="60">
        <v>6</v>
      </c>
      <c r="R58" s="60">
        <v>3</v>
      </c>
      <c r="S58" s="60">
        <v>6</v>
      </c>
      <c r="T58" s="60">
        <v>5</v>
      </c>
      <c r="U58" s="72">
        <v>1</v>
      </c>
      <c r="V58" s="61">
        <v>1</v>
      </c>
      <c r="W58">
        <f t="shared" si="28"/>
        <v>16131</v>
      </c>
    </row>
    <row r="59" spans="11:27" x14ac:dyDescent="0.3">
      <c r="K59">
        <f t="shared" si="26"/>
        <v>2015</v>
      </c>
      <c r="L59">
        <v>8</v>
      </c>
      <c r="M59" s="59">
        <v>4</v>
      </c>
      <c r="N59" s="60">
        <v>8</v>
      </c>
      <c r="O59" s="60">
        <v>9</v>
      </c>
      <c r="P59" s="60">
        <v>2</v>
      </c>
      <c r="Q59" s="60">
        <v>5</v>
      </c>
      <c r="R59" s="60">
        <v>3</v>
      </c>
      <c r="S59" s="60">
        <v>6</v>
      </c>
      <c r="T59" s="60">
        <v>5</v>
      </c>
      <c r="U59" s="72">
        <v>2</v>
      </c>
      <c r="V59" s="61">
        <v>2</v>
      </c>
      <c r="W59">
        <f t="shared" si="28"/>
        <v>14646</v>
      </c>
    </row>
    <row r="60" spans="11:27" x14ac:dyDescent="0.3">
      <c r="K60">
        <f t="shared" ref="K60:K102" si="29">K48</f>
        <v>2016</v>
      </c>
      <c r="L60">
        <v>3</v>
      </c>
      <c r="M60" s="59">
        <v>9</v>
      </c>
      <c r="N60" s="60">
        <v>1</v>
      </c>
      <c r="O60" s="60">
        <v>3</v>
      </c>
      <c r="P60" s="60">
        <v>6</v>
      </c>
      <c r="Q60" s="60">
        <v>11</v>
      </c>
      <c r="R60" s="60">
        <v>3</v>
      </c>
      <c r="S60" s="60">
        <v>2</v>
      </c>
      <c r="T60" s="60">
        <v>2</v>
      </c>
      <c r="U60" s="72">
        <v>9</v>
      </c>
      <c r="V60" s="61">
        <v>9</v>
      </c>
      <c r="W60">
        <f t="shared" si="28"/>
        <v>11288</v>
      </c>
    </row>
    <row r="61" spans="11:27" x14ac:dyDescent="0.3">
      <c r="K61">
        <f t="shared" si="29"/>
        <v>2017</v>
      </c>
      <c r="L61">
        <v>7</v>
      </c>
      <c r="M61" s="59">
        <v>5</v>
      </c>
      <c r="N61" s="60">
        <v>5</v>
      </c>
      <c r="O61" s="60">
        <v>8</v>
      </c>
      <c r="P61" s="60">
        <v>6</v>
      </c>
      <c r="Q61" s="60">
        <v>2</v>
      </c>
      <c r="R61" s="60">
        <v>3</v>
      </c>
      <c r="S61" s="60">
        <v>3</v>
      </c>
      <c r="T61" s="60">
        <v>5</v>
      </c>
      <c r="U61" s="72">
        <v>5</v>
      </c>
      <c r="V61" s="61">
        <v>5</v>
      </c>
      <c r="W61">
        <f t="shared" si="28"/>
        <v>10000</v>
      </c>
    </row>
    <row r="62" spans="11:27" x14ac:dyDescent="0.3">
      <c r="K62">
        <f t="shared" si="29"/>
        <v>2018</v>
      </c>
      <c r="L62">
        <v>2</v>
      </c>
      <c r="M62" s="59">
        <v>10</v>
      </c>
      <c r="N62" s="60">
        <v>8</v>
      </c>
      <c r="O62" s="60">
        <v>10</v>
      </c>
      <c r="P62" s="60">
        <v>6</v>
      </c>
      <c r="Q62" s="60">
        <v>1</v>
      </c>
      <c r="R62" s="60">
        <v>3</v>
      </c>
      <c r="S62" s="60">
        <v>6</v>
      </c>
      <c r="T62" s="60">
        <v>5</v>
      </c>
      <c r="U62" s="72">
        <v>11</v>
      </c>
      <c r="V62" s="61">
        <v>11</v>
      </c>
      <c r="W62">
        <f t="shared" si="28"/>
        <v>10000</v>
      </c>
    </row>
    <row r="63" spans="11:27" x14ac:dyDescent="0.3">
      <c r="K63">
        <f t="shared" si="29"/>
        <v>2019</v>
      </c>
      <c r="L63">
        <v>5</v>
      </c>
      <c r="M63" s="59">
        <v>7</v>
      </c>
      <c r="N63" s="60">
        <v>2</v>
      </c>
      <c r="O63" s="60">
        <v>1</v>
      </c>
      <c r="P63" s="60">
        <v>6</v>
      </c>
      <c r="Q63" s="60">
        <v>10</v>
      </c>
      <c r="R63" s="60">
        <v>3</v>
      </c>
      <c r="S63" s="60">
        <v>4</v>
      </c>
      <c r="T63" s="60">
        <v>3</v>
      </c>
      <c r="U63" s="72">
        <v>7</v>
      </c>
      <c r="V63" s="61">
        <v>7</v>
      </c>
      <c r="W63">
        <f t="shared" si="28"/>
        <v>11687</v>
      </c>
    </row>
    <row r="64" spans="11:27" x14ac:dyDescent="0.3">
      <c r="K64">
        <f t="shared" si="29"/>
        <v>2020</v>
      </c>
      <c r="L64">
        <v>4</v>
      </c>
      <c r="M64" s="59">
        <v>8</v>
      </c>
      <c r="N64" s="60">
        <v>2</v>
      </c>
      <c r="O64" s="60">
        <v>4</v>
      </c>
      <c r="P64" s="60">
        <v>6</v>
      </c>
      <c r="Q64" s="60">
        <v>9</v>
      </c>
      <c r="R64" s="60">
        <v>1</v>
      </c>
      <c r="S64" s="60">
        <v>6</v>
      </c>
      <c r="T64" s="60">
        <v>3</v>
      </c>
      <c r="U64" s="72">
        <v>6</v>
      </c>
      <c r="V64" s="61">
        <v>6</v>
      </c>
      <c r="W64">
        <f t="shared" si="28"/>
        <v>14379</v>
      </c>
    </row>
    <row r="65" spans="11:23" x14ac:dyDescent="0.3">
      <c r="K65">
        <f t="shared" si="29"/>
        <v>2021</v>
      </c>
      <c r="L65">
        <v>1</v>
      </c>
      <c r="M65" s="59">
        <v>11</v>
      </c>
      <c r="N65" s="60">
        <v>8</v>
      </c>
      <c r="O65" s="60">
        <v>10</v>
      </c>
      <c r="P65" s="60">
        <v>6</v>
      </c>
      <c r="Q65" s="60">
        <v>4</v>
      </c>
      <c r="R65" s="60">
        <v>3</v>
      </c>
      <c r="S65" s="60">
        <v>1</v>
      </c>
      <c r="T65" s="60">
        <v>1</v>
      </c>
      <c r="U65" s="72">
        <v>10</v>
      </c>
      <c r="V65" s="61">
        <v>10</v>
      </c>
      <c r="W65">
        <f t="shared" si="28"/>
        <v>11672</v>
      </c>
    </row>
    <row r="66" spans="11:23" ht="15" thickBot="1" x14ac:dyDescent="0.35">
      <c r="K66">
        <f t="shared" si="29"/>
        <v>2022</v>
      </c>
      <c r="L66">
        <v>6</v>
      </c>
      <c r="M66" s="62">
        <v>6</v>
      </c>
      <c r="N66" s="63">
        <v>4</v>
      </c>
      <c r="O66" s="63">
        <v>2</v>
      </c>
      <c r="P66" s="63">
        <v>5</v>
      </c>
      <c r="Q66" s="63">
        <v>8</v>
      </c>
      <c r="R66" s="63">
        <v>2</v>
      </c>
      <c r="S66" s="63">
        <v>5</v>
      </c>
      <c r="T66" s="63">
        <v>5</v>
      </c>
      <c r="U66" s="73">
        <v>8</v>
      </c>
      <c r="V66" s="64">
        <v>8</v>
      </c>
      <c r="W66">
        <f t="shared" si="28"/>
        <v>12699</v>
      </c>
    </row>
    <row r="67" spans="11:23" ht="15" thickBot="1" x14ac:dyDescent="0.35">
      <c r="U67" s="30"/>
      <c r="W67" t="s">
        <v>137</v>
      </c>
    </row>
    <row r="68" spans="11:23" x14ac:dyDescent="0.3">
      <c r="K68">
        <f t="shared" si="29"/>
        <v>2011</v>
      </c>
      <c r="L68">
        <v>11</v>
      </c>
      <c r="M68" s="56">
        <v>1</v>
      </c>
      <c r="N68" s="57">
        <v>8</v>
      </c>
      <c r="O68" s="57">
        <v>6</v>
      </c>
      <c r="P68" s="57">
        <v>4</v>
      </c>
      <c r="Q68" s="57">
        <v>3</v>
      </c>
      <c r="R68" s="57">
        <v>3</v>
      </c>
      <c r="S68" s="57">
        <v>6</v>
      </c>
      <c r="T68" s="57">
        <v>5</v>
      </c>
      <c r="U68" s="71">
        <v>3</v>
      </c>
      <c r="V68" s="58">
        <v>3</v>
      </c>
      <c r="W68">
        <f>Y44</f>
        <v>169436</v>
      </c>
    </row>
    <row r="69" spans="11:23" x14ac:dyDescent="0.3">
      <c r="K69">
        <f t="shared" si="29"/>
        <v>2012</v>
      </c>
      <c r="L69">
        <v>9</v>
      </c>
      <c r="M69" s="59">
        <v>3</v>
      </c>
      <c r="N69" s="60">
        <v>7</v>
      </c>
      <c r="O69" s="60">
        <v>7</v>
      </c>
      <c r="P69" s="60">
        <v>1</v>
      </c>
      <c r="Q69" s="60">
        <v>7</v>
      </c>
      <c r="R69" s="60">
        <v>3</v>
      </c>
      <c r="S69" s="60">
        <v>6</v>
      </c>
      <c r="T69" s="60">
        <v>5</v>
      </c>
      <c r="U69" s="72">
        <v>4</v>
      </c>
      <c r="V69" s="61">
        <v>4</v>
      </c>
      <c r="W69">
        <f t="shared" ref="W69:W78" si="30">Y45</f>
        <v>144504</v>
      </c>
    </row>
    <row r="70" spans="11:23" x14ac:dyDescent="0.3">
      <c r="K70">
        <f t="shared" si="29"/>
        <v>2013</v>
      </c>
      <c r="L70">
        <v>10</v>
      </c>
      <c r="M70" s="59">
        <v>2</v>
      </c>
      <c r="N70" s="60">
        <v>6</v>
      </c>
      <c r="O70" s="60">
        <v>5</v>
      </c>
      <c r="P70" s="60">
        <v>3</v>
      </c>
      <c r="Q70" s="60">
        <v>6</v>
      </c>
      <c r="R70" s="60">
        <v>3</v>
      </c>
      <c r="S70" s="60">
        <v>6</v>
      </c>
      <c r="T70" s="60">
        <v>5</v>
      </c>
      <c r="U70" s="72">
        <v>1</v>
      </c>
      <c r="V70" s="61">
        <v>1</v>
      </c>
      <c r="W70">
        <f t="shared" si="30"/>
        <v>156535</v>
      </c>
    </row>
    <row r="71" spans="11:23" x14ac:dyDescent="0.3">
      <c r="K71">
        <f t="shared" si="29"/>
        <v>2015</v>
      </c>
      <c r="L71">
        <v>8</v>
      </c>
      <c r="M71" s="59">
        <v>4</v>
      </c>
      <c r="N71" s="60">
        <v>8</v>
      </c>
      <c r="O71" s="60">
        <v>9</v>
      </c>
      <c r="P71" s="60">
        <v>2</v>
      </c>
      <c r="Q71" s="60">
        <v>5</v>
      </c>
      <c r="R71" s="60">
        <v>3</v>
      </c>
      <c r="S71" s="60">
        <v>6</v>
      </c>
      <c r="T71" s="60">
        <v>5</v>
      </c>
      <c r="U71" s="72">
        <v>2</v>
      </c>
      <c r="V71" s="61">
        <v>2</v>
      </c>
      <c r="W71">
        <f t="shared" si="30"/>
        <v>141165</v>
      </c>
    </row>
    <row r="72" spans="11:23" x14ac:dyDescent="0.3">
      <c r="K72">
        <f t="shared" si="29"/>
        <v>2016</v>
      </c>
      <c r="L72">
        <v>3</v>
      </c>
      <c r="M72" s="59">
        <v>9</v>
      </c>
      <c r="N72" s="60">
        <v>1</v>
      </c>
      <c r="O72" s="60">
        <v>3</v>
      </c>
      <c r="P72" s="60">
        <v>6</v>
      </c>
      <c r="Q72" s="60">
        <v>11</v>
      </c>
      <c r="R72" s="60">
        <v>3</v>
      </c>
      <c r="S72" s="60">
        <v>2</v>
      </c>
      <c r="T72" s="60">
        <v>2</v>
      </c>
      <c r="U72" s="72">
        <v>9</v>
      </c>
      <c r="V72" s="61">
        <v>9</v>
      </c>
      <c r="W72">
        <f t="shared" si="30"/>
        <v>58969</v>
      </c>
    </row>
    <row r="73" spans="11:23" x14ac:dyDescent="0.3">
      <c r="K73">
        <f t="shared" si="29"/>
        <v>2017</v>
      </c>
      <c r="L73">
        <v>7</v>
      </c>
      <c r="M73" s="59">
        <v>5</v>
      </c>
      <c r="N73" s="60">
        <v>5</v>
      </c>
      <c r="O73" s="60">
        <v>8</v>
      </c>
      <c r="P73" s="60">
        <v>6</v>
      </c>
      <c r="Q73" s="60">
        <v>2</v>
      </c>
      <c r="R73" s="60">
        <v>3</v>
      </c>
      <c r="S73" s="60">
        <v>3</v>
      </c>
      <c r="T73" s="60">
        <v>5</v>
      </c>
      <c r="U73" s="72">
        <v>5</v>
      </c>
      <c r="V73" s="61">
        <v>5</v>
      </c>
      <c r="W73">
        <f t="shared" si="30"/>
        <v>58076</v>
      </c>
    </row>
    <row r="74" spans="11:23" x14ac:dyDescent="0.3">
      <c r="K74">
        <f t="shared" si="29"/>
        <v>2018</v>
      </c>
      <c r="L74">
        <v>2</v>
      </c>
      <c r="M74" s="59">
        <v>10</v>
      </c>
      <c r="N74" s="60">
        <v>8</v>
      </c>
      <c r="O74" s="60">
        <v>10</v>
      </c>
      <c r="P74" s="60">
        <v>6</v>
      </c>
      <c r="Q74" s="60">
        <v>1</v>
      </c>
      <c r="R74" s="60">
        <v>3</v>
      </c>
      <c r="S74" s="60">
        <v>6</v>
      </c>
      <c r="T74" s="60">
        <v>5</v>
      </c>
      <c r="U74" s="72">
        <v>11</v>
      </c>
      <c r="V74" s="61">
        <v>11</v>
      </c>
      <c r="W74">
        <f t="shared" si="30"/>
        <v>81428</v>
      </c>
    </row>
    <row r="75" spans="11:23" x14ac:dyDescent="0.3">
      <c r="K75">
        <f t="shared" si="29"/>
        <v>2019</v>
      </c>
      <c r="L75">
        <v>5</v>
      </c>
      <c r="M75" s="59">
        <v>7</v>
      </c>
      <c r="N75" s="60">
        <v>2</v>
      </c>
      <c r="O75" s="60">
        <v>1</v>
      </c>
      <c r="P75" s="60">
        <v>6</v>
      </c>
      <c r="Q75" s="60">
        <v>10</v>
      </c>
      <c r="R75" s="60">
        <v>3</v>
      </c>
      <c r="S75" s="60">
        <v>4</v>
      </c>
      <c r="T75" s="60">
        <v>3</v>
      </c>
      <c r="U75" s="72">
        <v>7</v>
      </c>
      <c r="V75" s="61">
        <v>7</v>
      </c>
      <c r="W75">
        <f t="shared" si="30"/>
        <v>90168</v>
      </c>
    </row>
    <row r="76" spans="11:23" x14ac:dyDescent="0.3">
      <c r="K76">
        <f t="shared" si="29"/>
        <v>2020</v>
      </c>
      <c r="L76">
        <v>4</v>
      </c>
      <c r="M76" s="59">
        <v>8</v>
      </c>
      <c r="N76" s="60">
        <v>2</v>
      </c>
      <c r="O76" s="60">
        <v>4</v>
      </c>
      <c r="P76" s="60">
        <v>6</v>
      </c>
      <c r="Q76" s="60">
        <v>9</v>
      </c>
      <c r="R76" s="60">
        <v>1</v>
      </c>
      <c r="S76" s="60">
        <v>6</v>
      </c>
      <c r="T76" s="60">
        <v>3</v>
      </c>
      <c r="U76" s="72">
        <v>6</v>
      </c>
      <c r="V76" s="61">
        <v>6</v>
      </c>
      <c r="W76">
        <f t="shared" si="30"/>
        <v>81532</v>
      </c>
    </row>
    <row r="77" spans="11:23" x14ac:dyDescent="0.3">
      <c r="K77">
        <f t="shared" si="29"/>
        <v>2021</v>
      </c>
      <c r="L77">
        <v>1</v>
      </c>
      <c r="M77" s="59">
        <v>11</v>
      </c>
      <c r="N77" s="60">
        <v>8</v>
      </c>
      <c r="O77" s="60">
        <v>10</v>
      </c>
      <c r="P77" s="60">
        <v>6</v>
      </c>
      <c r="Q77" s="60">
        <v>4</v>
      </c>
      <c r="R77" s="60">
        <v>3</v>
      </c>
      <c r="S77" s="60">
        <v>1</v>
      </c>
      <c r="T77" s="60">
        <v>1</v>
      </c>
      <c r="U77" s="72">
        <v>10</v>
      </c>
      <c r="V77" s="61">
        <v>10</v>
      </c>
      <c r="W77">
        <f t="shared" si="30"/>
        <v>75217</v>
      </c>
    </row>
    <row r="78" spans="11:23" ht="15" thickBot="1" x14ac:dyDescent="0.35">
      <c r="K78">
        <f t="shared" si="29"/>
        <v>2022</v>
      </c>
      <c r="L78">
        <v>6</v>
      </c>
      <c r="M78" s="62">
        <v>6</v>
      </c>
      <c r="N78" s="63">
        <v>4</v>
      </c>
      <c r="O78" s="63">
        <v>2</v>
      </c>
      <c r="P78" s="63">
        <v>5</v>
      </c>
      <c r="Q78" s="63">
        <v>8</v>
      </c>
      <c r="R78" s="63">
        <v>2</v>
      </c>
      <c r="S78" s="63">
        <v>5</v>
      </c>
      <c r="T78" s="63">
        <v>5</v>
      </c>
      <c r="U78" s="73">
        <v>8</v>
      </c>
      <c r="V78" s="64">
        <v>8</v>
      </c>
      <c r="W78">
        <f t="shared" si="30"/>
        <v>88272</v>
      </c>
    </row>
    <row r="79" spans="11:23" ht="15" thickBot="1" x14ac:dyDescent="0.35">
      <c r="U79" s="30"/>
      <c r="W79" t="s">
        <v>138</v>
      </c>
    </row>
    <row r="80" spans="11:23" x14ac:dyDescent="0.3">
      <c r="K80">
        <f t="shared" si="29"/>
        <v>2011</v>
      </c>
      <c r="L80">
        <v>11</v>
      </c>
      <c r="M80" s="56">
        <v>1</v>
      </c>
      <c r="N80" s="57">
        <v>8</v>
      </c>
      <c r="O80" s="57">
        <v>6</v>
      </c>
      <c r="P80" s="57">
        <v>4</v>
      </c>
      <c r="Q80" s="57">
        <v>3</v>
      </c>
      <c r="R80" s="57">
        <v>3</v>
      </c>
      <c r="S80" s="57">
        <v>6</v>
      </c>
      <c r="T80" s="57">
        <v>5</v>
      </c>
      <c r="U80" s="71">
        <v>3</v>
      </c>
      <c r="V80" s="58">
        <v>3</v>
      </c>
      <c r="W80">
        <f>Z44</f>
        <v>669527</v>
      </c>
    </row>
    <row r="81" spans="11:23" x14ac:dyDescent="0.3">
      <c r="K81">
        <f t="shared" si="29"/>
        <v>2012</v>
      </c>
      <c r="L81">
        <v>9</v>
      </c>
      <c r="M81" s="59">
        <v>3</v>
      </c>
      <c r="N81" s="60">
        <v>7</v>
      </c>
      <c r="O81" s="60">
        <v>7</v>
      </c>
      <c r="P81" s="60">
        <v>1</v>
      </c>
      <c r="Q81" s="60">
        <v>7</v>
      </c>
      <c r="R81" s="60">
        <v>3</v>
      </c>
      <c r="S81" s="60">
        <v>6</v>
      </c>
      <c r="T81" s="60">
        <v>5</v>
      </c>
      <c r="U81" s="72">
        <v>4</v>
      </c>
      <c r="V81" s="61">
        <v>4</v>
      </c>
      <c r="W81">
        <f t="shared" ref="W81:W90" si="31">Z45</f>
        <v>642587</v>
      </c>
    </row>
    <row r="82" spans="11:23" x14ac:dyDescent="0.3">
      <c r="K82">
        <f t="shared" si="29"/>
        <v>2013</v>
      </c>
      <c r="L82">
        <v>10</v>
      </c>
      <c r="M82" s="59">
        <v>2</v>
      </c>
      <c r="N82" s="60">
        <v>6</v>
      </c>
      <c r="O82" s="60">
        <v>5</v>
      </c>
      <c r="P82" s="60">
        <v>3</v>
      </c>
      <c r="Q82" s="60">
        <v>6</v>
      </c>
      <c r="R82" s="60">
        <v>3</v>
      </c>
      <c r="S82" s="60">
        <v>6</v>
      </c>
      <c r="T82" s="60">
        <v>5</v>
      </c>
      <c r="U82" s="72">
        <v>1</v>
      </c>
      <c r="V82" s="61">
        <v>1</v>
      </c>
      <c r="W82">
        <f t="shared" si="31"/>
        <v>671557</v>
      </c>
    </row>
    <row r="83" spans="11:23" x14ac:dyDescent="0.3">
      <c r="K83">
        <f t="shared" si="29"/>
        <v>2015</v>
      </c>
      <c r="L83">
        <v>8</v>
      </c>
      <c r="M83" s="59">
        <v>4</v>
      </c>
      <c r="N83" s="60">
        <v>8</v>
      </c>
      <c r="O83" s="60">
        <v>9</v>
      </c>
      <c r="P83" s="60">
        <v>2</v>
      </c>
      <c r="Q83" s="60">
        <v>5</v>
      </c>
      <c r="R83" s="60">
        <v>3</v>
      </c>
      <c r="S83" s="60">
        <v>6</v>
      </c>
      <c r="T83" s="60">
        <v>5</v>
      </c>
      <c r="U83" s="72">
        <v>2</v>
      </c>
      <c r="V83" s="61">
        <v>2</v>
      </c>
      <c r="W83">
        <f t="shared" si="31"/>
        <v>652244</v>
      </c>
    </row>
    <row r="84" spans="11:23" x14ac:dyDescent="0.3">
      <c r="K84">
        <f t="shared" si="29"/>
        <v>2016</v>
      </c>
      <c r="L84">
        <v>3</v>
      </c>
      <c r="M84" s="59">
        <v>9</v>
      </c>
      <c r="N84" s="60">
        <v>1</v>
      </c>
      <c r="O84" s="60">
        <v>3</v>
      </c>
      <c r="P84" s="60">
        <v>6</v>
      </c>
      <c r="Q84" s="60">
        <v>11</v>
      </c>
      <c r="R84" s="60">
        <v>3</v>
      </c>
      <c r="S84" s="60">
        <v>2</v>
      </c>
      <c r="T84" s="60">
        <v>2</v>
      </c>
      <c r="U84" s="72">
        <v>9</v>
      </c>
      <c r="V84" s="61">
        <v>9</v>
      </c>
      <c r="W84">
        <f t="shared" si="31"/>
        <v>588608</v>
      </c>
    </row>
    <row r="85" spans="11:23" x14ac:dyDescent="0.3">
      <c r="K85">
        <f t="shared" si="29"/>
        <v>2017</v>
      </c>
      <c r="L85">
        <v>7</v>
      </c>
      <c r="M85" s="59">
        <v>5</v>
      </c>
      <c r="N85" s="60">
        <v>5</v>
      </c>
      <c r="O85" s="60">
        <v>8</v>
      </c>
      <c r="P85" s="60">
        <v>6</v>
      </c>
      <c r="Q85" s="60">
        <v>2</v>
      </c>
      <c r="R85" s="60">
        <v>3</v>
      </c>
      <c r="S85" s="60">
        <v>3</v>
      </c>
      <c r="T85" s="60">
        <v>5</v>
      </c>
      <c r="U85" s="72">
        <v>5</v>
      </c>
      <c r="V85" s="61">
        <v>5</v>
      </c>
      <c r="W85">
        <f t="shared" si="31"/>
        <v>628990</v>
      </c>
    </row>
    <row r="86" spans="11:23" x14ac:dyDescent="0.3">
      <c r="K86">
        <f t="shared" si="29"/>
        <v>2018</v>
      </c>
      <c r="L86">
        <v>2</v>
      </c>
      <c r="M86" s="59">
        <v>10</v>
      </c>
      <c r="N86" s="60">
        <v>8</v>
      </c>
      <c r="O86" s="60">
        <v>10</v>
      </c>
      <c r="P86" s="60">
        <v>6</v>
      </c>
      <c r="Q86" s="60">
        <v>1</v>
      </c>
      <c r="R86" s="60">
        <v>3</v>
      </c>
      <c r="S86" s="60">
        <v>6</v>
      </c>
      <c r="T86" s="60">
        <v>5</v>
      </c>
      <c r="U86" s="72">
        <v>11</v>
      </c>
      <c r="V86" s="61">
        <v>11</v>
      </c>
      <c r="W86">
        <f t="shared" si="31"/>
        <v>670714</v>
      </c>
    </row>
    <row r="87" spans="11:23" x14ac:dyDescent="0.3">
      <c r="K87">
        <f t="shared" si="29"/>
        <v>2019</v>
      </c>
      <c r="L87">
        <v>5</v>
      </c>
      <c r="M87" s="59">
        <v>7</v>
      </c>
      <c r="N87" s="60">
        <v>2</v>
      </c>
      <c r="O87" s="60">
        <v>1</v>
      </c>
      <c r="P87" s="60">
        <v>6</v>
      </c>
      <c r="Q87" s="60">
        <v>10</v>
      </c>
      <c r="R87" s="60">
        <v>3</v>
      </c>
      <c r="S87" s="60">
        <v>4</v>
      </c>
      <c r="T87" s="60">
        <v>3</v>
      </c>
      <c r="U87" s="72">
        <v>7</v>
      </c>
      <c r="V87" s="61">
        <v>7</v>
      </c>
      <c r="W87">
        <f t="shared" si="31"/>
        <v>632784</v>
      </c>
    </row>
    <row r="88" spans="11:23" x14ac:dyDescent="0.3">
      <c r="K88">
        <f t="shared" si="29"/>
        <v>2020</v>
      </c>
      <c r="L88">
        <v>4</v>
      </c>
      <c r="M88" s="59">
        <v>8</v>
      </c>
      <c r="N88" s="60">
        <v>2</v>
      </c>
      <c r="O88" s="60">
        <v>4</v>
      </c>
      <c r="P88" s="60">
        <v>6</v>
      </c>
      <c r="Q88" s="60">
        <v>9</v>
      </c>
      <c r="R88" s="60">
        <v>1</v>
      </c>
      <c r="S88" s="60">
        <v>6</v>
      </c>
      <c r="T88" s="60">
        <v>3</v>
      </c>
      <c r="U88" s="72">
        <v>6</v>
      </c>
      <c r="V88" s="61">
        <v>6</v>
      </c>
      <c r="W88">
        <f t="shared" si="31"/>
        <v>618759</v>
      </c>
    </row>
    <row r="89" spans="11:23" x14ac:dyDescent="0.3">
      <c r="K89">
        <f t="shared" si="29"/>
        <v>2021</v>
      </c>
      <c r="L89">
        <v>1</v>
      </c>
      <c r="M89" s="59">
        <v>11</v>
      </c>
      <c r="N89" s="60">
        <v>8</v>
      </c>
      <c r="O89" s="60">
        <v>10</v>
      </c>
      <c r="P89" s="60">
        <v>6</v>
      </c>
      <c r="Q89" s="60">
        <v>4</v>
      </c>
      <c r="R89" s="60">
        <v>3</v>
      </c>
      <c r="S89" s="60">
        <v>1</v>
      </c>
      <c r="T89" s="60">
        <v>1</v>
      </c>
      <c r="U89" s="72">
        <v>10</v>
      </c>
      <c r="V89" s="61">
        <v>10</v>
      </c>
      <c r="W89">
        <f t="shared" si="31"/>
        <v>598628</v>
      </c>
    </row>
    <row r="90" spans="11:23" ht="15" thickBot="1" x14ac:dyDescent="0.35">
      <c r="K90">
        <f t="shared" si="29"/>
        <v>2022</v>
      </c>
      <c r="L90">
        <v>6</v>
      </c>
      <c r="M90" s="62">
        <v>6</v>
      </c>
      <c r="N90" s="63">
        <v>4</v>
      </c>
      <c r="O90" s="63">
        <v>2</v>
      </c>
      <c r="P90" s="63">
        <v>5</v>
      </c>
      <c r="Q90" s="63">
        <v>8</v>
      </c>
      <c r="R90" s="63">
        <v>2</v>
      </c>
      <c r="S90" s="63">
        <v>5</v>
      </c>
      <c r="T90" s="63">
        <v>5</v>
      </c>
      <c r="U90" s="73">
        <v>8</v>
      </c>
      <c r="V90" s="64">
        <v>8</v>
      </c>
      <c r="W90">
        <f t="shared" si="31"/>
        <v>612789</v>
      </c>
    </row>
    <row r="91" spans="11:23" ht="15" thickBot="1" x14ac:dyDescent="0.35">
      <c r="U91" s="30"/>
      <c r="W91" t="s">
        <v>139</v>
      </c>
    </row>
    <row r="92" spans="11:23" x14ac:dyDescent="0.3">
      <c r="K92">
        <f t="shared" si="29"/>
        <v>2011</v>
      </c>
      <c r="L92">
        <v>11</v>
      </c>
      <c r="M92" s="56">
        <v>1</v>
      </c>
      <c r="N92" s="57">
        <v>8</v>
      </c>
      <c r="O92" s="57">
        <v>6</v>
      </c>
      <c r="P92" s="57">
        <v>4</v>
      </c>
      <c r="Q92" s="57">
        <v>3</v>
      </c>
      <c r="R92" s="57">
        <v>3</v>
      </c>
      <c r="S92" s="57">
        <v>6</v>
      </c>
      <c r="T92" s="57">
        <v>5</v>
      </c>
      <c r="U92" s="71">
        <v>3</v>
      </c>
      <c r="V92" s="58">
        <v>3</v>
      </c>
      <c r="W92">
        <f>AA44</f>
        <v>184995</v>
      </c>
    </row>
    <row r="93" spans="11:23" x14ac:dyDescent="0.3">
      <c r="K93">
        <f t="shared" si="29"/>
        <v>2012</v>
      </c>
      <c r="L93">
        <v>9</v>
      </c>
      <c r="M93" s="59">
        <v>3</v>
      </c>
      <c r="N93" s="60">
        <v>7</v>
      </c>
      <c r="O93" s="60">
        <v>7</v>
      </c>
      <c r="P93" s="60">
        <v>1</v>
      </c>
      <c r="Q93" s="60">
        <v>7</v>
      </c>
      <c r="R93" s="60">
        <v>3</v>
      </c>
      <c r="S93" s="60">
        <v>6</v>
      </c>
      <c r="T93" s="60">
        <v>5</v>
      </c>
      <c r="U93" s="72">
        <v>4</v>
      </c>
      <c r="V93" s="61">
        <v>4</v>
      </c>
      <c r="W93">
        <f t="shared" ref="W93:W102" si="32">AA45</f>
        <v>236198</v>
      </c>
    </row>
    <row r="94" spans="11:23" x14ac:dyDescent="0.3">
      <c r="K94">
        <f t="shared" si="29"/>
        <v>2013</v>
      </c>
      <c r="L94">
        <v>10</v>
      </c>
      <c r="M94" s="59">
        <v>2</v>
      </c>
      <c r="N94" s="60">
        <v>6</v>
      </c>
      <c r="O94" s="60">
        <v>5</v>
      </c>
      <c r="P94" s="60">
        <v>3</v>
      </c>
      <c r="Q94" s="60">
        <v>6</v>
      </c>
      <c r="R94" s="60">
        <v>3</v>
      </c>
      <c r="S94" s="60">
        <v>6</v>
      </c>
      <c r="T94" s="60">
        <v>5</v>
      </c>
      <c r="U94" s="72">
        <v>1</v>
      </c>
      <c r="V94" s="61">
        <v>1</v>
      </c>
      <c r="W94">
        <f t="shared" si="32"/>
        <v>195571</v>
      </c>
    </row>
    <row r="95" spans="11:23" x14ac:dyDescent="0.3">
      <c r="K95">
        <f t="shared" si="29"/>
        <v>2015</v>
      </c>
      <c r="L95">
        <v>8</v>
      </c>
      <c r="M95" s="59">
        <v>4</v>
      </c>
      <c r="N95" s="60">
        <v>8</v>
      </c>
      <c r="O95" s="60">
        <v>9</v>
      </c>
      <c r="P95" s="60">
        <v>2</v>
      </c>
      <c r="Q95" s="60">
        <v>5</v>
      </c>
      <c r="R95" s="60">
        <v>3</v>
      </c>
      <c r="S95" s="60">
        <v>6</v>
      </c>
      <c r="T95" s="60">
        <v>5</v>
      </c>
      <c r="U95" s="72">
        <v>2</v>
      </c>
      <c r="V95" s="61">
        <v>2</v>
      </c>
      <c r="W95">
        <f t="shared" si="32"/>
        <v>231944</v>
      </c>
    </row>
    <row r="96" spans="11:23" x14ac:dyDescent="0.3">
      <c r="K96">
        <f t="shared" si="29"/>
        <v>2016</v>
      </c>
      <c r="L96">
        <v>3</v>
      </c>
      <c r="M96" s="59">
        <v>9</v>
      </c>
      <c r="N96" s="60">
        <v>1</v>
      </c>
      <c r="O96" s="60">
        <v>3</v>
      </c>
      <c r="P96" s="60">
        <v>6</v>
      </c>
      <c r="Q96" s="60">
        <v>11</v>
      </c>
      <c r="R96" s="60">
        <v>3</v>
      </c>
      <c r="S96" s="60">
        <v>2</v>
      </c>
      <c r="T96" s="60">
        <v>2</v>
      </c>
      <c r="U96" s="72">
        <v>9</v>
      </c>
      <c r="V96" s="61">
        <v>9</v>
      </c>
      <c r="W96">
        <f t="shared" si="32"/>
        <v>379845</v>
      </c>
    </row>
    <row r="97" spans="11:23" x14ac:dyDescent="0.3">
      <c r="K97">
        <f t="shared" si="29"/>
        <v>2017</v>
      </c>
      <c r="L97">
        <v>7</v>
      </c>
      <c r="M97" s="59">
        <v>5</v>
      </c>
      <c r="N97" s="60">
        <v>5</v>
      </c>
      <c r="O97" s="60">
        <v>8</v>
      </c>
      <c r="P97" s="60">
        <v>6</v>
      </c>
      <c r="Q97" s="60">
        <v>2</v>
      </c>
      <c r="R97" s="60">
        <v>3</v>
      </c>
      <c r="S97" s="60">
        <v>3</v>
      </c>
      <c r="T97" s="60">
        <v>5</v>
      </c>
      <c r="U97" s="72">
        <v>5</v>
      </c>
      <c r="V97" s="61">
        <v>5</v>
      </c>
      <c r="W97">
        <f t="shared" si="32"/>
        <v>342932</v>
      </c>
    </row>
    <row r="98" spans="11:23" x14ac:dyDescent="0.3">
      <c r="K98">
        <f t="shared" si="29"/>
        <v>2018</v>
      </c>
      <c r="L98">
        <v>2</v>
      </c>
      <c r="M98" s="59">
        <v>10</v>
      </c>
      <c r="N98" s="60">
        <v>8</v>
      </c>
      <c r="O98" s="60">
        <v>10</v>
      </c>
      <c r="P98" s="60">
        <v>6</v>
      </c>
      <c r="Q98" s="60">
        <v>1</v>
      </c>
      <c r="R98" s="60">
        <v>3</v>
      </c>
      <c r="S98" s="60">
        <v>6</v>
      </c>
      <c r="T98" s="60">
        <v>5</v>
      </c>
      <c r="U98" s="72">
        <v>11</v>
      </c>
      <c r="V98" s="61">
        <v>11</v>
      </c>
      <c r="W98">
        <f t="shared" si="32"/>
        <v>277857</v>
      </c>
    </row>
    <row r="99" spans="11:23" x14ac:dyDescent="0.3">
      <c r="K99">
        <f t="shared" si="29"/>
        <v>2019</v>
      </c>
      <c r="L99">
        <v>5</v>
      </c>
      <c r="M99" s="59">
        <v>7</v>
      </c>
      <c r="N99" s="60">
        <v>2</v>
      </c>
      <c r="O99" s="60">
        <v>1</v>
      </c>
      <c r="P99" s="60">
        <v>6</v>
      </c>
      <c r="Q99" s="60">
        <v>10</v>
      </c>
      <c r="R99" s="60">
        <v>3</v>
      </c>
      <c r="S99" s="60">
        <v>4</v>
      </c>
      <c r="T99" s="60">
        <v>3</v>
      </c>
      <c r="U99" s="72">
        <v>7</v>
      </c>
      <c r="V99" s="61">
        <v>7</v>
      </c>
      <c r="W99">
        <f t="shared" si="32"/>
        <v>305358</v>
      </c>
    </row>
    <row r="100" spans="11:23" x14ac:dyDescent="0.3">
      <c r="K100">
        <f t="shared" si="29"/>
        <v>2020</v>
      </c>
      <c r="L100">
        <v>4</v>
      </c>
      <c r="M100" s="59">
        <v>8</v>
      </c>
      <c r="N100" s="60">
        <v>2</v>
      </c>
      <c r="O100" s="60">
        <v>4</v>
      </c>
      <c r="P100" s="60">
        <v>6</v>
      </c>
      <c r="Q100" s="60">
        <v>9</v>
      </c>
      <c r="R100" s="60">
        <v>1</v>
      </c>
      <c r="S100" s="60">
        <v>6</v>
      </c>
      <c r="T100" s="60">
        <v>3</v>
      </c>
      <c r="U100" s="72">
        <v>6</v>
      </c>
      <c r="V100" s="61">
        <v>6</v>
      </c>
      <c r="W100">
        <f t="shared" si="32"/>
        <v>325328</v>
      </c>
    </row>
    <row r="101" spans="11:23" x14ac:dyDescent="0.3">
      <c r="K101">
        <f t="shared" si="29"/>
        <v>2021</v>
      </c>
      <c r="L101">
        <v>1</v>
      </c>
      <c r="M101" s="59">
        <v>11</v>
      </c>
      <c r="N101" s="60">
        <v>8</v>
      </c>
      <c r="O101" s="60">
        <v>10</v>
      </c>
      <c r="P101" s="60">
        <v>6</v>
      </c>
      <c r="Q101" s="60">
        <v>4</v>
      </c>
      <c r="R101" s="60">
        <v>3</v>
      </c>
      <c r="S101" s="60">
        <v>1</v>
      </c>
      <c r="T101" s="60">
        <v>1</v>
      </c>
      <c r="U101" s="72">
        <v>10</v>
      </c>
      <c r="V101" s="61">
        <v>10</v>
      </c>
      <c r="W101">
        <f t="shared" si="32"/>
        <v>352809</v>
      </c>
    </row>
    <row r="102" spans="11:23" ht="15" thickBot="1" x14ac:dyDescent="0.35">
      <c r="K102">
        <f t="shared" si="29"/>
        <v>2022</v>
      </c>
      <c r="L102">
        <v>6</v>
      </c>
      <c r="M102" s="62">
        <v>6</v>
      </c>
      <c r="N102" s="63">
        <v>4</v>
      </c>
      <c r="O102" s="63">
        <v>2</v>
      </c>
      <c r="P102" s="63">
        <v>5</v>
      </c>
      <c r="Q102" s="63">
        <v>8</v>
      </c>
      <c r="R102" s="63">
        <v>2</v>
      </c>
      <c r="S102" s="63">
        <v>5</v>
      </c>
      <c r="T102" s="63">
        <v>5</v>
      </c>
      <c r="U102" s="73">
        <v>8</v>
      </c>
      <c r="V102" s="64">
        <v>8</v>
      </c>
      <c r="W102">
        <f t="shared" si="32"/>
        <v>326239</v>
      </c>
    </row>
    <row r="105" spans="11:23" x14ac:dyDescent="0.3">
      <c r="U105" t="s">
        <v>190</v>
      </c>
    </row>
    <row r="106" spans="11:23" x14ac:dyDescent="0.3">
      <c r="U106" t="s">
        <v>193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7"/>
  <sheetViews>
    <sheetView topLeftCell="AL3" zoomScale="69" workbookViewId="0">
      <selection activeCell="AY1" sqref="AY1"/>
    </sheetView>
  </sheetViews>
  <sheetFormatPr defaultRowHeight="14.4" x14ac:dyDescent="0.3"/>
  <cols>
    <col min="2" max="2" width="15.109375" bestFit="1" customWidth="1"/>
    <col min="3" max="5" width="5.5546875" bestFit="1" customWidth="1"/>
    <col min="6" max="10" width="2.21875" customWidth="1"/>
    <col min="11" max="11" width="15.109375" bestFit="1" customWidth="1"/>
    <col min="12" max="24" width="9" bestFit="1" customWidth="1"/>
    <col min="25" max="25" width="3.44140625" customWidth="1"/>
    <col min="26" max="26" width="3.21875" customWidth="1"/>
    <col min="27" max="29" width="9" bestFit="1" customWidth="1"/>
    <col min="39" max="39" width="11.44140625" bestFit="1" customWidth="1"/>
    <col min="62" max="64" width="11.21875" bestFit="1" customWidth="1"/>
  </cols>
  <sheetData>
    <row r="1" spans="1:64" ht="15" thickBot="1" x14ac:dyDescent="0.35">
      <c r="L1" s="55">
        <f>MAX(L5:L15)</f>
        <v>0.99155405405405406</v>
      </c>
      <c r="M1" s="55">
        <f t="shared" ref="M1:V1" si="0">MAX(M5:M15)</f>
        <v>7.1336878782321658E-2</v>
      </c>
      <c r="N1" s="55">
        <f t="shared" si="0"/>
        <v>0.16666666666666666</v>
      </c>
      <c r="O1" s="55">
        <f t="shared" si="0"/>
        <v>0.38461538461538464</v>
      </c>
      <c r="P1" s="55">
        <f t="shared" si="0"/>
        <v>0.25742574257425743</v>
      </c>
      <c r="Q1" s="55">
        <f t="shared" si="0"/>
        <v>1</v>
      </c>
      <c r="R1" s="55">
        <f t="shared" si="0"/>
        <v>7.6923076923076927E-2</v>
      </c>
      <c r="S1" s="55">
        <f t="shared" si="0"/>
        <v>0.2</v>
      </c>
      <c r="T1" s="55">
        <f t="shared" si="0"/>
        <v>0.2</v>
      </c>
      <c r="U1" s="55">
        <f t="shared" si="0"/>
        <v>0.92727272727272725</v>
      </c>
      <c r="V1" s="55">
        <f t="shared" si="0"/>
        <v>0.23965187858204204</v>
      </c>
      <c r="AY1" t="s">
        <v>217</v>
      </c>
      <c r="AZ1" t="s">
        <v>217</v>
      </c>
      <c r="BA1" t="s">
        <v>217</v>
      </c>
      <c r="BB1" t="s">
        <v>217</v>
      </c>
      <c r="BC1" t="s">
        <v>217</v>
      </c>
      <c r="BD1" t="s">
        <v>217</v>
      </c>
      <c r="BE1" t="s">
        <v>217</v>
      </c>
      <c r="BF1" t="s">
        <v>217</v>
      </c>
      <c r="BG1" t="s">
        <v>217</v>
      </c>
      <c r="BH1" t="s">
        <v>217</v>
      </c>
      <c r="BI1" t="s">
        <v>217</v>
      </c>
    </row>
    <row r="2" spans="1:64" ht="15" thickBot="1" x14ac:dyDescent="0.35">
      <c r="L2" t="str">
        <f>L16</f>
        <v>x1</v>
      </c>
      <c r="M2" t="str">
        <f t="shared" ref="M2:AE2" si="1">M16</f>
        <v>x2</v>
      </c>
      <c r="N2" t="str">
        <f t="shared" si="1"/>
        <v>x3</v>
      </c>
      <c r="O2" t="str">
        <f t="shared" si="1"/>
        <v>x4</v>
      </c>
      <c r="P2" t="str">
        <f t="shared" si="1"/>
        <v>x5</v>
      </c>
      <c r="Q2" t="str">
        <f t="shared" si="1"/>
        <v>x6</v>
      </c>
      <c r="R2" t="str">
        <f t="shared" si="1"/>
        <v>x7</v>
      </c>
      <c r="S2" t="str">
        <f t="shared" si="1"/>
        <v>x8</v>
      </c>
      <c r="T2" t="str">
        <f t="shared" si="1"/>
        <v>x9</v>
      </c>
      <c r="U2" t="str">
        <f t="shared" si="1"/>
        <v>x10</v>
      </c>
      <c r="V2" t="str">
        <f t="shared" si="1"/>
        <v>x11</v>
      </c>
      <c r="W2" t="str">
        <f t="shared" si="1"/>
        <v>Ya=x1</v>
      </c>
      <c r="X2" t="str">
        <f t="shared" si="1"/>
        <v>Yb=x2</v>
      </c>
      <c r="AA2" t="str">
        <f t="shared" si="1"/>
        <v>Y1</v>
      </c>
      <c r="AB2" t="str">
        <f t="shared" si="1"/>
        <v>Y2</v>
      </c>
      <c r="AC2" t="str">
        <f t="shared" si="1"/>
        <v>Y3</v>
      </c>
      <c r="AD2" t="str">
        <f t="shared" si="1"/>
        <v>Y4</v>
      </c>
      <c r="AE2" t="str">
        <f t="shared" si="1"/>
        <v>Y5</v>
      </c>
      <c r="AM2" t="str">
        <f>BA2</f>
        <v>x3</v>
      </c>
      <c r="AN2" t="str">
        <f t="shared" ref="AN2:AU2" si="2">BB2</f>
        <v>x4</v>
      </c>
      <c r="AO2" t="str">
        <f t="shared" si="2"/>
        <v>x5</v>
      </c>
      <c r="AP2" t="str">
        <f t="shared" si="2"/>
        <v>x6</v>
      </c>
      <c r="AQ2" t="str">
        <f t="shared" si="2"/>
        <v>x7</v>
      </c>
      <c r="AR2" t="str">
        <f t="shared" si="2"/>
        <v>x8</v>
      </c>
      <c r="AS2" t="str">
        <f t="shared" si="2"/>
        <v>x9</v>
      </c>
      <c r="AT2" t="str">
        <f t="shared" si="2"/>
        <v>x10</v>
      </c>
      <c r="AU2" t="str">
        <f t="shared" si="2"/>
        <v>x11</v>
      </c>
      <c r="AY2" s="34" t="str">
        <f t="shared" ref="AY2:AZ4" si="3">L2</f>
        <v>x1</v>
      </c>
      <c r="AZ2" s="34" t="str">
        <f t="shared" si="3"/>
        <v>x2</v>
      </c>
      <c r="BA2" s="65" t="str">
        <f>N2</f>
        <v>x3</v>
      </c>
      <c r="BB2" s="66" t="str">
        <f t="shared" ref="BB2:BB4" si="4">O2</f>
        <v>x4</v>
      </c>
      <c r="BC2" s="66" t="str">
        <f t="shared" ref="BC2:BC4" si="5">P2</f>
        <v>x5</v>
      </c>
      <c r="BD2" s="66" t="str">
        <f t="shared" ref="BD2:BD4" si="6">Q2</f>
        <v>x6</v>
      </c>
      <c r="BE2" s="66" t="str">
        <f t="shared" ref="BE2:BE4" si="7">R2</f>
        <v>x7</v>
      </c>
      <c r="BF2" s="66" t="str">
        <f t="shared" ref="BF2:BF4" si="8">S2</f>
        <v>x8</v>
      </c>
      <c r="BG2" s="67" t="str">
        <f t="shared" ref="BG2:BG4" si="9">T2</f>
        <v>x9</v>
      </c>
      <c r="BH2" s="34" t="str">
        <f t="shared" ref="BH2:BH4" si="10">U2</f>
        <v>x10</v>
      </c>
      <c r="BI2" s="34" t="str">
        <f t="shared" ref="BI2:BI4" si="11">V2</f>
        <v>x11</v>
      </c>
    </row>
    <row r="3" spans="1:64" ht="86.4" x14ac:dyDescent="0.3">
      <c r="A3" s="1" t="s">
        <v>0</v>
      </c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14" t="s">
        <v>1</v>
      </c>
      <c r="M3" s="14" t="s">
        <v>1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4" t="s">
        <v>2</v>
      </c>
      <c r="T3" s="4" t="s">
        <v>2</v>
      </c>
      <c r="U3" s="2" t="s">
        <v>3</v>
      </c>
      <c r="V3" s="2" t="s">
        <v>3</v>
      </c>
      <c r="W3" s="17" t="s">
        <v>1</v>
      </c>
      <c r="X3" s="17" t="s">
        <v>1</v>
      </c>
      <c r="AA3" s="11" t="s">
        <v>17</v>
      </c>
      <c r="AB3" s="11" t="s">
        <v>17</v>
      </c>
      <c r="AC3" s="11" t="s">
        <v>17</v>
      </c>
      <c r="AD3" s="11" t="s">
        <v>17</v>
      </c>
      <c r="AE3" s="11" t="s">
        <v>17</v>
      </c>
      <c r="AG3" s="4" t="s">
        <v>1</v>
      </c>
      <c r="AH3" s="4" t="s">
        <v>1</v>
      </c>
      <c r="AY3" s="34" t="str">
        <f t="shared" si="3"/>
        <v>szenved-e alvászavarban? 
(akt_data$alv_st)</v>
      </c>
      <c r="AZ3" s="34" t="str">
        <f t="shared" si="3"/>
        <v>szenved-e alvászavarban? 
(akt_data$alv_st)</v>
      </c>
      <c r="BA3" s="34" t="str">
        <f t="shared" ref="BA3:BA4" si="12">N3</f>
        <v>alvászavar jellege
(akt_data$alv)</v>
      </c>
      <c r="BB3" s="34" t="str">
        <f t="shared" si="4"/>
        <v>alvászavar jellege
(akt_data$alv)</v>
      </c>
      <c r="BC3" s="34" t="str">
        <f t="shared" si="5"/>
        <v>alvászavar jellege
(akt_data$alv)</v>
      </c>
      <c r="BD3" s="34" t="str">
        <f t="shared" si="6"/>
        <v>alvászavar jellege
(akt_data$alv)</v>
      </c>
      <c r="BE3" s="34" t="str">
        <f t="shared" si="7"/>
        <v>alvászavar jellege
(akt_data$alv)</v>
      </c>
      <c r="BF3" s="34" t="str">
        <f t="shared" si="8"/>
        <v>alvászavar jellege
(akt_data$alv)</v>
      </c>
      <c r="BG3" s="34" t="str">
        <f t="shared" si="9"/>
        <v>alvászavar jellege
(akt_data$alv)</v>
      </c>
      <c r="BH3" s="34" t="str">
        <f t="shared" si="10"/>
        <v>ébredés minősége
(akt_data$ebr)</v>
      </c>
      <c r="BI3" s="34" t="str">
        <f t="shared" si="11"/>
        <v>ébredés minősége
(akt_data$ebr)</v>
      </c>
      <c r="BJ3" t="s">
        <v>262</v>
      </c>
      <c r="BK3" s="34" t="s">
        <v>263</v>
      </c>
      <c r="BL3" t="s">
        <v>265</v>
      </c>
    </row>
    <row r="4" spans="1:64" ht="43.8" thickBot="1" x14ac:dyDescent="0.35">
      <c r="A4" s="1" t="s">
        <v>4</v>
      </c>
      <c r="B4" s="1" t="s">
        <v>4</v>
      </c>
      <c r="C4" s="5" t="s">
        <v>44</v>
      </c>
      <c r="D4" s="5" t="s">
        <v>45</v>
      </c>
      <c r="E4" s="5" t="s">
        <v>46</v>
      </c>
      <c r="F4" s="5"/>
      <c r="G4" s="5"/>
      <c r="H4" s="5"/>
      <c r="I4" s="5"/>
      <c r="J4" s="5"/>
      <c r="K4" s="5" t="s">
        <v>16</v>
      </c>
      <c r="L4" s="15" t="s">
        <v>5</v>
      </c>
      <c r="M4" s="15" t="s">
        <v>6</v>
      </c>
      <c r="N4" s="6" t="s">
        <v>7</v>
      </c>
      <c r="O4" s="6" t="s">
        <v>8</v>
      </c>
      <c r="P4" s="6" t="s">
        <v>9</v>
      </c>
      <c r="Q4" s="6" t="s">
        <v>10</v>
      </c>
      <c r="R4" s="6" t="s">
        <v>11</v>
      </c>
      <c r="S4" s="6" t="s">
        <v>12</v>
      </c>
      <c r="T4" s="6" t="s">
        <v>13</v>
      </c>
      <c r="U4" s="31" t="s">
        <v>14</v>
      </c>
      <c r="V4" s="5" t="s">
        <v>15</v>
      </c>
      <c r="W4" s="18" t="s">
        <v>5</v>
      </c>
      <c r="X4" s="18" t="s">
        <v>6</v>
      </c>
      <c r="AA4" s="12" t="s">
        <v>18</v>
      </c>
      <c r="AB4" s="12" t="s">
        <v>19</v>
      </c>
      <c r="AC4" s="12" t="s">
        <v>20</v>
      </c>
      <c r="AD4" s="12" t="s">
        <v>21</v>
      </c>
      <c r="AE4" s="12" t="s">
        <v>22</v>
      </c>
      <c r="AG4" s="6" t="s">
        <v>5</v>
      </c>
      <c r="AH4" s="6" t="s">
        <v>6</v>
      </c>
      <c r="AM4" t="s">
        <v>217</v>
      </c>
      <c r="AN4" t="s">
        <v>217</v>
      </c>
      <c r="AO4" t="s">
        <v>217</v>
      </c>
      <c r="AP4" t="s">
        <v>217</v>
      </c>
      <c r="AQ4" t="s">
        <v>217</v>
      </c>
      <c r="AR4" t="s">
        <v>217</v>
      </c>
      <c r="AS4" t="s">
        <v>217</v>
      </c>
      <c r="AT4" t="s">
        <v>217</v>
      </c>
      <c r="AU4" t="s">
        <v>217</v>
      </c>
      <c r="AV4" t="s">
        <v>44</v>
      </c>
      <c r="AX4" t="s">
        <v>259</v>
      </c>
      <c r="AY4" s="34" t="str">
        <f t="shared" si="3"/>
        <v>1 - Nem</v>
      </c>
      <c r="AZ4" s="34" t="str">
        <f t="shared" si="3"/>
        <v>2 - Igen</v>
      </c>
      <c r="BA4" s="34" t="str">
        <f t="shared" si="12"/>
        <v>1 - nehezen alszom el</v>
      </c>
      <c r="BB4" s="34" t="str">
        <f t="shared" si="4"/>
        <v>2 - korán ébredek</v>
      </c>
      <c r="BC4" s="34" t="str">
        <f t="shared" si="5"/>
        <v>3 - több részletben alszom</v>
      </c>
      <c r="BD4" s="34" t="str">
        <f t="shared" si="6"/>
        <v>4 - 1. és 2. válasz együtt</v>
      </c>
      <c r="BE4" s="34" t="str">
        <f t="shared" si="7"/>
        <v>5 - 1. és 3. válasz együtt</v>
      </c>
      <c r="BF4" s="34" t="str">
        <f t="shared" si="8"/>
        <v>6 - 2. és 3. válasz együtt</v>
      </c>
      <c r="BG4" s="34" t="str">
        <f t="shared" si="9"/>
        <v>7 - 1., 2., 3. együtt</v>
      </c>
      <c r="BH4" s="34" t="str">
        <f t="shared" si="10"/>
        <v>1 - frissen</v>
      </c>
      <c r="BI4" s="34" t="str">
        <f t="shared" si="11"/>
        <v>2 - fáradtan</v>
      </c>
      <c r="BJ4" t="s">
        <v>261</v>
      </c>
      <c r="BK4" t="s">
        <v>260</v>
      </c>
      <c r="BL4" t="s">
        <v>264</v>
      </c>
    </row>
    <row r="5" spans="1:64" x14ac:dyDescent="0.3">
      <c r="A5" s="7" t="s">
        <v>16</v>
      </c>
      <c r="B5" s="7">
        <v>2011</v>
      </c>
      <c r="C5" s="8">
        <f>SUM(N5:T5)</f>
        <v>1</v>
      </c>
      <c r="D5" s="8">
        <f>SUM(U5:V5)</f>
        <v>1</v>
      </c>
      <c r="E5" s="8">
        <f>SUM(W5:X5)</f>
        <v>1</v>
      </c>
      <c r="F5" s="8"/>
      <c r="G5" s="8"/>
      <c r="H5" s="8"/>
      <c r="I5" s="8"/>
      <c r="J5" s="8"/>
      <c r="K5" s="7">
        <v>2011</v>
      </c>
      <c r="L5" s="16">
        <v>0.92866312121767836</v>
      </c>
      <c r="M5" s="16">
        <v>7.1336878782321658E-2</v>
      </c>
      <c r="N5" s="9">
        <v>0</v>
      </c>
      <c r="O5" s="9">
        <v>0.20218579234972678</v>
      </c>
      <c r="P5" s="9">
        <v>0.18032786885245902</v>
      </c>
      <c r="Q5" s="9">
        <v>0.61748633879781423</v>
      </c>
      <c r="R5" s="9">
        <v>0</v>
      </c>
      <c r="S5" s="9">
        <v>0</v>
      </c>
      <c r="T5" s="9">
        <v>0</v>
      </c>
      <c r="U5" s="8">
        <v>0.78509433962264152</v>
      </c>
      <c r="V5" s="8">
        <v>0.2149056603773585</v>
      </c>
      <c r="W5" s="19">
        <v>0.92866312121767836</v>
      </c>
      <c r="X5" s="19">
        <v>7.1336878782321658E-2</v>
      </c>
      <c r="AA5" s="13">
        <v>1.8304960644334616E-4</v>
      </c>
      <c r="AB5" s="13">
        <v>5.8575874061870771E-3</v>
      </c>
      <c r="AC5" s="13">
        <v>0.15943620721215448</v>
      </c>
      <c r="AD5" s="13">
        <v>0.65952773201537618</v>
      </c>
      <c r="AE5" s="13">
        <v>0.17499542375983893</v>
      </c>
      <c r="AG5" s="9">
        <v>0.92866312121767836</v>
      </c>
      <c r="AH5" s="9">
        <v>7.1336878782321658E-2</v>
      </c>
      <c r="AJ5" s="55">
        <f>SUM(Q5:T5)</f>
        <v>0.61748633879781423</v>
      </c>
      <c r="AK5" s="55">
        <f>SUM(N5:T5)</f>
        <v>1</v>
      </c>
      <c r="AM5">
        <f ca="1">RANDBETWEEN(0,25)</f>
        <v>0</v>
      </c>
      <c r="AN5">
        <f t="shared" ref="AN5:AR15" ca="1" si="13">RANDBETWEEN(0,25)</f>
        <v>7</v>
      </c>
      <c r="AO5">
        <f t="shared" ca="1" si="13"/>
        <v>23</v>
      </c>
      <c r="AP5">
        <f t="shared" ca="1" si="13"/>
        <v>23</v>
      </c>
      <c r="AQ5">
        <f t="shared" ca="1" si="13"/>
        <v>21</v>
      </c>
      <c r="AR5">
        <f t="shared" ca="1" si="13"/>
        <v>15</v>
      </c>
      <c r="AS5">
        <f ca="1">100-SUM(AM5:AR5)</f>
        <v>11</v>
      </c>
      <c r="AT5" s="53">
        <f ca="1">RAND()*100</f>
        <v>33.638754137346858</v>
      </c>
      <c r="AU5" s="53">
        <f ca="1">100-AT5</f>
        <v>66.361245862653135</v>
      </c>
      <c r="AV5">
        <f ca="1">SUM(AM5:AU5)</f>
        <v>200</v>
      </c>
      <c r="AX5">
        <f>B5</f>
        <v>2011</v>
      </c>
      <c r="AY5" s="53">
        <f>'s1c2_nyers (3)'!L4*100</f>
        <v>97.271152794670343</v>
      </c>
      <c r="AZ5" s="53">
        <f>'s1c2_nyers (3)'!M4*100</f>
        <v>2.7288472053296542</v>
      </c>
      <c r="BA5" s="56">
        <v>18</v>
      </c>
      <c r="BB5" s="57">
        <v>11</v>
      </c>
      <c r="BC5" s="57">
        <v>18</v>
      </c>
      <c r="BD5" s="57">
        <v>21</v>
      </c>
      <c r="BE5" s="57">
        <v>14</v>
      </c>
      <c r="BF5" s="57">
        <v>11</v>
      </c>
      <c r="BG5" s="58">
        <v>7</v>
      </c>
      <c r="BH5" s="53">
        <v>11.876515902974916</v>
      </c>
      <c r="BI5" s="53">
        <v>88.123484097025084</v>
      </c>
      <c r="BJ5" s="53">
        <f>SUM(AY5:AZ5)</f>
        <v>100</v>
      </c>
      <c r="BK5" s="68">
        <f>SUM(BA5:BG5)</f>
        <v>100</v>
      </c>
      <c r="BL5">
        <f>SUM(BH5:BI5)</f>
        <v>100</v>
      </c>
    </row>
    <row r="6" spans="1:64" x14ac:dyDescent="0.3">
      <c r="A6" s="7" t="s">
        <v>16</v>
      </c>
      <c r="B6" s="7">
        <v>2012</v>
      </c>
      <c r="C6" s="8">
        <f t="shared" ref="C6:C15" si="14">SUM(N6:T6)</f>
        <v>1</v>
      </c>
      <c r="D6" s="8">
        <f t="shared" ref="D6:D15" si="15">SUM(U6:V6)</f>
        <v>1</v>
      </c>
      <c r="E6" s="8">
        <f t="shared" ref="E6:E15" si="16">SUM(W6:X6)</f>
        <v>1</v>
      </c>
      <c r="F6" s="8"/>
      <c r="G6" s="8"/>
      <c r="H6" s="8"/>
      <c r="I6" s="8"/>
      <c r="J6" s="8"/>
      <c r="K6" s="7">
        <v>2012</v>
      </c>
      <c r="L6" s="16">
        <v>0.9312459651387992</v>
      </c>
      <c r="M6" s="16">
        <v>6.8754034861200769E-2</v>
      </c>
      <c r="N6" s="9">
        <v>4.9504950495049506E-3</v>
      </c>
      <c r="O6" s="9">
        <v>0.18316831683168316</v>
      </c>
      <c r="P6" s="9">
        <v>0.25742574257425743</v>
      </c>
      <c r="Q6" s="9">
        <v>0.5544554455445545</v>
      </c>
      <c r="R6" s="9">
        <v>0</v>
      </c>
      <c r="S6" s="9">
        <v>0</v>
      </c>
      <c r="T6" s="9">
        <v>0</v>
      </c>
      <c r="U6" s="8">
        <v>0.78806855636123929</v>
      </c>
      <c r="V6" s="8">
        <v>0.21193144363876071</v>
      </c>
      <c r="W6" s="19">
        <v>0.9312459651387992</v>
      </c>
      <c r="X6" s="19">
        <v>6.8754034861200769E-2</v>
      </c>
      <c r="AA6" s="13">
        <v>3.1948881789137381E-4</v>
      </c>
      <c r="AB6" s="13">
        <v>6.3897763578274758E-3</v>
      </c>
      <c r="AC6" s="13">
        <v>0.13450479233226836</v>
      </c>
      <c r="AD6" s="13">
        <v>0.63258785942492013</v>
      </c>
      <c r="AE6" s="13">
        <v>0.22619808306709266</v>
      </c>
      <c r="AG6" s="9">
        <v>0.9312459651387992</v>
      </c>
      <c r="AH6" s="9">
        <v>6.8754034861200769E-2</v>
      </c>
      <c r="AJ6" s="55">
        <f t="shared" ref="AJ6:AJ15" si="17">SUM(Q6:T6)</f>
        <v>0.5544554455445545</v>
      </c>
      <c r="AK6" s="55">
        <f t="shared" ref="AK6:AK15" si="18">SUM(N6:T6)</f>
        <v>1</v>
      </c>
      <c r="AM6">
        <f t="shared" ref="AM6:AR15" ca="1" si="19">RANDBETWEEN(0,25)</f>
        <v>1</v>
      </c>
      <c r="AN6">
        <f t="shared" ca="1" si="13"/>
        <v>24</v>
      </c>
      <c r="AO6">
        <f t="shared" ca="1" si="13"/>
        <v>6</v>
      </c>
      <c r="AP6">
        <f t="shared" ca="1" si="13"/>
        <v>25</v>
      </c>
      <c r="AQ6">
        <f t="shared" ca="1" si="13"/>
        <v>9</v>
      </c>
      <c r="AR6">
        <f t="shared" ca="1" si="13"/>
        <v>19</v>
      </c>
      <c r="AS6">
        <f t="shared" ref="AS6:AS15" ca="1" si="20">100-SUM(AM6:AR6)</f>
        <v>16</v>
      </c>
      <c r="AT6" s="53">
        <f t="shared" ref="AT6:AT15" ca="1" si="21">RAND()*100</f>
        <v>12.494681223077308</v>
      </c>
      <c r="AU6" s="53">
        <f t="shared" ref="AU6:AU15" ca="1" si="22">100-AT6</f>
        <v>87.505318776922692</v>
      </c>
      <c r="AV6">
        <f t="shared" ref="AV6:AV15" ca="1" si="23">SUM(AM6:AU6)</f>
        <v>200</v>
      </c>
      <c r="AX6">
        <f t="shared" ref="AX6:AX15" si="24">B6</f>
        <v>2012</v>
      </c>
      <c r="AY6" s="53">
        <f>'s1c2_nyers (3)'!L5*100</f>
        <v>90.521139854172077</v>
      </c>
      <c r="AZ6" s="53">
        <f>'s1c2_nyers (3)'!M5*100</f>
        <v>9.4788601458279267</v>
      </c>
      <c r="BA6" s="59">
        <v>11</v>
      </c>
      <c r="BB6" s="60">
        <v>5</v>
      </c>
      <c r="BC6" s="60">
        <v>2</v>
      </c>
      <c r="BD6" s="60">
        <v>6</v>
      </c>
      <c r="BE6" s="60">
        <v>24</v>
      </c>
      <c r="BF6" s="60">
        <v>3</v>
      </c>
      <c r="BG6" s="61">
        <v>49</v>
      </c>
      <c r="BH6" s="53">
        <v>55.08813089072504</v>
      </c>
      <c r="BI6" s="53">
        <v>44.91186910927496</v>
      </c>
      <c r="BJ6" s="53">
        <f t="shared" ref="BJ6:BJ15" si="25">SUM(AY6:AZ6)</f>
        <v>100</v>
      </c>
      <c r="BK6" s="69">
        <f t="shared" ref="BK6:BK15" si="26">SUM(BA6:BG6)</f>
        <v>100</v>
      </c>
      <c r="BL6">
        <f t="shared" ref="BL6:BL15" si="27">SUM(BH6:BI6)</f>
        <v>100</v>
      </c>
    </row>
    <row r="7" spans="1:64" x14ac:dyDescent="0.3">
      <c r="A7" s="7" t="s">
        <v>16</v>
      </c>
      <c r="B7" s="7">
        <v>2013</v>
      </c>
      <c r="C7" s="8">
        <f t="shared" si="14"/>
        <v>1</v>
      </c>
      <c r="D7" s="8">
        <f t="shared" si="15"/>
        <v>1</v>
      </c>
      <c r="E7" s="8">
        <f t="shared" si="16"/>
        <v>1</v>
      </c>
      <c r="F7" s="8"/>
      <c r="G7" s="8"/>
      <c r="H7" s="8"/>
      <c r="I7" s="8"/>
      <c r="J7" s="8"/>
      <c r="K7" s="7">
        <v>2013</v>
      </c>
      <c r="L7" s="16">
        <v>0.9311482168625026</v>
      </c>
      <c r="M7" s="16">
        <v>6.885178313749743E-2</v>
      </c>
      <c r="N7" s="9">
        <v>1.282051282051282E-2</v>
      </c>
      <c r="O7" s="9">
        <v>0.20512820512820512</v>
      </c>
      <c r="P7" s="9">
        <v>0.22756410256410256</v>
      </c>
      <c r="Q7" s="9">
        <v>0.55448717948717952</v>
      </c>
      <c r="R7" s="9">
        <v>0</v>
      </c>
      <c r="S7" s="9">
        <v>0</v>
      </c>
      <c r="T7" s="9">
        <v>0</v>
      </c>
      <c r="U7" s="8">
        <v>0.76034812141795793</v>
      </c>
      <c r="V7" s="8">
        <v>0.23965187858204204</v>
      </c>
      <c r="W7" s="19">
        <v>0.9311482168625026</v>
      </c>
      <c r="X7" s="19">
        <v>6.885178313749743E-2</v>
      </c>
      <c r="AA7" s="13">
        <v>2.0437359493153485E-4</v>
      </c>
      <c r="AB7" s="13">
        <v>6.1312078479460455E-3</v>
      </c>
      <c r="AC7" s="13">
        <v>0.14653586756591047</v>
      </c>
      <c r="AD7" s="13">
        <v>0.66155732679337831</v>
      </c>
      <c r="AE7" s="13">
        <v>0.18557122419783365</v>
      </c>
      <c r="AG7" s="9">
        <v>0.9311482168625026</v>
      </c>
      <c r="AH7" s="9">
        <v>6.885178313749743E-2</v>
      </c>
      <c r="AJ7" s="55">
        <f t="shared" si="17"/>
        <v>0.55448717948717952</v>
      </c>
      <c r="AK7" s="55">
        <f t="shared" si="18"/>
        <v>1</v>
      </c>
      <c r="AM7">
        <f t="shared" ca="1" si="19"/>
        <v>8</v>
      </c>
      <c r="AN7">
        <f t="shared" ca="1" si="13"/>
        <v>18</v>
      </c>
      <c r="AO7">
        <f t="shared" ca="1" si="13"/>
        <v>11</v>
      </c>
      <c r="AP7">
        <f t="shared" ca="1" si="13"/>
        <v>3</v>
      </c>
      <c r="AQ7">
        <f t="shared" ca="1" si="13"/>
        <v>21</v>
      </c>
      <c r="AR7">
        <f t="shared" ca="1" si="13"/>
        <v>6</v>
      </c>
      <c r="AS7">
        <f t="shared" ca="1" si="20"/>
        <v>33</v>
      </c>
      <c r="AT7" s="53">
        <f t="shared" ca="1" si="21"/>
        <v>81.586614797412523</v>
      </c>
      <c r="AU7" s="53">
        <f t="shared" ca="1" si="22"/>
        <v>18.413385202587477</v>
      </c>
      <c r="AV7">
        <f t="shared" ca="1" si="23"/>
        <v>200</v>
      </c>
      <c r="AX7">
        <f t="shared" si="24"/>
        <v>2013</v>
      </c>
      <c r="AY7" s="53">
        <f>'s1c2_nyers (3)'!L6*100</f>
        <v>90.472279077895905</v>
      </c>
      <c r="AZ7" s="53">
        <f>'s1c2_nyers (3)'!M6*100</f>
        <v>9.5277209221040877</v>
      </c>
      <c r="BA7" s="59">
        <v>25</v>
      </c>
      <c r="BB7" s="60">
        <v>2</v>
      </c>
      <c r="BC7" s="60">
        <v>12</v>
      </c>
      <c r="BD7" s="60">
        <v>20</v>
      </c>
      <c r="BE7" s="60">
        <v>2</v>
      </c>
      <c r="BF7" s="60">
        <v>0</v>
      </c>
      <c r="BG7" s="61">
        <v>39</v>
      </c>
      <c r="BH7" s="53">
        <v>4.7050529504203968</v>
      </c>
      <c r="BI7" s="53">
        <v>95.294947049579605</v>
      </c>
      <c r="BJ7" s="53">
        <f t="shared" si="25"/>
        <v>100</v>
      </c>
      <c r="BK7" s="69">
        <f t="shared" si="26"/>
        <v>100</v>
      </c>
      <c r="BL7">
        <f t="shared" si="27"/>
        <v>100</v>
      </c>
    </row>
    <row r="8" spans="1:64" x14ac:dyDescent="0.3">
      <c r="A8" s="7" t="s">
        <v>16</v>
      </c>
      <c r="B8" s="7">
        <v>2015</v>
      </c>
      <c r="C8" s="8">
        <f t="shared" si="14"/>
        <v>1</v>
      </c>
      <c r="D8" s="8">
        <f t="shared" si="15"/>
        <v>1</v>
      </c>
      <c r="E8" s="8">
        <f t="shared" si="16"/>
        <v>1</v>
      </c>
      <c r="F8" s="8"/>
      <c r="G8" s="8"/>
      <c r="H8" s="8"/>
      <c r="I8" s="8"/>
      <c r="J8" s="8"/>
      <c r="K8" s="7">
        <v>2015</v>
      </c>
      <c r="L8" s="16">
        <v>0.93834367019336007</v>
      </c>
      <c r="M8" s="16">
        <v>6.165632980663991E-2</v>
      </c>
      <c r="N8" s="9">
        <v>0</v>
      </c>
      <c r="O8" s="9">
        <v>0.15094339622641509</v>
      </c>
      <c r="P8" s="9">
        <v>0.25157232704402516</v>
      </c>
      <c r="Q8" s="9">
        <v>0.59748427672955973</v>
      </c>
      <c r="R8" s="9">
        <v>0</v>
      </c>
      <c r="S8" s="9">
        <v>0</v>
      </c>
      <c r="T8" s="9">
        <v>0</v>
      </c>
      <c r="U8" s="8">
        <v>0.77706766917293235</v>
      </c>
      <c r="V8" s="8">
        <v>0.22293233082706768</v>
      </c>
      <c r="W8" s="19">
        <v>0.93834367019336007</v>
      </c>
      <c r="X8" s="19">
        <v>6.165632980663991E-2</v>
      </c>
      <c r="AA8" s="13">
        <v>0</v>
      </c>
      <c r="AB8" s="13">
        <v>4.6461758398856322E-3</v>
      </c>
      <c r="AC8" s="13">
        <v>0.13116511794138672</v>
      </c>
      <c r="AD8" s="13">
        <v>0.64224446032880633</v>
      </c>
      <c r="AE8" s="13">
        <v>0.22194424588992137</v>
      </c>
      <c r="AG8" s="9">
        <v>0.93834367019336007</v>
      </c>
      <c r="AH8" s="9">
        <v>6.165632980663991E-2</v>
      </c>
      <c r="AJ8" s="55">
        <f t="shared" si="17"/>
        <v>0.59748427672955973</v>
      </c>
      <c r="AK8" s="55">
        <f t="shared" si="18"/>
        <v>1</v>
      </c>
      <c r="AM8">
        <f t="shared" ca="1" si="19"/>
        <v>1</v>
      </c>
      <c r="AN8">
        <f t="shared" ca="1" si="13"/>
        <v>21</v>
      </c>
      <c r="AO8">
        <f t="shared" ca="1" si="13"/>
        <v>1</v>
      </c>
      <c r="AP8">
        <f t="shared" ca="1" si="13"/>
        <v>11</v>
      </c>
      <c r="AQ8">
        <f t="shared" ca="1" si="13"/>
        <v>8</v>
      </c>
      <c r="AR8">
        <f t="shared" ca="1" si="13"/>
        <v>21</v>
      </c>
      <c r="AS8">
        <f t="shared" ca="1" si="20"/>
        <v>37</v>
      </c>
      <c r="AT8" s="53">
        <f t="shared" ca="1" si="21"/>
        <v>40.495024419758089</v>
      </c>
      <c r="AU8" s="53">
        <f t="shared" ca="1" si="22"/>
        <v>59.504975580241911</v>
      </c>
      <c r="AV8">
        <f t="shared" ca="1" si="23"/>
        <v>200</v>
      </c>
      <c r="AX8">
        <f t="shared" si="24"/>
        <v>2015</v>
      </c>
      <c r="AY8" s="53">
        <f>'s1c2_nyers (3)'!L7*100</f>
        <v>58.38724206288758</v>
      </c>
      <c r="AZ8" s="53">
        <f>'s1c2_nyers (3)'!M7*100</f>
        <v>41.61275793711242</v>
      </c>
      <c r="BA8" s="59">
        <v>5</v>
      </c>
      <c r="BB8" s="60">
        <v>8</v>
      </c>
      <c r="BC8" s="60">
        <v>19</v>
      </c>
      <c r="BD8" s="60">
        <v>2</v>
      </c>
      <c r="BE8" s="60">
        <v>9</v>
      </c>
      <c r="BF8" s="60">
        <v>25</v>
      </c>
      <c r="BG8" s="61">
        <v>32</v>
      </c>
      <c r="BH8" s="53">
        <v>27.829766494084108</v>
      </c>
      <c r="BI8" s="53">
        <v>72.170233505915888</v>
      </c>
      <c r="BJ8" s="53">
        <f t="shared" si="25"/>
        <v>100</v>
      </c>
      <c r="BK8" s="69">
        <f t="shared" si="26"/>
        <v>100</v>
      </c>
      <c r="BL8">
        <f t="shared" si="27"/>
        <v>100</v>
      </c>
    </row>
    <row r="9" spans="1:64" x14ac:dyDescent="0.3">
      <c r="A9" s="7" t="s">
        <v>16</v>
      </c>
      <c r="B9" s="7">
        <v>2016</v>
      </c>
      <c r="C9" s="8">
        <f t="shared" si="14"/>
        <v>1</v>
      </c>
      <c r="D9" s="8">
        <f t="shared" si="15"/>
        <v>1</v>
      </c>
      <c r="E9" s="8">
        <f t="shared" si="16"/>
        <v>1</v>
      </c>
      <c r="F9" s="8"/>
      <c r="G9" s="8"/>
      <c r="H9" s="8"/>
      <c r="I9" s="8"/>
      <c r="J9" s="8"/>
      <c r="K9" s="7">
        <v>2016</v>
      </c>
      <c r="L9" s="16">
        <v>0.98064516129032253</v>
      </c>
      <c r="M9" s="16">
        <v>1.935483870967742E-2</v>
      </c>
      <c r="N9" s="9">
        <v>0.16666666666666666</v>
      </c>
      <c r="O9" s="9">
        <v>0.25</v>
      </c>
      <c r="P9" s="9">
        <v>0</v>
      </c>
      <c r="Q9" s="9">
        <v>0.33333333333333331</v>
      </c>
      <c r="R9" s="9">
        <v>0</v>
      </c>
      <c r="S9" s="9">
        <v>8.3333333333333329E-2</v>
      </c>
      <c r="T9" s="9">
        <v>0.16666666666666666</v>
      </c>
      <c r="U9" s="8">
        <v>0.90620871862615593</v>
      </c>
      <c r="V9" s="8">
        <v>9.3791281373844126E-2</v>
      </c>
      <c r="W9" s="19">
        <v>0.98064516129032253</v>
      </c>
      <c r="X9" s="19">
        <v>1.935483870967742E-2</v>
      </c>
      <c r="AA9" s="13">
        <v>1.288659793814433E-3</v>
      </c>
      <c r="AB9" s="13">
        <v>1.288659793814433E-3</v>
      </c>
      <c r="AC9" s="13">
        <v>4.8969072164948453E-2</v>
      </c>
      <c r="AD9" s="13">
        <v>0.57860824742268047</v>
      </c>
      <c r="AE9" s="13">
        <v>0.36984536082474229</v>
      </c>
      <c r="AG9" s="9">
        <v>0.98064516129032253</v>
      </c>
      <c r="AH9" s="9">
        <v>1.935483870967742E-2</v>
      </c>
      <c r="AJ9" s="55">
        <f t="shared" si="17"/>
        <v>0.58333333333333326</v>
      </c>
      <c r="AK9" s="55">
        <f t="shared" si="18"/>
        <v>1</v>
      </c>
      <c r="AM9">
        <f t="shared" ca="1" si="19"/>
        <v>21</v>
      </c>
      <c r="AN9">
        <f t="shared" ca="1" si="13"/>
        <v>7</v>
      </c>
      <c r="AO9">
        <f t="shared" ca="1" si="13"/>
        <v>2</v>
      </c>
      <c r="AP9">
        <f t="shared" ca="1" si="13"/>
        <v>6</v>
      </c>
      <c r="AQ9">
        <f t="shared" ca="1" si="13"/>
        <v>9</v>
      </c>
      <c r="AR9">
        <f t="shared" ca="1" si="13"/>
        <v>0</v>
      </c>
      <c r="AS9">
        <f t="shared" ca="1" si="20"/>
        <v>55</v>
      </c>
      <c r="AT9" s="53">
        <f t="shared" ca="1" si="21"/>
        <v>3.3294655657859606</v>
      </c>
      <c r="AU9" s="53">
        <f t="shared" ca="1" si="22"/>
        <v>96.670534434214034</v>
      </c>
      <c r="AV9">
        <f t="shared" ca="1" si="23"/>
        <v>200</v>
      </c>
      <c r="AX9">
        <f t="shared" si="24"/>
        <v>2016</v>
      </c>
      <c r="AY9" s="53">
        <f>'s1c2_nyers (3)'!L8*100</f>
        <v>96.007140731182858</v>
      </c>
      <c r="AZ9" s="53">
        <f>'s1c2_nyers (3)'!M8*100</f>
        <v>3.9928592688171394</v>
      </c>
      <c r="BA9" s="59">
        <v>4</v>
      </c>
      <c r="BB9" s="60">
        <v>22</v>
      </c>
      <c r="BC9" s="60">
        <v>18</v>
      </c>
      <c r="BD9" s="60">
        <v>7</v>
      </c>
      <c r="BE9" s="60">
        <v>7</v>
      </c>
      <c r="BF9" s="60">
        <v>20</v>
      </c>
      <c r="BG9" s="61">
        <v>22</v>
      </c>
      <c r="BH9" s="53">
        <v>24.771895909753116</v>
      </c>
      <c r="BI9" s="53">
        <v>75.228104090246887</v>
      </c>
      <c r="BJ9" s="53">
        <f t="shared" si="25"/>
        <v>100</v>
      </c>
      <c r="BK9" s="69">
        <f t="shared" si="26"/>
        <v>100</v>
      </c>
      <c r="BL9">
        <f t="shared" si="27"/>
        <v>100</v>
      </c>
    </row>
    <row r="10" spans="1:64" x14ac:dyDescent="0.3">
      <c r="A10" s="7" t="s">
        <v>16</v>
      </c>
      <c r="B10" s="7">
        <v>2017</v>
      </c>
      <c r="C10" s="8">
        <f t="shared" si="14"/>
        <v>1</v>
      </c>
      <c r="D10" s="8">
        <f t="shared" si="15"/>
        <v>1</v>
      </c>
      <c r="E10" s="8">
        <f t="shared" si="16"/>
        <v>1</v>
      </c>
      <c r="F10" s="8"/>
      <c r="G10" s="8"/>
      <c r="H10" s="8"/>
      <c r="I10" s="8"/>
      <c r="J10" s="8"/>
      <c r="K10" s="7">
        <v>2017</v>
      </c>
      <c r="L10" s="16">
        <v>0.95545134818288391</v>
      </c>
      <c r="M10" s="16">
        <v>4.4548651817116064E-2</v>
      </c>
      <c r="N10" s="9">
        <v>7.6923076923076927E-2</v>
      </c>
      <c r="O10" s="9">
        <v>0.15384615384615385</v>
      </c>
      <c r="P10" s="9">
        <v>0</v>
      </c>
      <c r="Q10" s="9">
        <v>0.69230769230769229</v>
      </c>
      <c r="R10" s="9">
        <v>0</v>
      </c>
      <c r="S10" s="9">
        <v>7.6923076923076927E-2</v>
      </c>
      <c r="T10" s="9">
        <v>0</v>
      </c>
      <c r="U10" s="8">
        <v>0.87065868263473056</v>
      </c>
      <c r="V10" s="8">
        <v>0.12934131736526946</v>
      </c>
      <c r="W10" s="19">
        <v>0.95545134818288391</v>
      </c>
      <c r="X10" s="19">
        <v>4.4548651817116064E-2</v>
      </c>
      <c r="AA10" s="13">
        <v>0</v>
      </c>
      <c r="AB10" s="13">
        <v>0</v>
      </c>
      <c r="AC10" s="13">
        <v>4.807692307692308E-2</v>
      </c>
      <c r="AD10" s="13">
        <v>0.61899038461538458</v>
      </c>
      <c r="AE10" s="13">
        <v>0.33293269230769229</v>
      </c>
      <c r="AG10" s="9">
        <v>0.95545134818288391</v>
      </c>
      <c r="AH10" s="9">
        <v>4.4548651817116064E-2</v>
      </c>
      <c r="AJ10" s="55">
        <f t="shared" si="17"/>
        <v>0.76923076923076916</v>
      </c>
      <c r="AK10" s="55">
        <f t="shared" si="18"/>
        <v>1</v>
      </c>
      <c r="AM10">
        <f t="shared" ca="1" si="19"/>
        <v>16</v>
      </c>
      <c r="AN10">
        <f t="shared" ca="1" si="13"/>
        <v>0</v>
      </c>
      <c r="AO10">
        <f t="shared" ca="1" si="13"/>
        <v>12</v>
      </c>
      <c r="AP10">
        <f t="shared" ca="1" si="13"/>
        <v>24</v>
      </c>
      <c r="AQ10">
        <f t="shared" ca="1" si="13"/>
        <v>16</v>
      </c>
      <c r="AR10">
        <f t="shared" ca="1" si="13"/>
        <v>18</v>
      </c>
      <c r="AS10">
        <f t="shared" ca="1" si="20"/>
        <v>14</v>
      </c>
      <c r="AT10" s="53">
        <f t="shared" ca="1" si="21"/>
        <v>53.767153121614506</v>
      </c>
      <c r="AU10" s="53">
        <f t="shared" ca="1" si="22"/>
        <v>46.232846878385494</v>
      </c>
      <c r="AV10">
        <f t="shared" ca="1" si="23"/>
        <v>200</v>
      </c>
      <c r="AX10">
        <f t="shared" si="24"/>
        <v>2017</v>
      </c>
      <c r="AY10" s="53">
        <f>'s1c2_nyers (3)'!L9*100</f>
        <v>68.018183138763078</v>
      </c>
      <c r="AZ10" s="53">
        <f>'s1c2_nyers (3)'!M9*100</f>
        <v>31.981816861236922</v>
      </c>
      <c r="BA10" s="59">
        <v>17</v>
      </c>
      <c r="BB10" s="60">
        <v>19</v>
      </c>
      <c r="BC10" s="60">
        <v>19</v>
      </c>
      <c r="BD10" s="60">
        <v>4</v>
      </c>
      <c r="BE10" s="60">
        <v>6</v>
      </c>
      <c r="BF10" s="60">
        <v>6</v>
      </c>
      <c r="BG10" s="61">
        <v>29</v>
      </c>
      <c r="BH10" s="53">
        <v>26.589754061548522</v>
      </c>
      <c r="BI10" s="53">
        <v>73.410245938451482</v>
      </c>
      <c r="BJ10" s="53">
        <f t="shared" si="25"/>
        <v>100</v>
      </c>
      <c r="BK10" s="69">
        <f t="shared" si="26"/>
        <v>100</v>
      </c>
      <c r="BL10">
        <f t="shared" si="27"/>
        <v>100</v>
      </c>
    </row>
    <row r="11" spans="1:64" x14ac:dyDescent="0.3">
      <c r="A11" s="7" t="s">
        <v>16</v>
      </c>
      <c r="B11" s="10">
        <v>2018</v>
      </c>
      <c r="C11" s="8">
        <f t="shared" si="14"/>
        <v>1</v>
      </c>
      <c r="D11" s="8">
        <f t="shared" si="15"/>
        <v>1</v>
      </c>
      <c r="E11" s="8">
        <f t="shared" si="16"/>
        <v>1</v>
      </c>
      <c r="F11" s="8"/>
      <c r="G11" s="8"/>
      <c r="H11" s="8"/>
      <c r="I11" s="8"/>
      <c r="J11" s="8"/>
      <c r="K11" s="10">
        <v>2018</v>
      </c>
      <c r="L11" s="16">
        <v>0.98181818181818181</v>
      </c>
      <c r="M11" s="16">
        <v>1.8181818181818181E-2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8">
        <v>0.92727272727272725</v>
      </c>
      <c r="V11" s="8">
        <v>7.2727272727272724E-2</v>
      </c>
      <c r="W11" s="19">
        <v>0.98181818181818181</v>
      </c>
      <c r="X11" s="19">
        <v>1.8181818181818181E-2</v>
      </c>
      <c r="AA11" s="13">
        <v>0</v>
      </c>
      <c r="AB11" s="13">
        <v>0</v>
      </c>
      <c r="AC11" s="13">
        <v>7.1428571428571425E-2</v>
      </c>
      <c r="AD11" s="13">
        <v>0.6607142857142857</v>
      </c>
      <c r="AE11" s="13">
        <v>0.26785714285714285</v>
      </c>
      <c r="AG11" s="9">
        <v>0.98181818181818181</v>
      </c>
      <c r="AH11" s="9">
        <v>1.8181818181818181E-2</v>
      </c>
      <c r="AJ11" s="55">
        <f t="shared" si="17"/>
        <v>1</v>
      </c>
      <c r="AK11" s="55">
        <f t="shared" si="18"/>
        <v>1</v>
      </c>
      <c r="AM11">
        <f t="shared" ca="1" si="19"/>
        <v>13</v>
      </c>
      <c r="AN11">
        <f t="shared" ca="1" si="13"/>
        <v>25</v>
      </c>
      <c r="AO11">
        <f t="shared" ca="1" si="13"/>
        <v>18</v>
      </c>
      <c r="AP11">
        <f t="shared" ca="1" si="13"/>
        <v>19</v>
      </c>
      <c r="AQ11">
        <f t="shared" ca="1" si="13"/>
        <v>8</v>
      </c>
      <c r="AR11">
        <f t="shared" ca="1" si="13"/>
        <v>3</v>
      </c>
      <c r="AS11">
        <f t="shared" ca="1" si="20"/>
        <v>14</v>
      </c>
      <c r="AT11" s="53">
        <f t="shared" ca="1" si="21"/>
        <v>10.488241214782201</v>
      </c>
      <c r="AU11" s="53">
        <f t="shared" ca="1" si="22"/>
        <v>89.511758785217793</v>
      </c>
      <c r="AV11">
        <f t="shared" ca="1" si="23"/>
        <v>200</v>
      </c>
      <c r="AX11">
        <f t="shared" si="24"/>
        <v>2018</v>
      </c>
      <c r="AY11" s="53">
        <f>'s1c2_nyers (3)'!L10*100</f>
        <v>10.861837669009821</v>
      </c>
      <c r="AZ11" s="53">
        <f>'s1c2_nyers (3)'!M10*100</f>
        <v>89.138162330990184</v>
      </c>
      <c r="BA11" s="59">
        <v>13</v>
      </c>
      <c r="BB11" s="60">
        <v>17</v>
      </c>
      <c r="BC11" s="60">
        <v>24</v>
      </c>
      <c r="BD11" s="60">
        <v>2</v>
      </c>
      <c r="BE11" s="60">
        <v>23</v>
      </c>
      <c r="BF11" s="60">
        <v>21</v>
      </c>
      <c r="BG11" s="61">
        <v>0</v>
      </c>
      <c r="BH11" s="53">
        <v>92.418277648515783</v>
      </c>
      <c r="BI11" s="53">
        <v>7.5817223514842169</v>
      </c>
      <c r="BJ11" s="53">
        <f t="shared" si="25"/>
        <v>100</v>
      </c>
      <c r="BK11" s="69">
        <f t="shared" si="26"/>
        <v>100</v>
      </c>
      <c r="BL11">
        <f t="shared" si="27"/>
        <v>100</v>
      </c>
    </row>
    <row r="12" spans="1:64" x14ac:dyDescent="0.3">
      <c r="A12" s="7" t="s">
        <v>16</v>
      </c>
      <c r="B12" s="7">
        <v>2019</v>
      </c>
      <c r="C12" s="8">
        <f t="shared" si="14"/>
        <v>1</v>
      </c>
      <c r="D12" s="8">
        <f t="shared" si="15"/>
        <v>1</v>
      </c>
      <c r="E12" s="8">
        <f t="shared" si="16"/>
        <v>1</v>
      </c>
      <c r="F12" s="8"/>
      <c r="G12" s="8"/>
      <c r="H12" s="8"/>
      <c r="I12" s="8"/>
      <c r="J12" s="8"/>
      <c r="K12" s="7">
        <v>2019</v>
      </c>
      <c r="L12" s="16">
        <v>0.9760479041916168</v>
      </c>
      <c r="M12" s="16">
        <v>2.3952095808383235E-2</v>
      </c>
      <c r="N12" s="9">
        <v>0.15384615384615385</v>
      </c>
      <c r="O12" s="9">
        <v>0.38461538461538464</v>
      </c>
      <c r="P12" s="9">
        <v>0</v>
      </c>
      <c r="Q12" s="9">
        <v>0.34615384615384615</v>
      </c>
      <c r="R12" s="9">
        <v>0</v>
      </c>
      <c r="S12" s="9">
        <v>3.8461538461538464E-2</v>
      </c>
      <c r="T12" s="9">
        <v>7.6923076923076927E-2</v>
      </c>
      <c r="U12" s="8">
        <v>0.90393013100436681</v>
      </c>
      <c r="V12" s="8">
        <v>9.606986899563319E-2</v>
      </c>
      <c r="W12" s="19">
        <v>0.9760479041916168</v>
      </c>
      <c r="X12" s="19">
        <v>2.3952095808383235E-2</v>
      </c>
      <c r="AA12" s="13">
        <v>0</v>
      </c>
      <c r="AB12" s="13">
        <v>1.6877637130801688E-3</v>
      </c>
      <c r="AC12" s="13">
        <v>8.0168776371308023E-2</v>
      </c>
      <c r="AD12" s="13">
        <v>0.62278481012658227</v>
      </c>
      <c r="AE12" s="13">
        <v>0.29535864978902954</v>
      </c>
      <c r="AG12" s="9">
        <v>0.9760479041916168</v>
      </c>
      <c r="AH12" s="9">
        <v>2.3952095808383235E-2</v>
      </c>
      <c r="AJ12" s="55">
        <f t="shared" si="17"/>
        <v>0.46153846153846151</v>
      </c>
      <c r="AK12" s="55">
        <f t="shared" si="18"/>
        <v>1</v>
      </c>
      <c r="AM12">
        <f t="shared" ca="1" si="19"/>
        <v>16</v>
      </c>
      <c r="AN12">
        <f t="shared" ca="1" si="13"/>
        <v>16</v>
      </c>
      <c r="AO12">
        <f t="shared" ca="1" si="13"/>
        <v>22</v>
      </c>
      <c r="AP12">
        <f t="shared" ca="1" si="13"/>
        <v>22</v>
      </c>
      <c r="AQ12">
        <f t="shared" ca="1" si="13"/>
        <v>8</v>
      </c>
      <c r="AR12">
        <f t="shared" ca="1" si="13"/>
        <v>8</v>
      </c>
      <c r="AS12">
        <f t="shared" ca="1" si="20"/>
        <v>8</v>
      </c>
      <c r="AT12" s="53">
        <f t="shared" ca="1" si="21"/>
        <v>95.356060614276956</v>
      </c>
      <c r="AU12" s="53">
        <f t="shared" ca="1" si="22"/>
        <v>4.6439393857230442</v>
      </c>
      <c r="AV12">
        <f t="shared" ca="1" si="23"/>
        <v>200</v>
      </c>
      <c r="AX12">
        <f t="shared" si="24"/>
        <v>2019</v>
      </c>
      <c r="AY12" s="53">
        <f>'s1c2_nyers (3)'!L11*100</f>
        <v>6.5582725268593878</v>
      </c>
      <c r="AZ12" s="53">
        <f>'s1c2_nyers (3)'!M11*100</f>
        <v>93.441727473140617</v>
      </c>
      <c r="BA12" s="59">
        <v>14</v>
      </c>
      <c r="BB12" s="60">
        <v>5</v>
      </c>
      <c r="BC12" s="60">
        <v>17</v>
      </c>
      <c r="BD12" s="60">
        <v>14</v>
      </c>
      <c r="BE12" s="60">
        <v>0</v>
      </c>
      <c r="BF12" s="60">
        <v>20</v>
      </c>
      <c r="BG12" s="61">
        <v>30</v>
      </c>
      <c r="BH12" s="53">
        <v>37.694304748399453</v>
      </c>
      <c r="BI12" s="53">
        <v>62.305695251600547</v>
      </c>
      <c r="BJ12" s="53">
        <f t="shared" si="25"/>
        <v>100</v>
      </c>
      <c r="BK12" s="69">
        <f t="shared" si="26"/>
        <v>100</v>
      </c>
      <c r="BL12">
        <f t="shared" si="27"/>
        <v>100</v>
      </c>
    </row>
    <row r="13" spans="1:64" x14ac:dyDescent="0.3">
      <c r="A13" s="7" t="s">
        <v>16</v>
      </c>
      <c r="B13" s="7">
        <v>2020</v>
      </c>
      <c r="C13" s="8">
        <f t="shared" si="14"/>
        <v>1</v>
      </c>
      <c r="D13" s="8">
        <f t="shared" si="15"/>
        <v>1</v>
      </c>
      <c r="E13" s="8">
        <f t="shared" si="16"/>
        <v>1</v>
      </c>
      <c r="F13" s="8"/>
      <c r="G13" s="8"/>
      <c r="H13" s="8"/>
      <c r="I13" s="8"/>
      <c r="J13" s="8"/>
      <c r="K13" s="7">
        <v>2020</v>
      </c>
      <c r="L13" s="16">
        <v>0.97950219619326506</v>
      </c>
      <c r="M13" s="16">
        <v>2.0497803806734993E-2</v>
      </c>
      <c r="N13" s="9">
        <v>0.15384615384615385</v>
      </c>
      <c r="O13" s="9">
        <v>0.23076923076923078</v>
      </c>
      <c r="P13" s="9">
        <v>0</v>
      </c>
      <c r="Q13" s="9">
        <v>0.46153846153846156</v>
      </c>
      <c r="R13" s="9">
        <v>7.6923076923076927E-2</v>
      </c>
      <c r="S13" s="9">
        <v>0</v>
      </c>
      <c r="T13" s="9">
        <v>7.6923076923076927E-2</v>
      </c>
      <c r="U13" s="8">
        <v>0.89291101055806943</v>
      </c>
      <c r="V13" s="8">
        <v>0.10708898944193061</v>
      </c>
      <c r="W13" s="19">
        <v>0.97950219619326506</v>
      </c>
      <c r="X13" s="19">
        <v>2.0497803806734993E-2</v>
      </c>
      <c r="AA13" s="13">
        <v>0</v>
      </c>
      <c r="AB13" s="13">
        <v>4.3795620437956208E-3</v>
      </c>
      <c r="AC13" s="13">
        <v>7.153284671532846E-2</v>
      </c>
      <c r="AD13" s="13">
        <v>0.60875912408759125</v>
      </c>
      <c r="AE13" s="13">
        <v>0.31532846715328466</v>
      </c>
      <c r="AG13" s="9">
        <v>0.97950219619326506</v>
      </c>
      <c r="AH13" s="9">
        <v>2.0497803806734993E-2</v>
      </c>
      <c r="AJ13" s="55">
        <f t="shared" si="17"/>
        <v>0.61538461538461542</v>
      </c>
      <c r="AK13" s="55">
        <f t="shared" si="18"/>
        <v>1</v>
      </c>
      <c r="AM13">
        <f t="shared" ca="1" si="19"/>
        <v>13</v>
      </c>
      <c r="AN13">
        <f t="shared" ca="1" si="13"/>
        <v>23</v>
      </c>
      <c r="AO13">
        <f t="shared" ca="1" si="13"/>
        <v>3</v>
      </c>
      <c r="AP13">
        <f t="shared" ca="1" si="13"/>
        <v>6</v>
      </c>
      <c r="AQ13">
        <f t="shared" ca="1" si="13"/>
        <v>24</v>
      </c>
      <c r="AR13">
        <f t="shared" ca="1" si="13"/>
        <v>25</v>
      </c>
      <c r="AS13">
        <f t="shared" ca="1" si="20"/>
        <v>6</v>
      </c>
      <c r="AT13" s="53">
        <f t="shared" ca="1" si="21"/>
        <v>73.378863385308009</v>
      </c>
      <c r="AU13" s="53">
        <f t="shared" ca="1" si="22"/>
        <v>26.621136614691991</v>
      </c>
      <c r="AV13">
        <f t="shared" ca="1" si="23"/>
        <v>200</v>
      </c>
      <c r="AX13">
        <f t="shared" si="24"/>
        <v>2020</v>
      </c>
      <c r="AY13" s="53">
        <f>'s1c2_nyers (3)'!L12*100</f>
        <v>69.522013748784488</v>
      </c>
      <c r="AZ13" s="53">
        <f>'s1c2_nyers (3)'!M12*100</f>
        <v>30.477986251215516</v>
      </c>
      <c r="BA13" s="59">
        <v>1</v>
      </c>
      <c r="BB13" s="60">
        <v>12</v>
      </c>
      <c r="BC13" s="60">
        <v>12</v>
      </c>
      <c r="BD13" s="60">
        <v>0</v>
      </c>
      <c r="BE13" s="60">
        <v>12</v>
      </c>
      <c r="BF13" s="60">
        <v>7</v>
      </c>
      <c r="BG13" s="61">
        <v>56</v>
      </c>
      <c r="BH13" s="53">
        <v>65.423244850560764</v>
      </c>
      <c r="BI13" s="53">
        <v>34.576755149439236</v>
      </c>
      <c r="BJ13" s="53">
        <f t="shared" si="25"/>
        <v>100</v>
      </c>
      <c r="BK13" s="69">
        <f t="shared" si="26"/>
        <v>100</v>
      </c>
      <c r="BL13">
        <f t="shared" si="27"/>
        <v>100</v>
      </c>
    </row>
    <row r="14" spans="1:64" x14ac:dyDescent="0.3">
      <c r="A14" s="7" t="s">
        <v>16</v>
      </c>
      <c r="B14" s="7">
        <v>2021</v>
      </c>
      <c r="C14" s="8">
        <f t="shared" si="14"/>
        <v>1</v>
      </c>
      <c r="D14" s="8">
        <f t="shared" si="15"/>
        <v>1</v>
      </c>
      <c r="E14" s="8">
        <f t="shared" si="16"/>
        <v>1</v>
      </c>
      <c r="F14" s="8"/>
      <c r="G14" s="8"/>
      <c r="H14" s="8"/>
      <c r="I14" s="8"/>
      <c r="J14" s="8"/>
      <c r="K14" s="7">
        <v>2021</v>
      </c>
      <c r="L14" s="16">
        <v>0.99155405405405406</v>
      </c>
      <c r="M14" s="16">
        <v>8.4459459459459464E-3</v>
      </c>
      <c r="N14" s="9">
        <v>0</v>
      </c>
      <c r="O14" s="9">
        <v>0</v>
      </c>
      <c r="P14" s="9">
        <v>0</v>
      </c>
      <c r="Q14" s="9">
        <v>0.6</v>
      </c>
      <c r="R14" s="9">
        <v>0</v>
      </c>
      <c r="S14" s="9">
        <v>0.2</v>
      </c>
      <c r="T14" s="9">
        <v>0.2</v>
      </c>
      <c r="U14" s="8">
        <v>0.90657439446366783</v>
      </c>
      <c r="V14" s="8">
        <v>9.3425605536332182E-2</v>
      </c>
      <c r="W14" s="19">
        <v>0.99155405405405406</v>
      </c>
      <c r="X14" s="19">
        <v>8.4459459459459464E-3</v>
      </c>
      <c r="AA14" s="13">
        <v>1.6722408026755853E-3</v>
      </c>
      <c r="AB14" s="13">
        <v>1.6722408026755853E-3</v>
      </c>
      <c r="AC14" s="13">
        <v>6.5217391304347824E-2</v>
      </c>
      <c r="AD14" s="13">
        <v>0.58862876254180607</v>
      </c>
      <c r="AE14" s="13">
        <v>0.34280936454849498</v>
      </c>
      <c r="AG14" s="9">
        <v>0.99155405405405406</v>
      </c>
      <c r="AH14" s="9">
        <v>8.4459459459459464E-3</v>
      </c>
      <c r="AJ14" s="55">
        <f t="shared" si="17"/>
        <v>1</v>
      </c>
      <c r="AK14" s="55">
        <f t="shared" si="18"/>
        <v>1</v>
      </c>
      <c r="AM14">
        <f t="shared" ca="1" si="19"/>
        <v>7</v>
      </c>
      <c r="AN14">
        <f t="shared" ca="1" si="13"/>
        <v>5</v>
      </c>
      <c r="AO14">
        <f t="shared" ca="1" si="13"/>
        <v>0</v>
      </c>
      <c r="AP14">
        <f t="shared" ca="1" si="13"/>
        <v>23</v>
      </c>
      <c r="AQ14">
        <f t="shared" ca="1" si="13"/>
        <v>11</v>
      </c>
      <c r="AR14">
        <f t="shared" ca="1" si="13"/>
        <v>3</v>
      </c>
      <c r="AS14">
        <f t="shared" ca="1" si="20"/>
        <v>51</v>
      </c>
      <c r="AT14" s="53">
        <f t="shared" ca="1" si="21"/>
        <v>53.304435251676487</v>
      </c>
      <c r="AU14" s="53">
        <f t="shared" ca="1" si="22"/>
        <v>46.695564748323513</v>
      </c>
      <c r="AV14">
        <f t="shared" ca="1" si="23"/>
        <v>200</v>
      </c>
      <c r="AX14">
        <f t="shared" si="24"/>
        <v>2021</v>
      </c>
      <c r="AY14" s="53">
        <f>'s1c2_nyers (3)'!L13*100</f>
        <v>22.097327814631896</v>
      </c>
      <c r="AZ14" s="53">
        <f>'s1c2_nyers (3)'!M13*100</f>
        <v>77.902672185368104</v>
      </c>
      <c r="BA14" s="59">
        <v>0</v>
      </c>
      <c r="BB14" s="60">
        <v>2</v>
      </c>
      <c r="BC14" s="60">
        <v>2</v>
      </c>
      <c r="BD14" s="60">
        <v>1</v>
      </c>
      <c r="BE14" s="60">
        <v>19</v>
      </c>
      <c r="BF14" s="60">
        <v>8</v>
      </c>
      <c r="BG14" s="61">
        <v>68</v>
      </c>
      <c r="BH14" s="53">
        <v>42.544887028005917</v>
      </c>
      <c r="BI14" s="53">
        <v>57.455112971994083</v>
      </c>
      <c r="BJ14" s="53">
        <f t="shared" si="25"/>
        <v>100</v>
      </c>
      <c r="BK14" s="69">
        <f t="shared" si="26"/>
        <v>100</v>
      </c>
      <c r="BL14">
        <f t="shared" si="27"/>
        <v>100</v>
      </c>
    </row>
    <row r="15" spans="1:64" ht="15" thickBot="1" x14ac:dyDescent="0.35">
      <c r="A15" s="7" t="s">
        <v>16</v>
      </c>
      <c r="B15" s="7">
        <v>2022</v>
      </c>
      <c r="C15" s="8">
        <f t="shared" si="14"/>
        <v>1</v>
      </c>
      <c r="D15" s="8">
        <f t="shared" si="15"/>
        <v>1</v>
      </c>
      <c r="E15" s="8">
        <f t="shared" si="16"/>
        <v>1</v>
      </c>
      <c r="F15" s="8"/>
      <c r="G15" s="8"/>
      <c r="H15" s="8"/>
      <c r="I15" s="8"/>
      <c r="J15" s="8"/>
      <c r="K15" s="7">
        <v>2022</v>
      </c>
      <c r="L15" s="16">
        <v>0.97413793103448276</v>
      </c>
      <c r="M15" s="16">
        <v>2.5862068965517241E-2</v>
      </c>
      <c r="N15" s="9">
        <v>0.14545454545454545</v>
      </c>
      <c r="O15" s="9">
        <v>0.30909090909090908</v>
      </c>
      <c r="P15" s="9">
        <v>1.8181818181818181E-2</v>
      </c>
      <c r="Q15" s="9">
        <v>0.47272727272727272</v>
      </c>
      <c r="R15" s="9">
        <v>3.6363636363636362E-2</v>
      </c>
      <c r="S15" s="9">
        <v>1.8181818181818181E-2</v>
      </c>
      <c r="T15" s="9">
        <v>0</v>
      </c>
      <c r="U15" s="8">
        <v>0.90451552210724362</v>
      </c>
      <c r="V15" s="8">
        <v>9.5484477892756353E-2</v>
      </c>
      <c r="W15" s="19">
        <v>0.97413793103448276</v>
      </c>
      <c r="X15" s="19">
        <v>2.5862068965517241E-2</v>
      </c>
      <c r="AA15" s="13">
        <v>0</v>
      </c>
      <c r="AB15" s="13">
        <v>2.6990553306342779E-3</v>
      </c>
      <c r="AC15" s="13">
        <v>7.8272604588394065E-2</v>
      </c>
      <c r="AD15" s="13">
        <v>0.60278902384165545</v>
      </c>
      <c r="AE15" s="13">
        <v>0.31623931623931623</v>
      </c>
      <c r="AG15" s="9">
        <v>0.97413793103448276</v>
      </c>
      <c r="AH15" s="9">
        <v>2.5862068965517241E-2</v>
      </c>
      <c r="AJ15" s="55">
        <f t="shared" si="17"/>
        <v>0.52727272727272723</v>
      </c>
      <c r="AK15" s="55">
        <f t="shared" si="18"/>
        <v>1</v>
      </c>
      <c r="AM15">
        <f t="shared" ca="1" si="19"/>
        <v>0</v>
      </c>
      <c r="AN15">
        <f t="shared" ca="1" si="13"/>
        <v>12</v>
      </c>
      <c r="AO15">
        <f t="shared" ca="1" si="13"/>
        <v>8</v>
      </c>
      <c r="AP15">
        <f t="shared" ca="1" si="13"/>
        <v>2</v>
      </c>
      <c r="AQ15">
        <f t="shared" ca="1" si="13"/>
        <v>2</v>
      </c>
      <c r="AR15">
        <f t="shared" ca="1" si="13"/>
        <v>0</v>
      </c>
      <c r="AS15">
        <f t="shared" ca="1" si="20"/>
        <v>76</v>
      </c>
      <c r="AT15" s="53">
        <f t="shared" ca="1" si="21"/>
        <v>86.055370193804322</v>
      </c>
      <c r="AU15" s="53">
        <f t="shared" ca="1" si="22"/>
        <v>13.944629806195678</v>
      </c>
      <c r="AV15">
        <f t="shared" ca="1" si="23"/>
        <v>200</v>
      </c>
      <c r="AX15">
        <f t="shared" si="24"/>
        <v>2022</v>
      </c>
      <c r="AY15" s="53">
        <f>'s1c2_nyers (3)'!L14*100</f>
        <v>61.297632385494083</v>
      </c>
      <c r="AZ15" s="53">
        <f>'s1c2_nyers (3)'!M14*100</f>
        <v>38.702367614505917</v>
      </c>
      <c r="BA15" s="62">
        <v>25</v>
      </c>
      <c r="BB15" s="63">
        <v>2</v>
      </c>
      <c r="BC15" s="63">
        <v>21</v>
      </c>
      <c r="BD15" s="63">
        <v>8</v>
      </c>
      <c r="BE15" s="63">
        <v>18</v>
      </c>
      <c r="BF15" s="63">
        <v>18</v>
      </c>
      <c r="BG15" s="64">
        <v>8</v>
      </c>
      <c r="BH15" s="53">
        <v>15.935471870074657</v>
      </c>
      <c r="BI15" s="53">
        <v>84.06452812992535</v>
      </c>
      <c r="BJ15" s="53">
        <f t="shared" si="25"/>
        <v>100</v>
      </c>
      <c r="BK15" s="70">
        <f t="shared" si="26"/>
        <v>100</v>
      </c>
      <c r="BL15">
        <f t="shared" si="27"/>
        <v>100</v>
      </c>
    </row>
    <row r="16" spans="1:64" x14ac:dyDescent="0.3">
      <c r="L16" t="s">
        <v>23</v>
      </c>
      <c r="M16" t="s">
        <v>24</v>
      </c>
      <c r="N16" t="s">
        <v>25</v>
      </c>
      <c r="O16" t="s">
        <v>26</v>
      </c>
      <c r="P16" t="s">
        <v>27</v>
      </c>
      <c r="Q16" t="s">
        <v>28</v>
      </c>
      <c r="R16" t="s">
        <v>29</v>
      </c>
      <c r="S16" t="s">
        <v>30</v>
      </c>
      <c r="T16" t="s">
        <v>31</v>
      </c>
      <c r="U16" t="s">
        <v>32</v>
      </c>
      <c r="V16" t="s">
        <v>33</v>
      </c>
      <c r="W16" t="s">
        <v>221</v>
      </c>
      <c r="X16" t="s">
        <v>222</v>
      </c>
      <c r="AA16" t="s">
        <v>38</v>
      </c>
      <c r="AB16" t="s">
        <v>39</v>
      </c>
      <c r="AC16" t="s">
        <v>40</v>
      </c>
      <c r="AD16" t="s">
        <v>41</v>
      </c>
      <c r="AE16" t="s">
        <v>42</v>
      </c>
      <c r="AG16" t="s">
        <v>34</v>
      </c>
      <c r="AH16" t="s">
        <v>34</v>
      </c>
    </row>
    <row r="17" spans="2:62" x14ac:dyDescent="0.3">
      <c r="AX17" t="s">
        <v>279</v>
      </c>
      <c r="AY17">
        <f>'s1c2_nyers&amp;rnd'!L29</f>
        <v>1</v>
      </c>
      <c r="AZ17">
        <f>'s1c2_nyers&amp;rnd'!M29</f>
        <v>0</v>
      </c>
      <c r="BA17">
        <f>'s1c2_nyers&amp;rnd'!N29</f>
        <v>0</v>
      </c>
      <c r="BB17">
        <f>'s1c2_nyers&amp;rnd'!O29</f>
        <v>0</v>
      </c>
      <c r="BC17">
        <f>'s1c2_nyers&amp;rnd'!P29</f>
        <v>0</v>
      </c>
      <c r="BD17">
        <f>'s1c2_nyers&amp;rnd'!Q29</f>
        <v>0</v>
      </c>
      <c r="BE17">
        <f>'s1c2_nyers&amp;rnd'!R29</f>
        <v>0</v>
      </c>
      <c r="BF17">
        <f>'s1c2_nyers&amp;rnd'!S29</f>
        <v>0</v>
      </c>
      <c r="BG17">
        <f>'s1c2_nyers&amp;rnd'!T29</f>
        <v>0</v>
      </c>
      <c r="BH17">
        <f>'s1c2_nyers&amp;rnd'!U29</f>
        <v>1</v>
      </c>
      <c r="BI17">
        <f>'s1c2_nyers&amp;rnd'!V29</f>
        <v>0</v>
      </c>
    </row>
    <row r="18" spans="2:62" ht="15" thickBot="1" x14ac:dyDescent="0.35">
      <c r="B18" t="s">
        <v>35</v>
      </c>
      <c r="K18" t="s">
        <v>35</v>
      </c>
      <c r="L18" s="54">
        <f t="shared" ref="L18:M18" si="28">CORREL(L5:L15,$W$5:$W$15)</f>
        <v>1</v>
      </c>
      <c r="M18" s="54">
        <f t="shared" si="28"/>
        <v>-0.99999999999999978</v>
      </c>
      <c r="N18" s="54">
        <f>CORREL(N5:N15,$W$5:$W$15)</f>
        <v>0.52725922881081255</v>
      </c>
      <c r="O18" s="54">
        <f t="shared" ref="O18:X18" si="29">CORREL(O5:O15,$W$5:$W$15)</f>
        <v>-0.10383475517669186</v>
      </c>
      <c r="P18" s="54">
        <f t="shared" si="29"/>
        <v>-0.90894297175569827</v>
      </c>
      <c r="Q18" s="54">
        <f t="shared" si="29"/>
        <v>-7.6109878011265467E-2</v>
      </c>
      <c r="R18" s="54">
        <f t="shared" si="29"/>
        <v>0.32288617704580858</v>
      </c>
      <c r="S18" s="54">
        <f t="shared" si="29"/>
        <v>0.54539268470478908</v>
      </c>
      <c r="T18" s="54">
        <f t="shared" si="29"/>
        <v>0.67307016111125861</v>
      </c>
      <c r="U18" s="54">
        <f t="shared" si="29"/>
        <v>0.95880800210580774</v>
      </c>
      <c r="V18" s="54">
        <f t="shared" si="29"/>
        <v>-0.95880800210580797</v>
      </c>
      <c r="W18" s="54">
        <f t="shared" si="29"/>
        <v>1</v>
      </c>
      <c r="X18" s="54">
        <f t="shared" si="29"/>
        <v>-0.99999999999999978</v>
      </c>
      <c r="BJ18" t="str">
        <f>'s1c2_nyers (2)'!W42</f>
        <v>y1</v>
      </c>
    </row>
    <row r="19" spans="2:62" x14ac:dyDescent="0.3">
      <c r="B19" t="s">
        <v>35</v>
      </c>
      <c r="K19" t="s">
        <v>35</v>
      </c>
      <c r="L19" s="54">
        <f t="shared" ref="L19:M19" si="30">CORREL(L5:L15,$X$5:$X$15)</f>
        <v>-0.99999999999999978</v>
      </c>
      <c r="M19" s="54">
        <f t="shared" si="30"/>
        <v>1</v>
      </c>
      <c r="N19" s="54">
        <f>CORREL(N5:N15,$X$5:$X$15)</f>
        <v>-0.52725922881081222</v>
      </c>
      <c r="O19" s="54">
        <f t="shared" ref="O19:X19" si="31">CORREL(O5:O15,$X$5:$X$15)</f>
        <v>0.10383475517669223</v>
      </c>
      <c r="P19" s="54">
        <f t="shared" si="31"/>
        <v>0.90894297175569827</v>
      </c>
      <c r="Q19" s="54">
        <f t="shared" si="31"/>
        <v>7.6109878011265314E-2</v>
      </c>
      <c r="R19" s="54">
        <f t="shared" si="31"/>
        <v>-0.32288617704580785</v>
      </c>
      <c r="S19" s="54">
        <f t="shared" si="31"/>
        <v>-0.54539268470478941</v>
      </c>
      <c r="T19" s="54">
        <f t="shared" si="31"/>
        <v>-0.67307016111125872</v>
      </c>
      <c r="U19" s="54">
        <f t="shared" si="31"/>
        <v>-0.95880800210580797</v>
      </c>
      <c r="V19" s="54">
        <f t="shared" si="31"/>
        <v>0.95880800210580797</v>
      </c>
      <c r="W19" s="54">
        <f t="shared" si="31"/>
        <v>-0.99999999999999978</v>
      </c>
      <c r="X19" s="54">
        <f t="shared" si="31"/>
        <v>1</v>
      </c>
      <c r="AX19">
        <f>AX5</f>
        <v>2011</v>
      </c>
      <c r="AY19" s="74">
        <f>RANK(AY5,AY$5:AY$15,AY$17)</f>
        <v>11</v>
      </c>
      <c r="AZ19" s="75">
        <f t="shared" ref="AZ19:BI29" si="32">RANK(AZ5,AZ$5:AZ$15,AZ$17)</f>
        <v>11</v>
      </c>
      <c r="BA19" s="57">
        <f t="shared" si="32"/>
        <v>3</v>
      </c>
      <c r="BB19" s="57">
        <f t="shared" si="32"/>
        <v>5</v>
      </c>
      <c r="BC19" s="57">
        <f t="shared" si="32"/>
        <v>5</v>
      </c>
      <c r="BD19" s="57">
        <f t="shared" si="32"/>
        <v>1</v>
      </c>
      <c r="BE19" s="57">
        <f t="shared" si="32"/>
        <v>5</v>
      </c>
      <c r="BF19" s="57">
        <f t="shared" si="32"/>
        <v>6</v>
      </c>
      <c r="BG19" s="57">
        <f t="shared" si="32"/>
        <v>10</v>
      </c>
      <c r="BH19" s="57">
        <f t="shared" si="32"/>
        <v>2</v>
      </c>
      <c r="BI19" s="57">
        <f t="shared" si="32"/>
        <v>2</v>
      </c>
      <c r="BJ19" s="58">
        <f>'s1c2_nyers (2)'!W43</f>
        <v>10183</v>
      </c>
    </row>
    <row r="20" spans="2:62" x14ac:dyDescent="0.3">
      <c r="B20" t="s">
        <v>35</v>
      </c>
      <c r="K20" t="s">
        <v>35</v>
      </c>
      <c r="L20" s="54">
        <f t="shared" ref="L20:M20" si="33">CORREL(L5:L15,$AA$5:$AA$15)</f>
        <v>0.39393625316680969</v>
      </c>
      <c r="M20" s="54">
        <f t="shared" si="33"/>
        <v>-0.39393625316681025</v>
      </c>
      <c r="N20" s="54">
        <f>CORREL(N5:N15,$AA$5:$AA$15)</f>
        <v>-4.4090102179485668E-2</v>
      </c>
      <c r="O20" s="54">
        <f t="shared" ref="O20:AE20" si="34">CORREL(O5:O15,$AA$5:$AA$15)</f>
        <v>-0.34255521779600584</v>
      </c>
      <c r="P20" s="54">
        <f t="shared" si="34"/>
        <v>-0.22131554521952049</v>
      </c>
      <c r="Q20" s="54">
        <f t="shared" si="34"/>
        <v>-0.22656161675148789</v>
      </c>
      <c r="R20" s="54">
        <f t="shared" si="34"/>
        <v>-0.26244264218139801</v>
      </c>
      <c r="S20" s="54">
        <f t="shared" si="34"/>
        <v>0.83160100729311659</v>
      </c>
      <c r="T20" s="54">
        <f t="shared" si="34"/>
        <v>0.86741476343266644</v>
      </c>
      <c r="U20" s="54">
        <f t="shared" si="34"/>
        <v>0.24698935424642032</v>
      </c>
      <c r="V20" s="54">
        <f t="shared" si="34"/>
        <v>-0.24698935424642016</v>
      </c>
      <c r="W20" s="54">
        <f t="shared" si="34"/>
        <v>0.39393625316680969</v>
      </c>
      <c r="X20" s="54">
        <f t="shared" si="34"/>
        <v>-0.39393625316681025</v>
      </c>
      <c r="AA20">
        <f t="shared" si="34"/>
        <v>1</v>
      </c>
      <c r="AB20">
        <f t="shared" si="34"/>
        <v>-0.19598257624381452</v>
      </c>
      <c r="AC20">
        <f t="shared" si="34"/>
        <v>-0.29917995048956064</v>
      </c>
      <c r="AD20">
        <f t="shared" si="34"/>
        <v>-0.61980888784735155</v>
      </c>
      <c r="AE20">
        <f t="shared" si="34"/>
        <v>0.45335670312355608</v>
      </c>
      <c r="AX20">
        <f t="shared" ref="AX20:AX29" si="35">AX6</f>
        <v>2012</v>
      </c>
      <c r="AY20" s="76">
        <f t="shared" ref="AY20:AZ20" si="36">RANK(AY6,AY$5:AY$15,AY$17)</f>
        <v>9</v>
      </c>
      <c r="AZ20" s="77">
        <f t="shared" si="32"/>
        <v>9</v>
      </c>
      <c r="BA20" s="60">
        <f t="shared" si="32"/>
        <v>7</v>
      </c>
      <c r="BB20" s="60">
        <f t="shared" si="32"/>
        <v>7</v>
      </c>
      <c r="BC20" s="60">
        <f t="shared" si="32"/>
        <v>10</v>
      </c>
      <c r="BD20" s="60">
        <f t="shared" si="32"/>
        <v>6</v>
      </c>
      <c r="BE20" s="60">
        <f t="shared" si="32"/>
        <v>1</v>
      </c>
      <c r="BF20" s="60">
        <f t="shared" si="32"/>
        <v>10</v>
      </c>
      <c r="BG20" s="60">
        <f t="shared" si="32"/>
        <v>3</v>
      </c>
      <c r="BH20" s="60">
        <f t="shared" si="32"/>
        <v>9</v>
      </c>
      <c r="BI20" s="60">
        <f t="shared" si="32"/>
        <v>9</v>
      </c>
      <c r="BJ20" s="61">
        <f>'s1c2_nyers (2)'!W44</f>
        <v>10319</v>
      </c>
    </row>
    <row r="21" spans="2:62" x14ac:dyDescent="0.3">
      <c r="B21" t="s">
        <v>35</v>
      </c>
      <c r="K21" t="s">
        <v>35</v>
      </c>
      <c r="L21" s="54">
        <f t="shared" ref="L21:M21" si="37">CORREL(L5:L15,$AB$5:$AB$15)</f>
        <v>-0.75590170624343089</v>
      </c>
      <c r="M21" s="54">
        <f t="shared" si="37"/>
        <v>0.75590170624343156</v>
      </c>
      <c r="N21" s="54">
        <f>CORREL(N5:N15,$AB$5:$AB$15)</f>
        <v>-0.33564587477163066</v>
      </c>
      <c r="O21" s="54">
        <f t="shared" ref="O21:AE21" si="38">CORREL(O5:O15,$AB$5:$AB$15)</f>
        <v>0.21246577513143305</v>
      </c>
      <c r="P21" s="54">
        <f t="shared" si="38"/>
        <v>0.84222417006259376</v>
      </c>
      <c r="Q21" s="54">
        <f t="shared" si="38"/>
        <v>-0.23483816181158593</v>
      </c>
      <c r="R21" s="54">
        <f t="shared" si="38"/>
        <v>0.12963317084784159</v>
      </c>
      <c r="S21" s="54">
        <f t="shared" si="38"/>
        <v>-0.50570730176419532</v>
      </c>
      <c r="T21" s="54">
        <f t="shared" si="38"/>
        <v>-0.35104760643578126</v>
      </c>
      <c r="U21" s="54">
        <f t="shared" si="38"/>
        <v>-0.83727357397219992</v>
      </c>
      <c r="V21" s="54">
        <f t="shared" si="38"/>
        <v>0.83727357397219992</v>
      </c>
      <c r="W21" s="54">
        <f t="shared" si="38"/>
        <v>-0.75590170624343089</v>
      </c>
      <c r="X21" s="54">
        <f t="shared" si="38"/>
        <v>0.75590170624343156</v>
      </c>
      <c r="AA21">
        <f t="shared" si="38"/>
        <v>-0.19598257624381452</v>
      </c>
      <c r="AB21">
        <f t="shared" si="38"/>
        <v>0.99999999999999989</v>
      </c>
      <c r="AC21">
        <f t="shared" si="38"/>
        <v>0.87980226068674372</v>
      </c>
      <c r="AD21">
        <f t="shared" si="38"/>
        <v>0.4174052335171784</v>
      </c>
      <c r="AE21">
        <f t="shared" si="38"/>
        <v>-0.7568564059691073</v>
      </c>
      <c r="AX21">
        <f t="shared" si="35"/>
        <v>2013</v>
      </c>
      <c r="AY21" s="76">
        <f t="shared" ref="AY21:AZ21" si="39">RANK(AY7,AY$5:AY$15,AY$17)</f>
        <v>8</v>
      </c>
      <c r="AZ21" s="77">
        <f t="shared" si="32"/>
        <v>8</v>
      </c>
      <c r="BA21" s="60">
        <f t="shared" si="32"/>
        <v>1</v>
      </c>
      <c r="BB21" s="60">
        <f t="shared" si="32"/>
        <v>9</v>
      </c>
      <c r="BC21" s="60">
        <f t="shared" si="32"/>
        <v>8</v>
      </c>
      <c r="BD21" s="60">
        <f t="shared" si="32"/>
        <v>2</v>
      </c>
      <c r="BE21" s="60">
        <f t="shared" si="32"/>
        <v>10</v>
      </c>
      <c r="BF21" s="60">
        <f t="shared" si="32"/>
        <v>11</v>
      </c>
      <c r="BG21" s="60">
        <f t="shared" si="32"/>
        <v>4</v>
      </c>
      <c r="BH21" s="60">
        <f t="shared" si="32"/>
        <v>1</v>
      </c>
      <c r="BI21" s="60">
        <f t="shared" si="32"/>
        <v>1</v>
      </c>
      <c r="BJ21" s="61">
        <f>'s1c2_nyers (2)'!W45</f>
        <v>10204</v>
      </c>
    </row>
    <row r="22" spans="2:62" x14ac:dyDescent="0.3">
      <c r="B22" t="s">
        <v>35</v>
      </c>
      <c r="K22" t="s">
        <v>35</v>
      </c>
      <c r="L22" s="54">
        <f t="shared" ref="L22:M22" si="40">CORREL(L5:L15,$AC$5:$AC$15)</f>
        <v>-0.86906509443847657</v>
      </c>
      <c r="M22" s="54">
        <f t="shared" si="40"/>
        <v>0.86906509443847679</v>
      </c>
      <c r="N22" s="54">
        <f>CORREL(N5:N15,$AC$5:$AC$15)</f>
        <v>-0.59663034945231341</v>
      </c>
      <c r="O22" s="54">
        <f t="shared" ref="O22:AE22" si="41">CORREL(O5:O15,$AC$5:$AC$15)</f>
        <v>6.6304436292117769E-2</v>
      </c>
      <c r="P22" s="54">
        <f t="shared" si="41"/>
        <v>0.91545540895737565</v>
      </c>
      <c r="Q22" s="54">
        <f t="shared" si="41"/>
        <v>5.71368367915146E-2</v>
      </c>
      <c r="R22" s="54">
        <f t="shared" si="41"/>
        <v>-0.23125879175648423</v>
      </c>
      <c r="S22" s="54">
        <f t="shared" si="41"/>
        <v>-0.54952420507908251</v>
      </c>
      <c r="T22" s="54">
        <f t="shared" si="41"/>
        <v>-0.53535340634693196</v>
      </c>
      <c r="U22" s="54">
        <f t="shared" si="41"/>
        <v>-0.90358772638023166</v>
      </c>
      <c r="V22" s="54">
        <f t="shared" si="41"/>
        <v>0.90358772638023166</v>
      </c>
      <c r="W22" s="54">
        <f t="shared" si="41"/>
        <v>-0.86906509443847657</v>
      </c>
      <c r="X22" s="54">
        <f t="shared" si="41"/>
        <v>0.86906509443847679</v>
      </c>
      <c r="AA22">
        <f t="shared" si="41"/>
        <v>-0.29917995048956064</v>
      </c>
      <c r="AB22">
        <f t="shared" si="41"/>
        <v>0.87980226068674372</v>
      </c>
      <c r="AC22">
        <f t="shared" si="41"/>
        <v>1</v>
      </c>
      <c r="AD22">
        <f t="shared" si="41"/>
        <v>0.71921690065605837</v>
      </c>
      <c r="AE22">
        <f t="shared" si="41"/>
        <v>-0.95752078151506914</v>
      </c>
      <c r="AX22">
        <f t="shared" si="35"/>
        <v>2015</v>
      </c>
      <c r="AY22" s="76">
        <f t="shared" ref="AY22:AZ22" si="42">RANK(AY8,AY$5:AY$15,AY$17)</f>
        <v>4</v>
      </c>
      <c r="AZ22" s="77">
        <f t="shared" si="32"/>
        <v>4</v>
      </c>
      <c r="BA22" s="60">
        <f t="shared" si="32"/>
        <v>8</v>
      </c>
      <c r="BB22" s="60">
        <f t="shared" si="32"/>
        <v>6</v>
      </c>
      <c r="BC22" s="60">
        <f t="shared" si="32"/>
        <v>3</v>
      </c>
      <c r="BD22" s="60">
        <f t="shared" si="32"/>
        <v>8</v>
      </c>
      <c r="BE22" s="60">
        <f t="shared" si="32"/>
        <v>7</v>
      </c>
      <c r="BF22" s="60">
        <f t="shared" si="32"/>
        <v>1</v>
      </c>
      <c r="BG22" s="60">
        <f t="shared" si="32"/>
        <v>5</v>
      </c>
      <c r="BH22" s="60">
        <f t="shared" si="32"/>
        <v>6</v>
      </c>
      <c r="BI22" s="60">
        <f t="shared" si="32"/>
        <v>6</v>
      </c>
      <c r="BJ22" s="61">
        <f>'s1c2_nyers (2)'!W46</f>
        <v>10000</v>
      </c>
    </row>
    <row r="23" spans="2:62" x14ac:dyDescent="0.3">
      <c r="B23" t="s">
        <v>35</v>
      </c>
      <c r="K23" t="s">
        <v>35</v>
      </c>
      <c r="L23" s="54">
        <f t="shared" ref="L23:M23" si="43">CORREL(L5:L15,$AD$5:$AD$15)</f>
        <v>-0.667962618133631</v>
      </c>
      <c r="M23" s="54">
        <f t="shared" si="43"/>
        <v>0.66796261813363134</v>
      </c>
      <c r="N23" s="54">
        <f>CORREL(N5:N15,$AD$5:$AD$15)</f>
        <v>-0.63988574037428347</v>
      </c>
      <c r="O23" s="54">
        <f t="shared" ref="O23:AE23" si="44">CORREL(O5:O15,$AD$5:$AD$15)</f>
        <v>-0.17717269113428769</v>
      </c>
      <c r="P23" s="54">
        <f t="shared" si="44"/>
        <v>0.60076829236439189</v>
      </c>
      <c r="Q23" s="54">
        <f t="shared" si="44"/>
        <v>0.57438094625019986</v>
      </c>
      <c r="R23" s="54">
        <f t="shared" si="44"/>
        <v>-0.29061312164546688</v>
      </c>
      <c r="S23" s="54">
        <f t="shared" si="44"/>
        <v>-0.67248473715290757</v>
      </c>
      <c r="T23" s="54">
        <f t="shared" si="44"/>
        <v>-0.76770358718236587</v>
      </c>
      <c r="U23" s="54">
        <f t="shared" si="44"/>
        <v>-0.60571072177082452</v>
      </c>
      <c r="V23" s="54">
        <f t="shared" si="44"/>
        <v>0.60571072177082441</v>
      </c>
      <c r="W23" s="54">
        <f t="shared" si="44"/>
        <v>-0.667962618133631</v>
      </c>
      <c r="X23" s="54">
        <f t="shared" si="44"/>
        <v>0.66796261813363134</v>
      </c>
      <c r="AA23">
        <f t="shared" si="44"/>
        <v>-0.61980888784735155</v>
      </c>
      <c r="AB23">
        <f t="shared" si="44"/>
        <v>0.4174052335171784</v>
      </c>
      <c r="AC23">
        <f t="shared" si="44"/>
        <v>0.71921690065605837</v>
      </c>
      <c r="AD23">
        <f t="shared" si="44"/>
        <v>1</v>
      </c>
      <c r="AE23">
        <f t="shared" si="44"/>
        <v>-0.88884277562186453</v>
      </c>
      <c r="AX23">
        <f t="shared" si="35"/>
        <v>2016</v>
      </c>
      <c r="AY23" s="76">
        <f t="shared" ref="AY23:AZ23" si="45">RANK(AY9,AY$5:AY$15,AY$17)</f>
        <v>10</v>
      </c>
      <c r="AZ23" s="77">
        <f t="shared" si="32"/>
        <v>10</v>
      </c>
      <c r="BA23" s="60">
        <f t="shared" si="32"/>
        <v>9</v>
      </c>
      <c r="BB23" s="60">
        <f t="shared" si="32"/>
        <v>1</v>
      </c>
      <c r="BC23" s="60">
        <f t="shared" si="32"/>
        <v>5</v>
      </c>
      <c r="BD23" s="60">
        <f t="shared" si="32"/>
        <v>5</v>
      </c>
      <c r="BE23" s="60">
        <f t="shared" si="32"/>
        <v>8</v>
      </c>
      <c r="BF23" s="60">
        <f t="shared" si="32"/>
        <v>3</v>
      </c>
      <c r="BG23" s="60">
        <f t="shared" si="32"/>
        <v>8</v>
      </c>
      <c r="BH23" s="60">
        <f t="shared" si="32"/>
        <v>4</v>
      </c>
      <c r="BI23" s="60">
        <f t="shared" si="32"/>
        <v>4</v>
      </c>
      <c r="BJ23" s="61">
        <f>'s1c2_nyers (2)'!W47</f>
        <v>11288</v>
      </c>
    </row>
    <row r="24" spans="2:62" x14ac:dyDescent="0.3">
      <c r="B24" t="s">
        <v>35</v>
      </c>
      <c r="K24" t="s">
        <v>35</v>
      </c>
      <c r="L24" s="54">
        <f t="shared" ref="L24:M24" si="46">CORREL(L5:L15,$AE$5:$AE$15)</f>
        <v>0.84946143031906962</v>
      </c>
      <c r="M24" s="54">
        <f t="shared" si="46"/>
        <v>-0.84946143031906984</v>
      </c>
      <c r="N24" s="54">
        <f>CORREL(N5:N15,$AE$5:$AE$15)</f>
        <v>0.65874119022597266</v>
      </c>
      <c r="O24" s="54">
        <f t="shared" ref="O24:AE24" si="47">CORREL(O5:O15,$AE$5:$AE$15)</f>
        <v>3.2303032508263774E-2</v>
      </c>
      <c r="P24" s="54">
        <f t="shared" si="47"/>
        <v>-0.85310587597590348</v>
      </c>
      <c r="Q24" s="54">
        <f t="shared" si="47"/>
        <v>-0.27622818852683806</v>
      </c>
      <c r="R24" s="54">
        <f t="shared" si="47"/>
        <v>0.26669772575561301</v>
      </c>
      <c r="S24" s="54">
        <f t="shared" si="47"/>
        <v>0.64263969222348583</v>
      </c>
      <c r="T24" s="54">
        <f t="shared" si="47"/>
        <v>0.66974000242594012</v>
      </c>
      <c r="U24" s="54">
        <f t="shared" si="47"/>
        <v>0.84759256316419385</v>
      </c>
      <c r="V24" s="54">
        <f t="shared" si="47"/>
        <v>-0.84759256316419362</v>
      </c>
      <c r="W24" s="54">
        <f t="shared" si="47"/>
        <v>0.84946143031906962</v>
      </c>
      <c r="X24" s="54">
        <f t="shared" si="47"/>
        <v>-0.84946143031906984</v>
      </c>
      <c r="AA24">
        <f t="shared" si="47"/>
        <v>0.45335670312355608</v>
      </c>
      <c r="AB24">
        <f t="shared" si="47"/>
        <v>-0.7568564059691073</v>
      </c>
      <c r="AC24">
        <f t="shared" si="47"/>
        <v>-0.95752078151506914</v>
      </c>
      <c r="AD24">
        <f t="shared" si="47"/>
        <v>-0.88884277562186453</v>
      </c>
      <c r="AE24">
        <f t="shared" si="47"/>
        <v>1</v>
      </c>
      <c r="AX24">
        <f t="shared" si="35"/>
        <v>2017</v>
      </c>
      <c r="AY24" s="76">
        <f t="shared" ref="AY24:AZ24" si="48">RANK(AY10,AY$5:AY$15,AY$17)</f>
        <v>6</v>
      </c>
      <c r="AZ24" s="77">
        <f t="shared" si="32"/>
        <v>6</v>
      </c>
      <c r="BA24" s="60">
        <f t="shared" si="32"/>
        <v>4</v>
      </c>
      <c r="BB24" s="60">
        <f t="shared" si="32"/>
        <v>2</v>
      </c>
      <c r="BC24" s="60">
        <f t="shared" si="32"/>
        <v>3</v>
      </c>
      <c r="BD24" s="60">
        <f t="shared" si="32"/>
        <v>7</v>
      </c>
      <c r="BE24" s="60">
        <f t="shared" si="32"/>
        <v>9</v>
      </c>
      <c r="BF24" s="60">
        <f t="shared" si="32"/>
        <v>9</v>
      </c>
      <c r="BG24" s="60">
        <f t="shared" si="32"/>
        <v>7</v>
      </c>
      <c r="BH24" s="60">
        <f t="shared" si="32"/>
        <v>5</v>
      </c>
      <c r="BI24" s="60">
        <f t="shared" si="32"/>
        <v>5</v>
      </c>
      <c r="BJ24" s="61">
        <f>'s1c2_nyers (2)'!W48</f>
        <v>10000</v>
      </c>
    </row>
    <row r="25" spans="2:62" x14ac:dyDescent="0.3">
      <c r="B25" t="s">
        <v>35</v>
      </c>
      <c r="AX25">
        <f t="shared" si="35"/>
        <v>2018</v>
      </c>
      <c r="AY25" s="76">
        <f t="shared" ref="AY25:AZ25" si="49">RANK(AY11,AY$5:AY$15,AY$17)</f>
        <v>2</v>
      </c>
      <c r="AZ25" s="77">
        <f t="shared" si="32"/>
        <v>2</v>
      </c>
      <c r="BA25" s="60">
        <f t="shared" si="32"/>
        <v>6</v>
      </c>
      <c r="BB25" s="60">
        <f t="shared" si="32"/>
        <v>3</v>
      </c>
      <c r="BC25" s="60">
        <f t="shared" si="32"/>
        <v>1</v>
      </c>
      <c r="BD25" s="60">
        <f t="shared" si="32"/>
        <v>8</v>
      </c>
      <c r="BE25" s="60">
        <f t="shared" si="32"/>
        <v>2</v>
      </c>
      <c r="BF25" s="60">
        <f t="shared" si="32"/>
        <v>2</v>
      </c>
      <c r="BG25" s="60">
        <f t="shared" si="32"/>
        <v>11</v>
      </c>
      <c r="BH25" s="60">
        <f t="shared" si="32"/>
        <v>11</v>
      </c>
      <c r="BI25" s="60">
        <f t="shared" si="32"/>
        <v>11</v>
      </c>
      <c r="BJ25" s="61">
        <f>'s1c2_nyers (2)'!W49</f>
        <v>10000</v>
      </c>
    </row>
    <row r="26" spans="2:62" x14ac:dyDescent="0.3">
      <c r="U26" t="s">
        <v>189</v>
      </c>
      <c r="AX26">
        <f t="shared" si="35"/>
        <v>2019</v>
      </c>
      <c r="AY26" s="76">
        <f t="shared" ref="AY26:AZ26" si="50">RANK(AY12,AY$5:AY$15,AY$17)</f>
        <v>1</v>
      </c>
      <c r="AZ26" s="77">
        <f t="shared" si="32"/>
        <v>1</v>
      </c>
      <c r="BA26" s="60">
        <f t="shared" si="32"/>
        <v>5</v>
      </c>
      <c r="BB26" s="60">
        <f t="shared" si="32"/>
        <v>7</v>
      </c>
      <c r="BC26" s="60">
        <f t="shared" si="32"/>
        <v>7</v>
      </c>
      <c r="BD26" s="60">
        <f t="shared" si="32"/>
        <v>3</v>
      </c>
      <c r="BE26" s="60">
        <f t="shared" si="32"/>
        <v>11</v>
      </c>
      <c r="BF26" s="60">
        <f t="shared" si="32"/>
        <v>3</v>
      </c>
      <c r="BG26" s="60">
        <f t="shared" si="32"/>
        <v>6</v>
      </c>
      <c r="BH26" s="60">
        <f t="shared" si="32"/>
        <v>7</v>
      </c>
      <c r="BI26" s="60">
        <f t="shared" si="32"/>
        <v>7</v>
      </c>
      <c r="BJ26" s="61">
        <f>'s1c2_nyers (2)'!W50</f>
        <v>10000</v>
      </c>
    </row>
    <row r="27" spans="2:62" x14ac:dyDescent="0.3">
      <c r="B27" t="s">
        <v>37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30">
        <v>0</v>
      </c>
      <c r="V27">
        <v>0</v>
      </c>
      <c r="W27" t="s">
        <v>36</v>
      </c>
      <c r="X27" t="s">
        <v>36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  <c r="AX27">
        <f t="shared" si="35"/>
        <v>2020</v>
      </c>
      <c r="AY27" s="76">
        <f t="shared" ref="AY27:AZ27" si="51">RANK(AY13,AY$5:AY$15,AY$17)</f>
        <v>7</v>
      </c>
      <c r="AZ27" s="77">
        <f t="shared" si="32"/>
        <v>7</v>
      </c>
      <c r="BA27" s="60">
        <f t="shared" si="32"/>
        <v>10</v>
      </c>
      <c r="BB27" s="60">
        <f t="shared" si="32"/>
        <v>4</v>
      </c>
      <c r="BC27" s="60">
        <f t="shared" si="32"/>
        <v>8</v>
      </c>
      <c r="BD27" s="60">
        <f t="shared" si="32"/>
        <v>11</v>
      </c>
      <c r="BE27" s="60">
        <f t="shared" si="32"/>
        <v>6</v>
      </c>
      <c r="BF27" s="60">
        <f t="shared" si="32"/>
        <v>8</v>
      </c>
      <c r="BG27" s="60">
        <f t="shared" si="32"/>
        <v>2</v>
      </c>
      <c r="BH27" s="60">
        <f t="shared" si="32"/>
        <v>10</v>
      </c>
      <c r="BI27" s="60">
        <f t="shared" si="32"/>
        <v>10</v>
      </c>
      <c r="BJ27" s="61">
        <f>'s1c2_nyers (2)'!W51</f>
        <v>10000</v>
      </c>
    </row>
    <row r="28" spans="2:62" x14ac:dyDescent="0.3">
      <c r="L28" t="str">
        <f>L16</f>
        <v>x1</v>
      </c>
      <c r="M28" t="str">
        <f t="shared" ref="M28:V28" si="52">M16</f>
        <v>x2</v>
      </c>
      <c r="N28" t="str">
        <f t="shared" si="52"/>
        <v>x3</v>
      </c>
      <c r="O28" t="str">
        <f t="shared" si="52"/>
        <v>x4</v>
      </c>
      <c r="P28" t="str">
        <f t="shared" si="52"/>
        <v>x5</v>
      </c>
      <c r="Q28" t="str">
        <f t="shared" si="52"/>
        <v>x6</v>
      </c>
      <c r="R28" t="str">
        <f t="shared" si="52"/>
        <v>x7</v>
      </c>
      <c r="S28" t="str">
        <f t="shared" si="52"/>
        <v>x8</v>
      </c>
      <c r="T28" t="str">
        <f t="shared" si="52"/>
        <v>x9</v>
      </c>
      <c r="U28" t="str">
        <f t="shared" si="52"/>
        <v>x10</v>
      </c>
      <c r="V28" t="str">
        <f t="shared" si="52"/>
        <v>x11</v>
      </c>
      <c r="AX28">
        <f t="shared" si="35"/>
        <v>2021</v>
      </c>
      <c r="AY28" s="76">
        <f t="shared" ref="AY28:AZ28" si="53">RANK(AY14,AY$5:AY$15,AY$17)</f>
        <v>3</v>
      </c>
      <c r="AZ28" s="77">
        <f t="shared" si="32"/>
        <v>3</v>
      </c>
      <c r="BA28" s="60">
        <f t="shared" si="32"/>
        <v>11</v>
      </c>
      <c r="BB28" s="60">
        <f t="shared" si="32"/>
        <v>9</v>
      </c>
      <c r="BC28" s="60">
        <f t="shared" si="32"/>
        <v>10</v>
      </c>
      <c r="BD28" s="60">
        <f t="shared" si="32"/>
        <v>10</v>
      </c>
      <c r="BE28" s="60">
        <f t="shared" si="32"/>
        <v>3</v>
      </c>
      <c r="BF28" s="60">
        <f t="shared" si="32"/>
        <v>7</v>
      </c>
      <c r="BG28" s="60">
        <f t="shared" si="32"/>
        <v>1</v>
      </c>
      <c r="BH28" s="60">
        <f t="shared" si="32"/>
        <v>8</v>
      </c>
      <c r="BI28" s="60">
        <f t="shared" si="32"/>
        <v>8</v>
      </c>
      <c r="BJ28" s="61">
        <f>'s1c2_nyers (2)'!W52</f>
        <v>11672</v>
      </c>
    </row>
    <row r="29" spans="2:62" ht="15" thickBot="1" x14ac:dyDescent="0.35">
      <c r="B29" t="s">
        <v>266</v>
      </c>
      <c r="K29" t="s">
        <v>266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AA29" t="s">
        <v>36</v>
      </c>
      <c r="AB29" t="s">
        <v>36</v>
      </c>
      <c r="AC29" t="s">
        <v>36</v>
      </c>
      <c r="AD29" t="s">
        <v>36</v>
      </c>
      <c r="AE29" t="s">
        <v>36</v>
      </c>
      <c r="AX29">
        <f t="shared" si="35"/>
        <v>2022</v>
      </c>
      <c r="AY29" s="78">
        <f t="shared" ref="AY29:AZ29" si="54">RANK(AY15,AY$5:AY$15,AY$17)</f>
        <v>5</v>
      </c>
      <c r="AZ29" s="79">
        <f t="shared" si="32"/>
        <v>5</v>
      </c>
      <c r="BA29" s="63">
        <f t="shared" si="32"/>
        <v>1</v>
      </c>
      <c r="BB29" s="63">
        <f t="shared" si="32"/>
        <v>9</v>
      </c>
      <c r="BC29" s="63">
        <f t="shared" si="32"/>
        <v>2</v>
      </c>
      <c r="BD29" s="63">
        <f t="shared" si="32"/>
        <v>4</v>
      </c>
      <c r="BE29" s="63">
        <f t="shared" si="32"/>
        <v>4</v>
      </c>
      <c r="BF29" s="63">
        <f t="shared" si="32"/>
        <v>5</v>
      </c>
      <c r="BG29" s="63">
        <f t="shared" si="32"/>
        <v>9</v>
      </c>
      <c r="BH29" s="63">
        <f t="shared" si="32"/>
        <v>3</v>
      </c>
      <c r="BI29" s="63">
        <f t="shared" si="32"/>
        <v>3</v>
      </c>
      <c r="BJ29" s="64">
        <f>'s1c2_nyers (2)'!W53</f>
        <v>10000</v>
      </c>
    </row>
    <row r="30" spans="2:62" x14ac:dyDescent="0.3">
      <c r="BJ30" t="str">
        <f>'s1c2_nyers (2)'!W54</f>
        <v>y2</v>
      </c>
    </row>
    <row r="31" spans="2:62" x14ac:dyDescent="0.3">
      <c r="U31" t="s">
        <v>192</v>
      </c>
      <c r="W31" t="s">
        <v>195</v>
      </c>
      <c r="AX31">
        <f>AX19</f>
        <v>2011</v>
      </c>
      <c r="AY31">
        <f t="shared" ref="AY31:BI31" si="55">AY19</f>
        <v>11</v>
      </c>
      <c r="AZ31">
        <f t="shared" si="55"/>
        <v>11</v>
      </c>
      <c r="BA31">
        <f t="shared" si="55"/>
        <v>3</v>
      </c>
      <c r="BB31">
        <f t="shared" si="55"/>
        <v>5</v>
      </c>
      <c r="BC31">
        <f t="shared" si="55"/>
        <v>5</v>
      </c>
      <c r="BD31">
        <f t="shared" si="55"/>
        <v>1</v>
      </c>
      <c r="BE31">
        <f t="shared" si="55"/>
        <v>5</v>
      </c>
      <c r="BF31">
        <f t="shared" si="55"/>
        <v>6</v>
      </c>
      <c r="BG31">
        <f t="shared" si="55"/>
        <v>10</v>
      </c>
      <c r="BH31">
        <f t="shared" si="55"/>
        <v>2</v>
      </c>
      <c r="BI31">
        <f t="shared" si="55"/>
        <v>2</v>
      </c>
      <c r="BJ31">
        <f>'s1c2_nyers (2)'!W55</f>
        <v>15857</v>
      </c>
    </row>
    <row r="32" spans="2:62" x14ac:dyDescent="0.3">
      <c r="L32" t="s">
        <v>23</v>
      </c>
      <c r="M32" t="s">
        <v>24</v>
      </c>
      <c r="N32" t="str">
        <f>N16</f>
        <v>x3</v>
      </c>
      <c r="O32" t="str">
        <f t="shared" ref="O32:V32" si="56">O16</f>
        <v>x4</v>
      </c>
      <c r="P32" t="str">
        <f t="shared" si="56"/>
        <v>x5</v>
      </c>
      <c r="Q32" t="str">
        <f t="shared" si="56"/>
        <v>x6</v>
      </c>
      <c r="R32" t="str">
        <f t="shared" si="56"/>
        <v>x7</v>
      </c>
      <c r="S32" t="str">
        <f t="shared" si="56"/>
        <v>x8</v>
      </c>
      <c r="T32" t="str">
        <f t="shared" si="56"/>
        <v>x9</v>
      </c>
      <c r="U32" t="str">
        <f t="shared" si="56"/>
        <v>x10</v>
      </c>
      <c r="V32" t="str">
        <f t="shared" si="56"/>
        <v>x11</v>
      </c>
      <c r="W32" t="str">
        <f>X16</f>
        <v>Yb=x2</v>
      </c>
      <c r="AX32">
        <f t="shared" ref="AX32:BI32" si="57">AX20</f>
        <v>2012</v>
      </c>
      <c r="AY32">
        <f t="shared" si="57"/>
        <v>9</v>
      </c>
      <c r="AZ32">
        <f t="shared" si="57"/>
        <v>9</v>
      </c>
      <c r="BA32">
        <f t="shared" si="57"/>
        <v>7</v>
      </c>
      <c r="BB32">
        <f t="shared" si="57"/>
        <v>7</v>
      </c>
      <c r="BC32">
        <f t="shared" si="57"/>
        <v>10</v>
      </c>
      <c r="BD32">
        <f t="shared" si="57"/>
        <v>6</v>
      </c>
      <c r="BE32">
        <f t="shared" si="57"/>
        <v>1</v>
      </c>
      <c r="BF32">
        <f t="shared" si="57"/>
        <v>10</v>
      </c>
      <c r="BG32">
        <f t="shared" si="57"/>
        <v>3</v>
      </c>
      <c r="BH32">
        <f t="shared" si="57"/>
        <v>9</v>
      </c>
      <c r="BI32">
        <f t="shared" si="57"/>
        <v>9</v>
      </c>
      <c r="BJ32">
        <f>'s1c2_nyers (2)'!W56</f>
        <v>16389</v>
      </c>
    </row>
    <row r="33" spans="11:62" x14ac:dyDescent="0.3">
      <c r="K33">
        <f>B5</f>
        <v>2011</v>
      </c>
      <c r="L33" t="s">
        <v>184</v>
      </c>
      <c r="M33" t="s">
        <v>184</v>
      </c>
      <c r="N33">
        <f>RANK(N5,N$5:N$15,N$27)</f>
        <v>8</v>
      </c>
      <c r="O33">
        <f t="shared" ref="O33:V33" si="58">RANK(O5,O$5:O$15,O$27)</f>
        <v>6</v>
      </c>
      <c r="P33">
        <f t="shared" si="58"/>
        <v>4</v>
      </c>
      <c r="Q33">
        <f t="shared" si="58"/>
        <v>3</v>
      </c>
      <c r="R33">
        <f t="shared" si="58"/>
        <v>3</v>
      </c>
      <c r="S33">
        <f t="shared" si="58"/>
        <v>6</v>
      </c>
      <c r="T33">
        <f t="shared" si="58"/>
        <v>5</v>
      </c>
      <c r="U33">
        <f t="shared" si="58"/>
        <v>9</v>
      </c>
      <c r="V33">
        <f t="shared" si="58"/>
        <v>3</v>
      </c>
      <c r="W33">
        <f>INT(X5*1000000)</f>
        <v>71336</v>
      </c>
      <c r="AX33">
        <f t="shared" ref="AX33:BI33" si="59">AX21</f>
        <v>2013</v>
      </c>
      <c r="AY33">
        <f t="shared" si="59"/>
        <v>8</v>
      </c>
      <c r="AZ33">
        <f t="shared" si="59"/>
        <v>8</v>
      </c>
      <c r="BA33">
        <f t="shared" si="59"/>
        <v>1</v>
      </c>
      <c r="BB33">
        <f t="shared" si="59"/>
        <v>9</v>
      </c>
      <c r="BC33">
        <f t="shared" si="59"/>
        <v>8</v>
      </c>
      <c r="BD33">
        <f t="shared" si="59"/>
        <v>2</v>
      </c>
      <c r="BE33">
        <f t="shared" si="59"/>
        <v>10</v>
      </c>
      <c r="BF33">
        <f t="shared" si="59"/>
        <v>11</v>
      </c>
      <c r="BG33">
        <f t="shared" si="59"/>
        <v>4</v>
      </c>
      <c r="BH33">
        <f t="shared" si="59"/>
        <v>1</v>
      </c>
      <c r="BI33">
        <f t="shared" si="59"/>
        <v>1</v>
      </c>
      <c r="BJ33">
        <f>'s1c2_nyers (2)'!W57</f>
        <v>16131</v>
      </c>
    </row>
    <row r="34" spans="11:62" x14ac:dyDescent="0.3">
      <c r="K34">
        <f>B6</f>
        <v>2012</v>
      </c>
      <c r="L34" t="s">
        <v>184</v>
      </c>
      <c r="M34" t="s">
        <v>184</v>
      </c>
      <c r="N34">
        <f t="shared" ref="N34:V34" si="60">RANK(N6,N$5:N$15,N$27)</f>
        <v>7</v>
      </c>
      <c r="O34">
        <f t="shared" si="60"/>
        <v>7</v>
      </c>
      <c r="P34">
        <f t="shared" si="60"/>
        <v>1</v>
      </c>
      <c r="Q34">
        <f t="shared" si="60"/>
        <v>7</v>
      </c>
      <c r="R34">
        <f t="shared" si="60"/>
        <v>3</v>
      </c>
      <c r="S34">
        <f t="shared" si="60"/>
        <v>6</v>
      </c>
      <c r="T34">
        <f t="shared" si="60"/>
        <v>5</v>
      </c>
      <c r="U34">
        <f t="shared" si="60"/>
        <v>8</v>
      </c>
      <c r="V34">
        <f t="shared" si="60"/>
        <v>4</v>
      </c>
      <c r="W34">
        <f t="shared" ref="W34:W43" si="61">INT(X6*1000000)</f>
        <v>68754</v>
      </c>
      <c r="AX34">
        <f t="shared" ref="AX34:BI34" si="62">AX22</f>
        <v>2015</v>
      </c>
      <c r="AY34">
        <f t="shared" si="62"/>
        <v>4</v>
      </c>
      <c r="AZ34">
        <f t="shared" si="62"/>
        <v>4</v>
      </c>
      <c r="BA34">
        <f t="shared" si="62"/>
        <v>8</v>
      </c>
      <c r="BB34">
        <f t="shared" si="62"/>
        <v>6</v>
      </c>
      <c r="BC34">
        <f t="shared" si="62"/>
        <v>3</v>
      </c>
      <c r="BD34">
        <f t="shared" si="62"/>
        <v>8</v>
      </c>
      <c r="BE34">
        <f t="shared" si="62"/>
        <v>7</v>
      </c>
      <c r="BF34">
        <f t="shared" si="62"/>
        <v>1</v>
      </c>
      <c r="BG34">
        <f t="shared" si="62"/>
        <v>5</v>
      </c>
      <c r="BH34">
        <f t="shared" si="62"/>
        <v>6</v>
      </c>
      <c r="BI34">
        <f t="shared" si="62"/>
        <v>6</v>
      </c>
      <c r="BJ34">
        <f>'s1c2_nyers (2)'!W58</f>
        <v>14646</v>
      </c>
    </row>
    <row r="35" spans="11:62" x14ac:dyDescent="0.3">
      <c r="K35">
        <f>B7</f>
        <v>2013</v>
      </c>
      <c r="L35" t="s">
        <v>184</v>
      </c>
      <c r="M35" t="s">
        <v>184</v>
      </c>
      <c r="N35">
        <f t="shared" ref="N35:V35" si="63">RANK(N7,N$5:N$15,N$27)</f>
        <v>6</v>
      </c>
      <c r="O35">
        <f t="shared" si="63"/>
        <v>5</v>
      </c>
      <c r="P35">
        <f t="shared" si="63"/>
        <v>3</v>
      </c>
      <c r="Q35">
        <f t="shared" si="63"/>
        <v>6</v>
      </c>
      <c r="R35">
        <f t="shared" si="63"/>
        <v>3</v>
      </c>
      <c r="S35">
        <f t="shared" si="63"/>
        <v>6</v>
      </c>
      <c r="T35">
        <f t="shared" si="63"/>
        <v>5</v>
      </c>
      <c r="U35">
        <f t="shared" si="63"/>
        <v>11</v>
      </c>
      <c r="V35">
        <f t="shared" si="63"/>
        <v>1</v>
      </c>
      <c r="W35">
        <f t="shared" si="61"/>
        <v>68851</v>
      </c>
      <c r="AX35">
        <f t="shared" ref="AX35:BI35" si="64">AX23</f>
        <v>2016</v>
      </c>
      <c r="AY35">
        <f t="shared" si="64"/>
        <v>10</v>
      </c>
      <c r="AZ35">
        <f t="shared" si="64"/>
        <v>10</v>
      </c>
      <c r="BA35">
        <f t="shared" si="64"/>
        <v>9</v>
      </c>
      <c r="BB35">
        <f t="shared" si="64"/>
        <v>1</v>
      </c>
      <c r="BC35">
        <f t="shared" si="64"/>
        <v>5</v>
      </c>
      <c r="BD35">
        <f t="shared" si="64"/>
        <v>5</v>
      </c>
      <c r="BE35">
        <f t="shared" si="64"/>
        <v>8</v>
      </c>
      <c r="BF35">
        <f t="shared" si="64"/>
        <v>3</v>
      </c>
      <c r="BG35">
        <f t="shared" si="64"/>
        <v>8</v>
      </c>
      <c r="BH35">
        <f t="shared" si="64"/>
        <v>4</v>
      </c>
      <c r="BI35">
        <f t="shared" si="64"/>
        <v>4</v>
      </c>
      <c r="BJ35">
        <f>'s1c2_nyers (2)'!W59</f>
        <v>11288</v>
      </c>
    </row>
    <row r="36" spans="11:62" x14ac:dyDescent="0.3">
      <c r="K36">
        <f>B8</f>
        <v>2015</v>
      </c>
      <c r="L36" t="s">
        <v>184</v>
      </c>
      <c r="M36" t="s">
        <v>184</v>
      </c>
      <c r="N36">
        <f t="shared" ref="N36:V36" si="65">RANK(N8,N$5:N$15,N$27)</f>
        <v>8</v>
      </c>
      <c r="O36">
        <f t="shared" si="65"/>
        <v>9</v>
      </c>
      <c r="P36">
        <f t="shared" si="65"/>
        <v>2</v>
      </c>
      <c r="Q36">
        <f t="shared" si="65"/>
        <v>5</v>
      </c>
      <c r="R36">
        <f t="shared" si="65"/>
        <v>3</v>
      </c>
      <c r="S36">
        <f t="shared" si="65"/>
        <v>6</v>
      </c>
      <c r="T36">
        <f t="shared" si="65"/>
        <v>5</v>
      </c>
      <c r="U36">
        <f t="shared" si="65"/>
        <v>10</v>
      </c>
      <c r="V36">
        <f t="shared" si="65"/>
        <v>2</v>
      </c>
      <c r="W36">
        <f t="shared" si="61"/>
        <v>61656</v>
      </c>
      <c r="AX36">
        <f t="shared" ref="AX36:BI36" si="66">AX24</f>
        <v>2017</v>
      </c>
      <c r="AY36">
        <f t="shared" si="66"/>
        <v>6</v>
      </c>
      <c r="AZ36">
        <f t="shared" si="66"/>
        <v>6</v>
      </c>
      <c r="BA36">
        <f t="shared" si="66"/>
        <v>4</v>
      </c>
      <c r="BB36">
        <f t="shared" si="66"/>
        <v>2</v>
      </c>
      <c r="BC36">
        <f t="shared" si="66"/>
        <v>3</v>
      </c>
      <c r="BD36">
        <f t="shared" si="66"/>
        <v>7</v>
      </c>
      <c r="BE36">
        <f t="shared" si="66"/>
        <v>9</v>
      </c>
      <c r="BF36">
        <f t="shared" si="66"/>
        <v>9</v>
      </c>
      <c r="BG36">
        <f t="shared" si="66"/>
        <v>7</v>
      </c>
      <c r="BH36">
        <f t="shared" si="66"/>
        <v>5</v>
      </c>
      <c r="BI36">
        <f t="shared" si="66"/>
        <v>5</v>
      </c>
      <c r="BJ36">
        <f>'s1c2_nyers (2)'!W60</f>
        <v>10000</v>
      </c>
    </row>
    <row r="37" spans="11:62" x14ac:dyDescent="0.3">
      <c r="K37">
        <f>B9</f>
        <v>2016</v>
      </c>
      <c r="L37" t="s">
        <v>184</v>
      </c>
      <c r="M37" t="s">
        <v>184</v>
      </c>
      <c r="N37">
        <f t="shared" ref="N37:V37" si="67">RANK(N9,N$5:N$15,N$27)</f>
        <v>1</v>
      </c>
      <c r="O37">
        <f t="shared" si="67"/>
        <v>3</v>
      </c>
      <c r="P37">
        <f t="shared" si="67"/>
        <v>6</v>
      </c>
      <c r="Q37">
        <f t="shared" si="67"/>
        <v>11</v>
      </c>
      <c r="R37">
        <f t="shared" si="67"/>
        <v>3</v>
      </c>
      <c r="S37">
        <f t="shared" si="67"/>
        <v>2</v>
      </c>
      <c r="T37">
        <f t="shared" si="67"/>
        <v>2</v>
      </c>
      <c r="U37">
        <f t="shared" si="67"/>
        <v>3</v>
      </c>
      <c r="V37">
        <f t="shared" si="67"/>
        <v>9</v>
      </c>
      <c r="W37">
        <f t="shared" si="61"/>
        <v>19354</v>
      </c>
      <c r="AX37">
        <f t="shared" ref="AX37:BI37" si="68">AX25</f>
        <v>2018</v>
      </c>
      <c r="AY37">
        <f t="shared" si="68"/>
        <v>2</v>
      </c>
      <c r="AZ37">
        <f t="shared" si="68"/>
        <v>2</v>
      </c>
      <c r="BA37">
        <f t="shared" si="68"/>
        <v>6</v>
      </c>
      <c r="BB37">
        <f t="shared" si="68"/>
        <v>3</v>
      </c>
      <c r="BC37">
        <f t="shared" si="68"/>
        <v>1</v>
      </c>
      <c r="BD37">
        <f t="shared" si="68"/>
        <v>8</v>
      </c>
      <c r="BE37">
        <f t="shared" si="68"/>
        <v>2</v>
      </c>
      <c r="BF37">
        <f t="shared" si="68"/>
        <v>2</v>
      </c>
      <c r="BG37">
        <f t="shared" si="68"/>
        <v>11</v>
      </c>
      <c r="BH37">
        <f t="shared" si="68"/>
        <v>11</v>
      </c>
      <c r="BI37">
        <f t="shared" si="68"/>
        <v>11</v>
      </c>
      <c r="BJ37">
        <f>'s1c2_nyers (2)'!W61</f>
        <v>10000</v>
      </c>
    </row>
    <row r="38" spans="11:62" x14ac:dyDescent="0.3">
      <c r="K38">
        <f>B10</f>
        <v>2017</v>
      </c>
      <c r="L38" t="s">
        <v>184</v>
      </c>
      <c r="M38" t="s">
        <v>184</v>
      </c>
      <c r="N38">
        <f t="shared" ref="N38:V38" si="69">RANK(N10,N$5:N$15,N$27)</f>
        <v>5</v>
      </c>
      <c r="O38">
        <f t="shared" si="69"/>
        <v>8</v>
      </c>
      <c r="P38">
        <f t="shared" si="69"/>
        <v>6</v>
      </c>
      <c r="Q38">
        <f t="shared" si="69"/>
        <v>2</v>
      </c>
      <c r="R38">
        <f t="shared" si="69"/>
        <v>3</v>
      </c>
      <c r="S38">
        <f t="shared" si="69"/>
        <v>3</v>
      </c>
      <c r="T38">
        <f t="shared" si="69"/>
        <v>5</v>
      </c>
      <c r="U38">
        <f t="shared" si="69"/>
        <v>7</v>
      </c>
      <c r="V38">
        <f t="shared" si="69"/>
        <v>5</v>
      </c>
      <c r="W38">
        <f t="shared" si="61"/>
        <v>44548</v>
      </c>
      <c r="AX38">
        <f t="shared" ref="AX38:BI38" si="70">AX26</f>
        <v>2019</v>
      </c>
      <c r="AY38">
        <f t="shared" si="70"/>
        <v>1</v>
      </c>
      <c r="AZ38">
        <f t="shared" si="70"/>
        <v>1</v>
      </c>
      <c r="BA38">
        <f t="shared" si="70"/>
        <v>5</v>
      </c>
      <c r="BB38">
        <f t="shared" si="70"/>
        <v>7</v>
      </c>
      <c r="BC38">
        <f t="shared" si="70"/>
        <v>7</v>
      </c>
      <c r="BD38">
        <f t="shared" si="70"/>
        <v>3</v>
      </c>
      <c r="BE38">
        <f t="shared" si="70"/>
        <v>11</v>
      </c>
      <c r="BF38">
        <f t="shared" si="70"/>
        <v>3</v>
      </c>
      <c r="BG38">
        <f t="shared" si="70"/>
        <v>6</v>
      </c>
      <c r="BH38">
        <f t="shared" si="70"/>
        <v>7</v>
      </c>
      <c r="BI38">
        <f t="shared" si="70"/>
        <v>7</v>
      </c>
      <c r="BJ38">
        <f>'s1c2_nyers (2)'!W62</f>
        <v>11687</v>
      </c>
    </row>
    <row r="39" spans="11:62" x14ac:dyDescent="0.3">
      <c r="K39">
        <f>B11</f>
        <v>2018</v>
      </c>
      <c r="L39" t="s">
        <v>184</v>
      </c>
      <c r="M39" t="s">
        <v>184</v>
      </c>
      <c r="N39">
        <f t="shared" ref="N39:V39" si="71">RANK(N11,N$5:N$15,N$27)</f>
        <v>8</v>
      </c>
      <c r="O39">
        <f t="shared" si="71"/>
        <v>10</v>
      </c>
      <c r="P39">
        <f t="shared" si="71"/>
        <v>6</v>
      </c>
      <c r="Q39">
        <f t="shared" si="71"/>
        <v>1</v>
      </c>
      <c r="R39">
        <f t="shared" si="71"/>
        <v>3</v>
      </c>
      <c r="S39">
        <f t="shared" si="71"/>
        <v>6</v>
      </c>
      <c r="T39">
        <f t="shared" si="71"/>
        <v>5</v>
      </c>
      <c r="U39">
        <f t="shared" si="71"/>
        <v>1</v>
      </c>
      <c r="V39">
        <f t="shared" si="71"/>
        <v>11</v>
      </c>
      <c r="W39">
        <f t="shared" si="61"/>
        <v>18181</v>
      </c>
      <c r="AX39">
        <f t="shared" ref="AX39:BI39" si="72">AX27</f>
        <v>2020</v>
      </c>
      <c r="AY39">
        <f t="shared" si="72"/>
        <v>7</v>
      </c>
      <c r="AZ39">
        <f t="shared" si="72"/>
        <v>7</v>
      </c>
      <c r="BA39">
        <f t="shared" si="72"/>
        <v>10</v>
      </c>
      <c r="BB39">
        <f t="shared" si="72"/>
        <v>4</v>
      </c>
      <c r="BC39">
        <f t="shared" si="72"/>
        <v>8</v>
      </c>
      <c r="BD39">
        <f t="shared" si="72"/>
        <v>11</v>
      </c>
      <c r="BE39">
        <f t="shared" si="72"/>
        <v>6</v>
      </c>
      <c r="BF39">
        <f t="shared" si="72"/>
        <v>8</v>
      </c>
      <c r="BG39">
        <f t="shared" si="72"/>
        <v>2</v>
      </c>
      <c r="BH39">
        <f t="shared" si="72"/>
        <v>10</v>
      </c>
      <c r="BI39">
        <f t="shared" si="72"/>
        <v>10</v>
      </c>
      <c r="BJ39">
        <f>'s1c2_nyers (2)'!W63</f>
        <v>14379</v>
      </c>
    </row>
    <row r="40" spans="11:62" x14ac:dyDescent="0.3">
      <c r="K40">
        <f>B12</f>
        <v>2019</v>
      </c>
      <c r="L40" t="s">
        <v>184</v>
      </c>
      <c r="M40" t="s">
        <v>184</v>
      </c>
      <c r="N40">
        <f t="shared" ref="N40:V40" si="73">RANK(N12,N$5:N$15,N$27)</f>
        <v>2</v>
      </c>
      <c r="O40">
        <f t="shared" si="73"/>
        <v>1</v>
      </c>
      <c r="P40">
        <f t="shared" si="73"/>
        <v>6</v>
      </c>
      <c r="Q40">
        <f t="shared" si="73"/>
        <v>10</v>
      </c>
      <c r="R40">
        <f t="shared" si="73"/>
        <v>3</v>
      </c>
      <c r="S40">
        <f t="shared" si="73"/>
        <v>4</v>
      </c>
      <c r="T40">
        <f t="shared" si="73"/>
        <v>3</v>
      </c>
      <c r="U40">
        <f t="shared" si="73"/>
        <v>5</v>
      </c>
      <c r="V40">
        <f t="shared" si="73"/>
        <v>7</v>
      </c>
      <c r="W40">
        <f t="shared" si="61"/>
        <v>23952</v>
      </c>
      <c r="AX40">
        <f t="shared" ref="AX40:BI40" si="74">AX28</f>
        <v>2021</v>
      </c>
      <c r="AY40">
        <f t="shared" si="74"/>
        <v>3</v>
      </c>
      <c r="AZ40">
        <f t="shared" si="74"/>
        <v>3</v>
      </c>
      <c r="BA40">
        <f t="shared" si="74"/>
        <v>11</v>
      </c>
      <c r="BB40">
        <f t="shared" si="74"/>
        <v>9</v>
      </c>
      <c r="BC40">
        <f t="shared" si="74"/>
        <v>10</v>
      </c>
      <c r="BD40">
        <f t="shared" si="74"/>
        <v>10</v>
      </c>
      <c r="BE40">
        <f t="shared" si="74"/>
        <v>3</v>
      </c>
      <c r="BF40">
        <f t="shared" si="74"/>
        <v>7</v>
      </c>
      <c r="BG40">
        <f t="shared" si="74"/>
        <v>1</v>
      </c>
      <c r="BH40">
        <f t="shared" si="74"/>
        <v>8</v>
      </c>
      <c r="BI40">
        <f t="shared" si="74"/>
        <v>8</v>
      </c>
      <c r="BJ40">
        <f>'s1c2_nyers (2)'!W64</f>
        <v>11672</v>
      </c>
    </row>
    <row r="41" spans="11:62" x14ac:dyDescent="0.3">
      <c r="K41">
        <f>B13</f>
        <v>2020</v>
      </c>
      <c r="L41" t="s">
        <v>184</v>
      </c>
      <c r="M41" t="s">
        <v>184</v>
      </c>
      <c r="N41">
        <f t="shared" ref="N41:V41" si="75">RANK(N13,N$5:N$15,N$27)</f>
        <v>2</v>
      </c>
      <c r="O41">
        <f t="shared" si="75"/>
        <v>4</v>
      </c>
      <c r="P41">
        <f t="shared" si="75"/>
        <v>6</v>
      </c>
      <c r="Q41">
        <f t="shared" si="75"/>
        <v>9</v>
      </c>
      <c r="R41">
        <f t="shared" si="75"/>
        <v>1</v>
      </c>
      <c r="S41">
        <f t="shared" si="75"/>
        <v>6</v>
      </c>
      <c r="T41">
        <f t="shared" si="75"/>
        <v>3</v>
      </c>
      <c r="U41">
        <f t="shared" si="75"/>
        <v>6</v>
      </c>
      <c r="V41">
        <f t="shared" si="75"/>
        <v>6</v>
      </c>
      <c r="W41">
        <f t="shared" si="61"/>
        <v>20497</v>
      </c>
      <c r="AX41">
        <f t="shared" ref="AX41:BI41" si="76">AX29</f>
        <v>2022</v>
      </c>
      <c r="AY41">
        <f t="shared" si="76"/>
        <v>5</v>
      </c>
      <c r="AZ41">
        <f t="shared" si="76"/>
        <v>5</v>
      </c>
      <c r="BA41">
        <f t="shared" si="76"/>
        <v>1</v>
      </c>
      <c r="BB41">
        <f t="shared" si="76"/>
        <v>9</v>
      </c>
      <c r="BC41">
        <f t="shared" si="76"/>
        <v>2</v>
      </c>
      <c r="BD41">
        <f t="shared" si="76"/>
        <v>4</v>
      </c>
      <c r="BE41">
        <f t="shared" si="76"/>
        <v>4</v>
      </c>
      <c r="BF41">
        <f t="shared" si="76"/>
        <v>5</v>
      </c>
      <c r="BG41">
        <f t="shared" si="76"/>
        <v>9</v>
      </c>
      <c r="BH41">
        <f t="shared" si="76"/>
        <v>3</v>
      </c>
      <c r="BI41">
        <f t="shared" si="76"/>
        <v>3</v>
      </c>
      <c r="BJ41">
        <f>'s1c2_nyers (2)'!W65</f>
        <v>12699</v>
      </c>
    </row>
    <row r="42" spans="11:62" x14ac:dyDescent="0.3">
      <c r="K42">
        <f>B14</f>
        <v>2021</v>
      </c>
      <c r="L42" t="s">
        <v>184</v>
      </c>
      <c r="M42" t="s">
        <v>184</v>
      </c>
      <c r="N42">
        <f t="shared" ref="N42:V42" si="77">RANK(N14,N$5:N$15,N$27)</f>
        <v>8</v>
      </c>
      <c r="O42">
        <f t="shared" si="77"/>
        <v>10</v>
      </c>
      <c r="P42">
        <f t="shared" si="77"/>
        <v>6</v>
      </c>
      <c r="Q42">
        <f t="shared" si="77"/>
        <v>4</v>
      </c>
      <c r="R42">
        <f t="shared" si="77"/>
        <v>3</v>
      </c>
      <c r="S42">
        <f t="shared" si="77"/>
        <v>1</v>
      </c>
      <c r="T42">
        <f t="shared" si="77"/>
        <v>1</v>
      </c>
      <c r="U42">
        <f t="shared" si="77"/>
        <v>2</v>
      </c>
      <c r="V42">
        <f t="shared" si="77"/>
        <v>10</v>
      </c>
      <c r="W42">
        <f t="shared" si="61"/>
        <v>8445</v>
      </c>
      <c r="BJ42" t="str">
        <f>'s1c2_nyers (2)'!W66</f>
        <v>y3</v>
      </c>
    </row>
    <row r="43" spans="11:62" x14ac:dyDescent="0.3">
      <c r="K43">
        <f>B15</f>
        <v>2022</v>
      </c>
      <c r="L43" t="s">
        <v>184</v>
      </c>
      <c r="M43" t="s">
        <v>184</v>
      </c>
      <c r="N43">
        <f t="shared" ref="N43:V43" si="78">RANK(N15,N$5:N$15,N$27)</f>
        <v>4</v>
      </c>
      <c r="O43">
        <f t="shared" si="78"/>
        <v>2</v>
      </c>
      <c r="P43">
        <f t="shared" si="78"/>
        <v>5</v>
      </c>
      <c r="Q43">
        <f t="shared" si="78"/>
        <v>8</v>
      </c>
      <c r="R43">
        <f t="shared" si="78"/>
        <v>2</v>
      </c>
      <c r="S43">
        <f t="shared" si="78"/>
        <v>5</v>
      </c>
      <c r="T43">
        <f t="shared" si="78"/>
        <v>5</v>
      </c>
      <c r="U43">
        <f t="shared" si="78"/>
        <v>4</v>
      </c>
      <c r="V43">
        <f t="shared" si="78"/>
        <v>8</v>
      </c>
      <c r="W43">
        <f t="shared" si="61"/>
        <v>25862</v>
      </c>
      <c r="AX43">
        <f>AX31</f>
        <v>2011</v>
      </c>
      <c r="AY43">
        <f t="shared" ref="AY43:BI43" si="79">AY31</f>
        <v>11</v>
      </c>
      <c r="AZ43">
        <f t="shared" si="79"/>
        <v>11</v>
      </c>
      <c r="BA43">
        <f t="shared" si="79"/>
        <v>3</v>
      </c>
      <c r="BB43">
        <f t="shared" si="79"/>
        <v>5</v>
      </c>
      <c r="BC43">
        <f t="shared" si="79"/>
        <v>5</v>
      </c>
      <c r="BD43">
        <f t="shared" si="79"/>
        <v>1</v>
      </c>
      <c r="BE43">
        <f t="shared" si="79"/>
        <v>5</v>
      </c>
      <c r="BF43">
        <f t="shared" si="79"/>
        <v>6</v>
      </c>
      <c r="BG43">
        <f t="shared" si="79"/>
        <v>10</v>
      </c>
      <c r="BH43">
        <f t="shared" si="79"/>
        <v>2</v>
      </c>
      <c r="BI43">
        <f t="shared" si="79"/>
        <v>2</v>
      </c>
      <c r="BJ43">
        <f>'s1c2_nyers (2)'!W67</f>
        <v>169436</v>
      </c>
    </row>
    <row r="44" spans="11:62" x14ac:dyDescent="0.3">
      <c r="AX44">
        <f t="shared" ref="AX44:BI44" si="80">AX32</f>
        <v>2012</v>
      </c>
      <c r="AY44">
        <f t="shared" si="80"/>
        <v>9</v>
      </c>
      <c r="AZ44">
        <f t="shared" si="80"/>
        <v>9</v>
      </c>
      <c r="BA44">
        <f t="shared" si="80"/>
        <v>7</v>
      </c>
      <c r="BB44">
        <f t="shared" si="80"/>
        <v>7</v>
      </c>
      <c r="BC44">
        <f t="shared" si="80"/>
        <v>10</v>
      </c>
      <c r="BD44">
        <f t="shared" si="80"/>
        <v>6</v>
      </c>
      <c r="BE44">
        <f t="shared" si="80"/>
        <v>1</v>
      </c>
      <c r="BF44">
        <f t="shared" si="80"/>
        <v>10</v>
      </c>
      <c r="BG44">
        <f t="shared" si="80"/>
        <v>3</v>
      </c>
      <c r="BH44">
        <f t="shared" si="80"/>
        <v>9</v>
      </c>
      <c r="BI44">
        <f t="shared" si="80"/>
        <v>9</v>
      </c>
      <c r="BJ44">
        <f>'s1c2_nyers (2)'!W68</f>
        <v>144504</v>
      </c>
    </row>
    <row r="45" spans="11:62" x14ac:dyDescent="0.3">
      <c r="K45">
        <f>K33</f>
        <v>2011</v>
      </c>
      <c r="L45" t="s">
        <v>184</v>
      </c>
      <c r="M45" t="s">
        <v>184</v>
      </c>
      <c r="N45">
        <f t="shared" ref="N45:W45" si="81">N33</f>
        <v>8</v>
      </c>
      <c r="O45">
        <f t="shared" si="81"/>
        <v>6</v>
      </c>
      <c r="P45">
        <f t="shared" si="81"/>
        <v>4</v>
      </c>
      <c r="Q45">
        <f t="shared" si="81"/>
        <v>3</v>
      </c>
      <c r="R45">
        <f t="shared" si="81"/>
        <v>3</v>
      </c>
      <c r="S45">
        <f t="shared" si="81"/>
        <v>6</v>
      </c>
      <c r="T45">
        <f t="shared" si="81"/>
        <v>5</v>
      </c>
      <c r="U45" s="30">
        <f>12-U33</f>
        <v>3</v>
      </c>
      <c r="V45">
        <f t="shared" si="81"/>
        <v>3</v>
      </c>
      <c r="W45">
        <f t="shared" si="81"/>
        <v>71336</v>
      </c>
      <c r="AX45">
        <f t="shared" ref="AX45:BI45" si="82">AX33</f>
        <v>2013</v>
      </c>
      <c r="AY45">
        <f t="shared" si="82"/>
        <v>8</v>
      </c>
      <c r="AZ45">
        <f t="shared" si="82"/>
        <v>8</v>
      </c>
      <c r="BA45">
        <f t="shared" si="82"/>
        <v>1</v>
      </c>
      <c r="BB45">
        <f t="shared" si="82"/>
        <v>9</v>
      </c>
      <c r="BC45">
        <f t="shared" si="82"/>
        <v>8</v>
      </c>
      <c r="BD45">
        <f t="shared" si="82"/>
        <v>2</v>
      </c>
      <c r="BE45">
        <f t="shared" si="82"/>
        <v>10</v>
      </c>
      <c r="BF45">
        <f t="shared" si="82"/>
        <v>11</v>
      </c>
      <c r="BG45">
        <f t="shared" si="82"/>
        <v>4</v>
      </c>
      <c r="BH45">
        <f t="shared" si="82"/>
        <v>1</v>
      </c>
      <c r="BI45">
        <f t="shared" si="82"/>
        <v>1</v>
      </c>
      <c r="BJ45">
        <f>'s1c2_nyers (2)'!W69</f>
        <v>156535</v>
      </c>
    </row>
    <row r="46" spans="11:62" x14ac:dyDescent="0.3">
      <c r="K46">
        <f>K34</f>
        <v>2012</v>
      </c>
      <c r="L46" t="s">
        <v>184</v>
      </c>
      <c r="M46" t="s">
        <v>184</v>
      </c>
      <c r="N46">
        <f t="shared" ref="M46:W46" si="83">N34</f>
        <v>7</v>
      </c>
      <c r="O46">
        <f t="shared" si="83"/>
        <v>7</v>
      </c>
      <c r="P46">
        <f t="shared" si="83"/>
        <v>1</v>
      </c>
      <c r="Q46">
        <f t="shared" si="83"/>
        <v>7</v>
      </c>
      <c r="R46">
        <f t="shared" si="83"/>
        <v>3</v>
      </c>
      <c r="S46">
        <f t="shared" si="83"/>
        <v>6</v>
      </c>
      <c r="T46">
        <f t="shared" si="83"/>
        <v>5</v>
      </c>
      <c r="U46" s="30">
        <f t="shared" ref="U46:U55" si="84">12-U34</f>
        <v>4</v>
      </c>
      <c r="V46">
        <f t="shared" si="83"/>
        <v>4</v>
      </c>
      <c r="W46">
        <f t="shared" si="83"/>
        <v>68754</v>
      </c>
      <c r="AX46">
        <f t="shared" ref="AX46:BI46" si="85">AX34</f>
        <v>2015</v>
      </c>
      <c r="AY46">
        <f t="shared" si="85"/>
        <v>4</v>
      </c>
      <c r="AZ46">
        <f t="shared" si="85"/>
        <v>4</v>
      </c>
      <c r="BA46">
        <f t="shared" si="85"/>
        <v>8</v>
      </c>
      <c r="BB46">
        <f t="shared" si="85"/>
        <v>6</v>
      </c>
      <c r="BC46">
        <f t="shared" si="85"/>
        <v>3</v>
      </c>
      <c r="BD46">
        <f t="shared" si="85"/>
        <v>8</v>
      </c>
      <c r="BE46">
        <f t="shared" si="85"/>
        <v>7</v>
      </c>
      <c r="BF46">
        <f t="shared" si="85"/>
        <v>1</v>
      </c>
      <c r="BG46">
        <f t="shared" si="85"/>
        <v>5</v>
      </c>
      <c r="BH46">
        <f t="shared" si="85"/>
        <v>6</v>
      </c>
      <c r="BI46">
        <f t="shared" si="85"/>
        <v>6</v>
      </c>
      <c r="BJ46">
        <f>'s1c2_nyers (2)'!W70</f>
        <v>141165</v>
      </c>
    </row>
    <row r="47" spans="11:62" x14ac:dyDescent="0.3">
      <c r="K47">
        <f>K35</f>
        <v>2013</v>
      </c>
      <c r="L47" t="s">
        <v>184</v>
      </c>
      <c r="M47" t="s">
        <v>184</v>
      </c>
      <c r="N47">
        <f t="shared" ref="M47:W47" si="86">N35</f>
        <v>6</v>
      </c>
      <c r="O47">
        <f t="shared" si="86"/>
        <v>5</v>
      </c>
      <c r="P47">
        <f t="shared" si="86"/>
        <v>3</v>
      </c>
      <c r="Q47">
        <f t="shared" si="86"/>
        <v>6</v>
      </c>
      <c r="R47">
        <f t="shared" si="86"/>
        <v>3</v>
      </c>
      <c r="S47">
        <f t="shared" si="86"/>
        <v>6</v>
      </c>
      <c r="T47">
        <f t="shared" si="86"/>
        <v>5</v>
      </c>
      <c r="U47" s="30">
        <f t="shared" si="84"/>
        <v>1</v>
      </c>
      <c r="V47">
        <f t="shared" si="86"/>
        <v>1</v>
      </c>
      <c r="W47">
        <f t="shared" si="86"/>
        <v>68851</v>
      </c>
      <c r="AX47">
        <f t="shared" ref="AX47:BI47" si="87">AX35</f>
        <v>2016</v>
      </c>
      <c r="AY47">
        <f t="shared" si="87"/>
        <v>10</v>
      </c>
      <c r="AZ47">
        <f t="shared" si="87"/>
        <v>10</v>
      </c>
      <c r="BA47">
        <f t="shared" si="87"/>
        <v>9</v>
      </c>
      <c r="BB47">
        <f t="shared" si="87"/>
        <v>1</v>
      </c>
      <c r="BC47">
        <f t="shared" si="87"/>
        <v>5</v>
      </c>
      <c r="BD47">
        <f t="shared" si="87"/>
        <v>5</v>
      </c>
      <c r="BE47">
        <f t="shared" si="87"/>
        <v>8</v>
      </c>
      <c r="BF47">
        <f t="shared" si="87"/>
        <v>3</v>
      </c>
      <c r="BG47">
        <f t="shared" si="87"/>
        <v>8</v>
      </c>
      <c r="BH47">
        <f t="shared" si="87"/>
        <v>4</v>
      </c>
      <c r="BI47">
        <f t="shared" si="87"/>
        <v>4</v>
      </c>
      <c r="BJ47">
        <f>'s1c2_nyers (2)'!W71</f>
        <v>58969</v>
      </c>
    </row>
    <row r="48" spans="11:62" x14ac:dyDescent="0.3">
      <c r="K48">
        <f>K36</f>
        <v>2015</v>
      </c>
      <c r="L48" t="s">
        <v>184</v>
      </c>
      <c r="M48" t="s">
        <v>184</v>
      </c>
      <c r="N48">
        <f t="shared" ref="M48:W48" si="88">N36</f>
        <v>8</v>
      </c>
      <c r="O48">
        <f t="shared" si="88"/>
        <v>9</v>
      </c>
      <c r="P48">
        <f t="shared" si="88"/>
        <v>2</v>
      </c>
      <c r="Q48">
        <f t="shared" si="88"/>
        <v>5</v>
      </c>
      <c r="R48">
        <f t="shared" si="88"/>
        <v>3</v>
      </c>
      <c r="S48">
        <f t="shared" si="88"/>
        <v>6</v>
      </c>
      <c r="T48">
        <f t="shared" si="88"/>
        <v>5</v>
      </c>
      <c r="U48" s="30">
        <f t="shared" si="84"/>
        <v>2</v>
      </c>
      <c r="V48">
        <f t="shared" si="88"/>
        <v>2</v>
      </c>
      <c r="W48">
        <f t="shared" si="88"/>
        <v>61656</v>
      </c>
      <c r="AX48">
        <f t="shared" ref="AX48:BI48" si="89">AX36</f>
        <v>2017</v>
      </c>
      <c r="AY48">
        <f t="shared" si="89"/>
        <v>6</v>
      </c>
      <c r="AZ48">
        <f t="shared" si="89"/>
        <v>6</v>
      </c>
      <c r="BA48">
        <f t="shared" si="89"/>
        <v>4</v>
      </c>
      <c r="BB48">
        <f t="shared" si="89"/>
        <v>2</v>
      </c>
      <c r="BC48">
        <f t="shared" si="89"/>
        <v>3</v>
      </c>
      <c r="BD48">
        <f t="shared" si="89"/>
        <v>7</v>
      </c>
      <c r="BE48">
        <f t="shared" si="89"/>
        <v>9</v>
      </c>
      <c r="BF48">
        <f t="shared" si="89"/>
        <v>9</v>
      </c>
      <c r="BG48">
        <f t="shared" si="89"/>
        <v>7</v>
      </c>
      <c r="BH48">
        <f t="shared" si="89"/>
        <v>5</v>
      </c>
      <c r="BI48">
        <f t="shared" si="89"/>
        <v>5</v>
      </c>
      <c r="BJ48">
        <f>'s1c2_nyers (2)'!W72</f>
        <v>58076</v>
      </c>
    </row>
    <row r="49" spans="11:62" x14ac:dyDescent="0.3">
      <c r="K49">
        <f>K37</f>
        <v>2016</v>
      </c>
      <c r="L49" t="s">
        <v>184</v>
      </c>
      <c r="M49" t="s">
        <v>184</v>
      </c>
      <c r="N49">
        <f t="shared" ref="M49:W49" si="90">N37</f>
        <v>1</v>
      </c>
      <c r="O49">
        <f t="shared" si="90"/>
        <v>3</v>
      </c>
      <c r="P49">
        <f t="shared" si="90"/>
        <v>6</v>
      </c>
      <c r="Q49">
        <f t="shared" si="90"/>
        <v>11</v>
      </c>
      <c r="R49">
        <f t="shared" si="90"/>
        <v>3</v>
      </c>
      <c r="S49">
        <f t="shared" si="90"/>
        <v>2</v>
      </c>
      <c r="T49">
        <f t="shared" si="90"/>
        <v>2</v>
      </c>
      <c r="U49" s="30">
        <f t="shared" si="84"/>
        <v>9</v>
      </c>
      <c r="V49">
        <f t="shared" si="90"/>
        <v>9</v>
      </c>
      <c r="W49">
        <f t="shared" si="90"/>
        <v>19354</v>
      </c>
      <c r="AX49">
        <f t="shared" ref="AX49:BI49" si="91">AX37</f>
        <v>2018</v>
      </c>
      <c r="AY49">
        <f t="shared" si="91"/>
        <v>2</v>
      </c>
      <c r="AZ49">
        <f t="shared" si="91"/>
        <v>2</v>
      </c>
      <c r="BA49">
        <f t="shared" si="91"/>
        <v>6</v>
      </c>
      <c r="BB49">
        <f t="shared" si="91"/>
        <v>3</v>
      </c>
      <c r="BC49">
        <f t="shared" si="91"/>
        <v>1</v>
      </c>
      <c r="BD49">
        <f t="shared" si="91"/>
        <v>8</v>
      </c>
      <c r="BE49">
        <f t="shared" si="91"/>
        <v>2</v>
      </c>
      <c r="BF49">
        <f t="shared" si="91"/>
        <v>2</v>
      </c>
      <c r="BG49">
        <f t="shared" si="91"/>
        <v>11</v>
      </c>
      <c r="BH49">
        <f t="shared" si="91"/>
        <v>11</v>
      </c>
      <c r="BI49">
        <f t="shared" si="91"/>
        <v>11</v>
      </c>
      <c r="BJ49">
        <f>'s1c2_nyers (2)'!W73</f>
        <v>81428</v>
      </c>
    </row>
    <row r="50" spans="11:62" x14ac:dyDescent="0.3">
      <c r="K50">
        <f>K38</f>
        <v>2017</v>
      </c>
      <c r="L50" t="s">
        <v>184</v>
      </c>
      <c r="M50" t="s">
        <v>184</v>
      </c>
      <c r="N50">
        <f t="shared" ref="M50:W50" si="92">N38</f>
        <v>5</v>
      </c>
      <c r="O50">
        <f t="shared" si="92"/>
        <v>8</v>
      </c>
      <c r="P50">
        <f t="shared" si="92"/>
        <v>6</v>
      </c>
      <c r="Q50">
        <f t="shared" si="92"/>
        <v>2</v>
      </c>
      <c r="R50">
        <f t="shared" si="92"/>
        <v>3</v>
      </c>
      <c r="S50">
        <f t="shared" si="92"/>
        <v>3</v>
      </c>
      <c r="T50">
        <f t="shared" si="92"/>
        <v>5</v>
      </c>
      <c r="U50" s="30">
        <f t="shared" si="84"/>
        <v>5</v>
      </c>
      <c r="V50">
        <f t="shared" si="92"/>
        <v>5</v>
      </c>
      <c r="W50">
        <f t="shared" si="92"/>
        <v>44548</v>
      </c>
      <c r="AX50">
        <f t="shared" ref="AX50:BI50" si="93">AX38</f>
        <v>2019</v>
      </c>
      <c r="AY50">
        <f t="shared" si="93"/>
        <v>1</v>
      </c>
      <c r="AZ50">
        <f t="shared" si="93"/>
        <v>1</v>
      </c>
      <c r="BA50">
        <f t="shared" si="93"/>
        <v>5</v>
      </c>
      <c r="BB50">
        <f t="shared" si="93"/>
        <v>7</v>
      </c>
      <c r="BC50">
        <f t="shared" si="93"/>
        <v>7</v>
      </c>
      <c r="BD50">
        <f t="shared" si="93"/>
        <v>3</v>
      </c>
      <c r="BE50">
        <f t="shared" si="93"/>
        <v>11</v>
      </c>
      <c r="BF50">
        <f t="shared" si="93"/>
        <v>3</v>
      </c>
      <c r="BG50">
        <f t="shared" si="93"/>
        <v>6</v>
      </c>
      <c r="BH50">
        <f t="shared" si="93"/>
        <v>7</v>
      </c>
      <c r="BI50">
        <f t="shared" si="93"/>
        <v>7</v>
      </c>
      <c r="BJ50">
        <f>'s1c2_nyers (2)'!W74</f>
        <v>90168</v>
      </c>
    </row>
    <row r="51" spans="11:62" x14ac:dyDescent="0.3">
      <c r="K51">
        <f>K39</f>
        <v>2018</v>
      </c>
      <c r="L51" t="s">
        <v>184</v>
      </c>
      <c r="M51" t="s">
        <v>184</v>
      </c>
      <c r="N51">
        <f t="shared" ref="M51:W51" si="94">N39</f>
        <v>8</v>
      </c>
      <c r="O51">
        <f t="shared" si="94"/>
        <v>10</v>
      </c>
      <c r="P51">
        <f t="shared" si="94"/>
        <v>6</v>
      </c>
      <c r="Q51">
        <f t="shared" si="94"/>
        <v>1</v>
      </c>
      <c r="R51">
        <f t="shared" si="94"/>
        <v>3</v>
      </c>
      <c r="S51">
        <f t="shared" si="94"/>
        <v>6</v>
      </c>
      <c r="T51">
        <f t="shared" si="94"/>
        <v>5</v>
      </c>
      <c r="U51" s="30">
        <f t="shared" si="84"/>
        <v>11</v>
      </c>
      <c r="V51">
        <f t="shared" si="94"/>
        <v>11</v>
      </c>
      <c r="W51">
        <f t="shared" si="94"/>
        <v>18181</v>
      </c>
      <c r="AX51">
        <f t="shared" ref="AX51:BI51" si="95">AX39</f>
        <v>2020</v>
      </c>
      <c r="AY51">
        <f t="shared" si="95"/>
        <v>7</v>
      </c>
      <c r="AZ51">
        <f t="shared" si="95"/>
        <v>7</v>
      </c>
      <c r="BA51">
        <f t="shared" si="95"/>
        <v>10</v>
      </c>
      <c r="BB51">
        <f t="shared" si="95"/>
        <v>4</v>
      </c>
      <c r="BC51">
        <f t="shared" si="95"/>
        <v>8</v>
      </c>
      <c r="BD51">
        <f t="shared" si="95"/>
        <v>11</v>
      </c>
      <c r="BE51">
        <f t="shared" si="95"/>
        <v>6</v>
      </c>
      <c r="BF51">
        <f t="shared" si="95"/>
        <v>8</v>
      </c>
      <c r="BG51">
        <f t="shared" si="95"/>
        <v>2</v>
      </c>
      <c r="BH51">
        <f t="shared" si="95"/>
        <v>10</v>
      </c>
      <c r="BI51">
        <f t="shared" si="95"/>
        <v>10</v>
      </c>
      <c r="BJ51">
        <f>'s1c2_nyers (2)'!W75</f>
        <v>81532</v>
      </c>
    </row>
    <row r="52" spans="11:62" x14ac:dyDescent="0.3">
      <c r="K52">
        <f>K40</f>
        <v>2019</v>
      </c>
      <c r="L52" t="s">
        <v>184</v>
      </c>
      <c r="M52" t="s">
        <v>184</v>
      </c>
      <c r="N52">
        <f t="shared" ref="M52:W52" si="96">N40</f>
        <v>2</v>
      </c>
      <c r="O52">
        <f t="shared" si="96"/>
        <v>1</v>
      </c>
      <c r="P52">
        <f t="shared" si="96"/>
        <v>6</v>
      </c>
      <c r="Q52">
        <f t="shared" si="96"/>
        <v>10</v>
      </c>
      <c r="R52">
        <f t="shared" si="96"/>
        <v>3</v>
      </c>
      <c r="S52">
        <f t="shared" si="96"/>
        <v>4</v>
      </c>
      <c r="T52">
        <f t="shared" si="96"/>
        <v>3</v>
      </c>
      <c r="U52" s="30">
        <f t="shared" si="84"/>
        <v>7</v>
      </c>
      <c r="V52">
        <f t="shared" si="96"/>
        <v>7</v>
      </c>
      <c r="W52">
        <f t="shared" si="96"/>
        <v>23952</v>
      </c>
      <c r="AX52">
        <f t="shared" ref="AX52:BI52" si="97">AX40</f>
        <v>2021</v>
      </c>
      <c r="AY52">
        <f t="shared" si="97"/>
        <v>3</v>
      </c>
      <c r="AZ52">
        <f t="shared" si="97"/>
        <v>3</v>
      </c>
      <c r="BA52">
        <f t="shared" si="97"/>
        <v>11</v>
      </c>
      <c r="BB52">
        <f t="shared" si="97"/>
        <v>9</v>
      </c>
      <c r="BC52">
        <f t="shared" si="97"/>
        <v>10</v>
      </c>
      <c r="BD52">
        <f t="shared" si="97"/>
        <v>10</v>
      </c>
      <c r="BE52">
        <f t="shared" si="97"/>
        <v>3</v>
      </c>
      <c r="BF52">
        <f t="shared" si="97"/>
        <v>7</v>
      </c>
      <c r="BG52">
        <f t="shared" si="97"/>
        <v>1</v>
      </c>
      <c r="BH52">
        <f t="shared" si="97"/>
        <v>8</v>
      </c>
      <c r="BI52">
        <f t="shared" si="97"/>
        <v>8</v>
      </c>
      <c r="BJ52">
        <f>'s1c2_nyers (2)'!W76</f>
        <v>75217</v>
      </c>
    </row>
    <row r="53" spans="11:62" x14ac:dyDescent="0.3">
      <c r="K53">
        <f>K41</f>
        <v>2020</v>
      </c>
      <c r="L53" t="s">
        <v>184</v>
      </c>
      <c r="M53" t="s">
        <v>184</v>
      </c>
      <c r="N53">
        <f t="shared" ref="M53:W53" si="98">N41</f>
        <v>2</v>
      </c>
      <c r="O53">
        <f t="shared" si="98"/>
        <v>4</v>
      </c>
      <c r="P53">
        <f t="shared" si="98"/>
        <v>6</v>
      </c>
      <c r="Q53">
        <f t="shared" si="98"/>
        <v>9</v>
      </c>
      <c r="R53">
        <f t="shared" si="98"/>
        <v>1</v>
      </c>
      <c r="S53">
        <f t="shared" si="98"/>
        <v>6</v>
      </c>
      <c r="T53">
        <f t="shared" si="98"/>
        <v>3</v>
      </c>
      <c r="U53" s="30">
        <f t="shared" si="84"/>
        <v>6</v>
      </c>
      <c r="V53">
        <f t="shared" si="98"/>
        <v>6</v>
      </c>
      <c r="W53">
        <f t="shared" si="98"/>
        <v>20497</v>
      </c>
      <c r="AX53">
        <f t="shared" ref="AX53:BI53" si="99">AX41</f>
        <v>2022</v>
      </c>
      <c r="AY53">
        <f t="shared" si="99"/>
        <v>5</v>
      </c>
      <c r="AZ53">
        <f t="shared" si="99"/>
        <v>5</v>
      </c>
      <c r="BA53">
        <f t="shared" si="99"/>
        <v>1</v>
      </c>
      <c r="BB53">
        <f t="shared" si="99"/>
        <v>9</v>
      </c>
      <c r="BC53">
        <f t="shared" si="99"/>
        <v>2</v>
      </c>
      <c r="BD53">
        <f t="shared" si="99"/>
        <v>4</v>
      </c>
      <c r="BE53">
        <f t="shared" si="99"/>
        <v>4</v>
      </c>
      <c r="BF53">
        <f t="shared" si="99"/>
        <v>5</v>
      </c>
      <c r="BG53">
        <f t="shared" si="99"/>
        <v>9</v>
      </c>
      <c r="BH53">
        <f t="shared" si="99"/>
        <v>3</v>
      </c>
      <c r="BI53">
        <f t="shared" si="99"/>
        <v>3</v>
      </c>
      <c r="BJ53">
        <f>'s1c2_nyers (2)'!W77</f>
        <v>88272</v>
      </c>
    </row>
    <row r="54" spans="11:62" x14ac:dyDescent="0.3">
      <c r="K54">
        <f>K42</f>
        <v>2021</v>
      </c>
      <c r="L54" t="s">
        <v>184</v>
      </c>
      <c r="M54" t="s">
        <v>184</v>
      </c>
      <c r="N54">
        <f t="shared" ref="M54:W54" si="100">N42</f>
        <v>8</v>
      </c>
      <c r="O54">
        <f t="shared" si="100"/>
        <v>10</v>
      </c>
      <c r="P54">
        <f t="shared" si="100"/>
        <v>6</v>
      </c>
      <c r="Q54">
        <f t="shared" si="100"/>
        <v>4</v>
      </c>
      <c r="R54">
        <f t="shared" si="100"/>
        <v>3</v>
      </c>
      <c r="S54">
        <f t="shared" si="100"/>
        <v>1</v>
      </c>
      <c r="T54">
        <f t="shared" si="100"/>
        <v>1</v>
      </c>
      <c r="U54" s="30">
        <f t="shared" si="84"/>
        <v>10</v>
      </c>
      <c r="V54">
        <f t="shared" si="100"/>
        <v>10</v>
      </c>
      <c r="W54">
        <f t="shared" si="100"/>
        <v>8445</v>
      </c>
      <c r="BJ54" t="str">
        <f>'s1c2_nyers (2)'!W78</f>
        <v>y4</v>
      </c>
    </row>
    <row r="55" spans="11:62" x14ac:dyDescent="0.3">
      <c r="K55">
        <f>K43</f>
        <v>2022</v>
      </c>
      <c r="L55" t="s">
        <v>184</v>
      </c>
      <c r="M55" t="s">
        <v>184</v>
      </c>
      <c r="N55">
        <f t="shared" ref="M55:W55" si="101">N43</f>
        <v>4</v>
      </c>
      <c r="O55">
        <f t="shared" si="101"/>
        <v>2</v>
      </c>
      <c r="P55">
        <f t="shared" si="101"/>
        <v>5</v>
      </c>
      <c r="Q55">
        <f t="shared" si="101"/>
        <v>8</v>
      </c>
      <c r="R55">
        <f t="shared" si="101"/>
        <v>2</v>
      </c>
      <c r="S55">
        <f t="shared" si="101"/>
        <v>5</v>
      </c>
      <c r="T55">
        <f t="shared" si="101"/>
        <v>5</v>
      </c>
      <c r="U55" s="30">
        <f t="shared" si="84"/>
        <v>8</v>
      </c>
      <c r="V55">
        <f t="shared" si="101"/>
        <v>8</v>
      </c>
      <c r="W55">
        <f t="shared" si="101"/>
        <v>25862</v>
      </c>
      <c r="AX55">
        <f>AX43</f>
        <v>2011</v>
      </c>
      <c r="AY55">
        <f t="shared" ref="AY55:BI55" si="102">AY43</f>
        <v>11</v>
      </c>
      <c r="AZ55">
        <f t="shared" si="102"/>
        <v>11</v>
      </c>
      <c r="BA55">
        <f t="shared" si="102"/>
        <v>3</v>
      </c>
      <c r="BB55">
        <f t="shared" si="102"/>
        <v>5</v>
      </c>
      <c r="BC55">
        <f t="shared" si="102"/>
        <v>5</v>
      </c>
      <c r="BD55">
        <f t="shared" si="102"/>
        <v>1</v>
      </c>
      <c r="BE55">
        <f t="shared" si="102"/>
        <v>5</v>
      </c>
      <c r="BF55">
        <f t="shared" si="102"/>
        <v>6</v>
      </c>
      <c r="BG55">
        <f t="shared" si="102"/>
        <v>10</v>
      </c>
      <c r="BH55">
        <f t="shared" si="102"/>
        <v>2</v>
      </c>
      <c r="BI55">
        <f t="shared" si="102"/>
        <v>2</v>
      </c>
      <c r="BJ55">
        <f>'s1c2_nyers (2)'!W79</f>
        <v>669527</v>
      </c>
    </row>
    <row r="56" spans="11:62" x14ac:dyDescent="0.3">
      <c r="AX56">
        <f t="shared" ref="AX56:BI56" si="103">AX44</f>
        <v>2012</v>
      </c>
      <c r="AY56">
        <f t="shared" si="103"/>
        <v>9</v>
      </c>
      <c r="AZ56">
        <f t="shared" si="103"/>
        <v>9</v>
      </c>
      <c r="BA56">
        <f t="shared" si="103"/>
        <v>7</v>
      </c>
      <c r="BB56">
        <f t="shared" si="103"/>
        <v>7</v>
      </c>
      <c r="BC56">
        <f t="shared" si="103"/>
        <v>10</v>
      </c>
      <c r="BD56">
        <f t="shared" si="103"/>
        <v>6</v>
      </c>
      <c r="BE56">
        <f t="shared" si="103"/>
        <v>1</v>
      </c>
      <c r="BF56">
        <f t="shared" si="103"/>
        <v>10</v>
      </c>
      <c r="BG56">
        <f t="shared" si="103"/>
        <v>3</v>
      </c>
      <c r="BH56">
        <f t="shared" si="103"/>
        <v>9</v>
      </c>
      <c r="BI56">
        <f t="shared" si="103"/>
        <v>9</v>
      </c>
      <c r="BJ56">
        <f>'s1c2_nyers (2)'!W80</f>
        <v>642587</v>
      </c>
    </row>
    <row r="57" spans="11:62" x14ac:dyDescent="0.3">
      <c r="U57" t="s">
        <v>190</v>
      </c>
      <c r="AX57">
        <f t="shared" ref="AX57:BI57" si="104">AX45</f>
        <v>2013</v>
      </c>
      <c r="AY57">
        <f t="shared" si="104"/>
        <v>8</v>
      </c>
      <c r="AZ57">
        <f t="shared" si="104"/>
        <v>8</v>
      </c>
      <c r="BA57">
        <f t="shared" si="104"/>
        <v>1</v>
      </c>
      <c r="BB57">
        <f t="shared" si="104"/>
        <v>9</v>
      </c>
      <c r="BC57">
        <f t="shared" si="104"/>
        <v>8</v>
      </c>
      <c r="BD57">
        <f t="shared" si="104"/>
        <v>2</v>
      </c>
      <c r="BE57">
        <f t="shared" si="104"/>
        <v>10</v>
      </c>
      <c r="BF57">
        <f t="shared" si="104"/>
        <v>11</v>
      </c>
      <c r="BG57">
        <f t="shared" si="104"/>
        <v>4</v>
      </c>
      <c r="BH57">
        <f t="shared" si="104"/>
        <v>1</v>
      </c>
      <c r="BI57">
        <f t="shared" si="104"/>
        <v>1</v>
      </c>
      <c r="BJ57">
        <f>'s1c2_nyers (2)'!W81</f>
        <v>671557</v>
      </c>
    </row>
    <row r="58" spans="11:62" x14ac:dyDescent="0.3">
      <c r="U58" t="s">
        <v>191</v>
      </c>
      <c r="AX58">
        <f t="shared" ref="AX58:BI58" si="105">AX46</f>
        <v>2015</v>
      </c>
      <c r="AY58">
        <f t="shared" si="105"/>
        <v>4</v>
      </c>
      <c r="AZ58">
        <f t="shared" si="105"/>
        <v>4</v>
      </c>
      <c r="BA58">
        <f t="shared" si="105"/>
        <v>8</v>
      </c>
      <c r="BB58">
        <f t="shared" si="105"/>
        <v>6</v>
      </c>
      <c r="BC58">
        <f t="shared" si="105"/>
        <v>3</v>
      </c>
      <c r="BD58">
        <f t="shared" si="105"/>
        <v>8</v>
      </c>
      <c r="BE58">
        <f t="shared" si="105"/>
        <v>7</v>
      </c>
      <c r="BF58">
        <f t="shared" si="105"/>
        <v>1</v>
      </c>
      <c r="BG58">
        <f t="shared" si="105"/>
        <v>5</v>
      </c>
      <c r="BH58">
        <f t="shared" si="105"/>
        <v>6</v>
      </c>
      <c r="BI58">
        <f t="shared" si="105"/>
        <v>6</v>
      </c>
      <c r="BJ58">
        <f>'s1c2_nyers (2)'!W82</f>
        <v>652244</v>
      </c>
    </row>
    <row r="59" spans="11:62" x14ac:dyDescent="0.3">
      <c r="AX59">
        <f t="shared" ref="AX59:BI59" si="106">AX47</f>
        <v>2016</v>
      </c>
      <c r="AY59">
        <f t="shared" si="106"/>
        <v>10</v>
      </c>
      <c r="AZ59">
        <f t="shared" si="106"/>
        <v>10</v>
      </c>
      <c r="BA59">
        <f t="shared" si="106"/>
        <v>9</v>
      </c>
      <c r="BB59">
        <f t="shared" si="106"/>
        <v>1</v>
      </c>
      <c r="BC59">
        <f t="shared" si="106"/>
        <v>5</v>
      </c>
      <c r="BD59">
        <f t="shared" si="106"/>
        <v>5</v>
      </c>
      <c r="BE59">
        <f t="shared" si="106"/>
        <v>8</v>
      </c>
      <c r="BF59">
        <f t="shared" si="106"/>
        <v>3</v>
      </c>
      <c r="BG59">
        <f t="shared" si="106"/>
        <v>8</v>
      </c>
      <c r="BH59">
        <f t="shared" si="106"/>
        <v>4</v>
      </c>
      <c r="BI59">
        <f t="shared" si="106"/>
        <v>4</v>
      </c>
      <c r="BJ59">
        <f>'s1c2_nyers (2)'!W83</f>
        <v>588608</v>
      </c>
    </row>
    <row r="60" spans="11:62" x14ac:dyDescent="0.3">
      <c r="AX60">
        <f t="shared" ref="AX60:BI60" si="107">AX48</f>
        <v>2017</v>
      </c>
      <c r="AY60">
        <f t="shared" si="107"/>
        <v>6</v>
      </c>
      <c r="AZ60">
        <f t="shared" si="107"/>
        <v>6</v>
      </c>
      <c r="BA60">
        <f t="shared" si="107"/>
        <v>4</v>
      </c>
      <c r="BB60">
        <f t="shared" si="107"/>
        <v>2</v>
      </c>
      <c r="BC60">
        <f t="shared" si="107"/>
        <v>3</v>
      </c>
      <c r="BD60">
        <f t="shared" si="107"/>
        <v>7</v>
      </c>
      <c r="BE60">
        <f t="shared" si="107"/>
        <v>9</v>
      </c>
      <c r="BF60">
        <f t="shared" si="107"/>
        <v>9</v>
      </c>
      <c r="BG60">
        <f t="shared" si="107"/>
        <v>7</v>
      </c>
      <c r="BH60">
        <f t="shared" si="107"/>
        <v>5</v>
      </c>
      <c r="BI60">
        <f t="shared" si="107"/>
        <v>5</v>
      </c>
      <c r="BJ60">
        <f>'s1c2_nyers (2)'!W84</f>
        <v>628990</v>
      </c>
    </row>
    <row r="61" spans="11:62" x14ac:dyDescent="0.3">
      <c r="AX61">
        <f t="shared" ref="AX61:BI61" si="108">AX49</f>
        <v>2018</v>
      </c>
      <c r="AY61">
        <f t="shared" si="108"/>
        <v>2</v>
      </c>
      <c r="AZ61">
        <f t="shared" si="108"/>
        <v>2</v>
      </c>
      <c r="BA61">
        <f t="shared" si="108"/>
        <v>6</v>
      </c>
      <c r="BB61">
        <f t="shared" si="108"/>
        <v>3</v>
      </c>
      <c r="BC61">
        <f t="shared" si="108"/>
        <v>1</v>
      </c>
      <c r="BD61">
        <f t="shared" si="108"/>
        <v>8</v>
      </c>
      <c r="BE61">
        <f t="shared" si="108"/>
        <v>2</v>
      </c>
      <c r="BF61">
        <f t="shared" si="108"/>
        <v>2</v>
      </c>
      <c r="BG61">
        <f t="shared" si="108"/>
        <v>11</v>
      </c>
      <c r="BH61">
        <f t="shared" si="108"/>
        <v>11</v>
      </c>
      <c r="BI61">
        <f t="shared" si="108"/>
        <v>11</v>
      </c>
      <c r="BJ61">
        <f>'s1c2_nyers (2)'!W85</f>
        <v>670714</v>
      </c>
    </row>
    <row r="62" spans="11:62" x14ac:dyDescent="0.3">
      <c r="AX62">
        <f t="shared" ref="AX62:BI62" si="109">AX50</f>
        <v>2019</v>
      </c>
      <c r="AY62">
        <f t="shared" si="109"/>
        <v>1</v>
      </c>
      <c r="AZ62">
        <f t="shared" si="109"/>
        <v>1</v>
      </c>
      <c r="BA62">
        <f t="shared" si="109"/>
        <v>5</v>
      </c>
      <c r="BB62">
        <f t="shared" si="109"/>
        <v>7</v>
      </c>
      <c r="BC62">
        <f t="shared" si="109"/>
        <v>7</v>
      </c>
      <c r="BD62">
        <f t="shared" si="109"/>
        <v>3</v>
      </c>
      <c r="BE62">
        <f t="shared" si="109"/>
        <v>11</v>
      </c>
      <c r="BF62">
        <f t="shared" si="109"/>
        <v>3</v>
      </c>
      <c r="BG62">
        <f t="shared" si="109"/>
        <v>6</v>
      </c>
      <c r="BH62">
        <f t="shared" si="109"/>
        <v>7</v>
      </c>
      <c r="BI62">
        <f t="shared" si="109"/>
        <v>7</v>
      </c>
      <c r="BJ62">
        <f>'s1c2_nyers (2)'!W86</f>
        <v>632784</v>
      </c>
    </row>
    <row r="63" spans="11:62" x14ac:dyDescent="0.3">
      <c r="AX63">
        <f t="shared" ref="AX63:BI63" si="110">AX51</f>
        <v>2020</v>
      </c>
      <c r="AY63">
        <f t="shared" si="110"/>
        <v>7</v>
      </c>
      <c r="AZ63">
        <f t="shared" si="110"/>
        <v>7</v>
      </c>
      <c r="BA63">
        <f t="shared" si="110"/>
        <v>10</v>
      </c>
      <c r="BB63">
        <f t="shared" si="110"/>
        <v>4</v>
      </c>
      <c r="BC63">
        <f t="shared" si="110"/>
        <v>8</v>
      </c>
      <c r="BD63">
        <f t="shared" si="110"/>
        <v>11</v>
      </c>
      <c r="BE63">
        <f t="shared" si="110"/>
        <v>6</v>
      </c>
      <c r="BF63">
        <f t="shared" si="110"/>
        <v>8</v>
      </c>
      <c r="BG63">
        <f t="shared" si="110"/>
        <v>2</v>
      </c>
      <c r="BH63">
        <f t="shared" si="110"/>
        <v>10</v>
      </c>
      <c r="BI63">
        <f t="shared" si="110"/>
        <v>10</v>
      </c>
      <c r="BJ63">
        <f>'s1c2_nyers (2)'!W87</f>
        <v>618759</v>
      </c>
    </row>
    <row r="64" spans="11:62" x14ac:dyDescent="0.3">
      <c r="AX64">
        <f t="shared" ref="AX64:BI64" si="111">AX52</f>
        <v>2021</v>
      </c>
      <c r="AY64">
        <f t="shared" si="111"/>
        <v>3</v>
      </c>
      <c r="AZ64">
        <f t="shared" si="111"/>
        <v>3</v>
      </c>
      <c r="BA64">
        <f t="shared" si="111"/>
        <v>11</v>
      </c>
      <c r="BB64">
        <f t="shared" si="111"/>
        <v>9</v>
      </c>
      <c r="BC64">
        <f t="shared" si="111"/>
        <v>10</v>
      </c>
      <c r="BD64">
        <f t="shared" si="111"/>
        <v>10</v>
      </c>
      <c r="BE64">
        <f t="shared" si="111"/>
        <v>3</v>
      </c>
      <c r="BF64">
        <f t="shared" si="111"/>
        <v>7</v>
      </c>
      <c r="BG64">
        <f t="shared" si="111"/>
        <v>1</v>
      </c>
      <c r="BH64">
        <f t="shared" si="111"/>
        <v>8</v>
      </c>
      <c r="BI64">
        <f t="shared" si="111"/>
        <v>8</v>
      </c>
      <c r="BJ64">
        <f>'s1c2_nyers (2)'!W88</f>
        <v>598628</v>
      </c>
    </row>
    <row r="65" spans="50:62" x14ac:dyDescent="0.3">
      <c r="AX65">
        <f t="shared" ref="AX65:BI65" si="112">AX53</f>
        <v>2022</v>
      </c>
      <c r="AY65">
        <f t="shared" si="112"/>
        <v>5</v>
      </c>
      <c r="AZ65">
        <f t="shared" si="112"/>
        <v>5</v>
      </c>
      <c r="BA65">
        <f t="shared" si="112"/>
        <v>1</v>
      </c>
      <c r="BB65">
        <f t="shared" si="112"/>
        <v>9</v>
      </c>
      <c r="BC65">
        <f t="shared" si="112"/>
        <v>2</v>
      </c>
      <c r="BD65">
        <f t="shared" si="112"/>
        <v>4</v>
      </c>
      <c r="BE65">
        <f t="shared" si="112"/>
        <v>4</v>
      </c>
      <c r="BF65">
        <f t="shared" si="112"/>
        <v>5</v>
      </c>
      <c r="BG65">
        <f t="shared" si="112"/>
        <v>9</v>
      </c>
      <c r="BH65">
        <f t="shared" si="112"/>
        <v>3</v>
      </c>
      <c r="BI65">
        <f t="shared" si="112"/>
        <v>3</v>
      </c>
      <c r="BJ65">
        <f>'s1c2_nyers (2)'!W89</f>
        <v>612789</v>
      </c>
    </row>
    <row r="66" spans="50:62" x14ac:dyDescent="0.3">
      <c r="BJ66" t="str">
        <f>'s1c2_nyers (2)'!W90</f>
        <v>y5</v>
      </c>
    </row>
    <row r="67" spans="50:62" x14ac:dyDescent="0.3">
      <c r="AX67">
        <f>AX55</f>
        <v>2011</v>
      </c>
      <c r="AY67">
        <f t="shared" ref="AY67:BI67" si="113">AY55</f>
        <v>11</v>
      </c>
      <c r="AZ67">
        <f t="shared" si="113"/>
        <v>11</v>
      </c>
      <c r="BA67">
        <f t="shared" si="113"/>
        <v>3</v>
      </c>
      <c r="BB67">
        <f t="shared" si="113"/>
        <v>5</v>
      </c>
      <c r="BC67">
        <f t="shared" si="113"/>
        <v>5</v>
      </c>
      <c r="BD67">
        <f t="shared" si="113"/>
        <v>1</v>
      </c>
      <c r="BE67">
        <f t="shared" si="113"/>
        <v>5</v>
      </c>
      <c r="BF67">
        <f t="shared" si="113"/>
        <v>6</v>
      </c>
      <c r="BG67">
        <f t="shared" si="113"/>
        <v>10</v>
      </c>
      <c r="BH67">
        <f t="shared" si="113"/>
        <v>2</v>
      </c>
      <c r="BI67">
        <f t="shared" si="113"/>
        <v>2</v>
      </c>
      <c r="BJ67">
        <f>'s1c2_nyers (2)'!W91</f>
        <v>184995</v>
      </c>
    </row>
    <row r="68" spans="50:62" x14ac:dyDescent="0.3">
      <c r="AX68">
        <f t="shared" ref="AX68:BI68" si="114">AX56</f>
        <v>2012</v>
      </c>
      <c r="AY68">
        <f t="shared" si="114"/>
        <v>9</v>
      </c>
      <c r="AZ68">
        <f t="shared" si="114"/>
        <v>9</v>
      </c>
      <c r="BA68">
        <f t="shared" si="114"/>
        <v>7</v>
      </c>
      <c r="BB68">
        <f t="shared" si="114"/>
        <v>7</v>
      </c>
      <c r="BC68">
        <f t="shared" si="114"/>
        <v>10</v>
      </c>
      <c r="BD68">
        <f t="shared" si="114"/>
        <v>6</v>
      </c>
      <c r="BE68">
        <f t="shared" si="114"/>
        <v>1</v>
      </c>
      <c r="BF68">
        <f t="shared" si="114"/>
        <v>10</v>
      </c>
      <c r="BG68">
        <f t="shared" si="114"/>
        <v>3</v>
      </c>
      <c r="BH68">
        <f t="shared" si="114"/>
        <v>9</v>
      </c>
      <c r="BI68">
        <f t="shared" si="114"/>
        <v>9</v>
      </c>
      <c r="BJ68">
        <f>'s1c2_nyers (2)'!W92</f>
        <v>236198</v>
      </c>
    </row>
    <row r="69" spans="50:62" x14ac:dyDescent="0.3">
      <c r="AX69">
        <f t="shared" ref="AX69:BI69" si="115">AX57</f>
        <v>2013</v>
      </c>
      <c r="AY69">
        <f t="shared" si="115"/>
        <v>8</v>
      </c>
      <c r="AZ69">
        <f t="shared" si="115"/>
        <v>8</v>
      </c>
      <c r="BA69">
        <f t="shared" si="115"/>
        <v>1</v>
      </c>
      <c r="BB69">
        <f t="shared" si="115"/>
        <v>9</v>
      </c>
      <c r="BC69">
        <f t="shared" si="115"/>
        <v>8</v>
      </c>
      <c r="BD69">
        <f t="shared" si="115"/>
        <v>2</v>
      </c>
      <c r="BE69">
        <f t="shared" si="115"/>
        <v>10</v>
      </c>
      <c r="BF69">
        <f t="shared" si="115"/>
        <v>11</v>
      </c>
      <c r="BG69">
        <f t="shared" si="115"/>
        <v>4</v>
      </c>
      <c r="BH69">
        <f t="shared" si="115"/>
        <v>1</v>
      </c>
      <c r="BI69">
        <f t="shared" si="115"/>
        <v>1</v>
      </c>
      <c r="BJ69">
        <f>'s1c2_nyers (2)'!W93</f>
        <v>195571</v>
      </c>
    </row>
    <row r="70" spans="50:62" x14ac:dyDescent="0.3">
      <c r="AX70">
        <f t="shared" ref="AX70:BI70" si="116">AX58</f>
        <v>2015</v>
      </c>
      <c r="AY70">
        <f t="shared" si="116"/>
        <v>4</v>
      </c>
      <c r="AZ70">
        <f t="shared" si="116"/>
        <v>4</v>
      </c>
      <c r="BA70">
        <f t="shared" si="116"/>
        <v>8</v>
      </c>
      <c r="BB70">
        <f t="shared" si="116"/>
        <v>6</v>
      </c>
      <c r="BC70">
        <f t="shared" si="116"/>
        <v>3</v>
      </c>
      <c r="BD70">
        <f t="shared" si="116"/>
        <v>8</v>
      </c>
      <c r="BE70">
        <f t="shared" si="116"/>
        <v>7</v>
      </c>
      <c r="BF70">
        <f t="shared" si="116"/>
        <v>1</v>
      </c>
      <c r="BG70">
        <f t="shared" si="116"/>
        <v>5</v>
      </c>
      <c r="BH70">
        <f t="shared" si="116"/>
        <v>6</v>
      </c>
      <c r="BI70">
        <f t="shared" si="116"/>
        <v>6</v>
      </c>
      <c r="BJ70">
        <f>'s1c2_nyers (2)'!W94</f>
        <v>231944</v>
      </c>
    </row>
    <row r="71" spans="50:62" x14ac:dyDescent="0.3">
      <c r="AX71">
        <f t="shared" ref="AX71:BI71" si="117">AX59</f>
        <v>2016</v>
      </c>
      <c r="AY71">
        <f t="shared" si="117"/>
        <v>10</v>
      </c>
      <c r="AZ71">
        <f t="shared" si="117"/>
        <v>10</v>
      </c>
      <c r="BA71">
        <f t="shared" si="117"/>
        <v>9</v>
      </c>
      <c r="BB71">
        <f t="shared" si="117"/>
        <v>1</v>
      </c>
      <c r="BC71">
        <f t="shared" si="117"/>
        <v>5</v>
      </c>
      <c r="BD71">
        <f t="shared" si="117"/>
        <v>5</v>
      </c>
      <c r="BE71">
        <f t="shared" si="117"/>
        <v>8</v>
      </c>
      <c r="BF71">
        <f t="shared" si="117"/>
        <v>3</v>
      </c>
      <c r="BG71">
        <f t="shared" si="117"/>
        <v>8</v>
      </c>
      <c r="BH71">
        <f t="shared" si="117"/>
        <v>4</v>
      </c>
      <c r="BI71">
        <f t="shared" si="117"/>
        <v>4</v>
      </c>
      <c r="BJ71">
        <f>'s1c2_nyers (2)'!W95</f>
        <v>379845</v>
      </c>
    </row>
    <row r="72" spans="50:62" x14ac:dyDescent="0.3">
      <c r="AX72">
        <f t="shared" ref="AX72:BI72" si="118">AX60</f>
        <v>2017</v>
      </c>
      <c r="AY72">
        <f t="shared" si="118"/>
        <v>6</v>
      </c>
      <c r="AZ72">
        <f t="shared" si="118"/>
        <v>6</v>
      </c>
      <c r="BA72">
        <f t="shared" si="118"/>
        <v>4</v>
      </c>
      <c r="BB72">
        <f t="shared" si="118"/>
        <v>2</v>
      </c>
      <c r="BC72">
        <f t="shared" si="118"/>
        <v>3</v>
      </c>
      <c r="BD72">
        <f t="shared" si="118"/>
        <v>7</v>
      </c>
      <c r="BE72">
        <f t="shared" si="118"/>
        <v>9</v>
      </c>
      <c r="BF72">
        <f t="shared" si="118"/>
        <v>9</v>
      </c>
      <c r="BG72">
        <f t="shared" si="118"/>
        <v>7</v>
      </c>
      <c r="BH72">
        <f t="shared" si="118"/>
        <v>5</v>
      </c>
      <c r="BI72">
        <f t="shared" si="118"/>
        <v>5</v>
      </c>
      <c r="BJ72">
        <f>'s1c2_nyers (2)'!W96</f>
        <v>342932</v>
      </c>
    </row>
    <row r="73" spans="50:62" x14ac:dyDescent="0.3">
      <c r="AX73">
        <f t="shared" ref="AX73:BI73" si="119">AX61</f>
        <v>2018</v>
      </c>
      <c r="AY73">
        <f t="shared" si="119"/>
        <v>2</v>
      </c>
      <c r="AZ73">
        <f t="shared" si="119"/>
        <v>2</v>
      </c>
      <c r="BA73">
        <f t="shared" si="119"/>
        <v>6</v>
      </c>
      <c r="BB73">
        <f t="shared" si="119"/>
        <v>3</v>
      </c>
      <c r="BC73">
        <f t="shared" si="119"/>
        <v>1</v>
      </c>
      <c r="BD73">
        <f t="shared" si="119"/>
        <v>8</v>
      </c>
      <c r="BE73">
        <f t="shared" si="119"/>
        <v>2</v>
      </c>
      <c r="BF73">
        <f t="shared" si="119"/>
        <v>2</v>
      </c>
      <c r="BG73">
        <f t="shared" si="119"/>
        <v>11</v>
      </c>
      <c r="BH73">
        <f t="shared" si="119"/>
        <v>11</v>
      </c>
      <c r="BI73">
        <f t="shared" si="119"/>
        <v>11</v>
      </c>
      <c r="BJ73">
        <f>'s1c2_nyers (2)'!W97</f>
        <v>277857</v>
      </c>
    </row>
    <row r="74" spans="50:62" x14ac:dyDescent="0.3">
      <c r="AX74">
        <f t="shared" ref="AX74:BI74" si="120">AX62</f>
        <v>2019</v>
      </c>
      <c r="AY74">
        <f t="shared" si="120"/>
        <v>1</v>
      </c>
      <c r="AZ74">
        <f t="shared" si="120"/>
        <v>1</v>
      </c>
      <c r="BA74">
        <f t="shared" si="120"/>
        <v>5</v>
      </c>
      <c r="BB74">
        <f t="shared" si="120"/>
        <v>7</v>
      </c>
      <c r="BC74">
        <f t="shared" si="120"/>
        <v>7</v>
      </c>
      <c r="BD74">
        <f t="shared" si="120"/>
        <v>3</v>
      </c>
      <c r="BE74">
        <f t="shared" si="120"/>
        <v>11</v>
      </c>
      <c r="BF74">
        <f t="shared" si="120"/>
        <v>3</v>
      </c>
      <c r="BG74">
        <f t="shared" si="120"/>
        <v>6</v>
      </c>
      <c r="BH74">
        <f t="shared" si="120"/>
        <v>7</v>
      </c>
      <c r="BI74">
        <f t="shared" si="120"/>
        <v>7</v>
      </c>
      <c r="BJ74">
        <f>'s1c2_nyers (2)'!W98</f>
        <v>305358</v>
      </c>
    </row>
    <row r="75" spans="50:62" x14ac:dyDescent="0.3">
      <c r="AX75">
        <f t="shared" ref="AX75:BI75" si="121">AX63</f>
        <v>2020</v>
      </c>
      <c r="AY75">
        <f t="shared" si="121"/>
        <v>7</v>
      </c>
      <c r="AZ75">
        <f t="shared" si="121"/>
        <v>7</v>
      </c>
      <c r="BA75">
        <f t="shared" si="121"/>
        <v>10</v>
      </c>
      <c r="BB75">
        <f t="shared" si="121"/>
        <v>4</v>
      </c>
      <c r="BC75">
        <f t="shared" si="121"/>
        <v>8</v>
      </c>
      <c r="BD75">
        <f t="shared" si="121"/>
        <v>11</v>
      </c>
      <c r="BE75">
        <f t="shared" si="121"/>
        <v>6</v>
      </c>
      <c r="BF75">
        <f t="shared" si="121"/>
        <v>8</v>
      </c>
      <c r="BG75">
        <f t="shared" si="121"/>
        <v>2</v>
      </c>
      <c r="BH75">
        <f t="shared" si="121"/>
        <v>10</v>
      </c>
      <c r="BI75">
        <f t="shared" si="121"/>
        <v>10</v>
      </c>
      <c r="BJ75">
        <f>'s1c2_nyers (2)'!W99</f>
        <v>325328</v>
      </c>
    </row>
    <row r="76" spans="50:62" x14ac:dyDescent="0.3">
      <c r="AX76">
        <f t="shared" ref="AX76:BI76" si="122">AX64</f>
        <v>2021</v>
      </c>
      <c r="AY76">
        <f t="shared" si="122"/>
        <v>3</v>
      </c>
      <c r="AZ76">
        <f t="shared" si="122"/>
        <v>3</v>
      </c>
      <c r="BA76">
        <f t="shared" si="122"/>
        <v>11</v>
      </c>
      <c r="BB76">
        <f t="shared" si="122"/>
        <v>9</v>
      </c>
      <c r="BC76">
        <f t="shared" si="122"/>
        <v>10</v>
      </c>
      <c r="BD76">
        <f t="shared" si="122"/>
        <v>10</v>
      </c>
      <c r="BE76">
        <f t="shared" si="122"/>
        <v>3</v>
      </c>
      <c r="BF76">
        <f t="shared" si="122"/>
        <v>7</v>
      </c>
      <c r="BG76">
        <f t="shared" si="122"/>
        <v>1</v>
      </c>
      <c r="BH76">
        <f t="shared" si="122"/>
        <v>8</v>
      </c>
      <c r="BI76">
        <f t="shared" si="122"/>
        <v>8</v>
      </c>
      <c r="BJ76">
        <f>'s1c2_nyers (2)'!W100</f>
        <v>352809</v>
      </c>
    </row>
    <row r="77" spans="50:62" x14ac:dyDescent="0.3">
      <c r="AX77">
        <f t="shared" ref="AX77:BI77" si="123">AX65</f>
        <v>2022</v>
      </c>
      <c r="AY77">
        <f t="shared" si="123"/>
        <v>5</v>
      </c>
      <c r="AZ77">
        <f t="shared" si="123"/>
        <v>5</v>
      </c>
      <c r="BA77">
        <f t="shared" si="123"/>
        <v>1</v>
      </c>
      <c r="BB77">
        <f t="shared" si="123"/>
        <v>9</v>
      </c>
      <c r="BC77">
        <f t="shared" si="123"/>
        <v>2</v>
      </c>
      <c r="BD77">
        <f t="shared" si="123"/>
        <v>4</v>
      </c>
      <c r="BE77">
        <f t="shared" si="123"/>
        <v>4</v>
      </c>
      <c r="BF77">
        <f t="shared" si="123"/>
        <v>5</v>
      </c>
      <c r="BG77">
        <f t="shared" si="123"/>
        <v>9</v>
      </c>
      <c r="BH77">
        <f t="shared" si="123"/>
        <v>3</v>
      </c>
      <c r="BI77">
        <f t="shared" si="123"/>
        <v>3</v>
      </c>
      <c r="BJ77">
        <f>'s1c2_nyers (2)'!W101</f>
        <v>326239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231E-8858-476C-A5B7-12F537459E1F}">
  <dimension ref="A1:N71"/>
  <sheetViews>
    <sheetView zoomScale="72" workbookViewId="0"/>
  </sheetViews>
  <sheetFormatPr defaultRowHeight="14.4" x14ac:dyDescent="0.3"/>
  <sheetData>
    <row r="1" spans="1:12" ht="18" x14ac:dyDescent="0.3">
      <c r="A1" s="20"/>
    </row>
    <row r="2" spans="1:12" x14ac:dyDescent="0.3">
      <c r="A2" s="21"/>
    </row>
    <row r="5" spans="1:12" ht="15.6" x14ac:dyDescent="0.3">
      <c r="A5" s="22" t="s">
        <v>49</v>
      </c>
      <c r="B5" s="23">
        <v>8113648</v>
      </c>
      <c r="C5" s="22" t="s">
        <v>50</v>
      </c>
      <c r="D5" s="23">
        <v>11</v>
      </c>
      <c r="E5" s="22" t="s">
        <v>51</v>
      </c>
      <c r="F5" s="23">
        <v>9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119</v>
      </c>
    </row>
    <row r="6" spans="1:12" ht="18.600000000000001" thickBot="1" x14ac:dyDescent="0.35">
      <c r="A6" s="20"/>
    </row>
    <row r="7" spans="1:12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66</v>
      </c>
    </row>
    <row r="8" spans="1:12" ht="15" thickBot="1" x14ac:dyDescent="0.35">
      <c r="A8" s="24" t="s">
        <v>67</v>
      </c>
      <c r="B8" s="25">
        <v>8</v>
      </c>
      <c r="C8" s="25">
        <v>6</v>
      </c>
      <c r="D8" s="25">
        <v>4</v>
      </c>
      <c r="E8" s="25">
        <v>3</v>
      </c>
      <c r="F8" s="25">
        <v>3</v>
      </c>
      <c r="G8" s="25">
        <v>6</v>
      </c>
      <c r="H8" s="25">
        <v>5</v>
      </c>
      <c r="I8" s="25">
        <v>3</v>
      </c>
      <c r="J8" s="25">
        <v>3</v>
      </c>
      <c r="K8" s="25">
        <v>71336</v>
      </c>
    </row>
    <row r="9" spans="1:12" ht="15" thickBot="1" x14ac:dyDescent="0.35">
      <c r="A9" s="24" t="s">
        <v>68</v>
      </c>
      <c r="B9" s="25">
        <v>7</v>
      </c>
      <c r="C9" s="25">
        <v>7</v>
      </c>
      <c r="D9" s="25">
        <v>1</v>
      </c>
      <c r="E9" s="25">
        <v>7</v>
      </c>
      <c r="F9" s="25">
        <v>3</v>
      </c>
      <c r="G9" s="25">
        <v>6</v>
      </c>
      <c r="H9" s="25">
        <v>5</v>
      </c>
      <c r="I9" s="25">
        <v>4</v>
      </c>
      <c r="J9" s="25">
        <v>4</v>
      </c>
      <c r="K9" s="25">
        <v>68754</v>
      </c>
    </row>
    <row r="10" spans="1:12" ht="15" thickBot="1" x14ac:dyDescent="0.35">
      <c r="A10" s="24" t="s">
        <v>69</v>
      </c>
      <c r="B10" s="25">
        <v>6</v>
      </c>
      <c r="C10" s="25">
        <v>5</v>
      </c>
      <c r="D10" s="25">
        <v>3</v>
      </c>
      <c r="E10" s="25">
        <v>6</v>
      </c>
      <c r="F10" s="25">
        <v>3</v>
      </c>
      <c r="G10" s="25">
        <v>6</v>
      </c>
      <c r="H10" s="25">
        <v>5</v>
      </c>
      <c r="I10" s="25">
        <v>1</v>
      </c>
      <c r="J10" s="25">
        <v>1</v>
      </c>
      <c r="K10" s="25">
        <v>68851</v>
      </c>
    </row>
    <row r="11" spans="1:12" ht="15" thickBot="1" x14ac:dyDescent="0.35">
      <c r="A11" s="24" t="s">
        <v>70</v>
      </c>
      <c r="B11" s="25">
        <v>8</v>
      </c>
      <c r="C11" s="25">
        <v>9</v>
      </c>
      <c r="D11" s="25">
        <v>2</v>
      </c>
      <c r="E11" s="25">
        <v>5</v>
      </c>
      <c r="F11" s="25">
        <v>3</v>
      </c>
      <c r="G11" s="25">
        <v>6</v>
      </c>
      <c r="H11" s="25">
        <v>5</v>
      </c>
      <c r="I11" s="25">
        <v>2</v>
      </c>
      <c r="J11" s="25">
        <v>2</v>
      </c>
      <c r="K11" s="25">
        <v>61656</v>
      </c>
    </row>
    <row r="12" spans="1:12" ht="15" thickBot="1" x14ac:dyDescent="0.35">
      <c r="A12" s="24" t="s">
        <v>71</v>
      </c>
      <c r="B12" s="25">
        <v>1</v>
      </c>
      <c r="C12" s="25">
        <v>3</v>
      </c>
      <c r="D12" s="25">
        <v>6</v>
      </c>
      <c r="E12" s="25">
        <v>11</v>
      </c>
      <c r="F12" s="25">
        <v>3</v>
      </c>
      <c r="G12" s="25">
        <v>2</v>
      </c>
      <c r="H12" s="25">
        <v>2</v>
      </c>
      <c r="I12" s="25">
        <v>9</v>
      </c>
      <c r="J12" s="25">
        <v>9</v>
      </c>
      <c r="K12" s="25">
        <v>19354</v>
      </c>
    </row>
    <row r="13" spans="1:12" ht="15" thickBot="1" x14ac:dyDescent="0.35">
      <c r="A13" s="24" t="s">
        <v>72</v>
      </c>
      <c r="B13" s="25">
        <v>5</v>
      </c>
      <c r="C13" s="25">
        <v>8</v>
      </c>
      <c r="D13" s="25">
        <v>6</v>
      </c>
      <c r="E13" s="25">
        <v>2</v>
      </c>
      <c r="F13" s="25">
        <v>3</v>
      </c>
      <c r="G13" s="25">
        <v>3</v>
      </c>
      <c r="H13" s="25">
        <v>5</v>
      </c>
      <c r="I13" s="25">
        <v>5</v>
      </c>
      <c r="J13" s="25">
        <v>5</v>
      </c>
      <c r="K13" s="25">
        <v>44548</v>
      </c>
    </row>
    <row r="14" spans="1:12" ht="15" thickBot="1" x14ac:dyDescent="0.35">
      <c r="A14" s="24" t="s">
        <v>73</v>
      </c>
      <c r="B14" s="25">
        <v>8</v>
      </c>
      <c r="C14" s="25">
        <v>10</v>
      </c>
      <c r="D14" s="25">
        <v>6</v>
      </c>
      <c r="E14" s="25">
        <v>1</v>
      </c>
      <c r="F14" s="25">
        <v>3</v>
      </c>
      <c r="G14" s="25">
        <v>6</v>
      </c>
      <c r="H14" s="25">
        <v>5</v>
      </c>
      <c r="I14" s="25">
        <v>11</v>
      </c>
      <c r="J14" s="25">
        <v>11</v>
      </c>
      <c r="K14" s="25">
        <v>18181</v>
      </c>
    </row>
    <row r="15" spans="1:12" ht="15" thickBot="1" x14ac:dyDescent="0.35">
      <c r="A15" s="24" t="s">
        <v>74</v>
      </c>
      <c r="B15" s="25">
        <v>2</v>
      </c>
      <c r="C15" s="25">
        <v>1</v>
      </c>
      <c r="D15" s="25">
        <v>6</v>
      </c>
      <c r="E15" s="25">
        <v>10</v>
      </c>
      <c r="F15" s="25">
        <v>3</v>
      </c>
      <c r="G15" s="25">
        <v>4</v>
      </c>
      <c r="H15" s="25">
        <v>3</v>
      </c>
      <c r="I15" s="25">
        <v>7</v>
      </c>
      <c r="J15" s="25">
        <v>7</v>
      </c>
      <c r="K15" s="25">
        <v>23952</v>
      </c>
    </row>
    <row r="16" spans="1:12" ht="15" thickBot="1" x14ac:dyDescent="0.35">
      <c r="A16" s="24" t="s">
        <v>75</v>
      </c>
      <c r="B16" s="25">
        <v>2</v>
      </c>
      <c r="C16" s="25">
        <v>4</v>
      </c>
      <c r="D16" s="25">
        <v>6</v>
      </c>
      <c r="E16" s="25">
        <v>9</v>
      </c>
      <c r="F16" s="25">
        <v>1</v>
      </c>
      <c r="G16" s="25">
        <v>6</v>
      </c>
      <c r="H16" s="25">
        <v>3</v>
      </c>
      <c r="I16" s="25">
        <v>6</v>
      </c>
      <c r="J16" s="25">
        <v>6</v>
      </c>
      <c r="K16" s="25">
        <v>20497</v>
      </c>
    </row>
    <row r="17" spans="1:11" ht="15" thickBot="1" x14ac:dyDescent="0.35">
      <c r="A17" s="24" t="s">
        <v>76</v>
      </c>
      <c r="B17" s="25">
        <v>8</v>
      </c>
      <c r="C17" s="25">
        <v>10</v>
      </c>
      <c r="D17" s="25">
        <v>6</v>
      </c>
      <c r="E17" s="25">
        <v>4</v>
      </c>
      <c r="F17" s="25">
        <v>3</v>
      </c>
      <c r="G17" s="25">
        <v>1</v>
      </c>
      <c r="H17" s="25">
        <v>1</v>
      </c>
      <c r="I17" s="25">
        <v>10</v>
      </c>
      <c r="J17" s="25">
        <v>10</v>
      </c>
      <c r="K17" s="25">
        <v>8445</v>
      </c>
    </row>
    <row r="18" spans="1:11" ht="15" thickBot="1" x14ac:dyDescent="0.35">
      <c r="A18" s="24" t="s">
        <v>77</v>
      </c>
      <c r="B18" s="25">
        <v>4</v>
      </c>
      <c r="C18" s="25">
        <v>2</v>
      </c>
      <c r="D18" s="25">
        <v>5</v>
      </c>
      <c r="E18" s="25">
        <v>8</v>
      </c>
      <c r="F18" s="25">
        <v>2</v>
      </c>
      <c r="G18" s="25">
        <v>5</v>
      </c>
      <c r="H18" s="25">
        <v>5</v>
      </c>
      <c r="I18" s="25">
        <v>8</v>
      </c>
      <c r="J18" s="25">
        <v>8</v>
      </c>
      <c r="K18" s="25">
        <v>25862</v>
      </c>
    </row>
    <row r="19" spans="1:11" ht="18.600000000000001" thickBot="1" x14ac:dyDescent="0.35">
      <c r="A19" s="20"/>
    </row>
    <row r="20" spans="1:11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</row>
    <row r="21" spans="1:11" ht="15" thickBot="1" x14ac:dyDescent="0.35">
      <c r="A21" s="24" t="s">
        <v>79</v>
      </c>
      <c r="B21" s="25" t="s">
        <v>80</v>
      </c>
      <c r="C21" s="25" t="s">
        <v>81</v>
      </c>
      <c r="D21" s="25" t="s">
        <v>82</v>
      </c>
      <c r="E21" s="25" t="s">
        <v>83</v>
      </c>
      <c r="F21" s="25" t="s">
        <v>84</v>
      </c>
      <c r="G21" s="25" t="s">
        <v>85</v>
      </c>
      <c r="H21" s="25" t="s">
        <v>86</v>
      </c>
      <c r="I21" s="25" t="s">
        <v>87</v>
      </c>
      <c r="J21" s="25" t="s">
        <v>86</v>
      </c>
    </row>
    <row r="22" spans="1:11" ht="15" thickBot="1" x14ac:dyDescent="0.35">
      <c r="A22" s="24" t="s">
        <v>88</v>
      </c>
      <c r="B22" s="25" t="s">
        <v>86</v>
      </c>
      <c r="C22" s="25" t="s">
        <v>81</v>
      </c>
      <c r="D22" s="25" t="s">
        <v>89</v>
      </c>
      <c r="E22" s="25" t="s">
        <v>83</v>
      </c>
      <c r="F22" s="25" t="s">
        <v>90</v>
      </c>
      <c r="G22" s="25" t="s">
        <v>85</v>
      </c>
      <c r="H22" s="25" t="s">
        <v>86</v>
      </c>
      <c r="I22" s="25" t="s">
        <v>91</v>
      </c>
      <c r="J22" s="25" t="s">
        <v>86</v>
      </c>
    </row>
    <row r="23" spans="1:11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83</v>
      </c>
      <c r="F23" s="25" t="s">
        <v>86</v>
      </c>
      <c r="G23" s="25" t="s">
        <v>85</v>
      </c>
      <c r="H23" s="25" t="s">
        <v>86</v>
      </c>
      <c r="I23" s="25" t="s">
        <v>91</v>
      </c>
      <c r="J23" s="25" t="s">
        <v>86</v>
      </c>
    </row>
    <row r="24" spans="1:11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94</v>
      </c>
      <c r="J24" s="25" t="s">
        <v>86</v>
      </c>
    </row>
    <row r="25" spans="1:11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94</v>
      </c>
      <c r="J25" s="25" t="s">
        <v>86</v>
      </c>
    </row>
    <row r="26" spans="1:11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</row>
    <row r="27" spans="1:11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</row>
    <row r="28" spans="1:11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</row>
    <row r="29" spans="1:11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</row>
    <row r="30" spans="1:11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</row>
    <row r="31" spans="1:11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</row>
    <row r="32" spans="1:11" ht="18.600000000000001" thickBot="1" x14ac:dyDescent="0.35">
      <c r="A32" s="20"/>
    </row>
    <row r="33" spans="1:14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</row>
    <row r="34" spans="1:14" ht="15" thickBot="1" x14ac:dyDescent="0.35">
      <c r="A34" s="24" t="s">
        <v>79</v>
      </c>
      <c r="B34" s="25">
        <v>10909</v>
      </c>
      <c r="C34" s="25">
        <v>23952</v>
      </c>
      <c r="D34" s="25">
        <v>50832</v>
      </c>
      <c r="E34" s="25">
        <v>18181</v>
      </c>
      <c r="F34" s="25">
        <v>20497</v>
      </c>
      <c r="G34" s="25">
        <v>8445</v>
      </c>
      <c r="H34" s="25">
        <v>0</v>
      </c>
      <c r="I34" s="25">
        <v>68851</v>
      </c>
      <c r="J34" s="25">
        <v>0</v>
      </c>
    </row>
    <row r="35" spans="1:14" ht="15" thickBot="1" x14ac:dyDescent="0.35">
      <c r="A35" s="24" t="s">
        <v>88</v>
      </c>
      <c r="B35" s="25">
        <v>0</v>
      </c>
      <c r="C35" s="25">
        <v>23952</v>
      </c>
      <c r="D35" s="25">
        <v>8501</v>
      </c>
      <c r="E35" s="25">
        <v>18181</v>
      </c>
      <c r="F35" s="25">
        <v>1910</v>
      </c>
      <c r="G35" s="25">
        <v>8445</v>
      </c>
      <c r="H35" s="25">
        <v>0</v>
      </c>
      <c r="I35" s="25">
        <v>53155</v>
      </c>
      <c r="J35" s="25">
        <v>0</v>
      </c>
    </row>
    <row r="36" spans="1:14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18181</v>
      </c>
      <c r="F36" s="25">
        <v>0</v>
      </c>
      <c r="G36" s="25">
        <v>8445</v>
      </c>
      <c r="H36" s="25">
        <v>0</v>
      </c>
      <c r="I36" s="25">
        <v>53155</v>
      </c>
      <c r="J36" s="25">
        <v>0</v>
      </c>
    </row>
    <row r="37" spans="1:14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17922</v>
      </c>
      <c r="J37" s="25">
        <v>0</v>
      </c>
    </row>
    <row r="38" spans="1:14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17922</v>
      </c>
      <c r="J38" s="25">
        <v>0</v>
      </c>
    </row>
    <row r="39" spans="1:14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</row>
    <row r="40" spans="1:14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</row>
    <row r="41" spans="1:14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</row>
    <row r="42" spans="1:14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1:14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1:14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</row>
    <row r="45" spans="1:14" ht="101.4" thickBot="1" x14ac:dyDescent="0.35">
      <c r="A45" s="20"/>
      <c r="H45" s="34" t="s">
        <v>186</v>
      </c>
      <c r="J45" s="34" t="s">
        <v>185</v>
      </c>
    </row>
    <row r="46" spans="1:14" ht="20.399999999999999" thickBot="1" x14ac:dyDescent="0.35">
      <c r="A46" s="24" t="s">
        <v>103</v>
      </c>
      <c r="B46" s="24" t="str">
        <f>ellenorzomodell1!B46</f>
        <v>1 - nehezen alszom el</v>
      </c>
      <c r="C46" s="24" t="str">
        <f>ellenorzomodell1!C46</f>
        <v>2 - korán ébredek</v>
      </c>
      <c r="D46" s="24" t="str">
        <f>ellenorzomodell1!D46</f>
        <v>3 - több részletben alszom</v>
      </c>
      <c r="E46" s="24" t="str">
        <f>ellenorzomodell1!E46</f>
        <v>4 - 1. és 2. válasz együtt</v>
      </c>
      <c r="F46" s="24" t="str">
        <f>ellenorzomodell1!F46</f>
        <v>5 - 1. és 3. válasz együtt</v>
      </c>
      <c r="G46" s="24" t="str">
        <f>ellenorzomodell1!G46</f>
        <v>6 - 2. és 3. válasz együtt</v>
      </c>
      <c r="H46" s="32" t="str">
        <f>ellenorzomodell1!H46</f>
        <v>7 - 1., 2., 3. együtt</v>
      </c>
      <c r="I46" s="24" t="str">
        <f>ellenorzomodell1!I46</f>
        <v>1 - frissen</v>
      </c>
      <c r="J46" s="32" t="str">
        <f>ellenorzomodell1!J46</f>
        <v>2 - fáradtan</v>
      </c>
      <c r="K46" s="24" t="s">
        <v>104</v>
      </c>
      <c r="L46" s="24" t="s">
        <v>105</v>
      </c>
      <c r="M46" s="24" t="s">
        <v>106</v>
      </c>
      <c r="N46" s="24" t="s">
        <v>107</v>
      </c>
    </row>
    <row r="47" spans="1:14" ht="15" thickBot="1" x14ac:dyDescent="0.35">
      <c r="A47" s="24" t="s">
        <v>67</v>
      </c>
      <c r="B47" s="25">
        <v>0</v>
      </c>
      <c r="C47" s="25">
        <v>0</v>
      </c>
      <c r="D47" s="25">
        <v>0</v>
      </c>
      <c r="E47" s="25">
        <v>18181</v>
      </c>
      <c r="F47" s="25">
        <v>0</v>
      </c>
      <c r="G47" s="25">
        <v>0</v>
      </c>
      <c r="H47" s="33">
        <v>0</v>
      </c>
      <c r="I47" s="25">
        <v>53155</v>
      </c>
      <c r="J47" s="33">
        <v>0</v>
      </c>
      <c r="K47" s="25">
        <v>71336</v>
      </c>
      <c r="L47" s="25">
        <v>71336</v>
      </c>
      <c r="M47" s="25">
        <v>0</v>
      </c>
      <c r="N47" s="25">
        <v>0</v>
      </c>
    </row>
    <row r="48" spans="1:14" ht="15" thickBot="1" x14ac:dyDescent="0.35">
      <c r="A48" s="24" t="s">
        <v>68</v>
      </c>
      <c r="B48" s="25">
        <v>0</v>
      </c>
      <c r="C48" s="25">
        <v>0</v>
      </c>
      <c r="D48" s="25">
        <v>50832</v>
      </c>
      <c r="E48" s="25">
        <v>0</v>
      </c>
      <c r="F48" s="25">
        <v>0</v>
      </c>
      <c r="G48" s="25">
        <v>0</v>
      </c>
      <c r="H48" s="33">
        <v>0</v>
      </c>
      <c r="I48" s="25">
        <v>17922</v>
      </c>
      <c r="J48" s="33">
        <v>0</v>
      </c>
      <c r="K48" s="25">
        <v>68754</v>
      </c>
      <c r="L48" s="25">
        <v>68754</v>
      </c>
      <c r="M48" s="25">
        <v>0</v>
      </c>
      <c r="N48" s="25">
        <v>0</v>
      </c>
    </row>
    <row r="49" spans="1:14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33">
        <v>0</v>
      </c>
      <c r="I49" s="25">
        <v>68851</v>
      </c>
      <c r="J49" s="33">
        <v>0</v>
      </c>
      <c r="K49" s="25">
        <v>68851</v>
      </c>
      <c r="L49" s="25">
        <v>68851</v>
      </c>
      <c r="M49" s="25">
        <v>0</v>
      </c>
      <c r="N49" s="25">
        <v>0</v>
      </c>
    </row>
    <row r="50" spans="1:14" ht="15" thickBot="1" x14ac:dyDescent="0.35">
      <c r="A50" s="24" t="s">
        <v>70</v>
      </c>
      <c r="B50" s="25">
        <v>0</v>
      </c>
      <c r="C50" s="25">
        <v>0</v>
      </c>
      <c r="D50" s="25">
        <v>8501</v>
      </c>
      <c r="E50" s="25">
        <v>0</v>
      </c>
      <c r="F50" s="25">
        <v>0</v>
      </c>
      <c r="G50" s="25">
        <v>0</v>
      </c>
      <c r="H50" s="33">
        <v>0</v>
      </c>
      <c r="I50" s="25">
        <v>53155</v>
      </c>
      <c r="J50" s="33">
        <v>0</v>
      </c>
      <c r="K50" s="25">
        <v>61656</v>
      </c>
      <c r="L50" s="25">
        <v>61656</v>
      </c>
      <c r="M50" s="25">
        <v>0</v>
      </c>
      <c r="N50" s="25">
        <v>0</v>
      </c>
    </row>
    <row r="51" spans="1:14" ht="15" thickBot="1" x14ac:dyDescent="0.35">
      <c r="A51" s="24" t="s">
        <v>71</v>
      </c>
      <c r="B51" s="25">
        <v>10909</v>
      </c>
      <c r="C51" s="25">
        <v>0</v>
      </c>
      <c r="D51" s="25">
        <v>0</v>
      </c>
      <c r="E51" s="25">
        <v>0</v>
      </c>
      <c r="F51" s="25">
        <v>0</v>
      </c>
      <c r="G51" s="25">
        <v>8445</v>
      </c>
      <c r="H51" s="33">
        <v>0</v>
      </c>
      <c r="I51" s="25">
        <v>0</v>
      </c>
      <c r="J51" s="33">
        <v>0</v>
      </c>
      <c r="K51" s="25">
        <v>19354</v>
      </c>
      <c r="L51" s="25">
        <v>19354</v>
      </c>
      <c r="M51" s="25">
        <v>0</v>
      </c>
      <c r="N51" s="25">
        <v>0</v>
      </c>
    </row>
    <row r="52" spans="1:14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18181</v>
      </c>
      <c r="F52" s="25">
        <v>0</v>
      </c>
      <c r="G52" s="25">
        <v>8445</v>
      </c>
      <c r="H52" s="33">
        <v>0</v>
      </c>
      <c r="I52" s="25">
        <v>17922</v>
      </c>
      <c r="J52" s="33">
        <v>0</v>
      </c>
      <c r="K52" s="25">
        <v>44548</v>
      </c>
      <c r="L52" s="25">
        <v>44548</v>
      </c>
      <c r="M52" s="25">
        <v>0</v>
      </c>
      <c r="N52" s="25">
        <v>0</v>
      </c>
    </row>
    <row r="53" spans="1:14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18181</v>
      </c>
      <c r="F53" s="25">
        <v>0</v>
      </c>
      <c r="G53" s="25">
        <v>0</v>
      </c>
      <c r="H53" s="33">
        <v>0</v>
      </c>
      <c r="I53" s="25">
        <v>0</v>
      </c>
      <c r="J53" s="33">
        <v>0</v>
      </c>
      <c r="K53" s="25">
        <v>18181</v>
      </c>
      <c r="L53" s="25">
        <v>18181</v>
      </c>
      <c r="M53" s="25">
        <v>0</v>
      </c>
      <c r="N53" s="25">
        <v>0</v>
      </c>
    </row>
    <row r="54" spans="1:14" ht="15" thickBot="1" x14ac:dyDescent="0.35">
      <c r="A54" s="24" t="s">
        <v>74</v>
      </c>
      <c r="B54" s="25">
        <v>0</v>
      </c>
      <c r="C54" s="25">
        <v>23952</v>
      </c>
      <c r="D54" s="25">
        <v>0</v>
      </c>
      <c r="E54" s="25">
        <v>0</v>
      </c>
      <c r="F54" s="25">
        <v>0</v>
      </c>
      <c r="G54" s="25">
        <v>0</v>
      </c>
      <c r="H54" s="33">
        <v>0</v>
      </c>
      <c r="I54" s="25">
        <v>0</v>
      </c>
      <c r="J54" s="33">
        <v>0</v>
      </c>
      <c r="K54" s="25">
        <v>23952</v>
      </c>
      <c r="L54" s="25">
        <v>23952</v>
      </c>
      <c r="M54" s="25">
        <v>0</v>
      </c>
      <c r="N54" s="25">
        <v>0</v>
      </c>
    </row>
    <row r="55" spans="1:14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20497</v>
      </c>
      <c r="G55" s="25">
        <v>0</v>
      </c>
      <c r="H55" s="33">
        <v>0</v>
      </c>
      <c r="I55" s="25">
        <v>0</v>
      </c>
      <c r="J55" s="33">
        <v>0</v>
      </c>
      <c r="K55" s="25">
        <v>20497</v>
      </c>
      <c r="L55" s="25">
        <v>20497</v>
      </c>
      <c r="M55" s="25">
        <v>0</v>
      </c>
      <c r="N55" s="25">
        <v>0</v>
      </c>
    </row>
    <row r="56" spans="1:14" ht="15" thickBot="1" x14ac:dyDescent="0.35">
      <c r="A56" s="24" t="s">
        <v>76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8445</v>
      </c>
      <c r="H56" s="33">
        <v>0</v>
      </c>
      <c r="I56" s="25">
        <v>0</v>
      </c>
      <c r="J56" s="33">
        <v>0</v>
      </c>
      <c r="K56" s="25">
        <v>8445</v>
      </c>
      <c r="L56" s="25">
        <v>8445</v>
      </c>
      <c r="M56" s="25">
        <v>0</v>
      </c>
      <c r="N56" s="25">
        <v>0</v>
      </c>
    </row>
    <row r="57" spans="1:14" ht="15" thickBot="1" x14ac:dyDescent="0.35">
      <c r="A57" s="24" t="s">
        <v>77</v>
      </c>
      <c r="B57" s="25">
        <v>0</v>
      </c>
      <c r="C57" s="25">
        <v>23952</v>
      </c>
      <c r="D57" s="25">
        <v>0</v>
      </c>
      <c r="E57" s="25">
        <v>0</v>
      </c>
      <c r="F57" s="25">
        <v>1910</v>
      </c>
      <c r="G57" s="25">
        <v>0</v>
      </c>
      <c r="H57" s="33">
        <v>0</v>
      </c>
      <c r="I57" s="25">
        <v>0</v>
      </c>
      <c r="J57" s="33">
        <v>0</v>
      </c>
      <c r="K57" s="25">
        <v>25862</v>
      </c>
      <c r="L57" s="25">
        <v>25862</v>
      </c>
      <c r="M57" s="25">
        <v>0</v>
      </c>
      <c r="N57" s="25">
        <v>0</v>
      </c>
    </row>
    <row r="58" spans="1:14" ht="15" thickBot="1" x14ac:dyDescent="0.35">
      <c r="I58">
        <f>SUM(I47:I57)</f>
        <v>211005</v>
      </c>
      <c r="J58">
        <f>ellenorzomodell1!J58</f>
        <v>211005</v>
      </c>
    </row>
    <row r="59" spans="1:14" ht="15" thickBot="1" x14ac:dyDescent="0.35">
      <c r="A59" s="26" t="s">
        <v>108</v>
      </c>
      <c r="B59" s="27">
        <v>201667</v>
      </c>
      <c r="J59" t="s">
        <v>188</v>
      </c>
    </row>
    <row r="60" spans="1:14" ht="15" thickBot="1" x14ac:dyDescent="0.35">
      <c r="A60" s="26" t="s">
        <v>109</v>
      </c>
      <c r="B60" s="27">
        <v>0</v>
      </c>
    </row>
    <row r="61" spans="1:14" ht="15" thickBot="1" x14ac:dyDescent="0.35">
      <c r="A61" s="26" t="s">
        <v>110</v>
      </c>
      <c r="B61" s="27">
        <v>431436</v>
      </c>
    </row>
    <row r="62" spans="1:14" ht="15" thickBot="1" x14ac:dyDescent="0.35">
      <c r="A62" s="26" t="s">
        <v>111</v>
      </c>
      <c r="B62" s="27">
        <v>431436</v>
      </c>
    </row>
    <row r="63" spans="1:14" ht="15" thickBot="1" x14ac:dyDescent="0.35">
      <c r="A63" s="26" t="s">
        <v>112</v>
      </c>
      <c r="B63" s="27">
        <v>0</v>
      </c>
    </row>
    <row r="64" spans="1:14" ht="15" thickBot="1" x14ac:dyDescent="0.35">
      <c r="A64" s="26" t="s">
        <v>113</v>
      </c>
      <c r="B64" s="27"/>
    </row>
    <row r="65" spans="1:2" ht="15" thickBot="1" x14ac:dyDescent="0.35">
      <c r="A65" s="26" t="s">
        <v>114</v>
      </c>
      <c r="B65" s="27"/>
    </row>
    <row r="66" spans="1:2" ht="15" thickBot="1" x14ac:dyDescent="0.35">
      <c r="A66" s="26" t="s">
        <v>115</v>
      </c>
      <c r="B66" s="27">
        <v>0</v>
      </c>
    </row>
    <row r="68" spans="1:2" x14ac:dyDescent="0.3">
      <c r="A68" s="29" t="s">
        <v>116</v>
      </c>
    </row>
    <row r="70" spans="1:2" x14ac:dyDescent="0.3">
      <c r="A70" s="28" t="s">
        <v>117</v>
      </c>
    </row>
    <row r="71" spans="1:2" x14ac:dyDescent="0.3">
      <c r="A71" s="28" t="s">
        <v>120</v>
      </c>
    </row>
  </sheetData>
  <hyperlinks>
    <hyperlink ref="A68" r:id="rId1" display="https://miau.my-x.hu/myx-free/coco/test/811364820250728123121.html" xr:uid="{30AFF2EA-21EF-4639-812C-DBE01F7A7EC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9EDC-9833-4DDA-8B23-078115DFE22B}">
  <dimension ref="A1:BC146"/>
  <sheetViews>
    <sheetView zoomScale="55" workbookViewId="0"/>
  </sheetViews>
  <sheetFormatPr defaultRowHeight="14.4" x14ac:dyDescent="0.3"/>
  <sheetData>
    <row r="1" spans="1:55" ht="18" x14ac:dyDescent="0.3">
      <c r="A1" s="20"/>
      <c r="Q1" s="20"/>
      <c r="U1" t="s">
        <v>216</v>
      </c>
    </row>
    <row r="2" spans="1:55" x14ac:dyDescent="0.3">
      <c r="A2" s="21"/>
      <c r="Q2" s="21"/>
    </row>
    <row r="5" spans="1:55" ht="18" x14ac:dyDescent="0.3">
      <c r="A5" s="22" t="s">
        <v>49</v>
      </c>
      <c r="B5" s="23">
        <v>2505620</v>
      </c>
      <c r="C5" s="22" t="s">
        <v>50</v>
      </c>
      <c r="D5" s="23">
        <v>11</v>
      </c>
      <c r="E5" s="22" t="s">
        <v>51</v>
      </c>
      <c r="F5" s="23">
        <v>9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55</v>
      </c>
      <c r="Q5" s="36" t="s">
        <v>49</v>
      </c>
      <c r="R5" s="37">
        <v>2070254</v>
      </c>
      <c r="S5" s="36" t="s">
        <v>50</v>
      </c>
      <c r="T5" s="37">
        <v>11</v>
      </c>
      <c r="U5" s="36" t="s">
        <v>51</v>
      </c>
      <c r="V5" s="37">
        <v>9</v>
      </c>
      <c r="W5" s="36" t="s">
        <v>52</v>
      </c>
      <c r="X5" s="37">
        <v>11</v>
      </c>
      <c r="Y5" s="36" t="s">
        <v>53</v>
      </c>
      <c r="Z5" s="37">
        <v>0</v>
      </c>
      <c r="AA5" s="36" t="s">
        <v>54</v>
      </c>
      <c r="AB5" s="37" t="s">
        <v>200</v>
      </c>
    </row>
    <row r="6" spans="1:55" ht="18.600000000000001" thickBot="1" x14ac:dyDescent="0.35">
      <c r="A6" s="20"/>
      <c r="K6" s="41" t="s">
        <v>215</v>
      </c>
      <c r="Q6" s="20"/>
      <c r="AA6" s="40" t="s">
        <v>217</v>
      </c>
      <c r="AR6" t="s">
        <v>215</v>
      </c>
      <c r="BC6" t="s">
        <v>217</v>
      </c>
    </row>
    <row r="7" spans="1:55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66</v>
      </c>
      <c r="L7" s="52" t="s">
        <v>223</v>
      </c>
      <c r="Q7" s="24" t="s">
        <v>56</v>
      </c>
      <c r="R7" s="24" t="s">
        <v>57</v>
      </c>
      <c r="S7" s="24" t="s">
        <v>58</v>
      </c>
      <c r="T7" s="24" t="s">
        <v>59</v>
      </c>
      <c r="U7" s="24" t="s">
        <v>60</v>
      </c>
      <c r="V7" s="24" t="s">
        <v>61</v>
      </c>
      <c r="W7" s="24" t="s">
        <v>62</v>
      </c>
      <c r="X7" s="24" t="s">
        <v>63</v>
      </c>
      <c r="Y7" s="24" t="s">
        <v>64</v>
      </c>
      <c r="Z7" s="24" t="s">
        <v>65</v>
      </c>
      <c r="AA7" s="24" t="s">
        <v>66</v>
      </c>
      <c r="AR7" t="s">
        <v>224</v>
      </c>
      <c r="BC7" t="s">
        <v>225</v>
      </c>
    </row>
    <row r="8" spans="1:55" ht="15" thickBot="1" x14ac:dyDescent="0.35">
      <c r="A8" s="24" t="s">
        <v>67</v>
      </c>
      <c r="B8" s="25">
        <v>8</v>
      </c>
      <c r="C8" s="25">
        <v>6</v>
      </c>
      <c r="D8" s="25">
        <v>4</v>
      </c>
      <c r="E8" s="25">
        <v>3</v>
      </c>
      <c r="F8" s="25">
        <v>3</v>
      </c>
      <c r="G8" s="25">
        <v>6</v>
      </c>
      <c r="H8" s="25">
        <v>5</v>
      </c>
      <c r="I8" s="25">
        <v>9</v>
      </c>
      <c r="J8" s="25">
        <v>3</v>
      </c>
      <c r="K8" s="25">
        <v>71336</v>
      </c>
      <c r="L8">
        <f>1000000-K8</f>
        <v>928664</v>
      </c>
      <c r="Q8" s="42" t="s">
        <v>67</v>
      </c>
      <c r="R8" s="25">
        <v>8</v>
      </c>
      <c r="S8" s="25">
        <v>6</v>
      </c>
      <c r="T8" s="25">
        <v>4</v>
      </c>
      <c r="U8" s="25">
        <v>3</v>
      </c>
      <c r="V8" s="25">
        <v>3</v>
      </c>
      <c r="W8" s="25">
        <v>6</v>
      </c>
      <c r="X8" s="25">
        <v>5</v>
      </c>
      <c r="Y8" s="25">
        <v>9</v>
      </c>
      <c r="Z8" s="25">
        <v>3</v>
      </c>
      <c r="AA8" s="25">
        <v>27288</v>
      </c>
      <c r="AI8">
        <f>B8</f>
        <v>8</v>
      </c>
      <c r="AJ8">
        <f t="shared" ref="AJ8:AJ18" si="0">C8</f>
        <v>6</v>
      </c>
      <c r="AK8">
        <f t="shared" ref="AK8:AK18" si="1">D8</f>
        <v>4</v>
      </c>
      <c r="AL8">
        <f t="shared" ref="AL8:AL18" si="2">E8</f>
        <v>3</v>
      </c>
      <c r="AM8">
        <f t="shared" ref="AM8:AM18" si="3">F8</f>
        <v>3</v>
      </c>
      <c r="AN8">
        <f t="shared" ref="AN8:AN18" si="4">G8</f>
        <v>6</v>
      </c>
      <c r="AO8">
        <f t="shared" ref="AO8:AO18" si="5">H8</f>
        <v>5</v>
      </c>
      <c r="AP8">
        <f t="shared" ref="AP8:AP18" si="6">I8</f>
        <v>9</v>
      </c>
      <c r="AQ8">
        <f t="shared" ref="AQ8:AQ18" si="7">J8</f>
        <v>3</v>
      </c>
      <c r="AR8">
        <f>L8</f>
        <v>928664</v>
      </c>
      <c r="AT8">
        <f>R8</f>
        <v>8</v>
      </c>
      <c r="AU8">
        <f t="shared" ref="AU8:AU18" si="8">S8</f>
        <v>6</v>
      </c>
      <c r="AV8">
        <f t="shared" ref="AV8:AV18" si="9">T8</f>
        <v>4</v>
      </c>
      <c r="AW8">
        <f t="shared" ref="AW8:AW18" si="10">U8</f>
        <v>3</v>
      </c>
      <c r="AX8">
        <f t="shared" ref="AX8:AX18" si="11">V8</f>
        <v>3</v>
      </c>
      <c r="AY8">
        <f t="shared" ref="AY8:AY18" si="12">W8</f>
        <v>6</v>
      </c>
      <c r="AZ8">
        <f t="shared" ref="AZ8:AZ18" si="13">X8</f>
        <v>5</v>
      </c>
      <c r="BA8">
        <f t="shared" ref="BA8:BA18" si="14">Y8</f>
        <v>9</v>
      </c>
      <c r="BB8">
        <f t="shared" ref="BB8:BB18" si="15">Z8</f>
        <v>3</v>
      </c>
      <c r="BC8">
        <f>1000000-AA8</f>
        <v>972712</v>
      </c>
    </row>
    <row r="9" spans="1:55" ht="15" thickBot="1" x14ac:dyDescent="0.35">
      <c r="A9" s="24" t="s">
        <v>68</v>
      </c>
      <c r="B9" s="25">
        <v>7</v>
      </c>
      <c r="C9" s="25">
        <v>7</v>
      </c>
      <c r="D9" s="25">
        <v>1</v>
      </c>
      <c r="E9" s="25">
        <v>7</v>
      </c>
      <c r="F9" s="25">
        <v>3</v>
      </c>
      <c r="G9" s="25">
        <v>6</v>
      </c>
      <c r="H9" s="25">
        <v>5</v>
      </c>
      <c r="I9" s="25">
        <v>8</v>
      </c>
      <c r="J9" s="25">
        <v>4</v>
      </c>
      <c r="K9" s="25">
        <v>68754</v>
      </c>
      <c r="L9">
        <f t="shared" ref="L9:L18" si="16">1000000-K9</f>
        <v>931246</v>
      </c>
      <c r="Q9" s="24" t="s">
        <v>68</v>
      </c>
      <c r="R9" s="25">
        <v>7</v>
      </c>
      <c r="S9" s="25">
        <v>7</v>
      </c>
      <c r="T9" s="25">
        <v>1</v>
      </c>
      <c r="U9" s="25">
        <v>7</v>
      </c>
      <c r="V9" s="25">
        <v>3</v>
      </c>
      <c r="W9" s="25">
        <v>6</v>
      </c>
      <c r="X9" s="25">
        <v>5</v>
      </c>
      <c r="Y9" s="25">
        <v>8</v>
      </c>
      <c r="Z9" s="25">
        <v>4</v>
      </c>
      <c r="AA9" s="25">
        <v>94788</v>
      </c>
      <c r="AI9">
        <f t="shared" ref="AI9:AI18" si="17">B9</f>
        <v>7</v>
      </c>
      <c r="AJ9">
        <f t="shared" si="0"/>
        <v>7</v>
      </c>
      <c r="AK9">
        <f t="shared" si="1"/>
        <v>1</v>
      </c>
      <c r="AL9">
        <f t="shared" si="2"/>
        <v>7</v>
      </c>
      <c r="AM9">
        <f t="shared" si="3"/>
        <v>3</v>
      </c>
      <c r="AN9">
        <f t="shared" si="4"/>
        <v>6</v>
      </c>
      <c r="AO9">
        <f t="shared" si="5"/>
        <v>5</v>
      </c>
      <c r="AP9">
        <f t="shared" si="6"/>
        <v>8</v>
      </c>
      <c r="AQ9">
        <f t="shared" si="7"/>
        <v>4</v>
      </c>
      <c r="AR9">
        <f>L9</f>
        <v>931246</v>
      </c>
      <c r="AT9">
        <f t="shared" ref="AT9:AT18" si="18">R9</f>
        <v>7</v>
      </c>
      <c r="AU9">
        <f t="shared" si="8"/>
        <v>7</v>
      </c>
      <c r="AV9">
        <f t="shared" si="9"/>
        <v>1</v>
      </c>
      <c r="AW9">
        <f t="shared" si="10"/>
        <v>7</v>
      </c>
      <c r="AX9">
        <f t="shared" si="11"/>
        <v>3</v>
      </c>
      <c r="AY9">
        <f t="shared" si="12"/>
        <v>6</v>
      </c>
      <c r="AZ9">
        <f t="shared" si="13"/>
        <v>5</v>
      </c>
      <c r="BA9">
        <f t="shared" si="14"/>
        <v>8</v>
      </c>
      <c r="BB9">
        <f t="shared" si="15"/>
        <v>4</v>
      </c>
      <c r="BC9">
        <f t="shared" ref="BC9:BC18" si="19">1000000-AA9</f>
        <v>905212</v>
      </c>
    </row>
    <row r="10" spans="1:55" ht="15" thickBot="1" x14ac:dyDescent="0.35">
      <c r="A10" s="24" t="s">
        <v>69</v>
      </c>
      <c r="B10" s="25">
        <v>6</v>
      </c>
      <c r="C10" s="25">
        <v>5</v>
      </c>
      <c r="D10" s="25">
        <v>3</v>
      </c>
      <c r="E10" s="25">
        <v>6</v>
      </c>
      <c r="F10" s="25">
        <v>3</v>
      </c>
      <c r="G10" s="25">
        <v>6</v>
      </c>
      <c r="H10" s="25">
        <v>5</v>
      </c>
      <c r="I10" s="25">
        <v>11</v>
      </c>
      <c r="J10" s="25">
        <v>1</v>
      </c>
      <c r="K10" s="25">
        <v>68851</v>
      </c>
      <c r="L10">
        <f t="shared" si="16"/>
        <v>931149</v>
      </c>
      <c r="Q10" s="24" t="s">
        <v>69</v>
      </c>
      <c r="R10" s="25">
        <v>6</v>
      </c>
      <c r="S10" s="25">
        <v>5</v>
      </c>
      <c r="T10" s="45">
        <v>3</v>
      </c>
      <c r="U10" s="25">
        <v>6</v>
      </c>
      <c r="V10" s="45">
        <v>3</v>
      </c>
      <c r="W10" s="25">
        <v>6</v>
      </c>
      <c r="X10" s="25">
        <v>5</v>
      </c>
      <c r="Y10" s="25">
        <v>11</v>
      </c>
      <c r="Z10" s="45">
        <v>1</v>
      </c>
      <c r="AA10" s="25">
        <v>95277</v>
      </c>
      <c r="AI10">
        <f t="shared" si="17"/>
        <v>6</v>
      </c>
      <c r="AJ10">
        <f t="shared" si="0"/>
        <v>5</v>
      </c>
      <c r="AK10">
        <f t="shared" si="1"/>
        <v>3</v>
      </c>
      <c r="AL10">
        <f t="shared" si="2"/>
        <v>6</v>
      </c>
      <c r="AM10">
        <f t="shared" si="3"/>
        <v>3</v>
      </c>
      <c r="AN10">
        <f t="shared" si="4"/>
        <v>6</v>
      </c>
      <c r="AO10">
        <f t="shared" si="5"/>
        <v>5</v>
      </c>
      <c r="AP10">
        <f t="shared" si="6"/>
        <v>11</v>
      </c>
      <c r="AQ10">
        <f t="shared" si="7"/>
        <v>1</v>
      </c>
      <c r="AR10">
        <f>L10</f>
        <v>931149</v>
      </c>
      <c r="AT10">
        <f t="shared" si="18"/>
        <v>6</v>
      </c>
      <c r="AU10">
        <f t="shared" si="8"/>
        <v>5</v>
      </c>
      <c r="AV10">
        <f t="shared" si="9"/>
        <v>3</v>
      </c>
      <c r="AW10">
        <f t="shared" si="10"/>
        <v>6</v>
      </c>
      <c r="AX10">
        <f t="shared" si="11"/>
        <v>3</v>
      </c>
      <c r="AY10">
        <f t="shared" si="12"/>
        <v>6</v>
      </c>
      <c r="AZ10">
        <f t="shared" si="13"/>
        <v>5</v>
      </c>
      <c r="BA10">
        <f t="shared" si="14"/>
        <v>11</v>
      </c>
      <c r="BB10">
        <f t="shared" si="15"/>
        <v>1</v>
      </c>
      <c r="BC10">
        <f t="shared" si="19"/>
        <v>904723</v>
      </c>
    </row>
    <row r="11" spans="1:55" ht="15" thickBot="1" x14ac:dyDescent="0.35">
      <c r="A11" s="24" t="s">
        <v>70</v>
      </c>
      <c r="B11" s="25">
        <v>8</v>
      </c>
      <c r="C11" s="25">
        <v>9</v>
      </c>
      <c r="D11" s="25">
        <v>2</v>
      </c>
      <c r="E11" s="25">
        <v>5</v>
      </c>
      <c r="F11" s="25">
        <v>3</v>
      </c>
      <c r="G11" s="25">
        <v>6</v>
      </c>
      <c r="H11" s="25">
        <v>5</v>
      </c>
      <c r="I11" s="25">
        <v>10</v>
      </c>
      <c r="J11" s="25">
        <v>2</v>
      </c>
      <c r="K11" s="25">
        <v>61656</v>
      </c>
      <c r="L11">
        <f t="shared" si="16"/>
        <v>938344</v>
      </c>
      <c r="Q11" s="42" t="s">
        <v>70</v>
      </c>
      <c r="R11" s="25">
        <v>8</v>
      </c>
      <c r="S11" s="25">
        <v>9</v>
      </c>
      <c r="T11" s="25">
        <v>2</v>
      </c>
      <c r="U11" s="25">
        <v>5</v>
      </c>
      <c r="V11" s="25">
        <v>3</v>
      </c>
      <c r="W11" s="25">
        <v>6</v>
      </c>
      <c r="X11" s="25">
        <v>5</v>
      </c>
      <c r="Y11" s="25">
        <v>10</v>
      </c>
      <c r="Z11" s="44">
        <v>2</v>
      </c>
      <c r="AA11" s="25">
        <v>416127</v>
      </c>
      <c r="AB11" t="s">
        <v>218</v>
      </c>
      <c r="AI11">
        <f t="shared" si="17"/>
        <v>8</v>
      </c>
      <c r="AJ11">
        <f t="shared" si="0"/>
        <v>9</v>
      </c>
      <c r="AK11">
        <f t="shared" si="1"/>
        <v>2</v>
      </c>
      <c r="AL11">
        <f t="shared" si="2"/>
        <v>5</v>
      </c>
      <c r="AM11">
        <f t="shared" si="3"/>
        <v>3</v>
      </c>
      <c r="AN11">
        <f t="shared" si="4"/>
        <v>6</v>
      </c>
      <c r="AO11">
        <f t="shared" si="5"/>
        <v>5</v>
      </c>
      <c r="AP11">
        <f t="shared" si="6"/>
        <v>10</v>
      </c>
      <c r="AQ11">
        <f t="shared" si="7"/>
        <v>2</v>
      </c>
      <c r="AR11">
        <f>L11</f>
        <v>938344</v>
      </c>
      <c r="AT11">
        <f t="shared" si="18"/>
        <v>8</v>
      </c>
      <c r="AU11">
        <f t="shared" si="8"/>
        <v>9</v>
      </c>
      <c r="AV11">
        <f t="shared" si="9"/>
        <v>2</v>
      </c>
      <c r="AW11">
        <f t="shared" si="10"/>
        <v>5</v>
      </c>
      <c r="AX11">
        <f t="shared" si="11"/>
        <v>3</v>
      </c>
      <c r="AY11">
        <f t="shared" si="12"/>
        <v>6</v>
      </c>
      <c r="AZ11">
        <f t="shared" si="13"/>
        <v>5</v>
      </c>
      <c r="BA11">
        <f t="shared" si="14"/>
        <v>10</v>
      </c>
      <c r="BB11">
        <f t="shared" si="15"/>
        <v>2</v>
      </c>
      <c r="BC11">
        <f t="shared" si="19"/>
        <v>583873</v>
      </c>
    </row>
    <row r="12" spans="1:55" ht="15" thickBot="1" x14ac:dyDescent="0.35">
      <c r="A12" s="24" t="s">
        <v>71</v>
      </c>
      <c r="B12" s="25">
        <v>1</v>
      </c>
      <c r="C12" s="25">
        <v>3</v>
      </c>
      <c r="D12" s="25">
        <v>6</v>
      </c>
      <c r="E12" s="25">
        <v>11</v>
      </c>
      <c r="F12" s="25">
        <v>3</v>
      </c>
      <c r="G12" s="25">
        <v>2</v>
      </c>
      <c r="H12" s="25">
        <v>2</v>
      </c>
      <c r="I12" s="25">
        <v>3</v>
      </c>
      <c r="J12" s="25">
        <v>9</v>
      </c>
      <c r="K12" s="25">
        <v>19354</v>
      </c>
      <c r="L12">
        <f t="shared" si="16"/>
        <v>980646</v>
      </c>
      <c r="Q12" s="24" t="s">
        <v>71</v>
      </c>
      <c r="R12" s="25">
        <v>1</v>
      </c>
      <c r="S12" s="25">
        <v>3</v>
      </c>
      <c r="T12" s="25">
        <v>6</v>
      </c>
      <c r="U12" s="25">
        <v>11</v>
      </c>
      <c r="V12" s="25">
        <v>3</v>
      </c>
      <c r="W12" s="25">
        <v>2</v>
      </c>
      <c r="X12" s="25">
        <v>2</v>
      </c>
      <c r="Y12" s="25">
        <v>3</v>
      </c>
      <c r="Z12" s="25">
        <v>9</v>
      </c>
      <c r="AA12" s="25">
        <v>39928</v>
      </c>
      <c r="AI12">
        <f t="shared" si="17"/>
        <v>1</v>
      </c>
      <c r="AJ12">
        <f t="shared" si="0"/>
        <v>3</v>
      </c>
      <c r="AK12">
        <f t="shared" si="1"/>
        <v>6</v>
      </c>
      <c r="AL12">
        <f t="shared" si="2"/>
        <v>11</v>
      </c>
      <c r="AM12">
        <f t="shared" si="3"/>
        <v>3</v>
      </c>
      <c r="AN12">
        <f t="shared" si="4"/>
        <v>2</v>
      </c>
      <c r="AO12">
        <f t="shared" si="5"/>
        <v>2</v>
      </c>
      <c r="AP12">
        <f t="shared" si="6"/>
        <v>3</v>
      </c>
      <c r="AQ12">
        <f t="shared" si="7"/>
        <v>9</v>
      </c>
      <c r="AR12">
        <f>L12</f>
        <v>980646</v>
      </c>
      <c r="AT12">
        <f t="shared" si="18"/>
        <v>1</v>
      </c>
      <c r="AU12">
        <f t="shared" si="8"/>
        <v>3</v>
      </c>
      <c r="AV12">
        <f t="shared" si="9"/>
        <v>6</v>
      </c>
      <c r="AW12">
        <f t="shared" si="10"/>
        <v>11</v>
      </c>
      <c r="AX12">
        <f t="shared" si="11"/>
        <v>3</v>
      </c>
      <c r="AY12">
        <f t="shared" si="12"/>
        <v>2</v>
      </c>
      <c r="AZ12">
        <f t="shared" si="13"/>
        <v>2</v>
      </c>
      <c r="BA12">
        <f t="shared" si="14"/>
        <v>3</v>
      </c>
      <c r="BB12">
        <f t="shared" si="15"/>
        <v>9</v>
      </c>
      <c r="BC12">
        <f t="shared" si="19"/>
        <v>960072</v>
      </c>
    </row>
    <row r="13" spans="1:55" ht="15" thickBot="1" x14ac:dyDescent="0.35">
      <c r="A13" s="24" t="s">
        <v>72</v>
      </c>
      <c r="B13" s="25">
        <v>5</v>
      </c>
      <c r="C13" s="25">
        <v>8</v>
      </c>
      <c r="D13" s="25">
        <v>6</v>
      </c>
      <c r="E13" s="25">
        <v>2</v>
      </c>
      <c r="F13" s="25">
        <v>3</v>
      </c>
      <c r="G13" s="25">
        <v>3</v>
      </c>
      <c r="H13" s="25">
        <v>5</v>
      </c>
      <c r="I13" s="25">
        <v>7</v>
      </c>
      <c r="J13" s="25">
        <v>5</v>
      </c>
      <c r="K13" s="25">
        <v>44548</v>
      </c>
      <c r="L13">
        <f t="shared" si="16"/>
        <v>955452</v>
      </c>
      <c r="Q13" s="24" t="s">
        <v>72</v>
      </c>
      <c r="R13" s="25">
        <v>5</v>
      </c>
      <c r="S13" s="25">
        <v>8</v>
      </c>
      <c r="T13" s="25">
        <v>6</v>
      </c>
      <c r="U13" s="25">
        <v>2</v>
      </c>
      <c r="V13" s="25">
        <v>3</v>
      </c>
      <c r="W13" s="25">
        <v>3</v>
      </c>
      <c r="X13" s="25">
        <v>5</v>
      </c>
      <c r="Y13" s="25">
        <v>7</v>
      </c>
      <c r="Z13" s="25">
        <v>5</v>
      </c>
      <c r="AA13" s="25">
        <v>319818</v>
      </c>
      <c r="AI13">
        <f t="shared" si="17"/>
        <v>5</v>
      </c>
      <c r="AJ13">
        <f t="shared" si="0"/>
        <v>8</v>
      </c>
      <c r="AK13">
        <f t="shared" si="1"/>
        <v>6</v>
      </c>
      <c r="AL13">
        <f t="shared" si="2"/>
        <v>2</v>
      </c>
      <c r="AM13">
        <f t="shared" si="3"/>
        <v>3</v>
      </c>
      <c r="AN13">
        <f t="shared" si="4"/>
        <v>3</v>
      </c>
      <c r="AO13">
        <f t="shared" si="5"/>
        <v>5</v>
      </c>
      <c r="AP13">
        <f t="shared" si="6"/>
        <v>7</v>
      </c>
      <c r="AQ13">
        <f t="shared" si="7"/>
        <v>5</v>
      </c>
      <c r="AR13">
        <f>L13</f>
        <v>955452</v>
      </c>
      <c r="AT13">
        <f t="shared" si="18"/>
        <v>5</v>
      </c>
      <c r="AU13">
        <f t="shared" si="8"/>
        <v>8</v>
      </c>
      <c r="AV13">
        <f t="shared" si="9"/>
        <v>6</v>
      </c>
      <c r="AW13">
        <f t="shared" si="10"/>
        <v>2</v>
      </c>
      <c r="AX13">
        <f t="shared" si="11"/>
        <v>3</v>
      </c>
      <c r="AY13">
        <f t="shared" si="12"/>
        <v>3</v>
      </c>
      <c r="AZ13">
        <f t="shared" si="13"/>
        <v>5</v>
      </c>
      <c r="BA13">
        <f t="shared" si="14"/>
        <v>7</v>
      </c>
      <c r="BB13">
        <f t="shared" si="15"/>
        <v>5</v>
      </c>
      <c r="BC13">
        <f t="shared" si="19"/>
        <v>680182</v>
      </c>
    </row>
    <row r="14" spans="1:55" ht="15" thickBot="1" x14ac:dyDescent="0.35">
      <c r="A14" s="24" t="s">
        <v>73</v>
      </c>
      <c r="B14" s="25">
        <v>8</v>
      </c>
      <c r="C14" s="25">
        <v>10</v>
      </c>
      <c r="D14" s="25">
        <v>6</v>
      </c>
      <c r="E14" s="25">
        <v>1</v>
      </c>
      <c r="F14" s="25">
        <v>3</v>
      </c>
      <c r="G14" s="25">
        <v>6</v>
      </c>
      <c r="H14" s="25">
        <v>5</v>
      </c>
      <c r="I14" s="25">
        <v>1</v>
      </c>
      <c r="J14" s="25">
        <v>11</v>
      </c>
      <c r="K14" s="25">
        <v>18181</v>
      </c>
      <c r="L14">
        <f t="shared" si="16"/>
        <v>981819</v>
      </c>
      <c r="Q14" s="24" t="s">
        <v>73</v>
      </c>
      <c r="R14" s="25">
        <v>8</v>
      </c>
      <c r="S14" s="25">
        <v>10</v>
      </c>
      <c r="T14" s="25">
        <v>6</v>
      </c>
      <c r="U14" s="25">
        <v>1</v>
      </c>
      <c r="V14" s="25">
        <v>3</v>
      </c>
      <c r="W14" s="25">
        <v>6</v>
      </c>
      <c r="X14" s="25">
        <v>5</v>
      </c>
      <c r="Y14" s="25">
        <v>1</v>
      </c>
      <c r="Z14" s="25">
        <v>11</v>
      </c>
      <c r="AA14" s="25">
        <v>891381</v>
      </c>
      <c r="AI14">
        <f t="shared" si="17"/>
        <v>8</v>
      </c>
      <c r="AJ14">
        <f t="shared" si="0"/>
        <v>10</v>
      </c>
      <c r="AK14">
        <f t="shared" si="1"/>
        <v>6</v>
      </c>
      <c r="AL14">
        <f t="shared" si="2"/>
        <v>1</v>
      </c>
      <c r="AM14">
        <f t="shared" si="3"/>
        <v>3</v>
      </c>
      <c r="AN14">
        <f t="shared" si="4"/>
        <v>6</v>
      </c>
      <c r="AO14">
        <f t="shared" si="5"/>
        <v>5</v>
      </c>
      <c r="AP14">
        <f t="shared" si="6"/>
        <v>1</v>
      </c>
      <c r="AQ14">
        <f t="shared" si="7"/>
        <v>11</v>
      </c>
      <c r="AR14">
        <f>L14</f>
        <v>981819</v>
      </c>
      <c r="AT14">
        <f t="shared" si="18"/>
        <v>8</v>
      </c>
      <c r="AU14">
        <f t="shared" si="8"/>
        <v>10</v>
      </c>
      <c r="AV14">
        <f t="shared" si="9"/>
        <v>6</v>
      </c>
      <c r="AW14">
        <f t="shared" si="10"/>
        <v>1</v>
      </c>
      <c r="AX14">
        <f t="shared" si="11"/>
        <v>3</v>
      </c>
      <c r="AY14">
        <f t="shared" si="12"/>
        <v>6</v>
      </c>
      <c r="AZ14">
        <f t="shared" si="13"/>
        <v>5</v>
      </c>
      <c r="BA14">
        <f t="shared" si="14"/>
        <v>1</v>
      </c>
      <c r="BB14">
        <f t="shared" si="15"/>
        <v>11</v>
      </c>
      <c r="BC14">
        <f t="shared" si="19"/>
        <v>108619</v>
      </c>
    </row>
    <row r="15" spans="1:55" ht="15" thickBot="1" x14ac:dyDescent="0.35">
      <c r="A15" s="24" t="s">
        <v>74</v>
      </c>
      <c r="B15" s="25">
        <v>2</v>
      </c>
      <c r="C15" s="25">
        <v>1</v>
      </c>
      <c r="D15" s="25">
        <v>6</v>
      </c>
      <c r="E15" s="25">
        <v>10</v>
      </c>
      <c r="F15" s="25">
        <v>3</v>
      </c>
      <c r="G15" s="25">
        <v>4</v>
      </c>
      <c r="H15" s="25">
        <v>3</v>
      </c>
      <c r="I15" s="25">
        <v>5</v>
      </c>
      <c r="J15" s="25">
        <v>7</v>
      </c>
      <c r="K15" s="25">
        <v>23952</v>
      </c>
      <c r="L15">
        <f t="shared" si="16"/>
        <v>976048</v>
      </c>
      <c r="Q15" s="24" t="s">
        <v>74</v>
      </c>
      <c r="R15" s="25">
        <v>2</v>
      </c>
      <c r="S15" s="25">
        <v>1</v>
      </c>
      <c r="T15" s="25">
        <v>6</v>
      </c>
      <c r="U15" s="25">
        <v>10</v>
      </c>
      <c r="V15" s="25">
        <v>3</v>
      </c>
      <c r="W15" s="25">
        <v>4</v>
      </c>
      <c r="X15" s="25">
        <v>3</v>
      </c>
      <c r="Y15" s="25">
        <v>5</v>
      </c>
      <c r="Z15" s="25">
        <v>7</v>
      </c>
      <c r="AA15" s="25">
        <v>934417</v>
      </c>
      <c r="AI15">
        <f t="shared" si="17"/>
        <v>2</v>
      </c>
      <c r="AJ15">
        <f t="shared" si="0"/>
        <v>1</v>
      </c>
      <c r="AK15">
        <f t="shared" si="1"/>
        <v>6</v>
      </c>
      <c r="AL15">
        <f t="shared" si="2"/>
        <v>10</v>
      </c>
      <c r="AM15">
        <f t="shared" si="3"/>
        <v>3</v>
      </c>
      <c r="AN15">
        <f t="shared" si="4"/>
        <v>4</v>
      </c>
      <c r="AO15">
        <f t="shared" si="5"/>
        <v>3</v>
      </c>
      <c r="AP15">
        <f t="shared" si="6"/>
        <v>5</v>
      </c>
      <c r="AQ15">
        <f t="shared" si="7"/>
        <v>7</v>
      </c>
      <c r="AR15">
        <f>L15</f>
        <v>976048</v>
      </c>
      <c r="AT15">
        <f t="shared" si="18"/>
        <v>2</v>
      </c>
      <c r="AU15">
        <f t="shared" si="8"/>
        <v>1</v>
      </c>
      <c r="AV15">
        <f t="shared" si="9"/>
        <v>6</v>
      </c>
      <c r="AW15">
        <f t="shared" si="10"/>
        <v>10</v>
      </c>
      <c r="AX15">
        <f t="shared" si="11"/>
        <v>3</v>
      </c>
      <c r="AY15">
        <f t="shared" si="12"/>
        <v>4</v>
      </c>
      <c r="AZ15">
        <f t="shared" si="13"/>
        <v>3</v>
      </c>
      <c r="BA15">
        <f t="shared" si="14"/>
        <v>5</v>
      </c>
      <c r="BB15">
        <f t="shared" si="15"/>
        <v>7</v>
      </c>
      <c r="BC15">
        <f t="shared" si="19"/>
        <v>65583</v>
      </c>
    </row>
    <row r="16" spans="1:55" ht="15" thickBot="1" x14ac:dyDescent="0.35">
      <c r="A16" s="24" t="s">
        <v>75</v>
      </c>
      <c r="B16" s="25">
        <v>2</v>
      </c>
      <c r="C16" s="25">
        <v>4</v>
      </c>
      <c r="D16" s="25">
        <v>6</v>
      </c>
      <c r="E16" s="25">
        <v>9</v>
      </c>
      <c r="F16" s="25">
        <v>1</v>
      </c>
      <c r="G16" s="25">
        <v>6</v>
      </c>
      <c r="H16" s="25">
        <v>3</v>
      </c>
      <c r="I16" s="25">
        <v>6</v>
      </c>
      <c r="J16" s="25">
        <v>6</v>
      </c>
      <c r="K16" s="25">
        <v>20497</v>
      </c>
      <c r="L16">
        <f t="shared" si="16"/>
        <v>979503</v>
      </c>
      <c r="Q16" s="24" t="s">
        <v>75</v>
      </c>
      <c r="R16" s="25">
        <v>2</v>
      </c>
      <c r="S16" s="25">
        <v>4</v>
      </c>
      <c r="T16" s="25">
        <v>6</v>
      </c>
      <c r="U16" s="25">
        <v>9</v>
      </c>
      <c r="V16" s="25">
        <v>1</v>
      </c>
      <c r="W16" s="25">
        <v>6</v>
      </c>
      <c r="X16" s="25">
        <v>3</v>
      </c>
      <c r="Y16" s="25">
        <v>6</v>
      </c>
      <c r="Z16" s="25">
        <v>6</v>
      </c>
      <c r="AA16" s="25">
        <v>304779</v>
      </c>
      <c r="AI16">
        <f t="shared" si="17"/>
        <v>2</v>
      </c>
      <c r="AJ16">
        <f t="shared" si="0"/>
        <v>4</v>
      </c>
      <c r="AK16">
        <f t="shared" si="1"/>
        <v>6</v>
      </c>
      <c r="AL16">
        <f t="shared" si="2"/>
        <v>9</v>
      </c>
      <c r="AM16">
        <f t="shared" si="3"/>
        <v>1</v>
      </c>
      <c r="AN16">
        <f t="shared" si="4"/>
        <v>6</v>
      </c>
      <c r="AO16">
        <f t="shared" si="5"/>
        <v>3</v>
      </c>
      <c r="AP16">
        <f t="shared" si="6"/>
        <v>6</v>
      </c>
      <c r="AQ16">
        <f t="shared" si="7"/>
        <v>6</v>
      </c>
      <c r="AR16">
        <f>L16</f>
        <v>979503</v>
      </c>
      <c r="AT16">
        <f t="shared" si="18"/>
        <v>2</v>
      </c>
      <c r="AU16">
        <f t="shared" si="8"/>
        <v>4</v>
      </c>
      <c r="AV16">
        <f t="shared" si="9"/>
        <v>6</v>
      </c>
      <c r="AW16">
        <f t="shared" si="10"/>
        <v>9</v>
      </c>
      <c r="AX16">
        <f t="shared" si="11"/>
        <v>1</v>
      </c>
      <c r="AY16">
        <f t="shared" si="12"/>
        <v>6</v>
      </c>
      <c r="AZ16">
        <f t="shared" si="13"/>
        <v>3</v>
      </c>
      <c r="BA16">
        <f t="shared" si="14"/>
        <v>6</v>
      </c>
      <c r="BB16">
        <f t="shared" si="15"/>
        <v>6</v>
      </c>
      <c r="BC16">
        <f t="shared" si="19"/>
        <v>695221</v>
      </c>
    </row>
    <row r="17" spans="1:55" ht="15" thickBot="1" x14ac:dyDescent="0.35">
      <c r="A17" s="24" t="s">
        <v>76</v>
      </c>
      <c r="B17" s="25">
        <v>8</v>
      </c>
      <c r="C17" s="25">
        <v>10</v>
      </c>
      <c r="D17" s="25">
        <v>6</v>
      </c>
      <c r="E17" s="25">
        <v>4</v>
      </c>
      <c r="F17" s="25">
        <v>3</v>
      </c>
      <c r="G17" s="25">
        <v>1</v>
      </c>
      <c r="H17" s="25">
        <v>1</v>
      </c>
      <c r="I17" s="25">
        <v>2</v>
      </c>
      <c r="J17" s="25">
        <v>10</v>
      </c>
      <c r="K17" s="25">
        <v>8445</v>
      </c>
      <c r="L17">
        <f t="shared" si="16"/>
        <v>991555</v>
      </c>
      <c r="Q17" s="24" t="s">
        <v>76</v>
      </c>
      <c r="R17" s="25">
        <v>8</v>
      </c>
      <c r="S17" s="25">
        <v>10</v>
      </c>
      <c r="T17" s="25">
        <v>6</v>
      </c>
      <c r="U17" s="25">
        <v>4</v>
      </c>
      <c r="V17" s="25">
        <v>3</v>
      </c>
      <c r="W17" s="25">
        <v>1</v>
      </c>
      <c r="X17" s="25">
        <v>1</v>
      </c>
      <c r="Y17" s="25">
        <v>2</v>
      </c>
      <c r="Z17" s="25">
        <v>10</v>
      </c>
      <c r="AA17" s="25">
        <v>779026</v>
      </c>
      <c r="AI17">
        <f t="shared" si="17"/>
        <v>8</v>
      </c>
      <c r="AJ17">
        <f t="shared" si="0"/>
        <v>10</v>
      </c>
      <c r="AK17">
        <f t="shared" si="1"/>
        <v>6</v>
      </c>
      <c r="AL17">
        <f t="shared" si="2"/>
        <v>4</v>
      </c>
      <c r="AM17">
        <f t="shared" si="3"/>
        <v>3</v>
      </c>
      <c r="AN17">
        <f t="shared" si="4"/>
        <v>1</v>
      </c>
      <c r="AO17">
        <f t="shared" si="5"/>
        <v>1</v>
      </c>
      <c r="AP17">
        <f t="shared" si="6"/>
        <v>2</v>
      </c>
      <c r="AQ17">
        <f t="shared" si="7"/>
        <v>10</v>
      </c>
      <c r="AR17">
        <f>L17</f>
        <v>991555</v>
      </c>
      <c r="AT17">
        <f t="shared" si="18"/>
        <v>8</v>
      </c>
      <c r="AU17">
        <f t="shared" si="8"/>
        <v>10</v>
      </c>
      <c r="AV17">
        <f t="shared" si="9"/>
        <v>6</v>
      </c>
      <c r="AW17">
        <f t="shared" si="10"/>
        <v>4</v>
      </c>
      <c r="AX17">
        <f t="shared" si="11"/>
        <v>3</v>
      </c>
      <c r="AY17">
        <f t="shared" si="12"/>
        <v>1</v>
      </c>
      <c r="AZ17">
        <f t="shared" si="13"/>
        <v>1</v>
      </c>
      <c r="BA17">
        <f t="shared" si="14"/>
        <v>2</v>
      </c>
      <c r="BB17">
        <f t="shared" si="15"/>
        <v>10</v>
      </c>
      <c r="BC17">
        <f t="shared" si="19"/>
        <v>220974</v>
      </c>
    </row>
    <row r="18" spans="1:55" ht="15" thickBot="1" x14ac:dyDescent="0.35">
      <c r="A18" s="24" t="s">
        <v>77</v>
      </c>
      <c r="B18" s="25">
        <v>4</v>
      </c>
      <c r="C18" s="25">
        <v>2</v>
      </c>
      <c r="D18" s="25">
        <v>5</v>
      </c>
      <c r="E18" s="25">
        <v>8</v>
      </c>
      <c r="F18" s="25">
        <v>2</v>
      </c>
      <c r="G18" s="25">
        <v>5</v>
      </c>
      <c r="H18" s="25">
        <v>5</v>
      </c>
      <c r="I18" s="25">
        <v>4</v>
      </c>
      <c r="J18" s="25">
        <v>8</v>
      </c>
      <c r="K18" s="25">
        <v>25862</v>
      </c>
      <c r="L18">
        <f t="shared" si="16"/>
        <v>974138</v>
      </c>
      <c r="Q18" s="24" t="s">
        <v>77</v>
      </c>
      <c r="R18" s="25">
        <v>4</v>
      </c>
      <c r="S18" s="25">
        <v>2</v>
      </c>
      <c r="T18" s="25">
        <v>5</v>
      </c>
      <c r="U18" s="25">
        <v>8</v>
      </c>
      <c r="V18" s="46">
        <v>2</v>
      </c>
      <c r="W18" s="25">
        <v>5</v>
      </c>
      <c r="X18" s="25">
        <v>5</v>
      </c>
      <c r="Y18" s="25">
        <v>4</v>
      </c>
      <c r="Z18" s="25">
        <v>8</v>
      </c>
      <c r="AA18" s="25">
        <v>387023</v>
      </c>
      <c r="AI18">
        <f t="shared" si="17"/>
        <v>4</v>
      </c>
      <c r="AJ18">
        <f t="shared" si="0"/>
        <v>2</v>
      </c>
      <c r="AK18">
        <f t="shared" si="1"/>
        <v>5</v>
      </c>
      <c r="AL18">
        <f t="shared" si="2"/>
        <v>8</v>
      </c>
      <c r="AM18">
        <f t="shared" si="3"/>
        <v>2</v>
      </c>
      <c r="AN18">
        <f t="shared" si="4"/>
        <v>5</v>
      </c>
      <c r="AO18">
        <f t="shared" si="5"/>
        <v>5</v>
      </c>
      <c r="AP18">
        <f t="shared" si="6"/>
        <v>4</v>
      </c>
      <c r="AQ18">
        <f t="shared" si="7"/>
        <v>8</v>
      </c>
      <c r="AR18">
        <f>L18</f>
        <v>974138</v>
      </c>
      <c r="AT18">
        <f t="shared" si="18"/>
        <v>4</v>
      </c>
      <c r="AU18">
        <f t="shared" si="8"/>
        <v>2</v>
      </c>
      <c r="AV18">
        <f t="shared" si="9"/>
        <v>5</v>
      </c>
      <c r="AW18">
        <f t="shared" si="10"/>
        <v>8</v>
      </c>
      <c r="AX18">
        <f t="shared" si="11"/>
        <v>2</v>
      </c>
      <c r="AY18">
        <f t="shared" si="12"/>
        <v>5</v>
      </c>
      <c r="AZ18">
        <f t="shared" si="13"/>
        <v>5</v>
      </c>
      <c r="BA18">
        <f t="shared" si="14"/>
        <v>4</v>
      </c>
      <c r="BB18">
        <f t="shared" si="15"/>
        <v>8</v>
      </c>
      <c r="BC18">
        <f t="shared" si="19"/>
        <v>612977</v>
      </c>
    </row>
    <row r="19" spans="1:55" ht="18.600000000000001" thickBot="1" x14ac:dyDescent="0.35">
      <c r="A19" s="20"/>
      <c r="Q19" s="20"/>
    </row>
    <row r="20" spans="1:55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Q20" s="24" t="s">
        <v>78</v>
      </c>
      <c r="R20" s="24" t="s">
        <v>57</v>
      </c>
      <c r="S20" s="24" t="s">
        <v>58</v>
      </c>
      <c r="T20" s="24" t="s">
        <v>59</v>
      </c>
      <c r="U20" s="24" t="s">
        <v>60</v>
      </c>
      <c r="V20" s="24" t="s">
        <v>61</v>
      </c>
      <c r="W20" s="24" t="s">
        <v>62</v>
      </c>
      <c r="X20" s="24" t="s">
        <v>63</v>
      </c>
      <c r="Y20" s="24" t="s">
        <v>64</v>
      </c>
      <c r="Z20" s="24" t="s">
        <v>65</v>
      </c>
    </row>
    <row r="21" spans="1:55" ht="15" thickBot="1" x14ac:dyDescent="0.35">
      <c r="A21" s="24" t="s">
        <v>79</v>
      </c>
      <c r="B21" s="25" t="s">
        <v>80</v>
      </c>
      <c r="C21" s="25" t="s">
        <v>81</v>
      </c>
      <c r="D21" s="25" t="s">
        <v>82</v>
      </c>
      <c r="E21" s="25" t="s">
        <v>83</v>
      </c>
      <c r="F21" s="25" t="s">
        <v>84</v>
      </c>
      <c r="G21" s="25" t="s">
        <v>85</v>
      </c>
      <c r="H21" s="25" t="s">
        <v>86</v>
      </c>
      <c r="I21" s="25" t="s">
        <v>86</v>
      </c>
      <c r="J21" s="25" t="s">
        <v>87</v>
      </c>
      <c r="Q21" s="24" t="s">
        <v>79</v>
      </c>
      <c r="R21" s="25" t="s">
        <v>201</v>
      </c>
      <c r="S21" s="25" t="s">
        <v>202</v>
      </c>
      <c r="T21" s="25" t="s">
        <v>203</v>
      </c>
      <c r="U21" s="25" t="s">
        <v>204</v>
      </c>
      <c r="V21" s="25" t="s">
        <v>205</v>
      </c>
      <c r="W21" s="25" t="s">
        <v>206</v>
      </c>
      <c r="X21" s="25" t="s">
        <v>207</v>
      </c>
      <c r="Y21" s="25" t="s">
        <v>207</v>
      </c>
      <c r="Z21" s="25" t="s">
        <v>208</v>
      </c>
    </row>
    <row r="22" spans="1:55" ht="15" thickBot="1" x14ac:dyDescent="0.35">
      <c r="A22" s="24" t="s">
        <v>88</v>
      </c>
      <c r="B22" s="25" t="s">
        <v>86</v>
      </c>
      <c r="C22" s="25" t="s">
        <v>81</v>
      </c>
      <c r="D22" s="25" t="s">
        <v>89</v>
      </c>
      <c r="E22" s="25" t="s">
        <v>83</v>
      </c>
      <c r="F22" s="25" t="s">
        <v>90</v>
      </c>
      <c r="G22" s="25" t="s">
        <v>85</v>
      </c>
      <c r="H22" s="25" t="s">
        <v>86</v>
      </c>
      <c r="I22" s="25" t="s">
        <v>86</v>
      </c>
      <c r="J22" s="25" t="s">
        <v>91</v>
      </c>
      <c r="Q22" s="24" t="s">
        <v>88</v>
      </c>
      <c r="R22" s="25" t="s">
        <v>209</v>
      </c>
      <c r="S22" s="25" t="s">
        <v>210</v>
      </c>
      <c r="T22" s="25" t="s">
        <v>203</v>
      </c>
      <c r="U22" s="25" t="s">
        <v>211</v>
      </c>
      <c r="V22" s="25" t="s">
        <v>207</v>
      </c>
      <c r="W22" s="25" t="s">
        <v>207</v>
      </c>
      <c r="X22" s="25" t="s">
        <v>207</v>
      </c>
      <c r="Y22" s="25" t="s">
        <v>207</v>
      </c>
      <c r="Z22" s="25" t="s">
        <v>208</v>
      </c>
    </row>
    <row r="23" spans="1:55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83</v>
      </c>
      <c r="F23" s="25" t="s">
        <v>86</v>
      </c>
      <c r="G23" s="25" t="s">
        <v>85</v>
      </c>
      <c r="H23" s="25" t="s">
        <v>86</v>
      </c>
      <c r="I23" s="25" t="s">
        <v>86</v>
      </c>
      <c r="J23" s="25" t="s">
        <v>91</v>
      </c>
      <c r="Q23" s="24" t="s">
        <v>92</v>
      </c>
      <c r="R23" s="25" t="s">
        <v>207</v>
      </c>
      <c r="S23" s="25" t="s">
        <v>207</v>
      </c>
      <c r="T23" s="25" t="s">
        <v>207</v>
      </c>
      <c r="U23" s="25" t="s">
        <v>212</v>
      </c>
      <c r="V23" s="25" t="s">
        <v>207</v>
      </c>
      <c r="W23" s="25" t="s">
        <v>207</v>
      </c>
      <c r="X23" s="25" t="s">
        <v>207</v>
      </c>
      <c r="Y23" s="25" t="s">
        <v>207</v>
      </c>
      <c r="Z23" s="25" t="s">
        <v>207</v>
      </c>
    </row>
    <row r="24" spans="1:55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94</v>
      </c>
      <c r="Q24" s="24" t="s">
        <v>93</v>
      </c>
      <c r="R24" s="25" t="s">
        <v>207</v>
      </c>
      <c r="S24" s="25" t="s">
        <v>207</v>
      </c>
      <c r="T24" s="25" t="s">
        <v>207</v>
      </c>
      <c r="U24" s="25" t="s">
        <v>212</v>
      </c>
      <c r="V24" s="25" t="s">
        <v>207</v>
      </c>
      <c r="W24" s="25" t="s">
        <v>207</v>
      </c>
      <c r="X24" s="25" t="s">
        <v>207</v>
      </c>
      <c r="Y24" s="25" t="s">
        <v>207</v>
      </c>
      <c r="Z24" s="25" t="s">
        <v>207</v>
      </c>
    </row>
    <row r="25" spans="1:55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94</v>
      </c>
      <c r="Q25" s="24" t="s">
        <v>95</v>
      </c>
      <c r="R25" s="25" t="s">
        <v>207</v>
      </c>
      <c r="S25" s="25" t="s">
        <v>207</v>
      </c>
      <c r="T25" s="25" t="s">
        <v>207</v>
      </c>
      <c r="U25" s="25" t="s">
        <v>212</v>
      </c>
      <c r="V25" s="25" t="s">
        <v>207</v>
      </c>
      <c r="W25" s="25" t="s">
        <v>207</v>
      </c>
      <c r="X25" s="25" t="s">
        <v>207</v>
      </c>
      <c r="Y25" s="25" t="s">
        <v>207</v>
      </c>
      <c r="Z25" s="25" t="s">
        <v>207</v>
      </c>
    </row>
    <row r="26" spans="1:55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Q26" s="24" t="s">
        <v>96</v>
      </c>
      <c r="R26" s="25" t="s">
        <v>207</v>
      </c>
      <c r="S26" s="25" t="s">
        <v>207</v>
      </c>
      <c r="T26" s="25" t="s">
        <v>207</v>
      </c>
      <c r="U26" s="25" t="s">
        <v>207</v>
      </c>
      <c r="V26" s="25" t="s">
        <v>207</v>
      </c>
      <c r="W26" s="25" t="s">
        <v>207</v>
      </c>
      <c r="X26" s="25" t="s">
        <v>207</v>
      </c>
      <c r="Y26" s="25" t="s">
        <v>207</v>
      </c>
      <c r="Z26" s="25" t="s">
        <v>207</v>
      </c>
    </row>
    <row r="27" spans="1:55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Q27" s="24" t="s">
        <v>97</v>
      </c>
      <c r="R27" s="25" t="s">
        <v>207</v>
      </c>
      <c r="S27" s="25" t="s">
        <v>207</v>
      </c>
      <c r="T27" s="25" t="s">
        <v>207</v>
      </c>
      <c r="U27" s="25" t="s">
        <v>207</v>
      </c>
      <c r="V27" s="25" t="s">
        <v>207</v>
      </c>
      <c r="W27" s="25" t="s">
        <v>207</v>
      </c>
      <c r="X27" s="25" t="s">
        <v>207</v>
      </c>
      <c r="Y27" s="25" t="s">
        <v>207</v>
      </c>
      <c r="Z27" s="25" t="s">
        <v>207</v>
      </c>
    </row>
    <row r="28" spans="1:55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Q28" s="24" t="s">
        <v>98</v>
      </c>
      <c r="R28" s="25" t="s">
        <v>207</v>
      </c>
      <c r="S28" s="25" t="s">
        <v>207</v>
      </c>
      <c r="T28" s="25" t="s">
        <v>207</v>
      </c>
      <c r="U28" s="25" t="s">
        <v>207</v>
      </c>
      <c r="V28" s="25" t="s">
        <v>207</v>
      </c>
      <c r="W28" s="25" t="s">
        <v>207</v>
      </c>
      <c r="X28" s="25" t="s">
        <v>207</v>
      </c>
      <c r="Y28" s="25" t="s">
        <v>207</v>
      </c>
      <c r="Z28" s="25" t="s">
        <v>207</v>
      </c>
    </row>
    <row r="29" spans="1:55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Q29" s="24" t="s">
        <v>99</v>
      </c>
      <c r="R29" s="25" t="s">
        <v>207</v>
      </c>
      <c r="S29" s="25" t="s">
        <v>207</v>
      </c>
      <c r="T29" s="25" t="s">
        <v>207</v>
      </c>
      <c r="U29" s="25" t="s">
        <v>207</v>
      </c>
      <c r="V29" s="25" t="s">
        <v>207</v>
      </c>
      <c r="W29" s="25" t="s">
        <v>207</v>
      </c>
      <c r="X29" s="25" t="s">
        <v>207</v>
      </c>
      <c r="Y29" s="25" t="s">
        <v>207</v>
      </c>
      <c r="Z29" s="25" t="s">
        <v>207</v>
      </c>
    </row>
    <row r="30" spans="1:55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Q30" s="24" t="s">
        <v>100</v>
      </c>
      <c r="R30" s="25" t="s">
        <v>207</v>
      </c>
      <c r="S30" s="25" t="s">
        <v>207</v>
      </c>
      <c r="T30" s="25" t="s">
        <v>207</v>
      </c>
      <c r="U30" s="25" t="s">
        <v>207</v>
      </c>
      <c r="V30" s="25" t="s">
        <v>207</v>
      </c>
      <c r="W30" s="25" t="s">
        <v>207</v>
      </c>
      <c r="X30" s="25" t="s">
        <v>207</v>
      </c>
      <c r="Y30" s="25" t="s">
        <v>207</v>
      </c>
      <c r="Z30" s="25" t="s">
        <v>207</v>
      </c>
    </row>
    <row r="31" spans="1:55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Q31" s="24" t="s">
        <v>101</v>
      </c>
      <c r="R31" s="25" t="s">
        <v>207</v>
      </c>
      <c r="S31" s="25" t="s">
        <v>207</v>
      </c>
      <c r="T31" s="25" t="s">
        <v>207</v>
      </c>
      <c r="U31" s="25" t="s">
        <v>207</v>
      </c>
      <c r="V31" s="25" t="s">
        <v>207</v>
      </c>
      <c r="W31" s="25" t="s">
        <v>207</v>
      </c>
      <c r="X31" s="25" t="s">
        <v>207</v>
      </c>
      <c r="Y31" s="25" t="s">
        <v>207</v>
      </c>
      <c r="Z31" s="25" t="s">
        <v>207</v>
      </c>
    </row>
    <row r="32" spans="1:55" ht="18.600000000000001" thickBot="1" x14ac:dyDescent="0.35">
      <c r="A32" s="20"/>
      <c r="Q32" s="20"/>
    </row>
    <row r="33" spans="1:31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Q33" s="24" t="s">
        <v>102</v>
      </c>
      <c r="R33" s="24" t="s">
        <v>57</v>
      </c>
      <c r="S33" s="24" t="s">
        <v>58</v>
      </c>
      <c r="T33" s="24" t="s">
        <v>59</v>
      </c>
      <c r="U33" s="24" t="s">
        <v>60</v>
      </c>
      <c r="V33" s="24" t="s">
        <v>61</v>
      </c>
      <c r="W33" s="24" t="s">
        <v>62</v>
      </c>
      <c r="X33" s="24" t="s">
        <v>63</v>
      </c>
      <c r="Y33" s="24" t="s">
        <v>64</v>
      </c>
      <c r="Z33" s="24" t="s">
        <v>65</v>
      </c>
    </row>
    <row r="34" spans="1:31" ht="15" thickBot="1" x14ac:dyDescent="0.35">
      <c r="A34" s="24" t="s">
        <v>79</v>
      </c>
      <c r="B34" s="25">
        <v>10909</v>
      </c>
      <c r="C34" s="25">
        <v>23952</v>
      </c>
      <c r="D34" s="25">
        <v>50832</v>
      </c>
      <c r="E34" s="25">
        <v>18181</v>
      </c>
      <c r="F34" s="25">
        <v>20497</v>
      </c>
      <c r="G34" s="25">
        <v>8445</v>
      </c>
      <c r="H34" s="25">
        <v>0</v>
      </c>
      <c r="I34" s="25">
        <v>0</v>
      </c>
      <c r="J34" s="25">
        <v>68851</v>
      </c>
      <c r="Q34" s="24" t="s">
        <v>79</v>
      </c>
      <c r="R34" s="25">
        <v>39928</v>
      </c>
      <c r="S34" s="25">
        <v>914453</v>
      </c>
      <c r="T34" s="25">
        <v>94788</v>
      </c>
      <c r="U34" s="25">
        <v>891381</v>
      </c>
      <c r="V34" s="49">
        <v>284815</v>
      </c>
      <c r="W34" s="25">
        <v>652351</v>
      </c>
      <c r="X34" s="25">
        <v>0</v>
      </c>
      <c r="Y34" s="25">
        <v>0</v>
      </c>
      <c r="Z34" s="47">
        <v>95277</v>
      </c>
    </row>
    <row r="35" spans="1:31" ht="15" thickBot="1" x14ac:dyDescent="0.35">
      <c r="A35" s="24" t="s">
        <v>88</v>
      </c>
      <c r="B35" s="25">
        <v>0</v>
      </c>
      <c r="C35" s="25">
        <v>23952</v>
      </c>
      <c r="D35" s="25">
        <v>8501</v>
      </c>
      <c r="E35" s="25">
        <v>18181</v>
      </c>
      <c r="F35" s="25">
        <v>1910</v>
      </c>
      <c r="G35" s="25">
        <v>8445</v>
      </c>
      <c r="H35" s="25">
        <v>0</v>
      </c>
      <c r="I35" s="25">
        <v>0</v>
      </c>
      <c r="J35" s="25">
        <v>53155</v>
      </c>
      <c r="Q35" s="24" t="s">
        <v>88</v>
      </c>
      <c r="R35" s="25">
        <v>19964</v>
      </c>
      <c r="S35" s="46">
        <v>387023</v>
      </c>
      <c r="T35" s="25">
        <v>94788</v>
      </c>
      <c r="U35" s="25">
        <v>319818</v>
      </c>
      <c r="V35" s="46">
        <v>0</v>
      </c>
      <c r="W35" s="25">
        <v>0</v>
      </c>
      <c r="X35" s="25">
        <v>0</v>
      </c>
      <c r="Y35" s="25">
        <v>0</v>
      </c>
      <c r="Z35" s="44">
        <v>95277</v>
      </c>
      <c r="AB35">
        <f>T35</f>
        <v>94788</v>
      </c>
      <c r="AC35">
        <f>Z34</f>
        <v>95277</v>
      </c>
    </row>
    <row r="36" spans="1:31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18181</v>
      </c>
      <c r="F36" s="25">
        <v>0</v>
      </c>
      <c r="G36" s="25">
        <v>8445</v>
      </c>
      <c r="H36" s="25">
        <v>0</v>
      </c>
      <c r="I36" s="25">
        <v>0</v>
      </c>
      <c r="J36" s="25">
        <v>53155</v>
      </c>
      <c r="Q36" s="24" t="s">
        <v>92</v>
      </c>
      <c r="R36" s="25">
        <v>0</v>
      </c>
      <c r="S36" s="25">
        <v>0</v>
      </c>
      <c r="T36" s="45">
        <v>0</v>
      </c>
      <c r="U36" s="43">
        <v>126675</v>
      </c>
      <c r="V36" s="45">
        <v>0</v>
      </c>
      <c r="W36" s="25">
        <v>0</v>
      </c>
      <c r="X36" s="25">
        <v>0</v>
      </c>
      <c r="Y36" s="25">
        <v>0</v>
      </c>
      <c r="Z36" s="25">
        <v>0</v>
      </c>
      <c r="AB36" s="40"/>
      <c r="AC36" s="48"/>
      <c r="AD36" t="s">
        <v>219</v>
      </c>
    </row>
    <row r="37" spans="1:31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17922</v>
      </c>
      <c r="Q37" s="24" t="s">
        <v>93</v>
      </c>
      <c r="R37" s="25">
        <v>0</v>
      </c>
      <c r="S37" s="25">
        <v>0</v>
      </c>
      <c r="T37" s="25">
        <v>0</v>
      </c>
      <c r="U37" s="33">
        <v>126675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</row>
    <row r="38" spans="1:31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17922</v>
      </c>
      <c r="Q38" s="24" t="s">
        <v>95</v>
      </c>
      <c r="R38" s="25">
        <v>0</v>
      </c>
      <c r="S38" s="25">
        <v>0</v>
      </c>
      <c r="T38" s="25">
        <v>0</v>
      </c>
      <c r="U38" s="43">
        <v>126675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B38" s="50"/>
      <c r="AC38" s="51"/>
      <c r="AD38" t="s">
        <v>220</v>
      </c>
    </row>
    <row r="39" spans="1:31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Q39" s="24" t="s">
        <v>96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B39">
        <f>V34</f>
        <v>284815</v>
      </c>
      <c r="AC39">
        <f>S35</f>
        <v>387023</v>
      </c>
    </row>
    <row r="40" spans="1:31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Q40" s="24" t="s">
        <v>97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</row>
    <row r="41" spans="1:31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Q41" s="24" t="s">
        <v>98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</row>
    <row r="42" spans="1:31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Q42" s="24" t="s">
        <v>99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</row>
    <row r="43" spans="1:31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Q43" s="24" t="s">
        <v>100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</row>
    <row r="44" spans="1:31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Q44" s="24" t="s">
        <v>101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</row>
    <row r="45" spans="1:31" ht="18.600000000000001" thickBot="1" x14ac:dyDescent="0.35">
      <c r="A45" s="20"/>
      <c r="Q45" s="20"/>
    </row>
    <row r="46" spans="1:31" ht="20.399999999999999" thickBot="1" x14ac:dyDescent="0.35">
      <c r="A46" s="24" t="s">
        <v>103</v>
      </c>
      <c r="B46" s="24" t="str">
        <f>'s1c2_nyers&amp;rnd'!N4</f>
        <v>1 - nehezen alszom el</v>
      </c>
      <c r="C46" s="24" t="str">
        <f>'s1c2_nyers&amp;rnd'!O4</f>
        <v>2 - korán ébredek</v>
      </c>
      <c r="D46" s="24" t="str">
        <f>'s1c2_nyers&amp;rnd'!P4</f>
        <v>3 - több részletben alszom</v>
      </c>
      <c r="E46" s="24" t="str">
        <f>'s1c2_nyers&amp;rnd'!Q4</f>
        <v>4 - 1. és 2. válasz együtt</v>
      </c>
      <c r="F46" s="24" t="str">
        <f>'s1c2_nyers&amp;rnd'!R4</f>
        <v>5 - 1. és 3. válasz együtt</v>
      </c>
      <c r="G46" s="24" t="str">
        <f>'s1c2_nyers&amp;rnd'!S4</f>
        <v>6 - 2. és 3. válasz együtt</v>
      </c>
      <c r="H46" s="32" t="str">
        <f>'s1c2_nyers&amp;rnd'!T4</f>
        <v>7 - 1., 2., 3. együtt</v>
      </c>
      <c r="I46" s="32" t="str">
        <f>'s1c2_nyers&amp;rnd'!U4</f>
        <v>1 - frissen</v>
      </c>
      <c r="J46" s="24" t="str">
        <f>'s1c2_nyers&amp;rnd'!V4</f>
        <v>2 - fáradtan</v>
      </c>
      <c r="K46" s="24" t="s">
        <v>104</v>
      </c>
      <c r="L46" s="24" t="s">
        <v>105</v>
      </c>
      <c r="M46" s="24" t="s">
        <v>106</v>
      </c>
      <c r="N46" s="24" t="s">
        <v>107</v>
      </c>
      <c r="Q46" s="24" t="s">
        <v>103</v>
      </c>
      <c r="R46" s="24" t="s">
        <v>57</v>
      </c>
      <c r="S46" s="24" t="s">
        <v>58</v>
      </c>
      <c r="T46" s="24" t="s">
        <v>59</v>
      </c>
      <c r="U46" s="24" t="s">
        <v>60</v>
      </c>
      <c r="V46" s="24" t="s">
        <v>61</v>
      </c>
      <c r="W46" s="24" t="s">
        <v>62</v>
      </c>
      <c r="X46" s="24" t="s">
        <v>63</v>
      </c>
      <c r="Y46" s="24" t="s">
        <v>64</v>
      </c>
      <c r="Z46" s="24" t="s">
        <v>65</v>
      </c>
      <c r="AA46" s="24" t="s">
        <v>104</v>
      </c>
      <c r="AB46" s="24" t="s">
        <v>105</v>
      </c>
      <c r="AC46" s="24" t="s">
        <v>106</v>
      </c>
      <c r="AD46" s="24" t="s">
        <v>107</v>
      </c>
      <c r="AE46" s="52" t="s">
        <v>258</v>
      </c>
    </row>
    <row r="47" spans="1:31" ht="15" thickBot="1" x14ac:dyDescent="0.35">
      <c r="A47" s="24" t="s">
        <v>67</v>
      </c>
      <c r="B47" s="25">
        <v>0</v>
      </c>
      <c r="C47" s="25">
        <v>0</v>
      </c>
      <c r="D47" s="25">
        <v>0</v>
      </c>
      <c r="E47" s="25">
        <v>18181</v>
      </c>
      <c r="F47" s="25">
        <v>0</v>
      </c>
      <c r="G47" s="25">
        <v>0</v>
      </c>
      <c r="H47" s="33">
        <v>0</v>
      </c>
      <c r="I47" s="33">
        <v>0</v>
      </c>
      <c r="J47" s="25">
        <v>53155</v>
      </c>
      <c r="K47" s="25">
        <v>71336</v>
      </c>
      <c r="L47" s="25">
        <v>71336</v>
      </c>
      <c r="M47" s="25">
        <v>0</v>
      </c>
      <c r="N47" s="25">
        <v>0</v>
      </c>
      <c r="Q47" s="42" t="s">
        <v>67</v>
      </c>
      <c r="R47" s="25">
        <v>0</v>
      </c>
      <c r="S47" s="25">
        <v>0</v>
      </c>
      <c r="T47" s="25">
        <v>0</v>
      </c>
      <c r="U47" s="43">
        <v>126675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126675</v>
      </c>
      <c r="AB47" s="25">
        <v>27288</v>
      </c>
      <c r="AC47" s="43">
        <v>-99387</v>
      </c>
      <c r="AD47" s="25">
        <v>-364.22</v>
      </c>
      <c r="AE47">
        <f>'s1c2_nyers&amp;rnd'!K33</f>
        <v>2011</v>
      </c>
    </row>
    <row r="48" spans="1:31" ht="15" thickBot="1" x14ac:dyDescent="0.35">
      <c r="A48" s="24" t="s">
        <v>68</v>
      </c>
      <c r="B48" s="25">
        <v>0</v>
      </c>
      <c r="C48" s="25">
        <v>0</v>
      </c>
      <c r="D48" s="25">
        <v>50832</v>
      </c>
      <c r="E48" s="25">
        <v>0</v>
      </c>
      <c r="F48" s="25">
        <v>0</v>
      </c>
      <c r="G48" s="25">
        <v>0</v>
      </c>
      <c r="H48" s="33">
        <v>0</v>
      </c>
      <c r="I48" s="33">
        <v>0</v>
      </c>
      <c r="J48" s="25">
        <v>17922</v>
      </c>
      <c r="K48" s="25">
        <v>68754</v>
      </c>
      <c r="L48" s="25">
        <v>68754</v>
      </c>
      <c r="M48" s="25">
        <v>0</v>
      </c>
      <c r="N48" s="25">
        <v>0</v>
      </c>
      <c r="Q48" s="24" t="s">
        <v>68</v>
      </c>
      <c r="R48" s="25">
        <v>0</v>
      </c>
      <c r="S48" s="25">
        <v>0</v>
      </c>
      <c r="T48" s="25">
        <v>94788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94788</v>
      </c>
      <c r="AB48" s="25">
        <v>94788</v>
      </c>
      <c r="AC48" s="25">
        <v>0</v>
      </c>
      <c r="AD48" s="25">
        <v>0</v>
      </c>
      <c r="AE48">
        <f>'s1c2_nyers&amp;rnd'!K34</f>
        <v>2012</v>
      </c>
    </row>
    <row r="49" spans="1:31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33">
        <v>0</v>
      </c>
      <c r="I49" s="33">
        <v>0</v>
      </c>
      <c r="J49" s="25">
        <v>68851</v>
      </c>
      <c r="K49" s="25">
        <v>68851</v>
      </c>
      <c r="L49" s="25">
        <v>68851</v>
      </c>
      <c r="M49" s="25">
        <v>0</v>
      </c>
      <c r="N49" s="25">
        <v>0</v>
      </c>
      <c r="Q49" s="24" t="s">
        <v>69</v>
      </c>
      <c r="R49" s="25">
        <v>0</v>
      </c>
      <c r="S49" s="25">
        <v>0</v>
      </c>
      <c r="T49" s="45">
        <v>0</v>
      </c>
      <c r="U49" s="25">
        <v>0</v>
      </c>
      <c r="V49" s="45">
        <v>0</v>
      </c>
      <c r="W49" s="25">
        <v>0</v>
      </c>
      <c r="X49" s="25">
        <v>0</v>
      </c>
      <c r="Y49" s="25">
        <v>0</v>
      </c>
      <c r="Z49" s="47">
        <v>95277</v>
      </c>
      <c r="AA49" s="25">
        <v>95277</v>
      </c>
      <c r="AB49" s="25">
        <v>95277</v>
      </c>
      <c r="AC49" s="25">
        <v>0</v>
      </c>
      <c r="AD49" s="25">
        <v>0</v>
      </c>
      <c r="AE49">
        <f>'s1c2_nyers&amp;rnd'!K35</f>
        <v>2013</v>
      </c>
    </row>
    <row r="50" spans="1:31" ht="15" thickBot="1" x14ac:dyDescent="0.35">
      <c r="A50" s="24" t="s">
        <v>70</v>
      </c>
      <c r="B50" s="25">
        <v>0</v>
      </c>
      <c r="C50" s="25">
        <v>0</v>
      </c>
      <c r="D50" s="25">
        <v>8501</v>
      </c>
      <c r="E50" s="25">
        <v>0</v>
      </c>
      <c r="F50" s="25">
        <v>0</v>
      </c>
      <c r="G50" s="25">
        <v>0</v>
      </c>
      <c r="H50" s="33">
        <v>0</v>
      </c>
      <c r="I50" s="33">
        <v>0</v>
      </c>
      <c r="J50" s="25">
        <v>53155</v>
      </c>
      <c r="K50" s="25">
        <v>61656</v>
      </c>
      <c r="L50" s="25">
        <v>61656</v>
      </c>
      <c r="M50" s="25">
        <v>0</v>
      </c>
      <c r="N50" s="25">
        <v>0</v>
      </c>
      <c r="Q50" s="42" t="s">
        <v>70</v>
      </c>
      <c r="R50" s="25">
        <v>0</v>
      </c>
      <c r="S50" s="25">
        <v>0</v>
      </c>
      <c r="T50" s="25">
        <v>94788</v>
      </c>
      <c r="U50" s="43">
        <v>126675</v>
      </c>
      <c r="V50" s="25">
        <v>0</v>
      </c>
      <c r="W50" s="25">
        <v>0</v>
      </c>
      <c r="X50" s="25">
        <v>0</v>
      </c>
      <c r="Y50" s="25">
        <v>0</v>
      </c>
      <c r="Z50" s="44">
        <v>95277</v>
      </c>
      <c r="AA50" s="25">
        <v>316740</v>
      </c>
      <c r="AB50" s="25">
        <v>416127</v>
      </c>
      <c r="AC50" s="43">
        <v>99387</v>
      </c>
      <c r="AD50" s="25">
        <v>23.88</v>
      </c>
      <c r="AE50">
        <f>'s1c2_nyers&amp;rnd'!K36</f>
        <v>2015</v>
      </c>
    </row>
    <row r="51" spans="1:31" ht="15" thickBot="1" x14ac:dyDescent="0.35">
      <c r="A51" s="24" t="s">
        <v>71</v>
      </c>
      <c r="B51" s="25">
        <v>10909</v>
      </c>
      <c r="C51" s="25">
        <v>0</v>
      </c>
      <c r="D51" s="25">
        <v>0</v>
      </c>
      <c r="E51" s="25">
        <v>0</v>
      </c>
      <c r="F51" s="25">
        <v>0</v>
      </c>
      <c r="G51" s="25">
        <v>8445</v>
      </c>
      <c r="H51" s="33">
        <v>0</v>
      </c>
      <c r="I51" s="33">
        <v>0</v>
      </c>
      <c r="J51" s="25">
        <v>0</v>
      </c>
      <c r="K51" s="25">
        <v>19354</v>
      </c>
      <c r="L51" s="25">
        <v>19354</v>
      </c>
      <c r="M51" s="25">
        <v>0</v>
      </c>
      <c r="N51" s="25">
        <v>0</v>
      </c>
      <c r="Q51" s="24" t="s">
        <v>71</v>
      </c>
      <c r="R51" s="25">
        <v>39928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39928</v>
      </c>
      <c r="AB51" s="25">
        <v>39928</v>
      </c>
      <c r="AC51" s="25">
        <v>0</v>
      </c>
      <c r="AD51" s="25">
        <v>0</v>
      </c>
      <c r="AE51">
        <f>'s1c2_nyers&amp;rnd'!K37</f>
        <v>2016</v>
      </c>
    </row>
    <row r="52" spans="1:31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18181</v>
      </c>
      <c r="F52" s="25">
        <v>0</v>
      </c>
      <c r="G52" s="25">
        <v>8445</v>
      </c>
      <c r="H52" s="33">
        <v>0</v>
      </c>
      <c r="I52" s="33">
        <v>0</v>
      </c>
      <c r="J52" s="25">
        <v>17922</v>
      </c>
      <c r="K52" s="25">
        <v>44548</v>
      </c>
      <c r="L52" s="25">
        <v>44548</v>
      </c>
      <c r="M52" s="25">
        <v>0</v>
      </c>
      <c r="N52" s="25">
        <v>0</v>
      </c>
      <c r="Q52" s="24" t="s">
        <v>72</v>
      </c>
      <c r="R52" s="25">
        <v>0</v>
      </c>
      <c r="S52" s="25">
        <v>0</v>
      </c>
      <c r="T52" s="25">
        <v>0</v>
      </c>
      <c r="U52" s="25">
        <v>319818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319818</v>
      </c>
      <c r="AB52" s="25">
        <v>319818</v>
      </c>
      <c r="AC52" s="25">
        <v>0</v>
      </c>
      <c r="AD52" s="25">
        <v>0</v>
      </c>
      <c r="AE52">
        <f>'s1c2_nyers&amp;rnd'!K38</f>
        <v>2017</v>
      </c>
    </row>
    <row r="53" spans="1:31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18181</v>
      </c>
      <c r="F53" s="25">
        <v>0</v>
      </c>
      <c r="G53" s="25">
        <v>0</v>
      </c>
      <c r="H53" s="33">
        <v>0</v>
      </c>
      <c r="I53" s="33">
        <v>0</v>
      </c>
      <c r="J53" s="25">
        <v>0</v>
      </c>
      <c r="K53" s="25">
        <v>18181</v>
      </c>
      <c r="L53" s="25">
        <v>18181</v>
      </c>
      <c r="M53" s="25">
        <v>0</v>
      </c>
      <c r="N53" s="25">
        <v>0</v>
      </c>
      <c r="Q53" s="24" t="s">
        <v>73</v>
      </c>
      <c r="R53" s="25">
        <v>0</v>
      </c>
      <c r="S53" s="25">
        <v>0</v>
      </c>
      <c r="T53" s="25">
        <v>0</v>
      </c>
      <c r="U53" s="25">
        <v>891381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891381</v>
      </c>
      <c r="AB53" s="25">
        <v>891381</v>
      </c>
      <c r="AC53" s="25">
        <v>0</v>
      </c>
      <c r="AD53" s="25">
        <v>0</v>
      </c>
      <c r="AE53">
        <f>'s1c2_nyers&amp;rnd'!K39</f>
        <v>2018</v>
      </c>
    </row>
    <row r="54" spans="1:31" ht="15" thickBot="1" x14ac:dyDescent="0.35">
      <c r="A54" s="24" t="s">
        <v>74</v>
      </c>
      <c r="B54" s="25">
        <v>0</v>
      </c>
      <c r="C54" s="25">
        <v>23952</v>
      </c>
      <c r="D54" s="25">
        <v>0</v>
      </c>
      <c r="E54" s="25">
        <v>0</v>
      </c>
      <c r="F54" s="25">
        <v>0</v>
      </c>
      <c r="G54" s="25">
        <v>0</v>
      </c>
      <c r="H54" s="33">
        <v>0</v>
      </c>
      <c r="I54" s="33">
        <v>0</v>
      </c>
      <c r="J54" s="25">
        <v>0</v>
      </c>
      <c r="K54" s="25">
        <v>23952</v>
      </c>
      <c r="L54" s="25">
        <v>23952</v>
      </c>
      <c r="M54" s="25">
        <v>0</v>
      </c>
      <c r="N54" s="25">
        <v>0</v>
      </c>
      <c r="Q54" s="24" t="s">
        <v>74</v>
      </c>
      <c r="R54" s="25">
        <v>19964</v>
      </c>
      <c r="S54" s="25">
        <v>914453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934417</v>
      </c>
      <c r="AB54" s="25">
        <v>934417</v>
      </c>
      <c r="AC54" s="25">
        <v>0</v>
      </c>
      <c r="AD54" s="25">
        <v>0</v>
      </c>
      <c r="AE54">
        <f>'s1c2_nyers&amp;rnd'!K40</f>
        <v>2019</v>
      </c>
    </row>
    <row r="55" spans="1:31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20497</v>
      </c>
      <c r="G55" s="25">
        <v>0</v>
      </c>
      <c r="H55" s="33">
        <v>0</v>
      </c>
      <c r="I55" s="33">
        <v>0</v>
      </c>
      <c r="J55" s="25">
        <v>0</v>
      </c>
      <c r="K55" s="25">
        <v>20497</v>
      </c>
      <c r="L55" s="25">
        <v>20497</v>
      </c>
      <c r="M55" s="25">
        <v>0</v>
      </c>
      <c r="N55" s="25">
        <v>0</v>
      </c>
      <c r="Q55" s="24" t="s">
        <v>75</v>
      </c>
      <c r="R55" s="25">
        <v>19964</v>
      </c>
      <c r="S55" s="25">
        <v>0</v>
      </c>
      <c r="T55" s="25">
        <v>0</v>
      </c>
      <c r="U55" s="25">
        <v>0</v>
      </c>
      <c r="V55" s="49">
        <v>284815</v>
      </c>
      <c r="W55" s="25">
        <v>0</v>
      </c>
      <c r="X55" s="25">
        <v>0</v>
      </c>
      <c r="Y55" s="25">
        <v>0</v>
      </c>
      <c r="Z55" s="25">
        <v>0</v>
      </c>
      <c r="AA55" s="25">
        <v>304779</v>
      </c>
      <c r="AB55" s="25">
        <v>304779</v>
      </c>
      <c r="AC55" s="25">
        <v>0</v>
      </c>
      <c r="AD55" s="25">
        <v>0</v>
      </c>
      <c r="AE55">
        <f>'s1c2_nyers&amp;rnd'!K41</f>
        <v>2020</v>
      </c>
    </row>
    <row r="56" spans="1:31" ht="15" thickBot="1" x14ac:dyDescent="0.35">
      <c r="A56" s="24" t="s">
        <v>76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8445</v>
      </c>
      <c r="H56" s="33">
        <v>0</v>
      </c>
      <c r="I56" s="33">
        <v>0</v>
      </c>
      <c r="J56" s="25">
        <v>0</v>
      </c>
      <c r="K56" s="25">
        <v>8445</v>
      </c>
      <c r="L56" s="25">
        <v>8445</v>
      </c>
      <c r="M56" s="25">
        <v>0</v>
      </c>
      <c r="N56" s="25">
        <v>0</v>
      </c>
      <c r="Q56" s="24" t="s">
        <v>76</v>
      </c>
      <c r="R56" s="25">
        <v>0</v>
      </c>
      <c r="S56" s="25">
        <v>0</v>
      </c>
      <c r="T56" s="25">
        <v>0</v>
      </c>
      <c r="U56" s="33">
        <v>126675</v>
      </c>
      <c r="V56" s="25">
        <v>0</v>
      </c>
      <c r="W56" s="25">
        <v>652351</v>
      </c>
      <c r="X56" s="25">
        <v>0</v>
      </c>
      <c r="Y56" s="25">
        <v>0</v>
      </c>
      <c r="Z56" s="25">
        <v>0</v>
      </c>
      <c r="AA56" s="25">
        <v>779026</v>
      </c>
      <c r="AB56" s="25">
        <v>779026</v>
      </c>
      <c r="AC56" s="25">
        <v>0</v>
      </c>
      <c r="AD56" s="25">
        <v>0</v>
      </c>
      <c r="AE56">
        <f>'s1c2_nyers&amp;rnd'!K42</f>
        <v>2021</v>
      </c>
    </row>
    <row r="57" spans="1:31" ht="15" thickBot="1" x14ac:dyDescent="0.35">
      <c r="A57" s="24" t="s">
        <v>77</v>
      </c>
      <c r="B57" s="25">
        <v>0</v>
      </c>
      <c r="C57" s="25">
        <v>23952</v>
      </c>
      <c r="D57" s="25">
        <v>0</v>
      </c>
      <c r="E57" s="25">
        <v>0</v>
      </c>
      <c r="F57" s="25">
        <v>1910</v>
      </c>
      <c r="G57" s="25">
        <v>0</v>
      </c>
      <c r="H57" s="33">
        <v>0</v>
      </c>
      <c r="I57" s="33">
        <v>0</v>
      </c>
      <c r="J57" s="25">
        <v>0</v>
      </c>
      <c r="K57" s="25">
        <v>25862</v>
      </c>
      <c r="L57" s="25">
        <v>25862</v>
      </c>
      <c r="M57" s="25">
        <v>0</v>
      </c>
      <c r="N57" s="25">
        <v>0</v>
      </c>
      <c r="Q57" s="24" t="s">
        <v>77</v>
      </c>
      <c r="R57" s="25">
        <v>0</v>
      </c>
      <c r="S57" s="46">
        <v>387023</v>
      </c>
      <c r="T57" s="25">
        <v>0</v>
      </c>
      <c r="U57" s="25">
        <v>0</v>
      </c>
      <c r="V57" s="46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387023</v>
      </c>
      <c r="AB57" s="25">
        <v>387023</v>
      </c>
      <c r="AC57" s="25">
        <v>0</v>
      </c>
      <c r="AD57" s="25">
        <v>0</v>
      </c>
      <c r="AE57">
        <f>'s1c2_nyers&amp;rnd'!K43</f>
        <v>2022</v>
      </c>
    </row>
    <row r="58" spans="1:31" ht="15" thickBot="1" x14ac:dyDescent="0.35">
      <c r="J58">
        <f>SUM(J47:J57)</f>
        <v>211005</v>
      </c>
    </row>
    <row r="59" spans="1:31" ht="15" thickBot="1" x14ac:dyDescent="0.35">
      <c r="A59" s="26" t="s">
        <v>108</v>
      </c>
      <c r="B59" s="27">
        <v>201667</v>
      </c>
      <c r="H59" t="s">
        <v>187</v>
      </c>
      <c r="I59" t="s">
        <v>187</v>
      </c>
      <c r="Q59" s="26" t="s">
        <v>108</v>
      </c>
      <c r="R59" s="38">
        <v>2972993</v>
      </c>
    </row>
    <row r="60" spans="1:31" ht="15" thickBot="1" x14ac:dyDescent="0.35">
      <c r="A60" s="26" t="s">
        <v>109</v>
      </c>
      <c r="B60" s="27">
        <v>0</v>
      </c>
      <c r="Q60" s="26" t="s">
        <v>109</v>
      </c>
      <c r="R60" s="38">
        <v>0</v>
      </c>
    </row>
    <row r="61" spans="1:31" ht="15" thickBot="1" x14ac:dyDescent="0.35">
      <c r="A61" s="26" t="s">
        <v>110</v>
      </c>
      <c r="B61" s="27">
        <v>431436</v>
      </c>
      <c r="Q61" s="26" t="s">
        <v>110</v>
      </c>
      <c r="R61" s="38">
        <v>4289852</v>
      </c>
    </row>
    <row r="62" spans="1:31" ht="15" thickBot="1" x14ac:dyDescent="0.35">
      <c r="A62" s="26" t="s">
        <v>111</v>
      </c>
      <c r="B62" s="27">
        <v>431436</v>
      </c>
      <c r="Q62" s="26" t="s">
        <v>111</v>
      </c>
      <c r="R62" s="38">
        <v>4289852</v>
      </c>
    </row>
    <row r="63" spans="1:31" ht="15" thickBot="1" x14ac:dyDescent="0.35">
      <c r="A63" s="26" t="s">
        <v>112</v>
      </c>
      <c r="B63" s="27">
        <v>0</v>
      </c>
      <c r="Q63" s="26" t="s">
        <v>112</v>
      </c>
      <c r="R63" s="38">
        <v>0</v>
      </c>
    </row>
    <row r="64" spans="1:31" ht="15" thickBot="1" x14ac:dyDescent="0.35">
      <c r="A64" s="26" t="s">
        <v>113</v>
      </c>
      <c r="B64" s="27"/>
      <c r="Q64" s="26" t="s">
        <v>113</v>
      </c>
      <c r="R64" s="38"/>
    </row>
    <row r="65" spans="1:28" ht="15" thickBot="1" x14ac:dyDescent="0.35">
      <c r="A65" s="26" t="s">
        <v>114</v>
      </c>
      <c r="B65" s="27"/>
      <c r="Q65" s="26" t="s">
        <v>114</v>
      </c>
      <c r="R65" s="38"/>
    </row>
    <row r="66" spans="1:28" ht="15" thickBot="1" x14ac:dyDescent="0.35">
      <c r="A66" s="26" t="s">
        <v>115</v>
      </c>
      <c r="B66" s="27">
        <v>0</v>
      </c>
      <c r="Q66" s="26" t="s">
        <v>115</v>
      </c>
      <c r="R66" s="38">
        <v>0</v>
      </c>
    </row>
    <row r="68" spans="1:28" x14ac:dyDescent="0.3">
      <c r="A68" s="29" t="s">
        <v>116</v>
      </c>
      <c r="Q68" s="29" t="s">
        <v>116</v>
      </c>
    </row>
    <row r="70" spans="1:28" x14ac:dyDescent="0.3">
      <c r="A70" s="28" t="s">
        <v>117</v>
      </c>
      <c r="Q70" s="39" t="s">
        <v>213</v>
      </c>
    </row>
    <row r="71" spans="1:28" x14ac:dyDescent="0.3">
      <c r="A71" s="28" t="s">
        <v>118</v>
      </c>
      <c r="Q71" s="39" t="s">
        <v>214</v>
      </c>
    </row>
    <row r="76" spans="1:28" ht="18" x14ac:dyDescent="0.3">
      <c r="A76" s="20"/>
      <c r="Q76" s="20"/>
    </row>
    <row r="77" spans="1:28" x14ac:dyDescent="0.3">
      <c r="A77" s="21"/>
      <c r="Q77" s="21"/>
    </row>
    <row r="80" spans="1:28" ht="18" x14ac:dyDescent="0.3">
      <c r="A80" s="36" t="s">
        <v>49</v>
      </c>
      <c r="B80" s="37">
        <v>4396214</v>
      </c>
      <c r="C80" s="36" t="s">
        <v>50</v>
      </c>
      <c r="D80" s="37">
        <v>11</v>
      </c>
      <c r="E80" s="36" t="s">
        <v>51</v>
      </c>
      <c r="F80" s="37">
        <v>9</v>
      </c>
      <c r="G80" s="36" t="s">
        <v>52</v>
      </c>
      <c r="H80" s="37">
        <v>11</v>
      </c>
      <c r="I80" s="36" t="s">
        <v>53</v>
      </c>
      <c r="J80" s="37">
        <v>0</v>
      </c>
      <c r="K80" s="36" t="s">
        <v>54</v>
      </c>
      <c r="L80" s="37" t="s">
        <v>226</v>
      </c>
      <c r="Q80" s="36" t="s">
        <v>49</v>
      </c>
      <c r="R80" s="37">
        <v>1017827</v>
      </c>
      <c r="S80" s="36" t="s">
        <v>50</v>
      </c>
      <c r="T80" s="37">
        <v>11</v>
      </c>
      <c r="U80" s="36" t="s">
        <v>51</v>
      </c>
      <c r="V80" s="37">
        <v>9</v>
      </c>
      <c r="W80" s="36" t="s">
        <v>52</v>
      </c>
      <c r="X80" s="37">
        <v>11</v>
      </c>
      <c r="Y80" s="36" t="s">
        <v>53</v>
      </c>
      <c r="Z80" s="37">
        <v>0</v>
      </c>
      <c r="AA80" s="36" t="s">
        <v>54</v>
      </c>
      <c r="AB80" s="37" t="s">
        <v>244</v>
      </c>
    </row>
    <row r="81" spans="1:27" ht="18.600000000000001" thickBot="1" x14ac:dyDescent="0.35">
      <c r="A81" s="20"/>
      <c r="Q81" s="20"/>
    </row>
    <row r="82" spans="1:27" ht="15" thickBot="1" x14ac:dyDescent="0.35">
      <c r="A82" s="24" t="s">
        <v>56</v>
      </c>
      <c r="B82" s="24" t="s">
        <v>57</v>
      </c>
      <c r="C82" s="24" t="s">
        <v>58</v>
      </c>
      <c r="D82" s="24" t="s">
        <v>59</v>
      </c>
      <c r="E82" s="24" t="s">
        <v>60</v>
      </c>
      <c r="F82" s="24" t="s">
        <v>61</v>
      </c>
      <c r="G82" s="24" t="s">
        <v>62</v>
      </c>
      <c r="H82" s="24" t="s">
        <v>63</v>
      </c>
      <c r="I82" s="24" t="s">
        <v>64</v>
      </c>
      <c r="J82" s="24" t="s">
        <v>65</v>
      </c>
      <c r="K82" s="24" t="s">
        <v>66</v>
      </c>
      <c r="Q82" s="24" t="s">
        <v>56</v>
      </c>
      <c r="R82" s="24" t="s">
        <v>57</v>
      </c>
      <c r="S82" s="24" t="s">
        <v>58</v>
      </c>
      <c r="T82" s="24" t="s">
        <v>59</v>
      </c>
      <c r="U82" s="24" t="s">
        <v>60</v>
      </c>
      <c r="V82" s="24" t="s">
        <v>61</v>
      </c>
      <c r="W82" s="24" t="s">
        <v>62</v>
      </c>
      <c r="X82" s="24" t="s">
        <v>63</v>
      </c>
      <c r="Y82" s="24" t="s">
        <v>64</v>
      </c>
      <c r="Z82" s="24" t="s">
        <v>65</v>
      </c>
      <c r="AA82" s="24" t="s">
        <v>66</v>
      </c>
    </row>
    <row r="83" spans="1:27" ht="15" thickBot="1" x14ac:dyDescent="0.35">
      <c r="A83" s="24" t="s">
        <v>67</v>
      </c>
      <c r="B83" s="25">
        <v>8</v>
      </c>
      <c r="C83" s="25">
        <v>6</v>
      </c>
      <c r="D83" s="25">
        <v>4</v>
      </c>
      <c r="E83" s="25">
        <v>3</v>
      </c>
      <c r="F83" s="25">
        <v>3</v>
      </c>
      <c r="G83" s="25">
        <v>6</v>
      </c>
      <c r="H83" s="25">
        <v>5</v>
      </c>
      <c r="I83" s="25">
        <v>9</v>
      </c>
      <c r="J83" s="25">
        <v>3</v>
      </c>
      <c r="K83" s="25">
        <v>928664</v>
      </c>
      <c r="Q83" s="24" t="s">
        <v>67</v>
      </c>
      <c r="R83" s="25">
        <v>8</v>
      </c>
      <c r="S83" s="25">
        <v>6</v>
      </c>
      <c r="T83" s="25">
        <v>4</v>
      </c>
      <c r="U83" s="25">
        <v>3</v>
      </c>
      <c r="V83" s="25">
        <v>3</v>
      </c>
      <c r="W83" s="25">
        <v>6</v>
      </c>
      <c r="X83" s="25">
        <v>5</v>
      </c>
      <c r="Y83" s="25">
        <v>9</v>
      </c>
      <c r="Z83" s="25">
        <v>3</v>
      </c>
      <c r="AA83" s="25">
        <v>972712</v>
      </c>
    </row>
    <row r="84" spans="1:27" ht="15" thickBot="1" x14ac:dyDescent="0.35">
      <c r="A84" s="24" t="s">
        <v>68</v>
      </c>
      <c r="B84" s="25">
        <v>7</v>
      </c>
      <c r="C84" s="25">
        <v>7</v>
      </c>
      <c r="D84" s="25">
        <v>1</v>
      </c>
      <c r="E84" s="25">
        <v>7</v>
      </c>
      <c r="F84" s="25">
        <v>3</v>
      </c>
      <c r="G84" s="25">
        <v>6</v>
      </c>
      <c r="H84" s="25">
        <v>5</v>
      </c>
      <c r="I84" s="25">
        <v>8</v>
      </c>
      <c r="J84" s="25">
        <v>4</v>
      </c>
      <c r="K84" s="25">
        <v>931246</v>
      </c>
      <c r="Q84" s="24" t="s">
        <v>68</v>
      </c>
      <c r="R84" s="25">
        <v>7</v>
      </c>
      <c r="S84" s="25">
        <v>7</v>
      </c>
      <c r="T84" s="25">
        <v>1</v>
      </c>
      <c r="U84" s="25">
        <v>7</v>
      </c>
      <c r="V84" s="25">
        <v>3</v>
      </c>
      <c r="W84" s="25">
        <v>6</v>
      </c>
      <c r="X84" s="25">
        <v>5</v>
      </c>
      <c r="Y84" s="25">
        <v>8</v>
      </c>
      <c r="Z84" s="25">
        <v>4</v>
      </c>
      <c r="AA84" s="25">
        <v>905212</v>
      </c>
    </row>
    <row r="85" spans="1:27" ht="15" thickBot="1" x14ac:dyDescent="0.35">
      <c r="A85" s="24" t="s">
        <v>69</v>
      </c>
      <c r="B85" s="25">
        <v>6</v>
      </c>
      <c r="C85" s="25">
        <v>5</v>
      </c>
      <c r="D85" s="25">
        <v>3</v>
      </c>
      <c r="E85" s="25">
        <v>6</v>
      </c>
      <c r="F85" s="25">
        <v>3</v>
      </c>
      <c r="G85" s="25">
        <v>6</v>
      </c>
      <c r="H85" s="25">
        <v>5</v>
      </c>
      <c r="I85" s="25">
        <v>11</v>
      </c>
      <c r="J85" s="25">
        <v>1</v>
      </c>
      <c r="K85" s="25">
        <v>931149</v>
      </c>
      <c r="Q85" s="24" t="s">
        <v>69</v>
      </c>
      <c r="R85" s="25">
        <v>6</v>
      </c>
      <c r="S85" s="25">
        <v>5</v>
      </c>
      <c r="T85" s="25">
        <v>3</v>
      </c>
      <c r="U85" s="25">
        <v>6</v>
      </c>
      <c r="V85" s="25">
        <v>3</v>
      </c>
      <c r="W85" s="25">
        <v>6</v>
      </c>
      <c r="X85" s="25">
        <v>5</v>
      </c>
      <c r="Y85" s="25">
        <v>11</v>
      </c>
      <c r="Z85" s="25">
        <v>1</v>
      </c>
      <c r="AA85" s="25">
        <v>904723</v>
      </c>
    </row>
    <row r="86" spans="1:27" ht="15" thickBot="1" x14ac:dyDescent="0.35">
      <c r="A86" s="24" t="s">
        <v>70</v>
      </c>
      <c r="B86" s="25">
        <v>8</v>
      </c>
      <c r="C86" s="25">
        <v>9</v>
      </c>
      <c r="D86" s="25">
        <v>2</v>
      </c>
      <c r="E86" s="25">
        <v>5</v>
      </c>
      <c r="F86" s="25">
        <v>3</v>
      </c>
      <c r="G86" s="25">
        <v>6</v>
      </c>
      <c r="H86" s="25">
        <v>5</v>
      </c>
      <c r="I86" s="25">
        <v>10</v>
      </c>
      <c r="J86" s="25">
        <v>2</v>
      </c>
      <c r="K86" s="25">
        <v>938344</v>
      </c>
      <c r="Q86" s="24" t="s">
        <v>70</v>
      </c>
      <c r="R86" s="25">
        <v>8</v>
      </c>
      <c r="S86" s="25">
        <v>9</v>
      </c>
      <c r="T86" s="25">
        <v>2</v>
      </c>
      <c r="U86" s="25">
        <v>5</v>
      </c>
      <c r="V86" s="25">
        <v>3</v>
      </c>
      <c r="W86" s="25">
        <v>6</v>
      </c>
      <c r="X86" s="25">
        <v>5</v>
      </c>
      <c r="Y86" s="25">
        <v>10</v>
      </c>
      <c r="Z86" s="25">
        <v>2</v>
      </c>
      <c r="AA86" s="25">
        <v>583873</v>
      </c>
    </row>
    <row r="87" spans="1:27" ht="15" thickBot="1" x14ac:dyDescent="0.35">
      <c r="A87" s="24" t="s">
        <v>71</v>
      </c>
      <c r="B87" s="25">
        <v>1</v>
      </c>
      <c r="C87" s="25">
        <v>3</v>
      </c>
      <c r="D87" s="25">
        <v>6</v>
      </c>
      <c r="E87" s="25">
        <v>11</v>
      </c>
      <c r="F87" s="25">
        <v>3</v>
      </c>
      <c r="G87" s="25">
        <v>2</v>
      </c>
      <c r="H87" s="25">
        <v>2</v>
      </c>
      <c r="I87" s="25">
        <v>3</v>
      </c>
      <c r="J87" s="25">
        <v>9</v>
      </c>
      <c r="K87" s="25">
        <v>980646</v>
      </c>
      <c r="Q87" s="24" t="s">
        <v>71</v>
      </c>
      <c r="R87" s="25">
        <v>1</v>
      </c>
      <c r="S87" s="25">
        <v>3</v>
      </c>
      <c r="T87" s="25">
        <v>6</v>
      </c>
      <c r="U87" s="25">
        <v>11</v>
      </c>
      <c r="V87" s="25">
        <v>3</v>
      </c>
      <c r="W87" s="25">
        <v>2</v>
      </c>
      <c r="X87" s="25">
        <v>2</v>
      </c>
      <c r="Y87" s="25">
        <v>3</v>
      </c>
      <c r="Z87" s="25">
        <v>9</v>
      </c>
      <c r="AA87" s="25">
        <v>960072</v>
      </c>
    </row>
    <row r="88" spans="1:27" ht="15" thickBot="1" x14ac:dyDescent="0.35">
      <c r="A88" s="24" t="s">
        <v>72</v>
      </c>
      <c r="B88" s="25">
        <v>5</v>
      </c>
      <c r="C88" s="25">
        <v>8</v>
      </c>
      <c r="D88" s="25">
        <v>6</v>
      </c>
      <c r="E88" s="25">
        <v>2</v>
      </c>
      <c r="F88" s="25">
        <v>3</v>
      </c>
      <c r="G88" s="25">
        <v>3</v>
      </c>
      <c r="H88" s="25">
        <v>5</v>
      </c>
      <c r="I88" s="25">
        <v>7</v>
      </c>
      <c r="J88" s="25">
        <v>5</v>
      </c>
      <c r="K88" s="25">
        <v>955452</v>
      </c>
      <c r="Q88" s="24" t="s">
        <v>72</v>
      </c>
      <c r="R88" s="25">
        <v>5</v>
      </c>
      <c r="S88" s="25">
        <v>8</v>
      </c>
      <c r="T88" s="25">
        <v>6</v>
      </c>
      <c r="U88" s="25">
        <v>2</v>
      </c>
      <c r="V88" s="25">
        <v>3</v>
      </c>
      <c r="W88" s="25">
        <v>3</v>
      </c>
      <c r="X88" s="25">
        <v>5</v>
      </c>
      <c r="Y88" s="25">
        <v>7</v>
      </c>
      <c r="Z88" s="25">
        <v>5</v>
      </c>
      <c r="AA88" s="25">
        <v>680182</v>
      </c>
    </row>
    <row r="89" spans="1:27" ht="15" thickBot="1" x14ac:dyDescent="0.35">
      <c r="A89" s="24" t="s">
        <v>73</v>
      </c>
      <c r="B89" s="25">
        <v>8</v>
      </c>
      <c r="C89" s="25">
        <v>10</v>
      </c>
      <c r="D89" s="25">
        <v>6</v>
      </c>
      <c r="E89" s="25">
        <v>1</v>
      </c>
      <c r="F89" s="25">
        <v>3</v>
      </c>
      <c r="G89" s="25">
        <v>6</v>
      </c>
      <c r="H89" s="25">
        <v>5</v>
      </c>
      <c r="I89" s="25">
        <v>1</v>
      </c>
      <c r="J89" s="25">
        <v>11</v>
      </c>
      <c r="K89" s="25">
        <v>981819</v>
      </c>
      <c r="Q89" s="24" t="s">
        <v>73</v>
      </c>
      <c r="R89" s="25">
        <v>8</v>
      </c>
      <c r="S89" s="25">
        <v>10</v>
      </c>
      <c r="T89" s="25">
        <v>6</v>
      </c>
      <c r="U89" s="25">
        <v>1</v>
      </c>
      <c r="V89" s="25">
        <v>3</v>
      </c>
      <c r="W89" s="25">
        <v>6</v>
      </c>
      <c r="X89" s="25">
        <v>5</v>
      </c>
      <c r="Y89" s="25">
        <v>1</v>
      </c>
      <c r="Z89" s="25">
        <v>11</v>
      </c>
      <c r="AA89" s="25">
        <v>108619</v>
      </c>
    </row>
    <row r="90" spans="1:27" ht="15" thickBot="1" x14ac:dyDescent="0.35">
      <c r="A90" s="24" t="s">
        <v>74</v>
      </c>
      <c r="B90" s="25">
        <v>2</v>
      </c>
      <c r="C90" s="25">
        <v>1</v>
      </c>
      <c r="D90" s="25">
        <v>6</v>
      </c>
      <c r="E90" s="25">
        <v>10</v>
      </c>
      <c r="F90" s="25">
        <v>3</v>
      </c>
      <c r="G90" s="25">
        <v>4</v>
      </c>
      <c r="H90" s="25">
        <v>3</v>
      </c>
      <c r="I90" s="25">
        <v>5</v>
      </c>
      <c r="J90" s="25">
        <v>7</v>
      </c>
      <c r="K90" s="25">
        <v>976048</v>
      </c>
      <c r="Q90" s="24" t="s">
        <v>74</v>
      </c>
      <c r="R90" s="25">
        <v>2</v>
      </c>
      <c r="S90" s="25">
        <v>1</v>
      </c>
      <c r="T90" s="25">
        <v>6</v>
      </c>
      <c r="U90" s="25">
        <v>10</v>
      </c>
      <c r="V90" s="25">
        <v>3</v>
      </c>
      <c r="W90" s="25">
        <v>4</v>
      </c>
      <c r="X90" s="25">
        <v>3</v>
      </c>
      <c r="Y90" s="25">
        <v>5</v>
      </c>
      <c r="Z90" s="25">
        <v>7</v>
      </c>
      <c r="AA90" s="25">
        <v>65583</v>
      </c>
    </row>
    <row r="91" spans="1:27" ht="15" thickBot="1" x14ac:dyDescent="0.35">
      <c r="A91" s="24" t="s">
        <v>75</v>
      </c>
      <c r="B91" s="25">
        <v>2</v>
      </c>
      <c r="C91" s="25">
        <v>4</v>
      </c>
      <c r="D91" s="25">
        <v>6</v>
      </c>
      <c r="E91" s="25">
        <v>9</v>
      </c>
      <c r="F91" s="25">
        <v>1</v>
      </c>
      <c r="G91" s="25">
        <v>6</v>
      </c>
      <c r="H91" s="25">
        <v>3</v>
      </c>
      <c r="I91" s="25">
        <v>6</v>
      </c>
      <c r="J91" s="25">
        <v>6</v>
      </c>
      <c r="K91" s="25">
        <v>979503</v>
      </c>
      <c r="Q91" s="24" t="s">
        <v>75</v>
      </c>
      <c r="R91" s="25">
        <v>2</v>
      </c>
      <c r="S91" s="25">
        <v>4</v>
      </c>
      <c r="T91" s="25">
        <v>6</v>
      </c>
      <c r="U91" s="25">
        <v>9</v>
      </c>
      <c r="V91" s="25">
        <v>1</v>
      </c>
      <c r="W91" s="25">
        <v>6</v>
      </c>
      <c r="X91" s="25">
        <v>3</v>
      </c>
      <c r="Y91" s="25">
        <v>6</v>
      </c>
      <c r="Z91" s="25">
        <v>6</v>
      </c>
      <c r="AA91" s="25">
        <v>695221</v>
      </c>
    </row>
    <row r="92" spans="1:27" ht="15" thickBot="1" x14ac:dyDescent="0.35">
      <c r="A92" s="24" t="s">
        <v>76</v>
      </c>
      <c r="B92" s="25">
        <v>8</v>
      </c>
      <c r="C92" s="25">
        <v>10</v>
      </c>
      <c r="D92" s="25">
        <v>6</v>
      </c>
      <c r="E92" s="25">
        <v>4</v>
      </c>
      <c r="F92" s="25">
        <v>3</v>
      </c>
      <c r="G92" s="25">
        <v>1</v>
      </c>
      <c r="H92" s="25">
        <v>1</v>
      </c>
      <c r="I92" s="25">
        <v>2</v>
      </c>
      <c r="J92" s="25">
        <v>10</v>
      </c>
      <c r="K92" s="25">
        <v>991555</v>
      </c>
      <c r="Q92" s="24" t="s">
        <v>76</v>
      </c>
      <c r="R92" s="25">
        <v>8</v>
      </c>
      <c r="S92" s="25">
        <v>10</v>
      </c>
      <c r="T92" s="25">
        <v>6</v>
      </c>
      <c r="U92" s="25">
        <v>4</v>
      </c>
      <c r="V92" s="25">
        <v>3</v>
      </c>
      <c r="W92" s="25">
        <v>1</v>
      </c>
      <c r="X92" s="25">
        <v>1</v>
      </c>
      <c r="Y92" s="25">
        <v>2</v>
      </c>
      <c r="Z92" s="25">
        <v>10</v>
      </c>
      <c r="AA92" s="25">
        <v>220974</v>
      </c>
    </row>
    <row r="93" spans="1:27" ht="15" thickBot="1" x14ac:dyDescent="0.35">
      <c r="A93" s="24" t="s">
        <v>77</v>
      </c>
      <c r="B93" s="25">
        <v>4</v>
      </c>
      <c r="C93" s="25">
        <v>2</v>
      </c>
      <c r="D93" s="25">
        <v>5</v>
      </c>
      <c r="E93" s="25">
        <v>8</v>
      </c>
      <c r="F93" s="25">
        <v>2</v>
      </c>
      <c r="G93" s="25">
        <v>5</v>
      </c>
      <c r="H93" s="25">
        <v>5</v>
      </c>
      <c r="I93" s="25">
        <v>4</v>
      </c>
      <c r="J93" s="25">
        <v>8</v>
      </c>
      <c r="K93" s="25">
        <v>974138</v>
      </c>
      <c r="Q93" s="24" t="s">
        <v>77</v>
      </c>
      <c r="R93" s="25">
        <v>4</v>
      </c>
      <c r="S93" s="25">
        <v>2</v>
      </c>
      <c r="T93" s="25">
        <v>5</v>
      </c>
      <c r="U93" s="25">
        <v>8</v>
      </c>
      <c r="V93" s="25">
        <v>2</v>
      </c>
      <c r="W93" s="25">
        <v>5</v>
      </c>
      <c r="X93" s="25">
        <v>5</v>
      </c>
      <c r="Y93" s="25">
        <v>4</v>
      </c>
      <c r="Z93" s="25">
        <v>8</v>
      </c>
      <c r="AA93" s="25">
        <v>612977</v>
      </c>
    </row>
    <row r="94" spans="1:27" ht="18.600000000000001" thickBot="1" x14ac:dyDescent="0.35">
      <c r="A94" s="20"/>
      <c r="Q94" s="20"/>
    </row>
    <row r="95" spans="1:27" ht="15" thickBot="1" x14ac:dyDescent="0.35">
      <c r="A95" s="24" t="s">
        <v>78</v>
      </c>
      <c r="B95" s="24" t="s">
        <v>57</v>
      </c>
      <c r="C95" s="24" t="s">
        <v>58</v>
      </c>
      <c r="D95" s="24" t="s">
        <v>59</v>
      </c>
      <c r="E95" s="24" t="s">
        <v>60</v>
      </c>
      <c r="F95" s="24" t="s">
        <v>61</v>
      </c>
      <c r="G95" s="24" t="s">
        <v>62</v>
      </c>
      <c r="H95" s="24" t="s">
        <v>63</v>
      </c>
      <c r="I95" s="24" t="s">
        <v>64</v>
      </c>
      <c r="J95" s="24" t="s">
        <v>65</v>
      </c>
      <c r="Q95" s="24" t="s">
        <v>78</v>
      </c>
      <c r="R95" s="24" t="s">
        <v>57</v>
      </c>
      <c r="S95" s="24" t="s">
        <v>58</v>
      </c>
      <c r="T95" s="24" t="s">
        <v>59</v>
      </c>
      <c r="U95" s="24" t="s">
        <v>60</v>
      </c>
      <c r="V95" s="24" t="s">
        <v>61</v>
      </c>
      <c r="W95" s="24" t="s">
        <v>62</v>
      </c>
      <c r="X95" s="24" t="s">
        <v>63</v>
      </c>
      <c r="Y95" s="24" t="s">
        <v>64</v>
      </c>
      <c r="Z95" s="24" t="s">
        <v>65</v>
      </c>
    </row>
    <row r="96" spans="1:27" ht="15" thickBot="1" x14ac:dyDescent="0.35">
      <c r="A96" s="24" t="s">
        <v>79</v>
      </c>
      <c r="B96" s="25" t="s">
        <v>227</v>
      </c>
      <c r="C96" s="25" t="s">
        <v>228</v>
      </c>
      <c r="D96" s="25" t="s">
        <v>229</v>
      </c>
      <c r="E96" s="25" t="s">
        <v>230</v>
      </c>
      <c r="F96" s="25" t="s">
        <v>231</v>
      </c>
      <c r="G96" s="25" t="s">
        <v>232</v>
      </c>
      <c r="H96" s="25" t="s">
        <v>207</v>
      </c>
      <c r="I96" s="25" t="s">
        <v>233</v>
      </c>
      <c r="J96" s="25" t="s">
        <v>234</v>
      </c>
      <c r="Q96" s="24" t="s">
        <v>79</v>
      </c>
      <c r="R96" s="25" t="s">
        <v>245</v>
      </c>
      <c r="S96" s="25" t="s">
        <v>246</v>
      </c>
      <c r="T96" s="25" t="s">
        <v>247</v>
      </c>
      <c r="U96" s="25" t="s">
        <v>248</v>
      </c>
      <c r="V96" s="25" t="s">
        <v>249</v>
      </c>
      <c r="W96" s="25" t="s">
        <v>250</v>
      </c>
      <c r="X96" s="25" t="s">
        <v>207</v>
      </c>
      <c r="Y96" s="25" t="s">
        <v>207</v>
      </c>
      <c r="Z96" s="25" t="s">
        <v>251</v>
      </c>
    </row>
    <row r="97" spans="1:26" ht="15" thickBot="1" x14ac:dyDescent="0.35">
      <c r="A97" s="24" t="s">
        <v>88</v>
      </c>
      <c r="B97" s="25" t="s">
        <v>235</v>
      </c>
      <c r="C97" s="25" t="s">
        <v>236</v>
      </c>
      <c r="D97" s="25" t="s">
        <v>229</v>
      </c>
      <c r="E97" s="25" t="s">
        <v>237</v>
      </c>
      <c r="F97" s="25" t="s">
        <v>207</v>
      </c>
      <c r="G97" s="25" t="s">
        <v>207</v>
      </c>
      <c r="H97" s="25" t="s">
        <v>207</v>
      </c>
      <c r="I97" s="25" t="s">
        <v>233</v>
      </c>
      <c r="J97" s="25" t="s">
        <v>238</v>
      </c>
      <c r="Q97" s="24" t="s">
        <v>88</v>
      </c>
      <c r="R97" s="25" t="s">
        <v>207</v>
      </c>
      <c r="S97" s="25" t="s">
        <v>246</v>
      </c>
      <c r="T97" s="25" t="s">
        <v>252</v>
      </c>
      <c r="U97" s="25" t="s">
        <v>248</v>
      </c>
      <c r="V97" s="25" t="s">
        <v>253</v>
      </c>
      <c r="W97" s="25" t="s">
        <v>250</v>
      </c>
      <c r="X97" s="25" t="s">
        <v>207</v>
      </c>
      <c r="Y97" s="25" t="s">
        <v>207</v>
      </c>
      <c r="Z97" s="25" t="s">
        <v>254</v>
      </c>
    </row>
    <row r="98" spans="1:26" ht="15" thickBot="1" x14ac:dyDescent="0.35">
      <c r="A98" s="24" t="s">
        <v>92</v>
      </c>
      <c r="B98" s="25" t="s">
        <v>207</v>
      </c>
      <c r="C98" s="25" t="s">
        <v>207</v>
      </c>
      <c r="D98" s="25" t="s">
        <v>239</v>
      </c>
      <c r="E98" s="25" t="s">
        <v>240</v>
      </c>
      <c r="F98" s="25" t="s">
        <v>207</v>
      </c>
      <c r="G98" s="25" t="s">
        <v>207</v>
      </c>
      <c r="H98" s="25" t="s">
        <v>207</v>
      </c>
      <c r="I98" s="25" t="s">
        <v>233</v>
      </c>
      <c r="J98" s="25" t="s">
        <v>207</v>
      </c>
      <c r="Q98" s="24" t="s">
        <v>92</v>
      </c>
      <c r="R98" s="25" t="s">
        <v>207</v>
      </c>
      <c r="S98" s="25" t="s">
        <v>246</v>
      </c>
      <c r="T98" s="25" t="s">
        <v>252</v>
      </c>
      <c r="U98" s="25" t="s">
        <v>248</v>
      </c>
      <c r="V98" s="25" t="s">
        <v>207</v>
      </c>
      <c r="W98" s="25" t="s">
        <v>250</v>
      </c>
      <c r="X98" s="25" t="s">
        <v>207</v>
      </c>
      <c r="Y98" s="25" t="s">
        <v>207</v>
      </c>
      <c r="Z98" s="25" t="s">
        <v>254</v>
      </c>
    </row>
    <row r="99" spans="1:26" ht="15" thickBot="1" x14ac:dyDescent="0.35">
      <c r="A99" s="24" t="s">
        <v>93</v>
      </c>
      <c r="B99" s="25" t="s">
        <v>207</v>
      </c>
      <c r="C99" s="25" t="s">
        <v>207</v>
      </c>
      <c r="D99" s="25" t="s">
        <v>239</v>
      </c>
      <c r="E99" s="25" t="s">
        <v>241</v>
      </c>
      <c r="F99" s="25" t="s">
        <v>207</v>
      </c>
      <c r="G99" s="25" t="s">
        <v>207</v>
      </c>
      <c r="H99" s="25" t="s">
        <v>207</v>
      </c>
      <c r="I99" s="25" t="s">
        <v>233</v>
      </c>
      <c r="J99" s="25" t="s">
        <v>207</v>
      </c>
      <c r="Q99" s="24" t="s">
        <v>93</v>
      </c>
      <c r="R99" s="25" t="s">
        <v>207</v>
      </c>
      <c r="S99" s="25" t="s">
        <v>246</v>
      </c>
      <c r="T99" s="25" t="s">
        <v>252</v>
      </c>
      <c r="U99" s="25" t="s">
        <v>207</v>
      </c>
      <c r="V99" s="25" t="s">
        <v>207</v>
      </c>
      <c r="W99" s="25" t="s">
        <v>207</v>
      </c>
      <c r="X99" s="25" t="s">
        <v>207</v>
      </c>
      <c r="Y99" s="25" t="s">
        <v>207</v>
      </c>
      <c r="Z99" s="25" t="s">
        <v>255</v>
      </c>
    </row>
    <row r="100" spans="1:26" ht="15" thickBot="1" x14ac:dyDescent="0.35">
      <c r="A100" s="24" t="s">
        <v>95</v>
      </c>
      <c r="B100" s="25" t="s">
        <v>207</v>
      </c>
      <c r="C100" s="25" t="s">
        <v>207</v>
      </c>
      <c r="D100" s="25" t="s">
        <v>239</v>
      </c>
      <c r="E100" s="25" t="s">
        <v>241</v>
      </c>
      <c r="F100" s="25" t="s">
        <v>207</v>
      </c>
      <c r="G100" s="25" t="s">
        <v>207</v>
      </c>
      <c r="H100" s="25" t="s">
        <v>207</v>
      </c>
      <c r="I100" s="25" t="s">
        <v>207</v>
      </c>
      <c r="J100" s="25" t="s">
        <v>207</v>
      </c>
      <c r="Q100" s="24" t="s">
        <v>95</v>
      </c>
      <c r="R100" s="25" t="s">
        <v>207</v>
      </c>
      <c r="S100" s="25" t="s">
        <v>246</v>
      </c>
      <c r="T100" s="25" t="s">
        <v>252</v>
      </c>
      <c r="U100" s="25" t="s">
        <v>207</v>
      </c>
      <c r="V100" s="25" t="s">
        <v>207</v>
      </c>
      <c r="W100" s="25" t="s">
        <v>207</v>
      </c>
      <c r="X100" s="25" t="s">
        <v>207</v>
      </c>
      <c r="Y100" s="25" t="s">
        <v>207</v>
      </c>
      <c r="Z100" s="25" t="s">
        <v>255</v>
      </c>
    </row>
    <row r="101" spans="1:26" ht="15" thickBot="1" x14ac:dyDescent="0.35">
      <c r="A101" s="24" t="s">
        <v>96</v>
      </c>
      <c r="B101" s="25" t="s">
        <v>207</v>
      </c>
      <c r="C101" s="25" t="s">
        <v>207</v>
      </c>
      <c r="D101" s="25" t="s">
        <v>239</v>
      </c>
      <c r="E101" s="25" t="s">
        <v>207</v>
      </c>
      <c r="F101" s="25" t="s">
        <v>207</v>
      </c>
      <c r="G101" s="25" t="s">
        <v>207</v>
      </c>
      <c r="H101" s="25" t="s">
        <v>207</v>
      </c>
      <c r="I101" s="25" t="s">
        <v>207</v>
      </c>
      <c r="J101" s="25" t="s">
        <v>207</v>
      </c>
      <c r="Q101" s="24" t="s">
        <v>96</v>
      </c>
      <c r="R101" s="25" t="s">
        <v>207</v>
      </c>
      <c r="S101" s="25" t="s">
        <v>246</v>
      </c>
      <c r="T101" s="25" t="s">
        <v>207</v>
      </c>
      <c r="U101" s="25" t="s">
        <v>207</v>
      </c>
      <c r="V101" s="25" t="s">
        <v>207</v>
      </c>
      <c r="W101" s="25" t="s">
        <v>207</v>
      </c>
      <c r="X101" s="25" t="s">
        <v>207</v>
      </c>
      <c r="Y101" s="25" t="s">
        <v>207</v>
      </c>
      <c r="Z101" s="25" t="s">
        <v>207</v>
      </c>
    </row>
    <row r="102" spans="1:26" ht="15" thickBot="1" x14ac:dyDescent="0.35">
      <c r="A102" s="24" t="s">
        <v>97</v>
      </c>
      <c r="B102" s="25" t="s">
        <v>207</v>
      </c>
      <c r="C102" s="25" t="s">
        <v>207</v>
      </c>
      <c r="D102" s="25" t="s">
        <v>207</v>
      </c>
      <c r="E102" s="25" t="s">
        <v>207</v>
      </c>
      <c r="F102" s="25" t="s">
        <v>207</v>
      </c>
      <c r="G102" s="25" t="s">
        <v>207</v>
      </c>
      <c r="H102" s="25" t="s">
        <v>207</v>
      </c>
      <c r="I102" s="25" t="s">
        <v>207</v>
      </c>
      <c r="J102" s="25" t="s">
        <v>207</v>
      </c>
      <c r="Q102" s="24" t="s">
        <v>97</v>
      </c>
      <c r="R102" s="25" t="s">
        <v>207</v>
      </c>
      <c r="S102" s="25" t="s">
        <v>256</v>
      </c>
      <c r="T102" s="25" t="s">
        <v>207</v>
      </c>
      <c r="U102" s="25" t="s">
        <v>207</v>
      </c>
      <c r="V102" s="25" t="s">
        <v>207</v>
      </c>
      <c r="W102" s="25" t="s">
        <v>207</v>
      </c>
      <c r="X102" s="25" t="s">
        <v>207</v>
      </c>
      <c r="Y102" s="25" t="s">
        <v>207</v>
      </c>
      <c r="Z102" s="25" t="s">
        <v>207</v>
      </c>
    </row>
    <row r="103" spans="1:26" ht="15" thickBot="1" x14ac:dyDescent="0.35">
      <c r="A103" s="24" t="s">
        <v>98</v>
      </c>
      <c r="B103" s="25" t="s">
        <v>207</v>
      </c>
      <c r="C103" s="25" t="s">
        <v>207</v>
      </c>
      <c r="D103" s="25" t="s">
        <v>207</v>
      </c>
      <c r="E103" s="25" t="s">
        <v>207</v>
      </c>
      <c r="F103" s="25" t="s">
        <v>207</v>
      </c>
      <c r="G103" s="25" t="s">
        <v>207</v>
      </c>
      <c r="H103" s="25" t="s">
        <v>207</v>
      </c>
      <c r="I103" s="25" t="s">
        <v>207</v>
      </c>
      <c r="J103" s="25" t="s">
        <v>207</v>
      </c>
      <c r="Q103" s="24" t="s">
        <v>98</v>
      </c>
      <c r="R103" s="25" t="s">
        <v>207</v>
      </c>
      <c r="S103" s="25" t="s">
        <v>256</v>
      </c>
      <c r="T103" s="25" t="s">
        <v>207</v>
      </c>
      <c r="U103" s="25" t="s">
        <v>207</v>
      </c>
      <c r="V103" s="25" t="s">
        <v>207</v>
      </c>
      <c r="W103" s="25" t="s">
        <v>207</v>
      </c>
      <c r="X103" s="25" t="s">
        <v>207</v>
      </c>
      <c r="Y103" s="25" t="s">
        <v>207</v>
      </c>
      <c r="Z103" s="25" t="s">
        <v>207</v>
      </c>
    </row>
    <row r="104" spans="1:26" ht="15" thickBot="1" x14ac:dyDescent="0.35">
      <c r="A104" s="24" t="s">
        <v>99</v>
      </c>
      <c r="B104" s="25" t="s">
        <v>207</v>
      </c>
      <c r="C104" s="25" t="s">
        <v>207</v>
      </c>
      <c r="D104" s="25" t="s">
        <v>207</v>
      </c>
      <c r="E104" s="25" t="s">
        <v>207</v>
      </c>
      <c r="F104" s="25" t="s">
        <v>207</v>
      </c>
      <c r="G104" s="25" t="s">
        <v>207</v>
      </c>
      <c r="H104" s="25" t="s">
        <v>207</v>
      </c>
      <c r="I104" s="25" t="s">
        <v>207</v>
      </c>
      <c r="J104" s="25" t="s">
        <v>207</v>
      </c>
      <c r="Q104" s="24" t="s">
        <v>99</v>
      </c>
      <c r="R104" s="25" t="s">
        <v>207</v>
      </c>
      <c r="S104" s="25" t="s">
        <v>207</v>
      </c>
      <c r="T104" s="25" t="s">
        <v>207</v>
      </c>
      <c r="U104" s="25" t="s">
        <v>207</v>
      </c>
      <c r="V104" s="25" t="s">
        <v>207</v>
      </c>
      <c r="W104" s="25" t="s">
        <v>207</v>
      </c>
      <c r="X104" s="25" t="s">
        <v>207</v>
      </c>
      <c r="Y104" s="25" t="s">
        <v>207</v>
      </c>
      <c r="Z104" s="25" t="s">
        <v>207</v>
      </c>
    </row>
    <row r="105" spans="1:26" ht="15" thickBot="1" x14ac:dyDescent="0.35">
      <c r="A105" s="24" t="s">
        <v>100</v>
      </c>
      <c r="B105" s="25" t="s">
        <v>207</v>
      </c>
      <c r="C105" s="25" t="s">
        <v>207</v>
      </c>
      <c r="D105" s="25" t="s">
        <v>207</v>
      </c>
      <c r="E105" s="25" t="s">
        <v>207</v>
      </c>
      <c r="F105" s="25" t="s">
        <v>207</v>
      </c>
      <c r="G105" s="25" t="s">
        <v>207</v>
      </c>
      <c r="H105" s="25" t="s">
        <v>207</v>
      </c>
      <c r="I105" s="25" t="s">
        <v>207</v>
      </c>
      <c r="J105" s="25" t="s">
        <v>207</v>
      </c>
      <c r="Q105" s="24" t="s">
        <v>100</v>
      </c>
      <c r="R105" s="25" t="s">
        <v>207</v>
      </c>
      <c r="S105" s="25" t="s">
        <v>207</v>
      </c>
      <c r="T105" s="25" t="s">
        <v>207</v>
      </c>
      <c r="U105" s="25" t="s">
        <v>207</v>
      </c>
      <c r="V105" s="25" t="s">
        <v>207</v>
      </c>
      <c r="W105" s="25" t="s">
        <v>207</v>
      </c>
      <c r="X105" s="25" t="s">
        <v>207</v>
      </c>
      <c r="Y105" s="25" t="s">
        <v>207</v>
      </c>
      <c r="Z105" s="25" t="s">
        <v>207</v>
      </c>
    </row>
    <row r="106" spans="1:26" ht="15" thickBot="1" x14ac:dyDescent="0.35">
      <c r="A106" s="24" t="s">
        <v>101</v>
      </c>
      <c r="B106" s="25" t="s">
        <v>207</v>
      </c>
      <c r="C106" s="25" t="s">
        <v>207</v>
      </c>
      <c r="D106" s="25" t="s">
        <v>207</v>
      </c>
      <c r="E106" s="25" t="s">
        <v>207</v>
      </c>
      <c r="F106" s="25" t="s">
        <v>207</v>
      </c>
      <c r="G106" s="25" t="s">
        <v>207</v>
      </c>
      <c r="H106" s="25" t="s">
        <v>207</v>
      </c>
      <c r="I106" s="25" t="s">
        <v>207</v>
      </c>
      <c r="J106" s="25" t="s">
        <v>207</v>
      </c>
      <c r="Q106" s="24" t="s">
        <v>101</v>
      </c>
      <c r="R106" s="25" t="s">
        <v>207</v>
      </c>
      <c r="S106" s="25" t="s">
        <v>207</v>
      </c>
      <c r="T106" s="25" t="s">
        <v>207</v>
      </c>
      <c r="U106" s="25" t="s">
        <v>207</v>
      </c>
      <c r="V106" s="25" t="s">
        <v>207</v>
      </c>
      <c r="W106" s="25" t="s">
        <v>207</v>
      </c>
      <c r="X106" s="25" t="s">
        <v>207</v>
      </c>
      <c r="Y106" s="25" t="s">
        <v>207</v>
      </c>
      <c r="Z106" s="25" t="s">
        <v>207</v>
      </c>
    </row>
    <row r="107" spans="1:26" ht="18.600000000000001" thickBot="1" x14ac:dyDescent="0.35">
      <c r="A107" s="20"/>
      <c r="Q107" s="20"/>
    </row>
    <row r="108" spans="1:26" ht="15" thickBot="1" x14ac:dyDescent="0.35">
      <c r="A108" s="24" t="s">
        <v>102</v>
      </c>
      <c r="B108" s="24" t="s">
        <v>57</v>
      </c>
      <c r="C108" s="24" t="s">
        <v>58</v>
      </c>
      <c r="D108" s="24" t="s">
        <v>59</v>
      </c>
      <c r="E108" s="24" t="s">
        <v>60</v>
      </c>
      <c r="F108" s="24" t="s">
        <v>61</v>
      </c>
      <c r="G108" s="24" t="s">
        <v>62</v>
      </c>
      <c r="H108" s="24" t="s">
        <v>63</v>
      </c>
      <c r="I108" s="24" t="s">
        <v>64</v>
      </c>
      <c r="J108" s="24" t="s">
        <v>65</v>
      </c>
      <c r="Q108" s="24" t="s">
        <v>102</v>
      </c>
      <c r="R108" s="24" t="s">
        <v>57</v>
      </c>
      <c r="S108" s="24" t="s">
        <v>58</v>
      </c>
      <c r="T108" s="24" t="s">
        <v>59</v>
      </c>
      <c r="U108" s="24" t="s">
        <v>60</v>
      </c>
      <c r="V108" s="24" t="s">
        <v>61</v>
      </c>
      <c r="W108" s="24" t="s">
        <v>62</v>
      </c>
      <c r="X108" s="24" t="s">
        <v>63</v>
      </c>
      <c r="Y108" s="24" t="s">
        <v>64</v>
      </c>
      <c r="Z108" s="24" t="s">
        <v>65</v>
      </c>
    </row>
    <row r="109" spans="1:26" ht="15" thickBot="1" x14ac:dyDescent="0.35">
      <c r="A109" s="24" t="s">
        <v>79</v>
      </c>
      <c r="B109" s="25">
        <v>504461.5</v>
      </c>
      <c r="C109" s="25">
        <v>498908.5</v>
      </c>
      <c r="D109" s="25">
        <v>931246</v>
      </c>
      <c r="E109" s="25">
        <v>505634.5</v>
      </c>
      <c r="F109" s="25">
        <v>502363.5</v>
      </c>
      <c r="G109" s="25">
        <v>514395</v>
      </c>
      <c r="H109" s="25">
        <v>0</v>
      </c>
      <c r="I109" s="25">
        <v>13183.5</v>
      </c>
      <c r="J109" s="25">
        <v>468148</v>
      </c>
      <c r="Q109" s="24" t="s">
        <v>79</v>
      </c>
      <c r="R109" s="25">
        <v>673515</v>
      </c>
      <c r="S109" s="25">
        <v>65583</v>
      </c>
      <c r="T109" s="25">
        <v>554623</v>
      </c>
      <c r="U109" s="25">
        <v>108619</v>
      </c>
      <c r="V109" s="25">
        <v>629638</v>
      </c>
      <c r="W109" s="25">
        <v>220974</v>
      </c>
      <c r="X109" s="25">
        <v>0</v>
      </c>
      <c r="Y109" s="25">
        <v>0</v>
      </c>
      <c r="Z109" s="25">
        <v>689706.5</v>
      </c>
    </row>
    <row r="110" spans="1:26" ht="15" thickBot="1" x14ac:dyDescent="0.35">
      <c r="A110" s="24" t="s">
        <v>88</v>
      </c>
      <c r="B110" s="25">
        <v>14138.5</v>
      </c>
      <c r="C110" s="25">
        <v>497953.5</v>
      </c>
      <c r="D110" s="25">
        <v>931246</v>
      </c>
      <c r="E110" s="25">
        <v>492451</v>
      </c>
      <c r="F110" s="25">
        <v>0</v>
      </c>
      <c r="G110" s="25">
        <v>0</v>
      </c>
      <c r="H110" s="25">
        <v>0</v>
      </c>
      <c r="I110" s="25">
        <v>13183.5</v>
      </c>
      <c r="J110" s="25">
        <v>6122.5</v>
      </c>
      <c r="Q110" s="24" t="s">
        <v>88</v>
      </c>
      <c r="R110" s="25">
        <v>0</v>
      </c>
      <c r="S110" s="25">
        <v>65583</v>
      </c>
      <c r="T110" s="25">
        <v>149433.5</v>
      </c>
      <c r="U110" s="25">
        <v>108619</v>
      </c>
      <c r="V110" s="25">
        <v>397960.5</v>
      </c>
      <c r="W110" s="25">
        <v>220974</v>
      </c>
      <c r="X110" s="25">
        <v>0</v>
      </c>
      <c r="Y110" s="25">
        <v>0</v>
      </c>
      <c r="Z110" s="25">
        <v>541758</v>
      </c>
    </row>
    <row r="111" spans="1:26" ht="15" thickBot="1" x14ac:dyDescent="0.35">
      <c r="A111" s="24" t="s">
        <v>92</v>
      </c>
      <c r="B111" s="25">
        <v>0</v>
      </c>
      <c r="C111" s="25">
        <v>0</v>
      </c>
      <c r="D111" s="25">
        <v>463001</v>
      </c>
      <c r="E111" s="25">
        <v>465663</v>
      </c>
      <c r="F111" s="25">
        <v>0</v>
      </c>
      <c r="G111" s="25">
        <v>0</v>
      </c>
      <c r="H111" s="25">
        <v>0</v>
      </c>
      <c r="I111" s="25">
        <v>13183.5</v>
      </c>
      <c r="J111" s="25">
        <v>0</v>
      </c>
      <c r="Q111" s="24" t="s">
        <v>92</v>
      </c>
      <c r="R111" s="25">
        <v>0</v>
      </c>
      <c r="S111" s="25">
        <v>65583</v>
      </c>
      <c r="T111" s="25">
        <v>149433.5</v>
      </c>
      <c r="U111" s="25">
        <v>108619</v>
      </c>
      <c r="V111" s="25">
        <v>0</v>
      </c>
      <c r="W111" s="25">
        <v>220974</v>
      </c>
      <c r="X111" s="25">
        <v>0</v>
      </c>
      <c r="Y111" s="25">
        <v>0</v>
      </c>
      <c r="Z111" s="25">
        <v>541758</v>
      </c>
    </row>
    <row r="112" spans="1:26" ht="15" thickBot="1" x14ac:dyDescent="0.35">
      <c r="A112" s="24" t="s">
        <v>93</v>
      </c>
      <c r="B112" s="25">
        <v>0</v>
      </c>
      <c r="C112" s="25">
        <v>0</v>
      </c>
      <c r="D112" s="25">
        <v>463001</v>
      </c>
      <c r="E112" s="25">
        <v>975.5</v>
      </c>
      <c r="F112" s="25">
        <v>0</v>
      </c>
      <c r="G112" s="25">
        <v>0</v>
      </c>
      <c r="H112" s="25">
        <v>0</v>
      </c>
      <c r="I112" s="25">
        <v>13183.5</v>
      </c>
      <c r="J112" s="25">
        <v>0</v>
      </c>
      <c r="Q112" s="24" t="s">
        <v>93</v>
      </c>
      <c r="R112" s="25">
        <v>0</v>
      </c>
      <c r="S112" s="25">
        <v>65583</v>
      </c>
      <c r="T112" s="25">
        <v>149433.5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317797.5</v>
      </c>
    </row>
    <row r="113" spans="1:30" ht="15" thickBot="1" x14ac:dyDescent="0.35">
      <c r="A113" s="24" t="s">
        <v>95</v>
      </c>
      <c r="B113" s="25">
        <v>0</v>
      </c>
      <c r="C113" s="25">
        <v>0</v>
      </c>
      <c r="D113" s="25">
        <v>463001</v>
      </c>
      <c r="E113" s="25">
        <v>975.5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Q113" s="24" t="s">
        <v>95</v>
      </c>
      <c r="R113" s="25">
        <v>0</v>
      </c>
      <c r="S113" s="25">
        <v>65583</v>
      </c>
      <c r="T113" s="25">
        <v>149433.5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317797.5</v>
      </c>
    </row>
    <row r="114" spans="1:30" ht="15" thickBot="1" x14ac:dyDescent="0.35">
      <c r="A114" s="24" t="s">
        <v>96</v>
      </c>
      <c r="B114" s="25">
        <v>0</v>
      </c>
      <c r="C114" s="25">
        <v>0</v>
      </c>
      <c r="D114" s="25">
        <v>463001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Q114" s="24" t="s">
        <v>96</v>
      </c>
      <c r="R114" s="25">
        <v>0</v>
      </c>
      <c r="S114" s="25">
        <v>65583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</row>
    <row r="115" spans="1:30" ht="15" thickBot="1" x14ac:dyDescent="0.35">
      <c r="A115" s="24" t="s">
        <v>97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Q115" s="24" t="s">
        <v>97</v>
      </c>
      <c r="R115" s="25">
        <v>0</v>
      </c>
      <c r="S115" s="25">
        <v>32791.5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</row>
    <row r="116" spans="1:30" ht="15" thickBot="1" x14ac:dyDescent="0.35">
      <c r="A116" s="24" t="s">
        <v>98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Q116" s="24" t="s">
        <v>98</v>
      </c>
      <c r="R116" s="25">
        <v>0</v>
      </c>
      <c r="S116" s="25">
        <v>32791.5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</row>
    <row r="117" spans="1:30" ht="15" thickBot="1" x14ac:dyDescent="0.35">
      <c r="A117" s="24" t="s">
        <v>99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Q117" s="24" t="s">
        <v>99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</row>
    <row r="118" spans="1:30" ht="15" thickBot="1" x14ac:dyDescent="0.35">
      <c r="A118" s="24" t="s">
        <v>100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Q118" s="24" t="s">
        <v>100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</row>
    <row r="119" spans="1:30" ht="15" thickBot="1" x14ac:dyDescent="0.35">
      <c r="A119" s="24" t="s">
        <v>101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Q119" s="24" t="s">
        <v>101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</row>
    <row r="120" spans="1:30" ht="18.600000000000001" thickBot="1" x14ac:dyDescent="0.35">
      <c r="A120" s="20"/>
      <c r="Q120" s="20"/>
    </row>
    <row r="121" spans="1:30" ht="15" thickBot="1" x14ac:dyDescent="0.35">
      <c r="A121" s="24" t="s">
        <v>103</v>
      </c>
      <c r="B121" s="24" t="s">
        <v>57</v>
      </c>
      <c r="C121" s="24" t="s">
        <v>58</v>
      </c>
      <c r="D121" s="24" t="s">
        <v>59</v>
      </c>
      <c r="E121" s="24" t="s">
        <v>60</v>
      </c>
      <c r="F121" s="24" t="s">
        <v>61</v>
      </c>
      <c r="G121" s="24" t="s">
        <v>62</v>
      </c>
      <c r="H121" s="24" t="s">
        <v>63</v>
      </c>
      <c r="I121" s="24" t="s">
        <v>64</v>
      </c>
      <c r="J121" s="24" t="s">
        <v>65</v>
      </c>
      <c r="K121" s="24" t="s">
        <v>104</v>
      </c>
      <c r="L121" s="24" t="s">
        <v>105</v>
      </c>
      <c r="M121" s="24" t="s">
        <v>106</v>
      </c>
      <c r="N121" s="24" t="s">
        <v>107</v>
      </c>
      <c r="Q121" s="24" t="s">
        <v>103</v>
      </c>
      <c r="R121" s="24" t="s">
        <v>57</v>
      </c>
      <c r="S121" s="24" t="s">
        <v>58</v>
      </c>
      <c r="T121" s="24" t="s">
        <v>59</v>
      </c>
      <c r="U121" s="24" t="s">
        <v>60</v>
      </c>
      <c r="V121" s="24" t="s">
        <v>61</v>
      </c>
      <c r="W121" s="24" t="s">
        <v>62</v>
      </c>
      <c r="X121" s="24" t="s">
        <v>63</v>
      </c>
      <c r="Y121" s="24" t="s">
        <v>64</v>
      </c>
      <c r="Z121" s="24" t="s">
        <v>65</v>
      </c>
      <c r="AA121" s="24" t="s">
        <v>104</v>
      </c>
      <c r="AB121" s="24" t="s">
        <v>105</v>
      </c>
      <c r="AC121" s="24" t="s">
        <v>106</v>
      </c>
      <c r="AD121" s="24" t="s">
        <v>107</v>
      </c>
    </row>
    <row r="122" spans="1:30" ht="15" thickBot="1" x14ac:dyDescent="0.35">
      <c r="A122" s="24" t="s">
        <v>67</v>
      </c>
      <c r="B122" s="25">
        <v>0</v>
      </c>
      <c r="C122" s="25">
        <v>0</v>
      </c>
      <c r="D122" s="25">
        <v>463001</v>
      </c>
      <c r="E122" s="25">
        <v>465663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928664</v>
      </c>
      <c r="L122" s="25">
        <v>928664</v>
      </c>
      <c r="M122" s="25">
        <v>0</v>
      </c>
      <c r="N122" s="25">
        <v>0</v>
      </c>
      <c r="Q122" s="24" t="s">
        <v>67</v>
      </c>
      <c r="R122" s="25">
        <v>0</v>
      </c>
      <c r="S122" s="25">
        <v>65583</v>
      </c>
      <c r="T122" s="25">
        <v>149433.5</v>
      </c>
      <c r="U122" s="25">
        <v>108619</v>
      </c>
      <c r="V122" s="25">
        <v>0</v>
      </c>
      <c r="W122" s="25">
        <v>0</v>
      </c>
      <c r="X122" s="25">
        <v>0</v>
      </c>
      <c r="Y122" s="25">
        <v>0</v>
      </c>
      <c r="Z122" s="25">
        <v>541758</v>
      </c>
      <c r="AA122" s="25">
        <v>865393.5</v>
      </c>
      <c r="AB122" s="25">
        <v>972712</v>
      </c>
      <c r="AC122" s="25">
        <v>107318.5</v>
      </c>
      <c r="AD122" s="25">
        <v>11.03</v>
      </c>
    </row>
    <row r="123" spans="1:30" ht="15" thickBot="1" x14ac:dyDescent="0.35">
      <c r="A123" s="24" t="s">
        <v>68</v>
      </c>
      <c r="B123" s="25">
        <v>0</v>
      </c>
      <c r="C123" s="25">
        <v>0</v>
      </c>
      <c r="D123" s="25">
        <v>931246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931246</v>
      </c>
      <c r="L123" s="25">
        <v>931246</v>
      </c>
      <c r="M123" s="25">
        <v>0</v>
      </c>
      <c r="N123" s="25">
        <v>0</v>
      </c>
      <c r="Q123" s="24" t="s">
        <v>68</v>
      </c>
      <c r="R123" s="25">
        <v>0</v>
      </c>
      <c r="S123" s="25">
        <v>32791.5</v>
      </c>
      <c r="T123" s="25">
        <v>554623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317797.5</v>
      </c>
      <c r="AA123" s="25">
        <v>905212</v>
      </c>
      <c r="AB123" s="25">
        <v>905212</v>
      </c>
      <c r="AC123" s="25">
        <v>0</v>
      </c>
      <c r="AD123" s="25">
        <v>0</v>
      </c>
    </row>
    <row r="124" spans="1:30" ht="15" thickBot="1" x14ac:dyDescent="0.35">
      <c r="A124" s="24" t="s">
        <v>69</v>
      </c>
      <c r="B124" s="25">
        <v>0</v>
      </c>
      <c r="C124" s="25">
        <v>0</v>
      </c>
      <c r="D124" s="25">
        <v>463001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468148</v>
      </c>
      <c r="K124" s="25">
        <v>931149</v>
      </c>
      <c r="L124" s="25">
        <v>931149</v>
      </c>
      <c r="M124" s="25">
        <v>0</v>
      </c>
      <c r="N124" s="25">
        <v>0</v>
      </c>
      <c r="Q124" s="24" t="s">
        <v>69</v>
      </c>
      <c r="R124" s="25">
        <v>0</v>
      </c>
      <c r="S124" s="25">
        <v>65583</v>
      </c>
      <c r="T124" s="25">
        <v>149433.5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689706.5</v>
      </c>
      <c r="AA124" s="25">
        <v>904723</v>
      </c>
      <c r="AB124" s="25">
        <v>904723</v>
      </c>
      <c r="AC124" s="25">
        <v>0</v>
      </c>
      <c r="AD124" s="25">
        <v>0</v>
      </c>
    </row>
    <row r="125" spans="1:30" ht="15" thickBot="1" x14ac:dyDescent="0.35">
      <c r="A125" s="24" t="s">
        <v>70</v>
      </c>
      <c r="B125" s="25">
        <v>0</v>
      </c>
      <c r="C125" s="25">
        <v>0</v>
      </c>
      <c r="D125" s="25">
        <v>931246</v>
      </c>
      <c r="E125" s="25">
        <v>975.5</v>
      </c>
      <c r="F125" s="25">
        <v>0</v>
      </c>
      <c r="G125" s="25">
        <v>0</v>
      </c>
      <c r="H125" s="25">
        <v>0</v>
      </c>
      <c r="I125" s="25">
        <v>0</v>
      </c>
      <c r="J125" s="25">
        <v>6122.5</v>
      </c>
      <c r="K125" s="25">
        <v>938344</v>
      </c>
      <c r="L125" s="25">
        <v>938344</v>
      </c>
      <c r="M125" s="25">
        <v>0</v>
      </c>
      <c r="N125" s="25">
        <v>0</v>
      </c>
      <c r="Q125" s="24" t="s">
        <v>70</v>
      </c>
      <c r="R125" s="25">
        <v>0</v>
      </c>
      <c r="S125" s="25">
        <v>0</v>
      </c>
      <c r="T125" s="25">
        <v>149433.5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541758</v>
      </c>
      <c r="AA125" s="25">
        <v>691191.5</v>
      </c>
      <c r="AB125" s="25">
        <v>583873</v>
      </c>
      <c r="AC125" s="25">
        <v>-107318.5</v>
      </c>
      <c r="AD125" s="25">
        <v>-18.38</v>
      </c>
    </row>
    <row r="126" spans="1:30" ht="15" thickBot="1" x14ac:dyDescent="0.35">
      <c r="A126" s="24" t="s">
        <v>71</v>
      </c>
      <c r="B126" s="25">
        <v>504461.5</v>
      </c>
      <c r="C126" s="25">
        <v>0</v>
      </c>
      <c r="D126" s="25">
        <v>463001</v>
      </c>
      <c r="E126" s="25">
        <v>0</v>
      </c>
      <c r="F126" s="25">
        <v>0</v>
      </c>
      <c r="G126" s="25">
        <v>0</v>
      </c>
      <c r="H126" s="25">
        <v>0</v>
      </c>
      <c r="I126" s="25">
        <v>13183.5</v>
      </c>
      <c r="J126" s="25">
        <v>0</v>
      </c>
      <c r="K126" s="25">
        <v>980646</v>
      </c>
      <c r="L126" s="25">
        <v>980646</v>
      </c>
      <c r="M126" s="25">
        <v>0</v>
      </c>
      <c r="N126" s="25">
        <v>0</v>
      </c>
      <c r="Q126" s="24" t="s">
        <v>71</v>
      </c>
      <c r="R126" s="25">
        <v>673515</v>
      </c>
      <c r="S126" s="25">
        <v>65583</v>
      </c>
      <c r="T126" s="25">
        <v>0</v>
      </c>
      <c r="U126" s="25">
        <v>0</v>
      </c>
      <c r="V126" s="25">
        <v>0</v>
      </c>
      <c r="W126" s="25">
        <v>220974</v>
      </c>
      <c r="X126" s="25">
        <v>0</v>
      </c>
      <c r="Y126" s="25">
        <v>0</v>
      </c>
      <c r="Z126" s="25">
        <v>0</v>
      </c>
      <c r="AA126" s="25">
        <v>960072</v>
      </c>
      <c r="AB126" s="25">
        <v>960072</v>
      </c>
      <c r="AC126" s="25">
        <v>0</v>
      </c>
      <c r="AD126" s="25">
        <v>0</v>
      </c>
    </row>
    <row r="127" spans="1:30" ht="15" thickBot="1" x14ac:dyDescent="0.35">
      <c r="A127" s="24" t="s">
        <v>72</v>
      </c>
      <c r="B127" s="25">
        <v>0</v>
      </c>
      <c r="C127" s="25">
        <v>0</v>
      </c>
      <c r="D127" s="25">
        <v>463001</v>
      </c>
      <c r="E127" s="25">
        <v>492451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955452</v>
      </c>
      <c r="L127" s="25">
        <v>955452</v>
      </c>
      <c r="M127" s="25">
        <v>0</v>
      </c>
      <c r="N127" s="25">
        <v>0</v>
      </c>
      <c r="Q127" s="24" t="s">
        <v>72</v>
      </c>
      <c r="R127" s="25">
        <v>0</v>
      </c>
      <c r="S127" s="25">
        <v>32791.5</v>
      </c>
      <c r="T127" s="25">
        <v>0</v>
      </c>
      <c r="U127" s="25">
        <v>108619</v>
      </c>
      <c r="V127" s="25">
        <v>0</v>
      </c>
      <c r="W127" s="25">
        <v>220974</v>
      </c>
      <c r="X127" s="25">
        <v>0</v>
      </c>
      <c r="Y127" s="25">
        <v>0</v>
      </c>
      <c r="Z127" s="25">
        <v>317797.5</v>
      </c>
      <c r="AA127" s="25">
        <v>680182</v>
      </c>
      <c r="AB127" s="25">
        <v>680182</v>
      </c>
      <c r="AC127" s="25">
        <v>0</v>
      </c>
      <c r="AD127" s="25">
        <v>0</v>
      </c>
    </row>
    <row r="128" spans="1:30" ht="15" thickBot="1" x14ac:dyDescent="0.35">
      <c r="A128" s="24" t="s">
        <v>73</v>
      </c>
      <c r="B128" s="25">
        <v>0</v>
      </c>
      <c r="C128" s="25">
        <v>0</v>
      </c>
      <c r="D128" s="25">
        <v>463001</v>
      </c>
      <c r="E128" s="25">
        <v>505634.5</v>
      </c>
      <c r="F128" s="25">
        <v>0</v>
      </c>
      <c r="G128" s="25">
        <v>0</v>
      </c>
      <c r="H128" s="25">
        <v>0</v>
      </c>
      <c r="I128" s="25">
        <v>13183.5</v>
      </c>
      <c r="J128" s="25">
        <v>0</v>
      </c>
      <c r="K128" s="25">
        <v>981819</v>
      </c>
      <c r="L128" s="25">
        <v>981819</v>
      </c>
      <c r="M128" s="25">
        <v>0</v>
      </c>
      <c r="N128" s="25">
        <v>0</v>
      </c>
      <c r="Q128" s="24" t="s">
        <v>73</v>
      </c>
      <c r="R128" s="25">
        <v>0</v>
      </c>
      <c r="S128" s="25">
        <v>0</v>
      </c>
      <c r="T128" s="25">
        <v>0</v>
      </c>
      <c r="U128" s="25">
        <v>108619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108619</v>
      </c>
      <c r="AB128" s="25">
        <v>108619</v>
      </c>
      <c r="AC128" s="25">
        <v>0</v>
      </c>
      <c r="AD128" s="25">
        <v>0</v>
      </c>
    </row>
    <row r="129" spans="1:30" ht="15" thickBot="1" x14ac:dyDescent="0.35">
      <c r="A129" s="24" t="s">
        <v>74</v>
      </c>
      <c r="B129" s="25">
        <v>14138.5</v>
      </c>
      <c r="C129" s="25">
        <v>498908.5</v>
      </c>
      <c r="D129" s="25">
        <v>463001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976048</v>
      </c>
      <c r="L129" s="25">
        <v>976048</v>
      </c>
      <c r="M129" s="25">
        <v>0</v>
      </c>
      <c r="N129" s="25">
        <v>0</v>
      </c>
      <c r="Q129" s="24" t="s">
        <v>74</v>
      </c>
      <c r="R129" s="25">
        <v>0</v>
      </c>
      <c r="S129" s="25">
        <v>65583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65583</v>
      </c>
      <c r="AB129" s="25">
        <v>65583</v>
      </c>
      <c r="AC129" s="25">
        <v>0</v>
      </c>
      <c r="AD129" s="25">
        <v>0</v>
      </c>
    </row>
    <row r="130" spans="1:30" ht="15" thickBot="1" x14ac:dyDescent="0.35">
      <c r="A130" s="24" t="s">
        <v>75</v>
      </c>
      <c r="B130" s="25">
        <v>14138.5</v>
      </c>
      <c r="C130" s="25">
        <v>0</v>
      </c>
      <c r="D130" s="25">
        <v>463001</v>
      </c>
      <c r="E130" s="25">
        <v>0</v>
      </c>
      <c r="F130" s="25">
        <v>502363.5</v>
      </c>
      <c r="G130" s="25">
        <v>0</v>
      </c>
      <c r="H130" s="25">
        <v>0</v>
      </c>
      <c r="I130" s="25">
        <v>0</v>
      </c>
      <c r="J130" s="25">
        <v>0</v>
      </c>
      <c r="K130" s="25">
        <v>979503</v>
      </c>
      <c r="L130" s="25">
        <v>979503</v>
      </c>
      <c r="M130" s="25">
        <v>0</v>
      </c>
      <c r="N130" s="25">
        <v>0</v>
      </c>
      <c r="Q130" s="24" t="s">
        <v>75</v>
      </c>
      <c r="R130" s="25">
        <v>0</v>
      </c>
      <c r="S130" s="25">
        <v>65583</v>
      </c>
      <c r="T130" s="25">
        <v>0</v>
      </c>
      <c r="U130" s="25">
        <v>0</v>
      </c>
      <c r="V130" s="25">
        <v>629638</v>
      </c>
      <c r="W130" s="25">
        <v>0</v>
      </c>
      <c r="X130" s="25">
        <v>0</v>
      </c>
      <c r="Y130" s="25">
        <v>0</v>
      </c>
      <c r="Z130" s="25">
        <v>0</v>
      </c>
      <c r="AA130" s="25">
        <v>695221</v>
      </c>
      <c r="AB130" s="25">
        <v>695221</v>
      </c>
      <c r="AC130" s="25">
        <v>0</v>
      </c>
      <c r="AD130" s="25">
        <v>0</v>
      </c>
    </row>
    <row r="131" spans="1:30" ht="15" thickBot="1" x14ac:dyDescent="0.35">
      <c r="A131" s="24" t="s">
        <v>76</v>
      </c>
      <c r="B131" s="25">
        <v>0</v>
      </c>
      <c r="C131" s="25">
        <v>0</v>
      </c>
      <c r="D131" s="25">
        <v>463001</v>
      </c>
      <c r="E131" s="25">
        <v>975.5</v>
      </c>
      <c r="F131" s="25">
        <v>0</v>
      </c>
      <c r="G131" s="25">
        <v>514395</v>
      </c>
      <c r="H131" s="25">
        <v>0</v>
      </c>
      <c r="I131" s="25">
        <v>13183.5</v>
      </c>
      <c r="J131" s="25">
        <v>0</v>
      </c>
      <c r="K131" s="25">
        <v>991555</v>
      </c>
      <c r="L131" s="25">
        <v>991555</v>
      </c>
      <c r="M131" s="25">
        <v>0</v>
      </c>
      <c r="N131" s="25">
        <v>0</v>
      </c>
      <c r="Q131" s="24" t="s">
        <v>76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220974</v>
      </c>
      <c r="X131" s="25">
        <v>0</v>
      </c>
      <c r="Y131" s="25">
        <v>0</v>
      </c>
      <c r="Z131" s="25">
        <v>0</v>
      </c>
      <c r="AA131" s="25">
        <v>220974</v>
      </c>
      <c r="AB131" s="25">
        <v>220974</v>
      </c>
      <c r="AC131" s="25">
        <v>0</v>
      </c>
      <c r="AD131" s="25">
        <v>0</v>
      </c>
    </row>
    <row r="132" spans="1:30" ht="15" thickBot="1" x14ac:dyDescent="0.35">
      <c r="A132" s="24" t="s">
        <v>77</v>
      </c>
      <c r="B132" s="25">
        <v>0</v>
      </c>
      <c r="C132" s="25">
        <v>497953.5</v>
      </c>
      <c r="D132" s="25">
        <v>463001</v>
      </c>
      <c r="E132" s="25">
        <v>0</v>
      </c>
      <c r="F132" s="25">
        <v>0</v>
      </c>
      <c r="G132" s="25">
        <v>0</v>
      </c>
      <c r="H132" s="25">
        <v>0</v>
      </c>
      <c r="I132" s="25">
        <v>13183.5</v>
      </c>
      <c r="J132" s="25">
        <v>0</v>
      </c>
      <c r="K132" s="25">
        <v>974138</v>
      </c>
      <c r="L132" s="25">
        <v>974138</v>
      </c>
      <c r="M132" s="25">
        <v>0</v>
      </c>
      <c r="N132" s="25">
        <v>0</v>
      </c>
      <c r="Q132" s="24" t="s">
        <v>77</v>
      </c>
      <c r="R132" s="25">
        <v>0</v>
      </c>
      <c r="S132" s="25">
        <v>65583</v>
      </c>
      <c r="T132" s="25">
        <v>149433.5</v>
      </c>
      <c r="U132" s="25">
        <v>0</v>
      </c>
      <c r="V132" s="25">
        <v>397960.5</v>
      </c>
      <c r="W132" s="25">
        <v>0</v>
      </c>
      <c r="X132" s="25">
        <v>0</v>
      </c>
      <c r="Y132" s="25">
        <v>0</v>
      </c>
      <c r="Z132" s="25">
        <v>0</v>
      </c>
      <c r="AA132" s="25">
        <v>612977</v>
      </c>
      <c r="AB132" s="25">
        <v>612977</v>
      </c>
      <c r="AC132" s="25">
        <v>0</v>
      </c>
      <c r="AD132" s="25">
        <v>0</v>
      </c>
    </row>
    <row r="133" spans="1:30" ht="15" thickBot="1" x14ac:dyDescent="0.35"/>
    <row r="134" spans="1:30" ht="15" thickBot="1" x14ac:dyDescent="0.35">
      <c r="A134" s="26" t="s">
        <v>108</v>
      </c>
      <c r="B134" s="38">
        <v>3938340.5</v>
      </c>
      <c r="Q134" s="26" t="s">
        <v>108</v>
      </c>
      <c r="R134" s="38">
        <v>2942658.5</v>
      </c>
    </row>
    <row r="135" spans="1:30" ht="15" thickBot="1" x14ac:dyDescent="0.35">
      <c r="A135" s="26" t="s">
        <v>109</v>
      </c>
      <c r="B135" s="38">
        <v>0</v>
      </c>
      <c r="Q135" s="26" t="s">
        <v>109</v>
      </c>
      <c r="R135" s="38">
        <v>0</v>
      </c>
    </row>
    <row r="136" spans="1:30" ht="15" thickBot="1" x14ac:dyDescent="0.35">
      <c r="A136" s="26" t="s">
        <v>110</v>
      </c>
      <c r="B136" s="38">
        <v>10568564</v>
      </c>
      <c r="Q136" s="26" t="s">
        <v>110</v>
      </c>
      <c r="R136" s="38">
        <v>6710148</v>
      </c>
    </row>
    <row r="137" spans="1:30" ht="15" thickBot="1" x14ac:dyDescent="0.35">
      <c r="A137" s="26" t="s">
        <v>111</v>
      </c>
      <c r="B137" s="38">
        <v>10568564</v>
      </c>
      <c r="Q137" s="26" t="s">
        <v>111</v>
      </c>
      <c r="R137" s="38">
        <v>6710148</v>
      </c>
    </row>
    <row r="138" spans="1:30" ht="15" thickBot="1" x14ac:dyDescent="0.35">
      <c r="A138" s="26" t="s">
        <v>112</v>
      </c>
      <c r="B138" s="38">
        <v>0</v>
      </c>
      <c r="Q138" s="26" t="s">
        <v>112</v>
      </c>
      <c r="R138" s="38">
        <v>0</v>
      </c>
    </row>
    <row r="139" spans="1:30" ht="15" thickBot="1" x14ac:dyDescent="0.35">
      <c r="A139" s="26" t="s">
        <v>113</v>
      </c>
      <c r="B139" s="38"/>
      <c r="Q139" s="26" t="s">
        <v>113</v>
      </c>
      <c r="R139" s="38"/>
    </row>
    <row r="140" spans="1:30" ht="15" thickBot="1" x14ac:dyDescent="0.35">
      <c r="A140" s="26" t="s">
        <v>114</v>
      </c>
      <c r="B140" s="38"/>
      <c r="Q140" s="26" t="s">
        <v>114</v>
      </c>
      <c r="R140" s="38"/>
    </row>
    <row r="141" spans="1:30" ht="15" thickBot="1" x14ac:dyDescent="0.35">
      <c r="A141" s="26" t="s">
        <v>115</v>
      </c>
      <c r="B141" s="38">
        <v>0</v>
      </c>
      <c r="Q141" s="26" t="s">
        <v>115</v>
      </c>
      <c r="R141" s="38">
        <v>0</v>
      </c>
    </row>
    <row r="143" spans="1:30" x14ac:dyDescent="0.3">
      <c r="A143" s="29" t="s">
        <v>116</v>
      </c>
      <c r="Q143" s="29" t="s">
        <v>116</v>
      </c>
    </row>
    <row r="145" spans="1:17" x14ac:dyDescent="0.3">
      <c r="A145" s="39" t="s">
        <v>242</v>
      </c>
      <c r="Q145" s="39" t="s">
        <v>242</v>
      </c>
    </row>
    <row r="146" spans="1:17" x14ac:dyDescent="0.3">
      <c r="A146" s="39" t="s">
        <v>243</v>
      </c>
      <c r="Q146" s="39" t="s">
        <v>257</v>
      </c>
    </row>
  </sheetData>
  <hyperlinks>
    <hyperlink ref="A68" r:id="rId1" display="https://miau.my-x.hu/myx-free/coco/test/250562020250728122844.html" xr:uid="{571FA74A-E26F-4F6B-823F-670999CFACB9}"/>
    <hyperlink ref="Q68" r:id="rId2" display="https://miau.my-x.hu/myx-free/coco/test/207025420250804100210.html" xr:uid="{4D1C1C65-7958-44B1-8E50-D7157D7D5414}"/>
    <hyperlink ref="A143" r:id="rId3" display="https://miau.my-x.hu/myx-free/coco/test/439621420250804105802.html" xr:uid="{70424CFF-8B08-4C06-8CC2-4C7A308D8D82}"/>
    <hyperlink ref="Q143" r:id="rId4" display="https://miau.my-x.hu/myx-free/coco/test/101782720250804105830.html" xr:uid="{2A390F04-F51B-45D7-84E8-6F30AECB3375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B358-4747-4C3B-84AE-0BDCED9EE27F}">
  <dimension ref="A1:AH105"/>
  <sheetViews>
    <sheetView topLeftCell="A60" zoomScale="49" workbookViewId="0">
      <selection activeCell="L91" sqref="L91:W101"/>
    </sheetView>
  </sheetViews>
  <sheetFormatPr defaultRowHeight="14.4" x14ac:dyDescent="0.3"/>
  <cols>
    <col min="2" max="2" width="10.6640625" bestFit="1" customWidth="1"/>
    <col min="3" max="5" width="6.21875" bestFit="1" customWidth="1"/>
    <col min="6" max="10" width="2.21875" customWidth="1"/>
    <col min="11" max="11" width="9.44140625" bestFit="1" customWidth="1"/>
    <col min="12" max="31" width="9" bestFit="1" customWidth="1"/>
    <col min="33" max="34" width="9" bestFit="1" customWidth="1"/>
  </cols>
  <sheetData>
    <row r="1" spans="1:34" ht="86.4" x14ac:dyDescent="0.3">
      <c r="A1" s="1" t="s">
        <v>0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14" t="s">
        <v>1</v>
      </c>
      <c r="M1" s="14" t="s">
        <v>1</v>
      </c>
      <c r="N1" s="4" t="s">
        <v>2</v>
      </c>
      <c r="O1" s="4" t="s">
        <v>2</v>
      </c>
      <c r="P1" s="4" t="s">
        <v>2</v>
      </c>
      <c r="Q1" s="4" t="s">
        <v>2</v>
      </c>
      <c r="R1" s="4" t="s">
        <v>2</v>
      </c>
      <c r="S1" s="4" t="s">
        <v>2</v>
      </c>
      <c r="T1" s="4" t="s">
        <v>2</v>
      </c>
      <c r="U1" s="2" t="s">
        <v>3</v>
      </c>
      <c r="V1" s="2" t="s">
        <v>3</v>
      </c>
      <c r="W1" s="17" t="s">
        <v>1</v>
      </c>
      <c r="X1" s="17" t="s">
        <v>1</v>
      </c>
      <c r="AA1" s="11" t="s">
        <v>17</v>
      </c>
      <c r="AB1" s="11" t="s">
        <v>17</v>
      </c>
      <c r="AC1" s="11" t="s">
        <v>17</v>
      </c>
      <c r="AD1" s="11" t="s">
        <v>17</v>
      </c>
      <c r="AE1" s="11" t="s">
        <v>17</v>
      </c>
      <c r="AG1" s="4" t="s">
        <v>1</v>
      </c>
      <c r="AH1" s="4" t="s">
        <v>1</v>
      </c>
    </row>
    <row r="2" spans="1:34" ht="43.2" x14ac:dyDescent="0.3">
      <c r="A2" s="1" t="s">
        <v>4</v>
      </c>
      <c r="B2" s="1" t="s">
        <v>4</v>
      </c>
      <c r="C2" s="5" t="s">
        <v>44</v>
      </c>
      <c r="D2" s="5" t="s">
        <v>45</v>
      </c>
      <c r="E2" s="5" t="s">
        <v>46</v>
      </c>
      <c r="F2" s="5"/>
      <c r="G2" s="5"/>
      <c r="H2" s="5"/>
      <c r="I2" s="5"/>
      <c r="J2" s="5"/>
      <c r="K2" s="5" t="s">
        <v>16</v>
      </c>
      <c r="L2" s="15" t="s">
        <v>5</v>
      </c>
      <c r="M2" s="15" t="s">
        <v>6</v>
      </c>
      <c r="N2" s="6" t="s">
        <v>7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31" t="s">
        <v>14</v>
      </c>
      <c r="V2" s="5" t="s">
        <v>15</v>
      </c>
      <c r="W2" s="18" t="s">
        <v>5</v>
      </c>
      <c r="X2" s="18" t="s">
        <v>6</v>
      </c>
      <c r="AA2" s="12" t="s">
        <v>18</v>
      </c>
      <c r="AB2" s="12" t="s">
        <v>19</v>
      </c>
      <c r="AC2" s="12" t="s">
        <v>20</v>
      </c>
      <c r="AD2" s="12" t="s">
        <v>21</v>
      </c>
      <c r="AE2" s="12" t="s">
        <v>22</v>
      </c>
      <c r="AG2" s="6" t="s">
        <v>5</v>
      </c>
      <c r="AH2" s="6" t="s">
        <v>6</v>
      </c>
    </row>
    <row r="3" spans="1:34" x14ac:dyDescent="0.3">
      <c r="A3" s="7" t="s">
        <v>16</v>
      </c>
      <c r="B3" s="7">
        <v>2011</v>
      </c>
      <c r="C3" s="8">
        <f>SUM(N3:T3)</f>
        <v>1</v>
      </c>
      <c r="D3" s="8">
        <f>SUM(U3:V3)</f>
        <v>1</v>
      </c>
      <c r="E3" s="8">
        <f>SUM(W3:X3)</f>
        <v>1</v>
      </c>
      <c r="F3" s="8"/>
      <c r="G3" s="8"/>
      <c r="H3" s="8"/>
      <c r="I3" s="8"/>
      <c r="J3" s="8"/>
      <c r="K3" s="7">
        <v>2011</v>
      </c>
      <c r="L3" s="16">
        <v>0.92866312121767836</v>
      </c>
      <c r="M3" s="16">
        <v>7.1336878782321658E-2</v>
      </c>
      <c r="N3" s="9">
        <v>0</v>
      </c>
      <c r="O3" s="9">
        <v>0.20218579234972678</v>
      </c>
      <c r="P3" s="9">
        <v>0.18032786885245902</v>
      </c>
      <c r="Q3" s="9">
        <v>0.61748633879781423</v>
      </c>
      <c r="R3" s="9">
        <v>0</v>
      </c>
      <c r="S3" s="9">
        <v>0</v>
      </c>
      <c r="T3" s="9">
        <v>0</v>
      </c>
      <c r="U3" s="8">
        <v>0.78509433962264152</v>
      </c>
      <c r="V3" s="8">
        <v>0.2149056603773585</v>
      </c>
      <c r="W3" s="19">
        <v>0.92866312121767836</v>
      </c>
      <c r="X3" s="19">
        <v>7.1336878782321658E-2</v>
      </c>
      <c r="AA3" s="13">
        <v>1.8304960644334616E-4</v>
      </c>
      <c r="AB3" s="13">
        <v>5.8575874061870771E-3</v>
      </c>
      <c r="AC3" s="13">
        <v>0.15943620721215448</v>
      </c>
      <c r="AD3" s="13">
        <v>0.65952773201537618</v>
      </c>
      <c r="AE3" s="13">
        <v>0.17499542375983893</v>
      </c>
      <c r="AG3" s="9">
        <v>0.92866312121767836</v>
      </c>
      <c r="AH3" s="9">
        <v>7.1336878782321658E-2</v>
      </c>
    </row>
    <row r="4" spans="1:34" x14ac:dyDescent="0.3">
      <c r="A4" s="7" t="s">
        <v>16</v>
      </c>
      <c r="B4" s="7">
        <v>2012</v>
      </c>
      <c r="C4" s="8">
        <f t="shared" ref="C4:C13" si="0">SUM(N4:T4)</f>
        <v>1</v>
      </c>
      <c r="D4" s="8">
        <f t="shared" ref="D4:D13" si="1">SUM(U4:V4)</f>
        <v>1</v>
      </c>
      <c r="E4" s="8">
        <f t="shared" ref="E4:E13" si="2">SUM(W4:X4)</f>
        <v>1</v>
      </c>
      <c r="F4" s="8"/>
      <c r="G4" s="8"/>
      <c r="H4" s="8"/>
      <c r="I4" s="8"/>
      <c r="J4" s="8"/>
      <c r="K4" s="7">
        <v>2012</v>
      </c>
      <c r="L4" s="16">
        <v>0.9312459651387992</v>
      </c>
      <c r="M4" s="16">
        <v>6.8754034861200769E-2</v>
      </c>
      <c r="N4" s="9">
        <v>4.9504950495049506E-3</v>
      </c>
      <c r="O4" s="9">
        <v>0.18316831683168316</v>
      </c>
      <c r="P4" s="9">
        <v>0.25742574257425743</v>
      </c>
      <c r="Q4" s="9">
        <v>0.5544554455445545</v>
      </c>
      <c r="R4" s="9">
        <v>0</v>
      </c>
      <c r="S4" s="9">
        <v>0</v>
      </c>
      <c r="T4" s="9">
        <v>0</v>
      </c>
      <c r="U4" s="8">
        <v>0.78806855636123929</v>
      </c>
      <c r="V4" s="8">
        <v>0.21193144363876071</v>
      </c>
      <c r="W4" s="19">
        <v>0.9312459651387992</v>
      </c>
      <c r="X4" s="19">
        <v>6.8754034861200769E-2</v>
      </c>
      <c r="AA4" s="13">
        <v>3.1948881789137381E-4</v>
      </c>
      <c r="AB4" s="13">
        <v>6.3897763578274758E-3</v>
      </c>
      <c r="AC4" s="13">
        <v>0.13450479233226836</v>
      </c>
      <c r="AD4" s="13">
        <v>0.63258785942492013</v>
      </c>
      <c r="AE4" s="13">
        <v>0.22619808306709266</v>
      </c>
      <c r="AG4" s="9">
        <v>0.9312459651387992</v>
      </c>
      <c r="AH4" s="9">
        <v>6.8754034861200769E-2</v>
      </c>
    </row>
    <row r="5" spans="1:34" x14ac:dyDescent="0.3">
      <c r="A5" s="7" t="s">
        <v>16</v>
      </c>
      <c r="B5" s="7">
        <v>2013</v>
      </c>
      <c r="C5" s="8">
        <f t="shared" si="0"/>
        <v>1</v>
      </c>
      <c r="D5" s="8">
        <f t="shared" si="1"/>
        <v>1</v>
      </c>
      <c r="E5" s="8">
        <f t="shared" si="2"/>
        <v>1</v>
      </c>
      <c r="F5" s="8"/>
      <c r="G5" s="8"/>
      <c r="H5" s="8"/>
      <c r="I5" s="8"/>
      <c r="J5" s="8"/>
      <c r="K5" s="7">
        <v>2013</v>
      </c>
      <c r="L5" s="16">
        <v>0.9311482168625026</v>
      </c>
      <c r="M5" s="16">
        <v>6.885178313749743E-2</v>
      </c>
      <c r="N5" s="9">
        <v>1.282051282051282E-2</v>
      </c>
      <c r="O5" s="9">
        <v>0.20512820512820512</v>
      </c>
      <c r="P5" s="9">
        <v>0.22756410256410256</v>
      </c>
      <c r="Q5" s="9">
        <v>0.55448717948717952</v>
      </c>
      <c r="R5" s="9">
        <v>0</v>
      </c>
      <c r="S5" s="9">
        <v>0</v>
      </c>
      <c r="T5" s="9">
        <v>0</v>
      </c>
      <c r="U5" s="8">
        <v>0.76034812141795793</v>
      </c>
      <c r="V5" s="8">
        <v>0.23965187858204204</v>
      </c>
      <c r="W5" s="19">
        <v>0.9311482168625026</v>
      </c>
      <c r="X5" s="19">
        <v>6.885178313749743E-2</v>
      </c>
      <c r="AA5" s="13">
        <v>2.0437359493153485E-4</v>
      </c>
      <c r="AB5" s="13">
        <v>6.1312078479460455E-3</v>
      </c>
      <c r="AC5" s="13">
        <v>0.14653586756591047</v>
      </c>
      <c r="AD5" s="13">
        <v>0.66155732679337831</v>
      </c>
      <c r="AE5" s="13">
        <v>0.18557122419783365</v>
      </c>
      <c r="AG5" s="9">
        <v>0.9311482168625026</v>
      </c>
      <c r="AH5" s="9">
        <v>6.885178313749743E-2</v>
      </c>
    </row>
    <row r="6" spans="1:34" x14ac:dyDescent="0.3">
      <c r="A6" s="7" t="s">
        <v>16</v>
      </c>
      <c r="B6" s="7">
        <v>2015</v>
      </c>
      <c r="C6" s="8">
        <f t="shared" si="0"/>
        <v>1</v>
      </c>
      <c r="D6" s="8">
        <f t="shared" si="1"/>
        <v>1</v>
      </c>
      <c r="E6" s="8">
        <f t="shared" si="2"/>
        <v>1</v>
      </c>
      <c r="F6" s="8"/>
      <c r="G6" s="8"/>
      <c r="H6" s="8"/>
      <c r="I6" s="8"/>
      <c r="J6" s="8"/>
      <c r="K6" s="7">
        <v>2015</v>
      </c>
      <c r="L6" s="16">
        <v>0.93834367019336007</v>
      </c>
      <c r="M6" s="16">
        <v>6.165632980663991E-2</v>
      </c>
      <c r="N6" s="9">
        <v>0</v>
      </c>
      <c r="O6" s="9">
        <v>0.15094339622641509</v>
      </c>
      <c r="P6" s="9">
        <v>0.25157232704402516</v>
      </c>
      <c r="Q6" s="9">
        <v>0.59748427672955973</v>
      </c>
      <c r="R6" s="9">
        <v>0</v>
      </c>
      <c r="S6" s="9">
        <v>0</v>
      </c>
      <c r="T6" s="9">
        <v>0</v>
      </c>
      <c r="U6" s="8">
        <v>0.77706766917293235</v>
      </c>
      <c r="V6" s="8">
        <v>0.22293233082706768</v>
      </c>
      <c r="W6" s="19">
        <v>0.93834367019336007</v>
      </c>
      <c r="X6" s="19">
        <v>6.165632980663991E-2</v>
      </c>
      <c r="AA6" s="13">
        <v>0</v>
      </c>
      <c r="AB6" s="13">
        <v>4.6461758398856322E-3</v>
      </c>
      <c r="AC6" s="13">
        <v>0.13116511794138672</v>
      </c>
      <c r="AD6" s="13">
        <v>0.64224446032880633</v>
      </c>
      <c r="AE6" s="13">
        <v>0.22194424588992137</v>
      </c>
      <c r="AG6" s="9">
        <v>0.93834367019336007</v>
      </c>
      <c r="AH6" s="9">
        <v>6.165632980663991E-2</v>
      </c>
    </row>
    <row r="7" spans="1:34" x14ac:dyDescent="0.3">
      <c r="A7" s="7" t="s">
        <v>16</v>
      </c>
      <c r="B7" s="7">
        <v>2016</v>
      </c>
      <c r="C7" s="8">
        <f t="shared" si="0"/>
        <v>1</v>
      </c>
      <c r="D7" s="8">
        <f t="shared" si="1"/>
        <v>1</v>
      </c>
      <c r="E7" s="8">
        <f t="shared" si="2"/>
        <v>1</v>
      </c>
      <c r="F7" s="8"/>
      <c r="G7" s="8"/>
      <c r="H7" s="8"/>
      <c r="I7" s="8"/>
      <c r="J7" s="8"/>
      <c r="K7" s="7">
        <v>2016</v>
      </c>
      <c r="L7" s="16">
        <v>0.98064516129032253</v>
      </c>
      <c r="M7" s="16">
        <v>1.935483870967742E-2</v>
      </c>
      <c r="N7" s="9">
        <v>0.16666666666666666</v>
      </c>
      <c r="O7" s="9">
        <v>0.25</v>
      </c>
      <c r="P7" s="9">
        <v>0</v>
      </c>
      <c r="Q7" s="9">
        <v>0.33333333333333331</v>
      </c>
      <c r="R7" s="9">
        <v>0</v>
      </c>
      <c r="S7" s="9">
        <v>8.3333333333333329E-2</v>
      </c>
      <c r="T7" s="9">
        <v>0.16666666666666666</v>
      </c>
      <c r="U7" s="8">
        <v>0.90620871862615593</v>
      </c>
      <c r="V7" s="8">
        <v>9.3791281373844126E-2</v>
      </c>
      <c r="W7" s="19">
        <v>0.98064516129032253</v>
      </c>
      <c r="X7" s="19">
        <v>1.935483870967742E-2</v>
      </c>
      <c r="AA7" s="13">
        <v>1.288659793814433E-3</v>
      </c>
      <c r="AB7" s="13">
        <v>1.288659793814433E-3</v>
      </c>
      <c r="AC7" s="13">
        <v>4.8969072164948453E-2</v>
      </c>
      <c r="AD7" s="13">
        <v>0.57860824742268047</v>
      </c>
      <c r="AE7" s="13">
        <v>0.36984536082474229</v>
      </c>
      <c r="AG7" s="9">
        <v>0.98064516129032253</v>
      </c>
      <c r="AH7" s="9">
        <v>1.935483870967742E-2</v>
      </c>
    </row>
    <row r="8" spans="1:34" x14ac:dyDescent="0.3">
      <c r="A8" s="7" t="s">
        <v>16</v>
      </c>
      <c r="B8" s="7">
        <v>2017</v>
      </c>
      <c r="C8" s="8">
        <f t="shared" si="0"/>
        <v>1</v>
      </c>
      <c r="D8" s="8">
        <f t="shared" si="1"/>
        <v>1</v>
      </c>
      <c r="E8" s="8">
        <f t="shared" si="2"/>
        <v>1</v>
      </c>
      <c r="F8" s="8"/>
      <c r="G8" s="8"/>
      <c r="H8" s="8"/>
      <c r="I8" s="8"/>
      <c r="J8" s="8"/>
      <c r="K8" s="7">
        <v>2017</v>
      </c>
      <c r="L8" s="16">
        <v>0.95545134818288391</v>
      </c>
      <c r="M8" s="16">
        <v>4.4548651817116064E-2</v>
      </c>
      <c r="N8" s="9">
        <v>7.6923076923076927E-2</v>
      </c>
      <c r="O8" s="9">
        <v>0.15384615384615385</v>
      </c>
      <c r="P8" s="9">
        <v>0</v>
      </c>
      <c r="Q8" s="9">
        <v>0.69230769230769229</v>
      </c>
      <c r="R8" s="9">
        <v>0</v>
      </c>
      <c r="S8" s="9">
        <v>7.6923076923076927E-2</v>
      </c>
      <c r="T8" s="9">
        <v>0</v>
      </c>
      <c r="U8" s="8">
        <v>0.87065868263473056</v>
      </c>
      <c r="V8" s="8">
        <v>0.12934131736526946</v>
      </c>
      <c r="W8" s="19">
        <v>0.95545134818288391</v>
      </c>
      <c r="X8" s="19">
        <v>4.4548651817116064E-2</v>
      </c>
      <c r="AA8" s="13">
        <v>0</v>
      </c>
      <c r="AB8" s="13">
        <v>0</v>
      </c>
      <c r="AC8" s="13">
        <v>4.807692307692308E-2</v>
      </c>
      <c r="AD8" s="13">
        <v>0.61899038461538458</v>
      </c>
      <c r="AE8" s="13">
        <v>0.33293269230769229</v>
      </c>
      <c r="AG8" s="9">
        <v>0.95545134818288391</v>
      </c>
      <c r="AH8" s="9">
        <v>4.4548651817116064E-2</v>
      </c>
    </row>
    <row r="9" spans="1:34" x14ac:dyDescent="0.3">
      <c r="A9" s="7" t="s">
        <v>16</v>
      </c>
      <c r="B9" s="10">
        <v>2018</v>
      </c>
      <c r="C9" s="8">
        <f t="shared" si="0"/>
        <v>1</v>
      </c>
      <c r="D9" s="8">
        <f t="shared" si="1"/>
        <v>1</v>
      </c>
      <c r="E9" s="8">
        <f t="shared" si="2"/>
        <v>1</v>
      </c>
      <c r="F9" s="8"/>
      <c r="G9" s="8"/>
      <c r="H9" s="8"/>
      <c r="I9" s="8"/>
      <c r="J9" s="8"/>
      <c r="K9" s="10">
        <v>2018</v>
      </c>
      <c r="L9" s="16">
        <v>0.98181818181818181</v>
      </c>
      <c r="M9" s="16">
        <v>1.8181818181818181E-2</v>
      </c>
      <c r="N9" s="9">
        <v>0</v>
      </c>
      <c r="O9" s="9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8">
        <v>0.92727272727272725</v>
      </c>
      <c r="V9" s="8">
        <v>7.2727272727272724E-2</v>
      </c>
      <c r="W9" s="19">
        <v>0.98181818181818181</v>
      </c>
      <c r="X9" s="19">
        <v>1.8181818181818181E-2</v>
      </c>
      <c r="AA9" s="13">
        <v>0</v>
      </c>
      <c r="AB9" s="13">
        <v>0</v>
      </c>
      <c r="AC9" s="13">
        <v>7.1428571428571425E-2</v>
      </c>
      <c r="AD9" s="13">
        <v>0.6607142857142857</v>
      </c>
      <c r="AE9" s="13">
        <v>0.26785714285714285</v>
      </c>
      <c r="AG9" s="9">
        <v>0.98181818181818181</v>
      </c>
      <c r="AH9" s="9">
        <v>1.8181818181818181E-2</v>
      </c>
    </row>
    <row r="10" spans="1:34" x14ac:dyDescent="0.3">
      <c r="A10" s="7" t="s">
        <v>16</v>
      </c>
      <c r="B10" s="7">
        <v>2019</v>
      </c>
      <c r="C10" s="8">
        <f t="shared" si="0"/>
        <v>1</v>
      </c>
      <c r="D10" s="8">
        <f t="shared" si="1"/>
        <v>1</v>
      </c>
      <c r="E10" s="8">
        <f t="shared" si="2"/>
        <v>1</v>
      </c>
      <c r="F10" s="8"/>
      <c r="G10" s="8"/>
      <c r="H10" s="8"/>
      <c r="I10" s="8"/>
      <c r="J10" s="8"/>
      <c r="K10" s="7">
        <v>2019</v>
      </c>
      <c r="L10" s="16">
        <v>0.9760479041916168</v>
      </c>
      <c r="M10" s="16">
        <v>2.3952095808383235E-2</v>
      </c>
      <c r="N10" s="9">
        <v>0.15384615384615385</v>
      </c>
      <c r="O10" s="9">
        <v>0.38461538461538464</v>
      </c>
      <c r="P10" s="9">
        <v>0</v>
      </c>
      <c r="Q10" s="9">
        <v>0.34615384615384615</v>
      </c>
      <c r="R10" s="9">
        <v>0</v>
      </c>
      <c r="S10" s="9">
        <v>3.8461538461538464E-2</v>
      </c>
      <c r="T10" s="9">
        <v>7.6923076923076927E-2</v>
      </c>
      <c r="U10" s="8">
        <v>0.90393013100436681</v>
      </c>
      <c r="V10" s="8">
        <v>9.606986899563319E-2</v>
      </c>
      <c r="W10" s="19">
        <v>0.9760479041916168</v>
      </c>
      <c r="X10" s="19">
        <v>2.3952095808383235E-2</v>
      </c>
      <c r="AA10" s="13">
        <v>0</v>
      </c>
      <c r="AB10" s="13">
        <v>1.6877637130801688E-3</v>
      </c>
      <c r="AC10" s="13">
        <v>8.0168776371308023E-2</v>
      </c>
      <c r="AD10" s="13">
        <v>0.62278481012658227</v>
      </c>
      <c r="AE10" s="13">
        <v>0.29535864978902954</v>
      </c>
      <c r="AG10" s="9">
        <v>0.9760479041916168</v>
      </c>
      <c r="AH10" s="9">
        <v>2.3952095808383235E-2</v>
      </c>
    </row>
    <row r="11" spans="1:34" x14ac:dyDescent="0.3">
      <c r="A11" s="7" t="s">
        <v>16</v>
      </c>
      <c r="B11" s="7">
        <v>2020</v>
      </c>
      <c r="C11" s="8">
        <f t="shared" si="0"/>
        <v>1</v>
      </c>
      <c r="D11" s="8">
        <f t="shared" si="1"/>
        <v>1</v>
      </c>
      <c r="E11" s="8">
        <f t="shared" si="2"/>
        <v>1</v>
      </c>
      <c r="F11" s="8"/>
      <c r="G11" s="8"/>
      <c r="H11" s="8"/>
      <c r="I11" s="8"/>
      <c r="J11" s="8"/>
      <c r="K11" s="7">
        <v>2020</v>
      </c>
      <c r="L11" s="16">
        <v>0.97950219619326506</v>
      </c>
      <c r="M11" s="16">
        <v>2.0497803806734993E-2</v>
      </c>
      <c r="N11" s="9">
        <v>0.15384615384615385</v>
      </c>
      <c r="O11" s="9">
        <v>0.23076923076923078</v>
      </c>
      <c r="P11" s="9">
        <v>0</v>
      </c>
      <c r="Q11" s="9">
        <v>0.46153846153846156</v>
      </c>
      <c r="R11" s="9">
        <v>7.6923076923076927E-2</v>
      </c>
      <c r="S11" s="9">
        <v>0</v>
      </c>
      <c r="T11" s="9">
        <v>7.6923076923076927E-2</v>
      </c>
      <c r="U11" s="8">
        <v>0.89291101055806943</v>
      </c>
      <c r="V11" s="8">
        <v>0.10708898944193061</v>
      </c>
      <c r="W11" s="19">
        <v>0.97950219619326506</v>
      </c>
      <c r="X11" s="19">
        <v>2.0497803806734993E-2</v>
      </c>
      <c r="AA11" s="13">
        <v>0</v>
      </c>
      <c r="AB11" s="13">
        <v>4.3795620437956208E-3</v>
      </c>
      <c r="AC11" s="13">
        <v>7.153284671532846E-2</v>
      </c>
      <c r="AD11" s="13">
        <v>0.60875912408759125</v>
      </c>
      <c r="AE11" s="13">
        <v>0.31532846715328466</v>
      </c>
      <c r="AG11" s="9">
        <v>0.97950219619326506</v>
      </c>
      <c r="AH11" s="9">
        <v>2.0497803806734993E-2</v>
      </c>
    </row>
    <row r="12" spans="1:34" x14ac:dyDescent="0.3">
      <c r="A12" s="7" t="s">
        <v>16</v>
      </c>
      <c r="B12" s="7">
        <v>2021</v>
      </c>
      <c r="C12" s="8">
        <f t="shared" si="0"/>
        <v>1</v>
      </c>
      <c r="D12" s="8">
        <f t="shared" si="1"/>
        <v>1</v>
      </c>
      <c r="E12" s="8">
        <f t="shared" si="2"/>
        <v>1</v>
      </c>
      <c r="F12" s="8"/>
      <c r="G12" s="8"/>
      <c r="H12" s="8"/>
      <c r="I12" s="8"/>
      <c r="J12" s="8"/>
      <c r="K12" s="7">
        <v>2021</v>
      </c>
      <c r="L12" s="16">
        <v>0.99155405405405406</v>
      </c>
      <c r="M12" s="16">
        <v>8.4459459459459464E-3</v>
      </c>
      <c r="N12" s="9">
        <v>0</v>
      </c>
      <c r="O12" s="9">
        <v>0</v>
      </c>
      <c r="P12" s="9">
        <v>0</v>
      </c>
      <c r="Q12" s="9">
        <v>0.6</v>
      </c>
      <c r="R12" s="9">
        <v>0</v>
      </c>
      <c r="S12" s="9">
        <v>0.2</v>
      </c>
      <c r="T12" s="9">
        <v>0.2</v>
      </c>
      <c r="U12" s="8">
        <v>0.90657439446366783</v>
      </c>
      <c r="V12" s="8">
        <v>9.3425605536332182E-2</v>
      </c>
      <c r="W12" s="19">
        <v>0.99155405405405406</v>
      </c>
      <c r="X12" s="19">
        <v>8.4459459459459464E-3</v>
      </c>
      <c r="AA12" s="13">
        <v>1.6722408026755853E-3</v>
      </c>
      <c r="AB12" s="13">
        <v>1.6722408026755853E-3</v>
      </c>
      <c r="AC12" s="13">
        <v>6.5217391304347824E-2</v>
      </c>
      <c r="AD12" s="13">
        <v>0.58862876254180607</v>
      </c>
      <c r="AE12" s="13">
        <v>0.34280936454849498</v>
      </c>
      <c r="AG12" s="9">
        <v>0.99155405405405406</v>
      </c>
      <c r="AH12" s="9">
        <v>8.4459459459459464E-3</v>
      </c>
    </row>
    <row r="13" spans="1:34" x14ac:dyDescent="0.3">
      <c r="A13" s="7" t="s">
        <v>16</v>
      </c>
      <c r="B13" s="7">
        <v>2022</v>
      </c>
      <c r="C13" s="8">
        <f t="shared" si="0"/>
        <v>1</v>
      </c>
      <c r="D13" s="8">
        <f t="shared" si="1"/>
        <v>1</v>
      </c>
      <c r="E13" s="8">
        <f t="shared" si="2"/>
        <v>1</v>
      </c>
      <c r="F13" s="8"/>
      <c r="G13" s="8"/>
      <c r="H13" s="8"/>
      <c r="I13" s="8"/>
      <c r="J13" s="8"/>
      <c r="K13" s="7">
        <v>2022</v>
      </c>
      <c r="L13" s="16">
        <v>0.97413793103448276</v>
      </c>
      <c r="M13" s="16">
        <v>2.5862068965517241E-2</v>
      </c>
      <c r="N13" s="9">
        <v>0.14545454545454545</v>
      </c>
      <c r="O13" s="9">
        <v>0.30909090909090908</v>
      </c>
      <c r="P13" s="9">
        <v>1.8181818181818181E-2</v>
      </c>
      <c r="Q13" s="9">
        <v>0.47272727272727272</v>
      </c>
      <c r="R13" s="9">
        <v>3.6363636363636362E-2</v>
      </c>
      <c r="S13" s="9">
        <v>1.8181818181818181E-2</v>
      </c>
      <c r="T13" s="9">
        <v>0</v>
      </c>
      <c r="U13" s="8">
        <v>0.90451552210724362</v>
      </c>
      <c r="V13" s="8">
        <v>9.5484477892756353E-2</v>
      </c>
      <c r="W13" s="19">
        <v>0.97413793103448276</v>
      </c>
      <c r="X13" s="19">
        <v>2.5862068965517241E-2</v>
      </c>
      <c r="AA13" s="13">
        <v>0</v>
      </c>
      <c r="AB13" s="13">
        <v>2.6990553306342779E-3</v>
      </c>
      <c r="AC13" s="13">
        <v>7.8272604588394065E-2</v>
      </c>
      <c r="AD13" s="13">
        <v>0.60278902384165545</v>
      </c>
      <c r="AE13" s="13">
        <v>0.31623931623931623</v>
      </c>
      <c r="AG13" s="9">
        <v>0.97413793103448276</v>
      </c>
      <c r="AH13" s="9">
        <v>2.5862068965517241E-2</v>
      </c>
    </row>
    <row r="14" spans="1:34" x14ac:dyDescent="0.3">
      <c r="L14" t="s">
        <v>23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29</v>
      </c>
      <c r="S14" t="s">
        <v>30</v>
      </c>
      <c r="T14" t="s">
        <v>31</v>
      </c>
      <c r="U14" t="s">
        <v>32</v>
      </c>
      <c r="V14" t="s">
        <v>33</v>
      </c>
      <c r="W14" t="s">
        <v>47</v>
      </c>
      <c r="X14" t="s">
        <v>48</v>
      </c>
      <c r="AA14" t="s">
        <v>38</v>
      </c>
      <c r="AB14" t="s">
        <v>39</v>
      </c>
      <c r="AC14" t="s">
        <v>40</v>
      </c>
      <c r="AD14" t="s">
        <v>41</v>
      </c>
      <c r="AE14" t="s">
        <v>42</v>
      </c>
      <c r="AG14" t="s">
        <v>34</v>
      </c>
      <c r="AH14" t="s">
        <v>34</v>
      </c>
    </row>
    <row r="16" spans="1:34" x14ac:dyDescent="0.3">
      <c r="B16" t="s">
        <v>35</v>
      </c>
      <c r="L16">
        <f t="shared" ref="L16:M16" si="3">CORREL(L3:L13,$W$3:$W$13)</f>
        <v>1</v>
      </c>
      <c r="M16">
        <f t="shared" si="3"/>
        <v>-0.99999999999999978</v>
      </c>
      <c r="N16">
        <f>CORREL(N3:N13,$W$3:$W$13)</f>
        <v>0.52725922881081255</v>
      </c>
      <c r="O16">
        <f t="shared" ref="O16:X16" si="4">CORREL(O3:O13,$W$3:$W$13)</f>
        <v>-0.10383475517669186</v>
      </c>
      <c r="P16">
        <f t="shared" si="4"/>
        <v>-0.90894297175569827</v>
      </c>
      <c r="Q16">
        <f t="shared" si="4"/>
        <v>-7.6109878011265467E-2</v>
      </c>
      <c r="R16">
        <f t="shared" si="4"/>
        <v>0.32288617704580858</v>
      </c>
      <c r="S16">
        <f t="shared" si="4"/>
        <v>0.54539268470478908</v>
      </c>
      <c r="T16">
        <f t="shared" si="4"/>
        <v>0.67307016111125861</v>
      </c>
      <c r="U16">
        <f t="shared" si="4"/>
        <v>0.95880800210580774</v>
      </c>
      <c r="V16">
        <f t="shared" si="4"/>
        <v>-0.95880800210580797</v>
      </c>
      <c r="W16">
        <f t="shared" si="4"/>
        <v>1</v>
      </c>
      <c r="X16">
        <f t="shared" si="4"/>
        <v>-0.99999999999999978</v>
      </c>
    </row>
    <row r="17" spans="1:31" x14ac:dyDescent="0.3">
      <c r="B17" t="s">
        <v>35</v>
      </c>
      <c r="L17">
        <f t="shared" ref="L17:M17" si="5">CORREL(L3:L13,$X$3:$X$13)</f>
        <v>-0.99999999999999978</v>
      </c>
      <c r="M17">
        <f t="shared" si="5"/>
        <v>1</v>
      </c>
      <c r="N17">
        <f>CORREL(N3:N13,$X$3:$X$13)</f>
        <v>-0.52725922881081222</v>
      </c>
      <c r="O17">
        <f t="shared" ref="O17:X17" si="6">CORREL(O3:O13,$X$3:$X$13)</f>
        <v>0.10383475517669223</v>
      </c>
      <c r="P17">
        <f t="shared" si="6"/>
        <v>0.90894297175569827</v>
      </c>
      <c r="Q17">
        <f t="shared" si="6"/>
        <v>7.6109878011265314E-2</v>
      </c>
      <c r="R17">
        <f t="shared" si="6"/>
        <v>-0.32288617704580785</v>
      </c>
      <c r="S17">
        <f t="shared" si="6"/>
        <v>-0.54539268470478941</v>
      </c>
      <c r="T17">
        <f t="shared" si="6"/>
        <v>-0.67307016111125872</v>
      </c>
      <c r="U17">
        <f t="shared" si="6"/>
        <v>-0.95880800210580797</v>
      </c>
      <c r="V17">
        <f t="shared" si="6"/>
        <v>0.95880800210580797</v>
      </c>
      <c r="W17">
        <f t="shared" si="6"/>
        <v>-0.99999999999999978</v>
      </c>
      <c r="X17">
        <f t="shared" si="6"/>
        <v>1</v>
      </c>
    </row>
    <row r="18" spans="1:31" x14ac:dyDescent="0.3">
      <c r="A18" t="s">
        <v>135</v>
      </c>
      <c r="B18" t="s">
        <v>35</v>
      </c>
      <c r="L18">
        <f>CORREL(L3:L13,$AA$3:$AA$13)</f>
        <v>0.39393625316680969</v>
      </c>
      <c r="M18">
        <f t="shared" ref="L18:M18" si="7">CORREL(M3:M13,$AA$3:$AA$13)</f>
        <v>-0.39393625316681025</v>
      </c>
      <c r="N18">
        <f>CORREL(N3:N13,$AA$3:$AA$13)</f>
        <v>-4.4090102179485668E-2</v>
      </c>
      <c r="O18">
        <f t="shared" ref="O18:AE18" si="8">CORREL(O3:O13,$AA$3:$AA$13)</f>
        <v>-0.34255521779600584</v>
      </c>
      <c r="P18">
        <f t="shared" si="8"/>
        <v>-0.22131554521952049</v>
      </c>
      <c r="Q18">
        <f t="shared" si="8"/>
        <v>-0.22656161675148789</v>
      </c>
      <c r="R18">
        <f t="shared" si="8"/>
        <v>-0.26244264218139801</v>
      </c>
      <c r="S18">
        <f t="shared" si="8"/>
        <v>0.83160100729311659</v>
      </c>
      <c r="T18">
        <f t="shared" si="8"/>
        <v>0.86741476343266644</v>
      </c>
      <c r="U18">
        <f t="shared" si="8"/>
        <v>0.24698935424642032</v>
      </c>
      <c r="V18">
        <f t="shared" si="8"/>
        <v>-0.24698935424642016</v>
      </c>
      <c r="W18">
        <f t="shared" si="8"/>
        <v>0.39393625316680969</v>
      </c>
      <c r="X18">
        <f t="shared" si="8"/>
        <v>-0.39393625316681025</v>
      </c>
      <c r="AA18">
        <f t="shared" si="8"/>
        <v>1</v>
      </c>
      <c r="AB18">
        <f t="shared" si="8"/>
        <v>-0.19598257624381452</v>
      </c>
      <c r="AC18">
        <f t="shared" si="8"/>
        <v>-0.29917995048956064</v>
      </c>
      <c r="AD18">
        <f t="shared" si="8"/>
        <v>-0.61980888784735155</v>
      </c>
      <c r="AE18">
        <f t="shared" si="8"/>
        <v>0.45335670312355608</v>
      </c>
    </row>
    <row r="19" spans="1:31" x14ac:dyDescent="0.3">
      <c r="A19" t="s">
        <v>136</v>
      </c>
      <c r="B19" t="s">
        <v>35</v>
      </c>
      <c r="L19">
        <f t="shared" ref="L19:M19" si="9">CORREL(L3:L13,$AB$3:$AB$13)</f>
        <v>-0.75590170624343089</v>
      </c>
      <c r="M19">
        <f t="shared" si="9"/>
        <v>0.75590170624343156</v>
      </c>
      <c r="N19">
        <f>CORREL(N3:N13,$AB$3:$AB$13)</f>
        <v>-0.33564587477163066</v>
      </c>
      <c r="O19">
        <f t="shared" ref="O19:AE19" si="10">CORREL(O3:O13,$AB$3:$AB$13)</f>
        <v>0.21246577513143305</v>
      </c>
      <c r="P19">
        <f t="shared" si="10"/>
        <v>0.84222417006259376</v>
      </c>
      <c r="Q19">
        <f t="shared" si="10"/>
        <v>-0.23483816181158593</v>
      </c>
      <c r="R19">
        <f t="shared" si="10"/>
        <v>0.12963317084784159</v>
      </c>
      <c r="S19">
        <f t="shared" si="10"/>
        <v>-0.50570730176419532</v>
      </c>
      <c r="T19">
        <f t="shared" si="10"/>
        <v>-0.35104760643578126</v>
      </c>
      <c r="U19">
        <f t="shared" si="10"/>
        <v>-0.83727357397219992</v>
      </c>
      <c r="V19">
        <f t="shared" si="10"/>
        <v>0.83727357397219992</v>
      </c>
      <c r="W19">
        <f t="shared" si="10"/>
        <v>-0.75590170624343089</v>
      </c>
      <c r="X19">
        <f t="shared" si="10"/>
        <v>0.75590170624343156</v>
      </c>
      <c r="AA19">
        <f t="shared" si="10"/>
        <v>-0.19598257624381452</v>
      </c>
      <c r="AB19">
        <f t="shared" si="10"/>
        <v>0.99999999999999989</v>
      </c>
      <c r="AC19">
        <f t="shared" si="10"/>
        <v>0.87980226068674372</v>
      </c>
      <c r="AD19">
        <f t="shared" si="10"/>
        <v>0.4174052335171784</v>
      </c>
      <c r="AE19">
        <f t="shared" si="10"/>
        <v>-0.7568564059691073</v>
      </c>
    </row>
    <row r="20" spans="1:31" x14ac:dyDescent="0.3">
      <c r="A20" t="s">
        <v>137</v>
      </c>
      <c r="B20" t="s">
        <v>35</v>
      </c>
      <c r="L20">
        <f t="shared" ref="L20:M20" si="11">CORREL(L3:L13,$AC$3:$AC$13)</f>
        <v>-0.86906509443847657</v>
      </c>
      <c r="M20">
        <f t="shared" si="11"/>
        <v>0.86906509443847679</v>
      </c>
      <c r="N20">
        <f>CORREL(N3:N13,$AC$3:$AC$13)</f>
        <v>-0.59663034945231341</v>
      </c>
      <c r="O20">
        <f t="shared" ref="O20:AE20" si="12">CORREL(O3:O13,$AC$3:$AC$13)</f>
        <v>6.6304436292117769E-2</v>
      </c>
      <c r="P20">
        <f t="shared" si="12"/>
        <v>0.91545540895737565</v>
      </c>
      <c r="Q20">
        <f t="shared" si="12"/>
        <v>5.71368367915146E-2</v>
      </c>
      <c r="R20">
        <f t="shared" si="12"/>
        <v>-0.23125879175648423</v>
      </c>
      <c r="S20">
        <f t="shared" si="12"/>
        <v>-0.54952420507908251</v>
      </c>
      <c r="T20">
        <f t="shared" si="12"/>
        <v>-0.53535340634693196</v>
      </c>
      <c r="U20">
        <f t="shared" si="12"/>
        <v>-0.90358772638023166</v>
      </c>
      <c r="V20">
        <f t="shared" si="12"/>
        <v>0.90358772638023166</v>
      </c>
      <c r="W20">
        <f t="shared" si="12"/>
        <v>-0.86906509443847657</v>
      </c>
      <c r="X20">
        <f t="shared" si="12"/>
        <v>0.86906509443847679</v>
      </c>
      <c r="AA20">
        <f t="shared" si="12"/>
        <v>-0.29917995048956064</v>
      </c>
      <c r="AB20">
        <f t="shared" si="12"/>
        <v>0.87980226068674372</v>
      </c>
      <c r="AC20">
        <f t="shared" si="12"/>
        <v>1</v>
      </c>
      <c r="AD20">
        <f t="shared" si="12"/>
        <v>0.71921690065605837</v>
      </c>
      <c r="AE20">
        <f t="shared" si="12"/>
        <v>-0.95752078151506914</v>
      </c>
    </row>
    <row r="21" spans="1:31" x14ac:dyDescent="0.3">
      <c r="A21" t="s">
        <v>138</v>
      </c>
      <c r="B21" t="s">
        <v>35</v>
      </c>
      <c r="L21">
        <f t="shared" ref="L21:M21" si="13">CORREL(L3:L13,$AD$3:$AD$13)</f>
        <v>-0.667962618133631</v>
      </c>
      <c r="M21">
        <f t="shared" si="13"/>
        <v>0.66796261813363134</v>
      </c>
      <c r="N21">
        <f>CORREL(N3:N13,$AD$3:$AD$13)</f>
        <v>-0.63988574037428347</v>
      </c>
      <c r="O21">
        <f t="shared" ref="O21:AE21" si="14">CORREL(O3:O13,$AD$3:$AD$13)</f>
        <v>-0.17717269113428769</v>
      </c>
      <c r="P21">
        <f t="shared" si="14"/>
        <v>0.60076829236439189</v>
      </c>
      <c r="Q21">
        <f t="shared" si="14"/>
        <v>0.57438094625019986</v>
      </c>
      <c r="R21">
        <f t="shared" si="14"/>
        <v>-0.29061312164546688</v>
      </c>
      <c r="S21">
        <f t="shared" si="14"/>
        <v>-0.67248473715290757</v>
      </c>
      <c r="T21">
        <f t="shared" si="14"/>
        <v>-0.76770358718236587</v>
      </c>
      <c r="U21">
        <f t="shared" si="14"/>
        <v>-0.60571072177082452</v>
      </c>
      <c r="V21">
        <f t="shared" si="14"/>
        <v>0.60571072177082441</v>
      </c>
      <c r="W21">
        <f t="shared" si="14"/>
        <v>-0.667962618133631</v>
      </c>
      <c r="X21">
        <f t="shared" si="14"/>
        <v>0.66796261813363134</v>
      </c>
      <c r="AA21">
        <f t="shared" si="14"/>
        <v>-0.61980888784735155</v>
      </c>
      <c r="AB21">
        <f t="shared" si="14"/>
        <v>0.4174052335171784</v>
      </c>
      <c r="AC21">
        <f t="shared" si="14"/>
        <v>0.71921690065605837</v>
      </c>
      <c r="AD21">
        <f t="shared" si="14"/>
        <v>1</v>
      </c>
      <c r="AE21">
        <f t="shared" si="14"/>
        <v>-0.88884277562186453</v>
      </c>
    </row>
    <row r="22" spans="1:31" x14ac:dyDescent="0.3">
      <c r="A22" t="s">
        <v>139</v>
      </c>
      <c r="B22" t="s">
        <v>35</v>
      </c>
      <c r="L22">
        <f t="shared" ref="L22:M22" si="15">CORREL(L3:L13,$AE$3:$AE$13)</f>
        <v>0.84946143031906962</v>
      </c>
      <c r="M22">
        <f t="shared" si="15"/>
        <v>-0.84946143031906984</v>
      </c>
      <c r="N22">
        <f>CORREL(N3:N13,$AE$3:$AE$13)</f>
        <v>0.65874119022597266</v>
      </c>
      <c r="O22">
        <f t="shared" ref="O22:AE22" si="16">CORREL(O3:O13,$AE$3:$AE$13)</f>
        <v>3.2303032508263774E-2</v>
      </c>
      <c r="P22">
        <f t="shared" si="16"/>
        <v>-0.85310587597590348</v>
      </c>
      <c r="Q22">
        <f t="shared" si="16"/>
        <v>-0.27622818852683806</v>
      </c>
      <c r="R22">
        <f t="shared" si="16"/>
        <v>0.26669772575561301</v>
      </c>
      <c r="S22">
        <f t="shared" si="16"/>
        <v>0.64263969222348583</v>
      </c>
      <c r="T22">
        <f t="shared" si="16"/>
        <v>0.66974000242594012</v>
      </c>
      <c r="U22">
        <f t="shared" si="16"/>
        <v>0.84759256316419385</v>
      </c>
      <c r="V22">
        <f t="shared" si="16"/>
        <v>-0.84759256316419362</v>
      </c>
      <c r="W22">
        <f t="shared" si="16"/>
        <v>0.84946143031906962</v>
      </c>
      <c r="X22">
        <f t="shared" si="16"/>
        <v>-0.84946143031906984</v>
      </c>
      <c r="AA22">
        <f t="shared" si="16"/>
        <v>0.45335670312355608</v>
      </c>
      <c r="AB22">
        <f t="shared" si="16"/>
        <v>-0.7568564059691073</v>
      </c>
      <c r="AC22">
        <f t="shared" si="16"/>
        <v>-0.95752078151506914</v>
      </c>
      <c r="AD22">
        <f t="shared" si="16"/>
        <v>-0.88884277562186453</v>
      </c>
      <c r="AE22">
        <f t="shared" si="16"/>
        <v>1</v>
      </c>
    </row>
    <row r="23" spans="1:31" x14ac:dyDescent="0.3">
      <c r="B23" t="s">
        <v>35</v>
      </c>
    </row>
    <row r="25" spans="1:31" x14ac:dyDescent="0.3">
      <c r="B25" t="s">
        <v>37</v>
      </c>
      <c r="L25" s="40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30">
        <v>0</v>
      </c>
      <c r="V25">
        <v>0</v>
      </c>
      <c r="W25" t="s">
        <v>36</v>
      </c>
      <c r="X25" t="s">
        <v>36</v>
      </c>
      <c r="AA25" t="s">
        <v>36</v>
      </c>
      <c r="AB25" t="s">
        <v>36</v>
      </c>
      <c r="AC25" t="s">
        <v>36</v>
      </c>
      <c r="AD25" t="s">
        <v>36</v>
      </c>
      <c r="AE25" t="s">
        <v>36</v>
      </c>
    </row>
    <row r="26" spans="1:31" x14ac:dyDescent="0.3">
      <c r="U26" s="30" t="s">
        <v>122</v>
      </c>
    </row>
    <row r="27" spans="1:31" x14ac:dyDescent="0.3">
      <c r="B27" t="s">
        <v>43</v>
      </c>
      <c r="L27" s="40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t="s">
        <v>121</v>
      </c>
      <c r="V27">
        <v>0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</row>
    <row r="30" spans="1:31" x14ac:dyDescent="0.3">
      <c r="L30" t="str">
        <f t="shared" ref="L30:M30" si="17">L14</f>
        <v>x1</v>
      </c>
      <c r="M30" t="str">
        <f t="shared" si="17"/>
        <v>x2</v>
      </c>
      <c r="N30" t="str">
        <f>N14</f>
        <v>x3</v>
      </c>
      <c r="O30" t="str">
        <f t="shared" ref="O30:V30" si="18">O14</f>
        <v>x4</v>
      </c>
      <c r="P30" t="str">
        <f t="shared" si="18"/>
        <v>x5</v>
      </c>
      <c r="Q30" t="str">
        <f t="shared" si="18"/>
        <v>x6</v>
      </c>
      <c r="R30" t="str">
        <f t="shared" si="18"/>
        <v>x7</v>
      </c>
      <c r="S30" t="str">
        <f t="shared" si="18"/>
        <v>x8</v>
      </c>
      <c r="T30" t="str">
        <f t="shared" si="18"/>
        <v>x9</v>
      </c>
      <c r="U30" t="str">
        <f t="shared" si="18"/>
        <v>x10</v>
      </c>
      <c r="V30" t="str">
        <f t="shared" si="18"/>
        <v>x11</v>
      </c>
      <c r="W30" t="str">
        <f>AA14</f>
        <v>Y1</v>
      </c>
      <c r="X30" t="str">
        <f t="shared" ref="X30:AA30" si="19">AB14</f>
        <v>Y2</v>
      </c>
      <c r="Y30" t="str">
        <f t="shared" si="19"/>
        <v>Y3</v>
      </c>
      <c r="Z30" t="str">
        <f t="shared" si="19"/>
        <v>Y4</v>
      </c>
      <c r="AA30" t="str">
        <f t="shared" si="19"/>
        <v>Y5</v>
      </c>
    </row>
    <row r="31" spans="1:31" x14ac:dyDescent="0.3">
      <c r="K31">
        <f t="shared" ref="K31:K41" si="20">B3</f>
        <v>2011</v>
      </c>
      <c r="L31">
        <f>RANK(L3,L$3:L$13,L$25)</f>
        <v>1</v>
      </c>
      <c r="M31">
        <f t="shared" ref="M31:N31" si="21">RANK(M3,M$3:M$13,M$25)</f>
        <v>1</v>
      </c>
      <c r="N31">
        <f>RANK(N3,N$3:N$13,N$25)</f>
        <v>8</v>
      </c>
      <c r="O31">
        <f t="shared" ref="O31:V31" si="22">RANK(O3,O$3:O$13,O$25)</f>
        <v>6</v>
      </c>
      <c r="P31">
        <f t="shared" si="22"/>
        <v>4</v>
      </c>
      <c r="Q31">
        <f t="shared" si="22"/>
        <v>3</v>
      </c>
      <c r="R31">
        <f t="shared" si="22"/>
        <v>3</v>
      </c>
      <c r="S31">
        <f t="shared" si="22"/>
        <v>6</v>
      </c>
      <c r="T31">
        <f t="shared" si="22"/>
        <v>5</v>
      </c>
      <c r="U31">
        <f t="shared" si="22"/>
        <v>9</v>
      </c>
      <c r="V31">
        <f t="shared" si="22"/>
        <v>3</v>
      </c>
      <c r="W31">
        <f>INT(AA3*1000000)+10000</f>
        <v>10183</v>
      </c>
      <c r="X31">
        <f t="shared" ref="X31:AA41" si="23">INT(AB3*1000000)+10000</f>
        <v>15857</v>
      </c>
      <c r="Y31">
        <f t="shared" si="23"/>
        <v>169436</v>
      </c>
      <c r="Z31">
        <f t="shared" si="23"/>
        <v>669527</v>
      </c>
      <c r="AA31">
        <f t="shared" si="23"/>
        <v>184995</v>
      </c>
    </row>
    <row r="32" spans="1:31" x14ac:dyDescent="0.3">
      <c r="K32">
        <f t="shared" si="20"/>
        <v>2012</v>
      </c>
      <c r="L32">
        <f t="shared" ref="L32:V41" si="24">RANK(L4,L$3:L$13,L$25)</f>
        <v>3</v>
      </c>
      <c r="M32">
        <f t="shared" si="24"/>
        <v>3</v>
      </c>
      <c r="N32">
        <f t="shared" si="24"/>
        <v>7</v>
      </c>
      <c r="O32">
        <f t="shared" si="24"/>
        <v>7</v>
      </c>
      <c r="P32">
        <f t="shared" si="24"/>
        <v>1</v>
      </c>
      <c r="Q32">
        <f t="shared" si="24"/>
        <v>7</v>
      </c>
      <c r="R32">
        <f t="shared" si="24"/>
        <v>3</v>
      </c>
      <c r="S32">
        <f t="shared" si="24"/>
        <v>6</v>
      </c>
      <c r="T32">
        <f t="shared" si="24"/>
        <v>5</v>
      </c>
      <c r="U32">
        <f t="shared" si="24"/>
        <v>8</v>
      </c>
      <c r="V32">
        <f t="shared" si="24"/>
        <v>4</v>
      </c>
      <c r="W32">
        <f t="shared" ref="W32:W41" si="25">INT(AA4*1000000)+10000</f>
        <v>10319</v>
      </c>
      <c r="X32">
        <f t="shared" si="23"/>
        <v>16389</v>
      </c>
      <c r="Y32">
        <f t="shared" si="23"/>
        <v>144504</v>
      </c>
      <c r="Z32">
        <f t="shared" si="23"/>
        <v>642587</v>
      </c>
      <c r="AA32">
        <f t="shared" si="23"/>
        <v>236198</v>
      </c>
    </row>
    <row r="33" spans="11:27" x14ac:dyDescent="0.3">
      <c r="K33">
        <f t="shared" si="20"/>
        <v>2013</v>
      </c>
      <c r="L33">
        <f t="shared" si="24"/>
        <v>2</v>
      </c>
      <c r="M33">
        <f t="shared" si="24"/>
        <v>2</v>
      </c>
      <c r="N33">
        <f t="shared" si="24"/>
        <v>6</v>
      </c>
      <c r="O33">
        <f t="shared" si="24"/>
        <v>5</v>
      </c>
      <c r="P33">
        <f t="shared" si="24"/>
        <v>3</v>
      </c>
      <c r="Q33">
        <f t="shared" si="24"/>
        <v>6</v>
      </c>
      <c r="R33">
        <f t="shared" si="24"/>
        <v>3</v>
      </c>
      <c r="S33">
        <f t="shared" si="24"/>
        <v>6</v>
      </c>
      <c r="T33">
        <f t="shared" si="24"/>
        <v>5</v>
      </c>
      <c r="U33">
        <f t="shared" si="24"/>
        <v>11</v>
      </c>
      <c r="V33">
        <f t="shared" si="24"/>
        <v>1</v>
      </c>
      <c r="W33">
        <f t="shared" si="25"/>
        <v>10204</v>
      </c>
      <c r="X33">
        <f t="shared" si="23"/>
        <v>16131</v>
      </c>
      <c r="Y33">
        <f t="shared" si="23"/>
        <v>156535</v>
      </c>
      <c r="Z33">
        <f t="shared" si="23"/>
        <v>671557</v>
      </c>
      <c r="AA33">
        <f t="shared" si="23"/>
        <v>195571</v>
      </c>
    </row>
    <row r="34" spans="11:27" x14ac:dyDescent="0.3">
      <c r="K34">
        <f t="shared" si="20"/>
        <v>2015</v>
      </c>
      <c r="L34">
        <f t="shared" si="24"/>
        <v>4</v>
      </c>
      <c r="M34">
        <f t="shared" si="24"/>
        <v>4</v>
      </c>
      <c r="N34">
        <f t="shared" si="24"/>
        <v>8</v>
      </c>
      <c r="O34">
        <f t="shared" si="24"/>
        <v>9</v>
      </c>
      <c r="P34">
        <f t="shared" si="24"/>
        <v>2</v>
      </c>
      <c r="Q34">
        <f t="shared" si="24"/>
        <v>5</v>
      </c>
      <c r="R34">
        <f t="shared" si="24"/>
        <v>3</v>
      </c>
      <c r="S34">
        <f t="shared" si="24"/>
        <v>6</v>
      </c>
      <c r="T34">
        <f t="shared" si="24"/>
        <v>5</v>
      </c>
      <c r="U34">
        <f t="shared" si="24"/>
        <v>10</v>
      </c>
      <c r="V34">
        <f t="shared" si="24"/>
        <v>2</v>
      </c>
      <c r="W34">
        <f t="shared" si="25"/>
        <v>10000</v>
      </c>
      <c r="X34">
        <f t="shared" si="23"/>
        <v>14646</v>
      </c>
      <c r="Y34">
        <f t="shared" si="23"/>
        <v>141165</v>
      </c>
      <c r="Z34">
        <f t="shared" si="23"/>
        <v>652244</v>
      </c>
      <c r="AA34">
        <f t="shared" si="23"/>
        <v>231944</v>
      </c>
    </row>
    <row r="35" spans="11:27" x14ac:dyDescent="0.3">
      <c r="K35">
        <f t="shared" si="20"/>
        <v>2016</v>
      </c>
      <c r="L35">
        <f t="shared" si="24"/>
        <v>9</v>
      </c>
      <c r="M35">
        <f t="shared" si="24"/>
        <v>9</v>
      </c>
      <c r="N35">
        <f t="shared" si="24"/>
        <v>1</v>
      </c>
      <c r="O35">
        <f t="shared" si="24"/>
        <v>3</v>
      </c>
      <c r="P35">
        <f t="shared" si="24"/>
        <v>6</v>
      </c>
      <c r="Q35">
        <f t="shared" si="24"/>
        <v>11</v>
      </c>
      <c r="R35">
        <f t="shared" si="24"/>
        <v>3</v>
      </c>
      <c r="S35">
        <f t="shared" si="24"/>
        <v>2</v>
      </c>
      <c r="T35">
        <f t="shared" si="24"/>
        <v>2</v>
      </c>
      <c r="U35">
        <f t="shared" si="24"/>
        <v>3</v>
      </c>
      <c r="V35">
        <f t="shared" si="24"/>
        <v>9</v>
      </c>
      <c r="W35">
        <f t="shared" si="25"/>
        <v>11288</v>
      </c>
      <c r="X35">
        <f t="shared" si="23"/>
        <v>11288</v>
      </c>
      <c r="Y35">
        <f t="shared" si="23"/>
        <v>58969</v>
      </c>
      <c r="Z35">
        <f t="shared" si="23"/>
        <v>588608</v>
      </c>
      <c r="AA35">
        <f t="shared" si="23"/>
        <v>379845</v>
      </c>
    </row>
    <row r="36" spans="11:27" x14ac:dyDescent="0.3">
      <c r="K36">
        <f t="shared" si="20"/>
        <v>2017</v>
      </c>
      <c r="L36">
        <f t="shared" si="24"/>
        <v>5</v>
      </c>
      <c r="M36">
        <f t="shared" si="24"/>
        <v>5</v>
      </c>
      <c r="N36">
        <f t="shared" si="24"/>
        <v>5</v>
      </c>
      <c r="O36">
        <f t="shared" si="24"/>
        <v>8</v>
      </c>
      <c r="P36">
        <f t="shared" si="24"/>
        <v>6</v>
      </c>
      <c r="Q36">
        <f t="shared" si="24"/>
        <v>2</v>
      </c>
      <c r="R36">
        <f t="shared" si="24"/>
        <v>3</v>
      </c>
      <c r="S36">
        <f t="shared" si="24"/>
        <v>3</v>
      </c>
      <c r="T36">
        <f t="shared" si="24"/>
        <v>5</v>
      </c>
      <c r="U36">
        <f t="shared" si="24"/>
        <v>7</v>
      </c>
      <c r="V36">
        <f t="shared" si="24"/>
        <v>5</v>
      </c>
      <c r="W36">
        <f t="shared" si="25"/>
        <v>10000</v>
      </c>
      <c r="X36">
        <f t="shared" si="23"/>
        <v>10000</v>
      </c>
      <c r="Y36">
        <f t="shared" si="23"/>
        <v>58076</v>
      </c>
      <c r="Z36">
        <f t="shared" si="23"/>
        <v>628990</v>
      </c>
      <c r="AA36">
        <f t="shared" si="23"/>
        <v>342932</v>
      </c>
    </row>
    <row r="37" spans="11:27" x14ac:dyDescent="0.3">
      <c r="K37">
        <f t="shared" si="20"/>
        <v>2018</v>
      </c>
      <c r="L37">
        <f t="shared" si="24"/>
        <v>10</v>
      </c>
      <c r="M37">
        <f t="shared" si="24"/>
        <v>10</v>
      </c>
      <c r="N37">
        <f t="shared" si="24"/>
        <v>8</v>
      </c>
      <c r="O37">
        <f t="shared" si="24"/>
        <v>10</v>
      </c>
      <c r="P37">
        <f t="shared" si="24"/>
        <v>6</v>
      </c>
      <c r="Q37">
        <f t="shared" si="24"/>
        <v>1</v>
      </c>
      <c r="R37">
        <f t="shared" si="24"/>
        <v>3</v>
      </c>
      <c r="S37">
        <f t="shared" si="24"/>
        <v>6</v>
      </c>
      <c r="T37">
        <f t="shared" si="24"/>
        <v>5</v>
      </c>
      <c r="U37">
        <f t="shared" si="24"/>
        <v>1</v>
      </c>
      <c r="V37">
        <f t="shared" si="24"/>
        <v>11</v>
      </c>
      <c r="W37">
        <f t="shared" si="25"/>
        <v>10000</v>
      </c>
      <c r="X37">
        <f t="shared" si="23"/>
        <v>10000</v>
      </c>
      <c r="Y37">
        <f t="shared" si="23"/>
        <v>81428</v>
      </c>
      <c r="Z37">
        <f t="shared" si="23"/>
        <v>670714</v>
      </c>
      <c r="AA37">
        <f t="shared" si="23"/>
        <v>277857</v>
      </c>
    </row>
    <row r="38" spans="11:27" x14ac:dyDescent="0.3">
      <c r="K38">
        <f t="shared" si="20"/>
        <v>2019</v>
      </c>
      <c r="L38">
        <f t="shared" si="24"/>
        <v>7</v>
      </c>
      <c r="M38">
        <f t="shared" si="24"/>
        <v>7</v>
      </c>
      <c r="N38">
        <f t="shared" si="24"/>
        <v>2</v>
      </c>
      <c r="O38">
        <f t="shared" si="24"/>
        <v>1</v>
      </c>
      <c r="P38">
        <f t="shared" si="24"/>
        <v>6</v>
      </c>
      <c r="Q38">
        <f t="shared" si="24"/>
        <v>10</v>
      </c>
      <c r="R38">
        <f t="shared" si="24"/>
        <v>3</v>
      </c>
      <c r="S38">
        <f t="shared" si="24"/>
        <v>4</v>
      </c>
      <c r="T38">
        <f t="shared" si="24"/>
        <v>3</v>
      </c>
      <c r="U38">
        <f t="shared" si="24"/>
        <v>5</v>
      </c>
      <c r="V38">
        <f t="shared" si="24"/>
        <v>7</v>
      </c>
      <c r="W38">
        <f t="shared" si="25"/>
        <v>10000</v>
      </c>
      <c r="X38">
        <f t="shared" si="23"/>
        <v>11687</v>
      </c>
      <c r="Y38">
        <f t="shared" si="23"/>
        <v>90168</v>
      </c>
      <c r="Z38">
        <f t="shared" si="23"/>
        <v>632784</v>
      </c>
      <c r="AA38">
        <f t="shared" si="23"/>
        <v>305358</v>
      </c>
    </row>
    <row r="39" spans="11:27" x14ac:dyDescent="0.3">
      <c r="K39">
        <f t="shared" si="20"/>
        <v>2020</v>
      </c>
      <c r="L39">
        <f t="shared" si="24"/>
        <v>8</v>
      </c>
      <c r="M39">
        <f t="shared" si="24"/>
        <v>8</v>
      </c>
      <c r="N39">
        <f t="shared" si="24"/>
        <v>2</v>
      </c>
      <c r="O39">
        <f t="shared" si="24"/>
        <v>4</v>
      </c>
      <c r="P39">
        <f t="shared" si="24"/>
        <v>6</v>
      </c>
      <c r="Q39">
        <f t="shared" si="24"/>
        <v>9</v>
      </c>
      <c r="R39">
        <f t="shared" si="24"/>
        <v>1</v>
      </c>
      <c r="S39">
        <f t="shared" si="24"/>
        <v>6</v>
      </c>
      <c r="T39">
        <f t="shared" si="24"/>
        <v>3</v>
      </c>
      <c r="U39">
        <f t="shared" si="24"/>
        <v>6</v>
      </c>
      <c r="V39">
        <f t="shared" si="24"/>
        <v>6</v>
      </c>
      <c r="W39">
        <f t="shared" si="25"/>
        <v>10000</v>
      </c>
      <c r="X39">
        <f t="shared" si="23"/>
        <v>14379</v>
      </c>
      <c r="Y39">
        <f t="shared" si="23"/>
        <v>81532</v>
      </c>
      <c r="Z39">
        <f t="shared" si="23"/>
        <v>618759</v>
      </c>
      <c r="AA39">
        <f t="shared" si="23"/>
        <v>325328</v>
      </c>
    </row>
    <row r="40" spans="11:27" x14ac:dyDescent="0.3">
      <c r="K40">
        <f t="shared" si="20"/>
        <v>2021</v>
      </c>
      <c r="L40">
        <f t="shared" si="24"/>
        <v>11</v>
      </c>
      <c r="M40">
        <f t="shared" si="24"/>
        <v>11</v>
      </c>
      <c r="N40">
        <f t="shared" si="24"/>
        <v>8</v>
      </c>
      <c r="O40">
        <f t="shared" si="24"/>
        <v>10</v>
      </c>
      <c r="P40">
        <f t="shared" si="24"/>
        <v>6</v>
      </c>
      <c r="Q40">
        <f t="shared" si="24"/>
        <v>4</v>
      </c>
      <c r="R40">
        <f t="shared" si="24"/>
        <v>3</v>
      </c>
      <c r="S40">
        <f t="shared" si="24"/>
        <v>1</v>
      </c>
      <c r="T40">
        <f t="shared" si="24"/>
        <v>1</v>
      </c>
      <c r="U40">
        <f t="shared" si="24"/>
        <v>2</v>
      </c>
      <c r="V40">
        <f t="shared" si="24"/>
        <v>10</v>
      </c>
      <c r="W40">
        <f t="shared" si="25"/>
        <v>11672</v>
      </c>
      <c r="X40">
        <f t="shared" si="23"/>
        <v>11672</v>
      </c>
      <c r="Y40">
        <f t="shared" si="23"/>
        <v>75217</v>
      </c>
      <c r="Z40">
        <f t="shared" si="23"/>
        <v>598628</v>
      </c>
      <c r="AA40">
        <f t="shared" si="23"/>
        <v>352809</v>
      </c>
    </row>
    <row r="41" spans="11:27" x14ac:dyDescent="0.3">
      <c r="K41">
        <f t="shared" si="20"/>
        <v>2022</v>
      </c>
      <c r="L41">
        <f t="shared" si="24"/>
        <v>6</v>
      </c>
      <c r="M41">
        <f t="shared" si="24"/>
        <v>6</v>
      </c>
      <c r="N41">
        <f t="shared" si="24"/>
        <v>4</v>
      </c>
      <c r="O41">
        <f t="shared" si="24"/>
        <v>2</v>
      </c>
      <c r="P41">
        <f t="shared" si="24"/>
        <v>5</v>
      </c>
      <c r="Q41">
        <f t="shared" si="24"/>
        <v>8</v>
      </c>
      <c r="R41">
        <f t="shared" si="24"/>
        <v>2</v>
      </c>
      <c r="S41">
        <f t="shared" si="24"/>
        <v>5</v>
      </c>
      <c r="T41">
        <f t="shared" si="24"/>
        <v>5</v>
      </c>
      <c r="U41">
        <f t="shared" si="24"/>
        <v>4</v>
      </c>
      <c r="V41">
        <f t="shared" si="24"/>
        <v>8</v>
      </c>
      <c r="W41">
        <f t="shared" si="25"/>
        <v>10000</v>
      </c>
      <c r="X41">
        <f t="shared" si="23"/>
        <v>12699</v>
      </c>
      <c r="Y41">
        <f t="shared" si="23"/>
        <v>88272</v>
      </c>
      <c r="Z41">
        <f t="shared" si="23"/>
        <v>612789</v>
      </c>
      <c r="AA41">
        <f t="shared" si="23"/>
        <v>326239</v>
      </c>
    </row>
    <row r="42" spans="11:27" ht="15" thickBot="1" x14ac:dyDescent="0.35">
      <c r="W42" t="s">
        <v>135</v>
      </c>
    </row>
    <row r="43" spans="11:27" x14ac:dyDescent="0.3">
      <c r="K43">
        <f t="shared" ref="K43:AA58" si="26">K31</f>
        <v>2011</v>
      </c>
      <c r="L43" s="56">
        <f>RANK(L3,L$3:L$13,IF(L$18&lt;0,1,0))</f>
        <v>11</v>
      </c>
      <c r="M43" s="57">
        <f t="shared" ref="M43:V43" si="27">RANK(M3,M$3:M$13,IF(M$18&lt;0,1,0))</f>
        <v>11</v>
      </c>
      <c r="N43" s="57">
        <f t="shared" si="27"/>
        <v>1</v>
      </c>
      <c r="O43" s="57">
        <f t="shared" si="27"/>
        <v>6</v>
      </c>
      <c r="P43" s="57">
        <f t="shared" si="27"/>
        <v>8</v>
      </c>
      <c r="Q43" s="57">
        <f t="shared" si="27"/>
        <v>9</v>
      </c>
      <c r="R43" s="57">
        <f t="shared" si="27"/>
        <v>1</v>
      </c>
      <c r="S43" s="57">
        <f t="shared" si="27"/>
        <v>6</v>
      </c>
      <c r="T43" s="57">
        <f t="shared" si="27"/>
        <v>5</v>
      </c>
      <c r="U43" s="57">
        <f t="shared" si="27"/>
        <v>9</v>
      </c>
      <c r="V43" s="57">
        <f t="shared" si="27"/>
        <v>9</v>
      </c>
      <c r="W43" s="58">
        <f t="shared" si="26"/>
        <v>10183</v>
      </c>
      <c r="X43">
        <f t="shared" si="26"/>
        <v>15857</v>
      </c>
      <c r="Y43">
        <f t="shared" si="26"/>
        <v>169436</v>
      </c>
      <c r="Z43">
        <f t="shared" si="26"/>
        <v>669527</v>
      </c>
      <c r="AA43">
        <f t="shared" si="26"/>
        <v>184995</v>
      </c>
    </row>
    <row r="44" spans="11:27" x14ac:dyDescent="0.3">
      <c r="K44">
        <f t="shared" si="26"/>
        <v>2012</v>
      </c>
      <c r="L44" s="59">
        <f t="shared" ref="L44:V44" si="28">RANK(L4,L$3:L$13,IF(L$18&lt;0,1,0))</f>
        <v>9</v>
      </c>
      <c r="M44" s="60">
        <f t="shared" si="28"/>
        <v>9</v>
      </c>
      <c r="N44" s="60">
        <f t="shared" si="28"/>
        <v>5</v>
      </c>
      <c r="O44" s="60">
        <f t="shared" si="28"/>
        <v>5</v>
      </c>
      <c r="P44" s="60">
        <f t="shared" si="28"/>
        <v>11</v>
      </c>
      <c r="Q44" s="60">
        <f t="shared" si="28"/>
        <v>5</v>
      </c>
      <c r="R44" s="60">
        <f t="shared" si="28"/>
        <v>1</v>
      </c>
      <c r="S44" s="60">
        <f t="shared" si="28"/>
        <v>6</v>
      </c>
      <c r="T44" s="60">
        <f t="shared" si="28"/>
        <v>5</v>
      </c>
      <c r="U44" s="60">
        <f t="shared" si="28"/>
        <v>8</v>
      </c>
      <c r="V44" s="60">
        <f t="shared" si="28"/>
        <v>8</v>
      </c>
      <c r="W44" s="61">
        <f t="shared" si="26"/>
        <v>10319</v>
      </c>
      <c r="X44">
        <f t="shared" si="26"/>
        <v>16389</v>
      </c>
      <c r="Y44">
        <f t="shared" si="26"/>
        <v>144504</v>
      </c>
      <c r="Z44">
        <f t="shared" si="26"/>
        <v>642587</v>
      </c>
      <c r="AA44">
        <f t="shared" si="26"/>
        <v>236198</v>
      </c>
    </row>
    <row r="45" spans="11:27" x14ac:dyDescent="0.3">
      <c r="K45">
        <f t="shared" si="26"/>
        <v>2013</v>
      </c>
      <c r="L45" s="59">
        <f t="shared" ref="L45:V45" si="29">RANK(L5,L$3:L$13,IF(L$18&lt;0,1,0))</f>
        <v>10</v>
      </c>
      <c r="M45" s="60">
        <f t="shared" si="29"/>
        <v>10</v>
      </c>
      <c r="N45" s="60">
        <f t="shared" si="29"/>
        <v>6</v>
      </c>
      <c r="O45" s="60">
        <f t="shared" si="29"/>
        <v>7</v>
      </c>
      <c r="P45" s="60">
        <f t="shared" si="29"/>
        <v>9</v>
      </c>
      <c r="Q45" s="60">
        <f t="shared" si="29"/>
        <v>6</v>
      </c>
      <c r="R45" s="60">
        <f t="shared" si="29"/>
        <v>1</v>
      </c>
      <c r="S45" s="60">
        <f t="shared" si="29"/>
        <v>6</v>
      </c>
      <c r="T45" s="60">
        <f t="shared" si="29"/>
        <v>5</v>
      </c>
      <c r="U45" s="60">
        <f t="shared" si="29"/>
        <v>11</v>
      </c>
      <c r="V45" s="60">
        <f t="shared" si="29"/>
        <v>11</v>
      </c>
      <c r="W45" s="61">
        <f t="shared" si="26"/>
        <v>10204</v>
      </c>
      <c r="X45">
        <f t="shared" si="26"/>
        <v>16131</v>
      </c>
      <c r="Y45">
        <f t="shared" si="26"/>
        <v>156535</v>
      </c>
      <c r="Z45">
        <f t="shared" si="26"/>
        <v>671557</v>
      </c>
      <c r="AA45">
        <f t="shared" si="26"/>
        <v>195571</v>
      </c>
    </row>
    <row r="46" spans="11:27" x14ac:dyDescent="0.3">
      <c r="K46">
        <f t="shared" si="26"/>
        <v>2015</v>
      </c>
      <c r="L46" s="59">
        <f t="shared" ref="L46:V46" si="30">RANK(L6,L$3:L$13,IF(L$18&lt;0,1,0))</f>
        <v>8</v>
      </c>
      <c r="M46" s="60">
        <f t="shared" si="30"/>
        <v>8</v>
      </c>
      <c r="N46" s="60">
        <f t="shared" si="30"/>
        <v>1</v>
      </c>
      <c r="O46" s="60">
        <f t="shared" si="30"/>
        <v>3</v>
      </c>
      <c r="P46" s="60">
        <f t="shared" si="30"/>
        <v>10</v>
      </c>
      <c r="Q46" s="60">
        <f t="shared" si="30"/>
        <v>7</v>
      </c>
      <c r="R46" s="60">
        <f t="shared" si="30"/>
        <v>1</v>
      </c>
      <c r="S46" s="60">
        <f t="shared" si="30"/>
        <v>6</v>
      </c>
      <c r="T46" s="60">
        <f t="shared" si="30"/>
        <v>5</v>
      </c>
      <c r="U46" s="60">
        <f t="shared" si="30"/>
        <v>10</v>
      </c>
      <c r="V46" s="60">
        <f t="shared" si="30"/>
        <v>10</v>
      </c>
      <c r="W46" s="61">
        <f t="shared" si="26"/>
        <v>10000</v>
      </c>
      <c r="X46">
        <f t="shared" si="26"/>
        <v>14646</v>
      </c>
      <c r="Y46">
        <f t="shared" si="26"/>
        <v>141165</v>
      </c>
      <c r="Z46">
        <f t="shared" si="26"/>
        <v>652244</v>
      </c>
      <c r="AA46">
        <f t="shared" si="26"/>
        <v>231944</v>
      </c>
    </row>
    <row r="47" spans="11:27" x14ac:dyDescent="0.3">
      <c r="K47">
        <f t="shared" si="26"/>
        <v>2016</v>
      </c>
      <c r="L47" s="59">
        <f t="shared" ref="L47:V47" si="31">RANK(L7,L$3:L$13,IF(L$18&lt;0,1,0))</f>
        <v>3</v>
      </c>
      <c r="M47" s="60">
        <f t="shared" si="31"/>
        <v>3</v>
      </c>
      <c r="N47" s="60">
        <f t="shared" si="31"/>
        <v>11</v>
      </c>
      <c r="O47" s="60">
        <f t="shared" si="31"/>
        <v>9</v>
      </c>
      <c r="P47" s="60">
        <f t="shared" si="31"/>
        <v>1</v>
      </c>
      <c r="Q47" s="60">
        <f t="shared" si="31"/>
        <v>1</v>
      </c>
      <c r="R47" s="60">
        <f t="shared" si="31"/>
        <v>1</v>
      </c>
      <c r="S47" s="60">
        <f t="shared" si="31"/>
        <v>2</v>
      </c>
      <c r="T47" s="60">
        <f t="shared" si="31"/>
        <v>2</v>
      </c>
      <c r="U47" s="60">
        <f t="shared" si="31"/>
        <v>3</v>
      </c>
      <c r="V47" s="60">
        <f t="shared" si="31"/>
        <v>3</v>
      </c>
      <c r="W47" s="61">
        <f t="shared" si="26"/>
        <v>11288</v>
      </c>
      <c r="X47">
        <f t="shared" si="26"/>
        <v>11288</v>
      </c>
      <c r="Y47">
        <f t="shared" si="26"/>
        <v>58969</v>
      </c>
      <c r="Z47">
        <f t="shared" si="26"/>
        <v>588608</v>
      </c>
      <c r="AA47">
        <f t="shared" si="26"/>
        <v>379845</v>
      </c>
    </row>
    <row r="48" spans="11:27" x14ac:dyDescent="0.3">
      <c r="K48">
        <f t="shared" si="26"/>
        <v>2017</v>
      </c>
      <c r="L48" s="59">
        <f t="shared" ref="L48:V48" si="32">RANK(L8,L$3:L$13,IF(L$18&lt;0,1,0))</f>
        <v>7</v>
      </c>
      <c r="M48" s="60">
        <f t="shared" si="32"/>
        <v>7</v>
      </c>
      <c r="N48" s="60">
        <f t="shared" si="32"/>
        <v>7</v>
      </c>
      <c r="O48" s="60">
        <f t="shared" si="32"/>
        <v>4</v>
      </c>
      <c r="P48" s="60">
        <f t="shared" si="32"/>
        <v>1</v>
      </c>
      <c r="Q48" s="60">
        <f t="shared" si="32"/>
        <v>10</v>
      </c>
      <c r="R48" s="60">
        <f t="shared" si="32"/>
        <v>1</v>
      </c>
      <c r="S48" s="60">
        <f t="shared" si="32"/>
        <v>3</v>
      </c>
      <c r="T48" s="60">
        <f t="shared" si="32"/>
        <v>5</v>
      </c>
      <c r="U48" s="60">
        <f t="shared" si="32"/>
        <v>7</v>
      </c>
      <c r="V48" s="60">
        <f t="shared" si="32"/>
        <v>7</v>
      </c>
      <c r="W48" s="61">
        <f t="shared" si="26"/>
        <v>10000</v>
      </c>
      <c r="X48">
        <f t="shared" si="26"/>
        <v>10000</v>
      </c>
      <c r="Y48">
        <f t="shared" si="26"/>
        <v>58076</v>
      </c>
      <c r="Z48">
        <f t="shared" si="26"/>
        <v>628990</v>
      </c>
      <c r="AA48">
        <f t="shared" si="26"/>
        <v>342932</v>
      </c>
    </row>
    <row r="49" spans="11:27" x14ac:dyDescent="0.3">
      <c r="K49">
        <f t="shared" si="26"/>
        <v>2018</v>
      </c>
      <c r="L49" s="59">
        <f t="shared" ref="L49:V49" si="33">RANK(L9,L$3:L$13,IF(L$18&lt;0,1,0))</f>
        <v>2</v>
      </c>
      <c r="M49" s="60">
        <f t="shared" si="33"/>
        <v>2</v>
      </c>
      <c r="N49" s="60">
        <f t="shared" si="33"/>
        <v>1</v>
      </c>
      <c r="O49" s="60">
        <f t="shared" si="33"/>
        <v>1</v>
      </c>
      <c r="P49" s="60">
        <f t="shared" si="33"/>
        <v>1</v>
      </c>
      <c r="Q49" s="60">
        <f t="shared" si="33"/>
        <v>11</v>
      </c>
      <c r="R49" s="60">
        <f t="shared" si="33"/>
        <v>1</v>
      </c>
      <c r="S49" s="60">
        <f t="shared" si="33"/>
        <v>6</v>
      </c>
      <c r="T49" s="60">
        <f t="shared" si="33"/>
        <v>5</v>
      </c>
      <c r="U49" s="60">
        <f t="shared" si="33"/>
        <v>1</v>
      </c>
      <c r="V49" s="60">
        <f t="shared" si="33"/>
        <v>1</v>
      </c>
      <c r="W49" s="61">
        <f t="shared" si="26"/>
        <v>10000</v>
      </c>
      <c r="X49">
        <f t="shared" si="26"/>
        <v>10000</v>
      </c>
      <c r="Y49">
        <f t="shared" si="26"/>
        <v>81428</v>
      </c>
      <c r="Z49">
        <f t="shared" si="26"/>
        <v>670714</v>
      </c>
      <c r="AA49">
        <f t="shared" si="26"/>
        <v>277857</v>
      </c>
    </row>
    <row r="50" spans="11:27" x14ac:dyDescent="0.3">
      <c r="K50">
        <f t="shared" si="26"/>
        <v>2019</v>
      </c>
      <c r="L50" s="59">
        <f t="shared" ref="L50:V50" si="34">RANK(L10,L$3:L$13,IF(L$18&lt;0,1,0))</f>
        <v>5</v>
      </c>
      <c r="M50" s="60">
        <f t="shared" si="34"/>
        <v>5</v>
      </c>
      <c r="N50" s="60">
        <f t="shared" si="34"/>
        <v>9</v>
      </c>
      <c r="O50" s="60">
        <f t="shared" si="34"/>
        <v>11</v>
      </c>
      <c r="P50" s="60">
        <f t="shared" si="34"/>
        <v>1</v>
      </c>
      <c r="Q50" s="60">
        <f t="shared" si="34"/>
        <v>2</v>
      </c>
      <c r="R50" s="60">
        <f t="shared" si="34"/>
        <v>1</v>
      </c>
      <c r="S50" s="60">
        <f t="shared" si="34"/>
        <v>4</v>
      </c>
      <c r="T50" s="60">
        <f t="shared" si="34"/>
        <v>3</v>
      </c>
      <c r="U50" s="60">
        <f t="shared" si="34"/>
        <v>5</v>
      </c>
      <c r="V50" s="60">
        <f t="shared" si="34"/>
        <v>5</v>
      </c>
      <c r="W50" s="61">
        <f t="shared" si="26"/>
        <v>10000</v>
      </c>
      <c r="X50">
        <f t="shared" si="26"/>
        <v>11687</v>
      </c>
      <c r="Y50">
        <f t="shared" si="26"/>
        <v>90168</v>
      </c>
      <c r="Z50">
        <f t="shared" si="26"/>
        <v>632784</v>
      </c>
      <c r="AA50">
        <f t="shared" si="26"/>
        <v>305358</v>
      </c>
    </row>
    <row r="51" spans="11:27" x14ac:dyDescent="0.3">
      <c r="K51">
        <f t="shared" si="26"/>
        <v>2020</v>
      </c>
      <c r="L51" s="59">
        <f t="shared" ref="L51:V51" si="35">RANK(L11,L$3:L$13,IF(L$18&lt;0,1,0))</f>
        <v>4</v>
      </c>
      <c r="M51" s="60">
        <f t="shared" si="35"/>
        <v>4</v>
      </c>
      <c r="N51" s="60">
        <f t="shared" si="35"/>
        <v>9</v>
      </c>
      <c r="O51" s="60">
        <f t="shared" si="35"/>
        <v>8</v>
      </c>
      <c r="P51" s="60">
        <f t="shared" si="35"/>
        <v>1</v>
      </c>
      <c r="Q51" s="60">
        <f t="shared" si="35"/>
        <v>3</v>
      </c>
      <c r="R51" s="60">
        <f t="shared" si="35"/>
        <v>11</v>
      </c>
      <c r="S51" s="60">
        <f t="shared" si="35"/>
        <v>6</v>
      </c>
      <c r="T51" s="60">
        <f t="shared" si="35"/>
        <v>3</v>
      </c>
      <c r="U51" s="60">
        <f t="shared" si="35"/>
        <v>6</v>
      </c>
      <c r="V51" s="60">
        <f t="shared" si="35"/>
        <v>6</v>
      </c>
      <c r="W51" s="61">
        <f t="shared" si="26"/>
        <v>10000</v>
      </c>
      <c r="X51">
        <f t="shared" si="26"/>
        <v>14379</v>
      </c>
      <c r="Y51">
        <f t="shared" si="26"/>
        <v>81532</v>
      </c>
      <c r="Z51">
        <f t="shared" si="26"/>
        <v>618759</v>
      </c>
      <c r="AA51">
        <f t="shared" si="26"/>
        <v>325328</v>
      </c>
    </row>
    <row r="52" spans="11:27" x14ac:dyDescent="0.3">
      <c r="K52">
        <f t="shared" si="26"/>
        <v>2021</v>
      </c>
      <c r="L52" s="59">
        <f t="shared" ref="L52:V52" si="36">RANK(L12,L$3:L$13,IF(L$18&lt;0,1,0))</f>
        <v>1</v>
      </c>
      <c r="M52" s="60">
        <f t="shared" si="36"/>
        <v>1</v>
      </c>
      <c r="N52" s="60">
        <f t="shared" si="36"/>
        <v>1</v>
      </c>
      <c r="O52" s="60">
        <f t="shared" si="36"/>
        <v>1</v>
      </c>
      <c r="P52" s="60">
        <f t="shared" si="36"/>
        <v>1</v>
      </c>
      <c r="Q52" s="60">
        <f t="shared" si="36"/>
        <v>8</v>
      </c>
      <c r="R52" s="60">
        <f t="shared" si="36"/>
        <v>1</v>
      </c>
      <c r="S52" s="60">
        <f t="shared" si="36"/>
        <v>1</v>
      </c>
      <c r="T52" s="60">
        <f t="shared" si="36"/>
        <v>1</v>
      </c>
      <c r="U52" s="60">
        <f t="shared" si="36"/>
        <v>2</v>
      </c>
      <c r="V52" s="60">
        <f t="shared" si="36"/>
        <v>2</v>
      </c>
      <c r="W52" s="61">
        <f t="shared" si="26"/>
        <v>11672</v>
      </c>
      <c r="X52">
        <f t="shared" si="26"/>
        <v>11672</v>
      </c>
      <c r="Y52">
        <f t="shared" si="26"/>
        <v>75217</v>
      </c>
      <c r="Z52">
        <f t="shared" si="26"/>
        <v>598628</v>
      </c>
      <c r="AA52">
        <f t="shared" si="26"/>
        <v>352809</v>
      </c>
    </row>
    <row r="53" spans="11:27" ht="15" thickBot="1" x14ac:dyDescent="0.35">
      <c r="K53">
        <f t="shared" si="26"/>
        <v>2022</v>
      </c>
      <c r="L53" s="62">
        <f t="shared" ref="L53:V53" si="37">RANK(L13,L$3:L$13,IF(L$18&lt;0,1,0))</f>
        <v>6</v>
      </c>
      <c r="M53" s="63">
        <f t="shared" si="37"/>
        <v>6</v>
      </c>
      <c r="N53" s="63">
        <f t="shared" si="37"/>
        <v>8</v>
      </c>
      <c r="O53" s="63">
        <f t="shared" si="37"/>
        <v>10</v>
      </c>
      <c r="P53" s="63">
        <f t="shared" si="37"/>
        <v>7</v>
      </c>
      <c r="Q53" s="63">
        <f t="shared" si="37"/>
        <v>4</v>
      </c>
      <c r="R53" s="63">
        <f t="shared" si="37"/>
        <v>10</v>
      </c>
      <c r="S53" s="63">
        <f t="shared" si="37"/>
        <v>5</v>
      </c>
      <c r="T53" s="63">
        <f t="shared" si="37"/>
        <v>5</v>
      </c>
      <c r="U53" s="63">
        <f t="shared" si="37"/>
        <v>4</v>
      </c>
      <c r="V53" s="63">
        <f t="shared" si="37"/>
        <v>4</v>
      </c>
      <c r="W53" s="64">
        <f t="shared" si="26"/>
        <v>10000</v>
      </c>
      <c r="X53">
        <f t="shared" si="26"/>
        <v>12699</v>
      </c>
      <c r="Y53">
        <f t="shared" si="26"/>
        <v>88272</v>
      </c>
      <c r="Z53">
        <f t="shared" si="26"/>
        <v>612789</v>
      </c>
      <c r="AA53">
        <f t="shared" si="26"/>
        <v>326239</v>
      </c>
    </row>
    <row r="54" spans="11:27" ht="15" thickBot="1" x14ac:dyDescent="0.35">
      <c r="U54" s="30"/>
      <c r="W54" t="s">
        <v>136</v>
      </c>
    </row>
    <row r="55" spans="11:27" x14ac:dyDescent="0.3">
      <c r="K55">
        <f t="shared" si="26"/>
        <v>2011</v>
      </c>
      <c r="L55" s="56">
        <f>RANK(L3,L$3:L$13,IF(L$19&lt;0,1,0))</f>
        <v>1</v>
      </c>
      <c r="M55" s="57">
        <f t="shared" ref="M55:V55" si="38">RANK(M3,M$3:M$13,IF(M$19&lt;0,1,0))</f>
        <v>1</v>
      </c>
      <c r="N55" s="57">
        <f t="shared" si="38"/>
        <v>1</v>
      </c>
      <c r="O55" s="57">
        <f t="shared" si="38"/>
        <v>6</v>
      </c>
      <c r="P55" s="57">
        <f t="shared" si="38"/>
        <v>4</v>
      </c>
      <c r="Q55" s="57">
        <f t="shared" si="38"/>
        <v>9</v>
      </c>
      <c r="R55" s="57">
        <f t="shared" si="38"/>
        <v>3</v>
      </c>
      <c r="S55" s="57">
        <f t="shared" si="38"/>
        <v>1</v>
      </c>
      <c r="T55" s="57">
        <f t="shared" si="38"/>
        <v>1</v>
      </c>
      <c r="U55" s="57">
        <f t="shared" si="38"/>
        <v>3</v>
      </c>
      <c r="V55" s="57">
        <f t="shared" si="38"/>
        <v>3</v>
      </c>
      <c r="W55" s="58">
        <f>X43</f>
        <v>15857</v>
      </c>
    </row>
    <row r="56" spans="11:27" x14ac:dyDescent="0.3">
      <c r="K56">
        <f t="shared" si="26"/>
        <v>2012</v>
      </c>
      <c r="L56" s="59">
        <f t="shared" ref="L56:V56" si="39">RANK(L4,L$3:L$13,IF(L$19&lt;0,1,0))</f>
        <v>3</v>
      </c>
      <c r="M56" s="60">
        <f t="shared" si="39"/>
        <v>3</v>
      </c>
      <c r="N56" s="60">
        <f t="shared" si="39"/>
        <v>5</v>
      </c>
      <c r="O56" s="60">
        <f t="shared" si="39"/>
        <v>7</v>
      </c>
      <c r="P56" s="60">
        <f t="shared" si="39"/>
        <v>1</v>
      </c>
      <c r="Q56" s="60">
        <f t="shared" si="39"/>
        <v>5</v>
      </c>
      <c r="R56" s="60">
        <f t="shared" si="39"/>
        <v>3</v>
      </c>
      <c r="S56" s="60">
        <f t="shared" si="39"/>
        <v>1</v>
      </c>
      <c r="T56" s="60">
        <f t="shared" si="39"/>
        <v>1</v>
      </c>
      <c r="U56" s="60">
        <f t="shared" si="39"/>
        <v>4</v>
      </c>
      <c r="V56" s="60">
        <f t="shared" si="39"/>
        <v>4</v>
      </c>
      <c r="W56" s="61">
        <f t="shared" ref="W56:W65" si="40">X44</f>
        <v>16389</v>
      </c>
    </row>
    <row r="57" spans="11:27" x14ac:dyDescent="0.3">
      <c r="K57">
        <f t="shared" si="26"/>
        <v>2013</v>
      </c>
      <c r="L57" s="59">
        <f t="shared" ref="L57:V57" si="41">RANK(L5,L$3:L$13,IF(L$19&lt;0,1,0))</f>
        <v>2</v>
      </c>
      <c r="M57" s="60">
        <f t="shared" si="41"/>
        <v>2</v>
      </c>
      <c r="N57" s="60">
        <f t="shared" si="41"/>
        <v>6</v>
      </c>
      <c r="O57" s="60">
        <f t="shared" si="41"/>
        <v>5</v>
      </c>
      <c r="P57" s="60">
        <f t="shared" si="41"/>
        <v>3</v>
      </c>
      <c r="Q57" s="60">
        <f t="shared" si="41"/>
        <v>6</v>
      </c>
      <c r="R57" s="60">
        <f t="shared" si="41"/>
        <v>3</v>
      </c>
      <c r="S57" s="60">
        <f t="shared" si="41"/>
        <v>1</v>
      </c>
      <c r="T57" s="60">
        <f t="shared" si="41"/>
        <v>1</v>
      </c>
      <c r="U57" s="60">
        <f t="shared" si="41"/>
        <v>1</v>
      </c>
      <c r="V57" s="60">
        <f t="shared" si="41"/>
        <v>1</v>
      </c>
      <c r="W57" s="61">
        <f t="shared" si="40"/>
        <v>16131</v>
      </c>
    </row>
    <row r="58" spans="11:27" x14ac:dyDescent="0.3">
      <c r="K58">
        <f t="shared" si="26"/>
        <v>2015</v>
      </c>
      <c r="L58" s="59">
        <f t="shared" ref="L58:V58" si="42">RANK(L6,L$3:L$13,IF(L$19&lt;0,1,0))</f>
        <v>4</v>
      </c>
      <c r="M58" s="60">
        <f t="shared" si="42"/>
        <v>4</v>
      </c>
      <c r="N58" s="60">
        <f t="shared" si="42"/>
        <v>1</v>
      </c>
      <c r="O58" s="60">
        <f t="shared" si="42"/>
        <v>9</v>
      </c>
      <c r="P58" s="60">
        <f t="shared" si="42"/>
        <v>2</v>
      </c>
      <c r="Q58" s="60">
        <f t="shared" si="42"/>
        <v>7</v>
      </c>
      <c r="R58" s="60">
        <f t="shared" si="42"/>
        <v>3</v>
      </c>
      <c r="S58" s="60">
        <f t="shared" si="42"/>
        <v>1</v>
      </c>
      <c r="T58" s="60">
        <f t="shared" si="42"/>
        <v>1</v>
      </c>
      <c r="U58" s="60">
        <f t="shared" si="42"/>
        <v>2</v>
      </c>
      <c r="V58" s="60">
        <f t="shared" si="42"/>
        <v>2</v>
      </c>
      <c r="W58" s="61">
        <f t="shared" si="40"/>
        <v>14646</v>
      </c>
    </row>
    <row r="59" spans="11:27" x14ac:dyDescent="0.3">
      <c r="K59">
        <f t="shared" ref="K59:K101" si="43">K47</f>
        <v>2016</v>
      </c>
      <c r="L59" s="59">
        <f t="shared" ref="L59:V59" si="44">RANK(L7,L$3:L$13,IF(L$19&lt;0,1,0))</f>
        <v>9</v>
      </c>
      <c r="M59" s="60">
        <f t="shared" si="44"/>
        <v>9</v>
      </c>
      <c r="N59" s="60">
        <f t="shared" si="44"/>
        <v>11</v>
      </c>
      <c r="O59" s="60">
        <f t="shared" si="44"/>
        <v>3</v>
      </c>
      <c r="P59" s="60">
        <f t="shared" si="44"/>
        <v>6</v>
      </c>
      <c r="Q59" s="60">
        <f t="shared" si="44"/>
        <v>1</v>
      </c>
      <c r="R59" s="60">
        <f t="shared" si="44"/>
        <v>3</v>
      </c>
      <c r="S59" s="60">
        <f t="shared" si="44"/>
        <v>10</v>
      </c>
      <c r="T59" s="60">
        <f t="shared" si="44"/>
        <v>10</v>
      </c>
      <c r="U59" s="60">
        <f t="shared" si="44"/>
        <v>9</v>
      </c>
      <c r="V59" s="60">
        <f t="shared" si="44"/>
        <v>9</v>
      </c>
      <c r="W59" s="61">
        <f t="shared" si="40"/>
        <v>11288</v>
      </c>
    </row>
    <row r="60" spans="11:27" x14ac:dyDescent="0.3">
      <c r="K60">
        <f t="shared" si="43"/>
        <v>2017</v>
      </c>
      <c r="L60" s="59">
        <f t="shared" ref="L60:V60" si="45">RANK(L8,L$3:L$13,IF(L$19&lt;0,1,0))</f>
        <v>5</v>
      </c>
      <c r="M60" s="60">
        <f t="shared" si="45"/>
        <v>5</v>
      </c>
      <c r="N60" s="60">
        <f t="shared" si="45"/>
        <v>7</v>
      </c>
      <c r="O60" s="60">
        <f t="shared" si="45"/>
        <v>8</v>
      </c>
      <c r="P60" s="60">
        <f t="shared" si="45"/>
        <v>6</v>
      </c>
      <c r="Q60" s="60">
        <f t="shared" si="45"/>
        <v>10</v>
      </c>
      <c r="R60" s="60">
        <f t="shared" si="45"/>
        <v>3</v>
      </c>
      <c r="S60" s="60">
        <f t="shared" si="45"/>
        <v>9</v>
      </c>
      <c r="T60" s="60">
        <f t="shared" si="45"/>
        <v>1</v>
      </c>
      <c r="U60" s="60">
        <f t="shared" si="45"/>
        <v>5</v>
      </c>
      <c r="V60" s="60">
        <f t="shared" si="45"/>
        <v>5</v>
      </c>
      <c r="W60" s="61">
        <f t="shared" si="40"/>
        <v>10000</v>
      </c>
    </row>
    <row r="61" spans="11:27" x14ac:dyDescent="0.3">
      <c r="K61">
        <f t="shared" si="43"/>
        <v>2018</v>
      </c>
      <c r="L61" s="59">
        <f t="shared" ref="L61:V61" si="46">RANK(L9,L$3:L$13,IF(L$19&lt;0,1,0))</f>
        <v>10</v>
      </c>
      <c r="M61" s="60">
        <f t="shared" si="46"/>
        <v>10</v>
      </c>
      <c r="N61" s="60">
        <f t="shared" si="46"/>
        <v>1</v>
      </c>
      <c r="O61" s="60">
        <f t="shared" si="46"/>
        <v>10</v>
      </c>
      <c r="P61" s="60">
        <f t="shared" si="46"/>
        <v>6</v>
      </c>
      <c r="Q61" s="60">
        <f t="shared" si="46"/>
        <v>11</v>
      </c>
      <c r="R61" s="60">
        <f t="shared" si="46"/>
        <v>3</v>
      </c>
      <c r="S61" s="60">
        <f t="shared" si="46"/>
        <v>1</v>
      </c>
      <c r="T61" s="60">
        <f t="shared" si="46"/>
        <v>1</v>
      </c>
      <c r="U61" s="60">
        <f t="shared" si="46"/>
        <v>11</v>
      </c>
      <c r="V61" s="60">
        <f t="shared" si="46"/>
        <v>11</v>
      </c>
      <c r="W61" s="61">
        <f t="shared" si="40"/>
        <v>10000</v>
      </c>
    </row>
    <row r="62" spans="11:27" x14ac:dyDescent="0.3">
      <c r="K62">
        <f t="shared" si="43"/>
        <v>2019</v>
      </c>
      <c r="L62" s="59">
        <f t="shared" ref="L62:V62" si="47">RANK(L10,L$3:L$13,IF(L$19&lt;0,1,0))</f>
        <v>7</v>
      </c>
      <c r="M62" s="60">
        <f t="shared" si="47"/>
        <v>7</v>
      </c>
      <c r="N62" s="60">
        <f t="shared" si="47"/>
        <v>9</v>
      </c>
      <c r="O62" s="60">
        <f t="shared" si="47"/>
        <v>1</v>
      </c>
      <c r="P62" s="60">
        <f t="shared" si="47"/>
        <v>6</v>
      </c>
      <c r="Q62" s="60">
        <f t="shared" si="47"/>
        <v>2</v>
      </c>
      <c r="R62" s="60">
        <f t="shared" si="47"/>
        <v>3</v>
      </c>
      <c r="S62" s="60">
        <f t="shared" si="47"/>
        <v>8</v>
      </c>
      <c r="T62" s="60">
        <f t="shared" si="47"/>
        <v>8</v>
      </c>
      <c r="U62" s="60">
        <f t="shared" si="47"/>
        <v>7</v>
      </c>
      <c r="V62" s="60">
        <f t="shared" si="47"/>
        <v>7</v>
      </c>
      <c r="W62" s="61">
        <f t="shared" si="40"/>
        <v>11687</v>
      </c>
    </row>
    <row r="63" spans="11:27" x14ac:dyDescent="0.3">
      <c r="K63">
        <f t="shared" si="43"/>
        <v>2020</v>
      </c>
      <c r="L63" s="59">
        <f t="shared" ref="L63:V63" si="48">RANK(L11,L$3:L$13,IF(L$19&lt;0,1,0))</f>
        <v>8</v>
      </c>
      <c r="M63" s="60">
        <f t="shared" si="48"/>
        <v>8</v>
      </c>
      <c r="N63" s="60">
        <f t="shared" si="48"/>
        <v>9</v>
      </c>
      <c r="O63" s="60">
        <f t="shared" si="48"/>
        <v>4</v>
      </c>
      <c r="P63" s="60">
        <f t="shared" si="48"/>
        <v>6</v>
      </c>
      <c r="Q63" s="60">
        <f t="shared" si="48"/>
        <v>3</v>
      </c>
      <c r="R63" s="60">
        <f t="shared" si="48"/>
        <v>1</v>
      </c>
      <c r="S63" s="60">
        <f t="shared" si="48"/>
        <v>1</v>
      </c>
      <c r="T63" s="60">
        <f t="shared" si="48"/>
        <v>8</v>
      </c>
      <c r="U63" s="60">
        <f t="shared" si="48"/>
        <v>6</v>
      </c>
      <c r="V63" s="60">
        <f t="shared" si="48"/>
        <v>6</v>
      </c>
      <c r="W63" s="61">
        <f t="shared" si="40"/>
        <v>14379</v>
      </c>
    </row>
    <row r="64" spans="11:27" x14ac:dyDescent="0.3">
      <c r="K64">
        <f t="shared" si="43"/>
        <v>2021</v>
      </c>
      <c r="L64" s="59">
        <f t="shared" ref="L64:V64" si="49">RANK(L12,L$3:L$13,IF(L$19&lt;0,1,0))</f>
        <v>11</v>
      </c>
      <c r="M64" s="60">
        <f t="shared" si="49"/>
        <v>11</v>
      </c>
      <c r="N64" s="60">
        <f t="shared" si="49"/>
        <v>1</v>
      </c>
      <c r="O64" s="60">
        <f t="shared" si="49"/>
        <v>10</v>
      </c>
      <c r="P64" s="60">
        <f t="shared" si="49"/>
        <v>6</v>
      </c>
      <c r="Q64" s="60">
        <f t="shared" si="49"/>
        <v>8</v>
      </c>
      <c r="R64" s="60">
        <f t="shared" si="49"/>
        <v>3</v>
      </c>
      <c r="S64" s="60">
        <f t="shared" si="49"/>
        <v>11</v>
      </c>
      <c r="T64" s="60">
        <f t="shared" si="49"/>
        <v>11</v>
      </c>
      <c r="U64" s="60">
        <f t="shared" si="49"/>
        <v>10</v>
      </c>
      <c r="V64" s="60">
        <f t="shared" si="49"/>
        <v>10</v>
      </c>
      <c r="W64" s="61">
        <f t="shared" si="40"/>
        <v>11672</v>
      </c>
    </row>
    <row r="65" spans="11:23" ht="15" thickBot="1" x14ac:dyDescent="0.35">
      <c r="K65">
        <f t="shared" si="43"/>
        <v>2022</v>
      </c>
      <c r="L65" s="62">
        <f t="shared" ref="L65:V65" si="50">RANK(L13,L$3:L$13,IF(L$19&lt;0,1,0))</f>
        <v>6</v>
      </c>
      <c r="M65" s="63">
        <f t="shared" si="50"/>
        <v>6</v>
      </c>
      <c r="N65" s="63">
        <f t="shared" si="50"/>
        <v>8</v>
      </c>
      <c r="O65" s="63">
        <f t="shared" si="50"/>
        <v>2</v>
      </c>
      <c r="P65" s="63">
        <f t="shared" si="50"/>
        <v>5</v>
      </c>
      <c r="Q65" s="63">
        <f t="shared" si="50"/>
        <v>4</v>
      </c>
      <c r="R65" s="63">
        <f t="shared" si="50"/>
        <v>2</v>
      </c>
      <c r="S65" s="63">
        <f t="shared" si="50"/>
        <v>7</v>
      </c>
      <c r="T65" s="63">
        <f t="shared" si="50"/>
        <v>1</v>
      </c>
      <c r="U65" s="63">
        <f t="shared" si="50"/>
        <v>8</v>
      </c>
      <c r="V65" s="63">
        <f t="shared" si="50"/>
        <v>8</v>
      </c>
      <c r="W65" s="64">
        <f t="shared" si="40"/>
        <v>12699</v>
      </c>
    </row>
    <row r="66" spans="11:23" ht="15" thickBot="1" x14ac:dyDescent="0.35">
      <c r="U66" s="30"/>
      <c r="W66" t="s">
        <v>137</v>
      </c>
    </row>
    <row r="67" spans="11:23" x14ac:dyDescent="0.3">
      <c r="K67">
        <f t="shared" si="43"/>
        <v>2011</v>
      </c>
      <c r="L67" s="56">
        <f>RANK(L3,L$3:L$13,IF(L$20&lt;0,1,0))</f>
        <v>1</v>
      </c>
      <c r="M67" s="57">
        <f t="shared" ref="M67:V67" si="51">RANK(M3,M$3:M$13,IF(M$20&lt;0,1,0))</f>
        <v>1</v>
      </c>
      <c r="N67" s="57">
        <f t="shared" si="51"/>
        <v>1</v>
      </c>
      <c r="O67" s="57">
        <f t="shared" si="51"/>
        <v>6</v>
      </c>
      <c r="P67" s="57">
        <f t="shared" si="51"/>
        <v>4</v>
      </c>
      <c r="Q67" s="57">
        <f t="shared" si="51"/>
        <v>3</v>
      </c>
      <c r="R67" s="57">
        <f t="shared" si="51"/>
        <v>1</v>
      </c>
      <c r="S67" s="57">
        <f t="shared" si="51"/>
        <v>1</v>
      </c>
      <c r="T67" s="57">
        <f t="shared" si="51"/>
        <v>1</v>
      </c>
      <c r="U67" s="57">
        <f t="shared" si="51"/>
        <v>3</v>
      </c>
      <c r="V67" s="57">
        <f t="shared" si="51"/>
        <v>3</v>
      </c>
      <c r="W67" s="58">
        <f>Y43</f>
        <v>169436</v>
      </c>
    </row>
    <row r="68" spans="11:23" x14ac:dyDescent="0.3">
      <c r="K68">
        <f t="shared" si="43"/>
        <v>2012</v>
      </c>
      <c r="L68" s="59">
        <f t="shared" ref="L68:V68" si="52">RANK(L4,L$3:L$13,IF(L$20&lt;0,1,0))</f>
        <v>3</v>
      </c>
      <c r="M68" s="60">
        <f t="shared" si="52"/>
        <v>3</v>
      </c>
      <c r="N68" s="60">
        <f t="shared" si="52"/>
        <v>5</v>
      </c>
      <c r="O68" s="60">
        <f t="shared" si="52"/>
        <v>7</v>
      </c>
      <c r="P68" s="60">
        <f t="shared" si="52"/>
        <v>1</v>
      </c>
      <c r="Q68" s="60">
        <f t="shared" si="52"/>
        <v>7</v>
      </c>
      <c r="R68" s="60">
        <f t="shared" si="52"/>
        <v>1</v>
      </c>
      <c r="S68" s="60">
        <f t="shared" si="52"/>
        <v>1</v>
      </c>
      <c r="T68" s="60">
        <f t="shared" si="52"/>
        <v>1</v>
      </c>
      <c r="U68" s="60">
        <f t="shared" si="52"/>
        <v>4</v>
      </c>
      <c r="V68" s="60">
        <f t="shared" si="52"/>
        <v>4</v>
      </c>
      <c r="W68" s="61">
        <f t="shared" ref="W68:W77" si="53">Y44</f>
        <v>144504</v>
      </c>
    </row>
    <row r="69" spans="11:23" x14ac:dyDescent="0.3">
      <c r="K69">
        <f t="shared" si="43"/>
        <v>2013</v>
      </c>
      <c r="L69" s="59">
        <f t="shared" ref="L69:V69" si="54">RANK(L5,L$3:L$13,IF(L$20&lt;0,1,0))</f>
        <v>2</v>
      </c>
      <c r="M69" s="60">
        <f t="shared" si="54"/>
        <v>2</v>
      </c>
      <c r="N69" s="60">
        <f t="shared" si="54"/>
        <v>6</v>
      </c>
      <c r="O69" s="60">
        <f t="shared" si="54"/>
        <v>5</v>
      </c>
      <c r="P69" s="60">
        <f t="shared" si="54"/>
        <v>3</v>
      </c>
      <c r="Q69" s="60">
        <f t="shared" si="54"/>
        <v>6</v>
      </c>
      <c r="R69" s="60">
        <f t="shared" si="54"/>
        <v>1</v>
      </c>
      <c r="S69" s="60">
        <f t="shared" si="54"/>
        <v>1</v>
      </c>
      <c r="T69" s="60">
        <f t="shared" si="54"/>
        <v>1</v>
      </c>
      <c r="U69" s="60">
        <f t="shared" si="54"/>
        <v>1</v>
      </c>
      <c r="V69" s="60">
        <f t="shared" si="54"/>
        <v>1</v>
      </c>
      <c r="W69" s="61">
        <f t="shared" si="53"/>
        <v>156535</v>
      </c>
    </row>
    <row r="70" spans="11:23" x14ac:dyDescent="0.3">
      <c r="K70">
        <f t="shared" si="43"/>
        <v>2015</v>
      </c>
      <c r="L70" s="59">
        <f t="shared" ref="L70:V70" si="55">RANK(L6,L$3:L$13,IF(L$20&lt;0,1,0))</f>
        <v>4</v>
      </c>
      <c r="M70" s="60">
        <f t="shared" si="55"/>
        <v>4</v>
      </c>
      <c r="N70" s="60">
        <f t="shared" si="55"/>
        <v>1</v>
      </c>
      <c r="O70" s="60">
        <f t="shared" si="55"/>
        <v>9</v>
      </c>
      <c r="P70" s="60">
        <f t="shared" si="55"/>
        <v>2</v>
      </c>
      <c r="Q70" s="60">
        <f t="shared" si="55"/>
        <v>5</v>
      </c>
      <c r="R70" s="60">
        <f t="shared" si="55"/>
        <v>1</v>
      </c>
      <c r="S70" s="60">
        <f t="shared" si="55"/>
        <v>1</v>
      </c>
      <c r="T70" s="60">
        <f t="shared" si="55"/>
        <v>1</v>
      </c>
      <c r="U70" s="60">
        <f t="shared" si="55"/>
        <v>2</v>
      </c>
      <c r="V70" s="60">
        <f t="shared" si="55"/>
        <v>2</v>
      </c>
      <c r="W70" s="61">
        <f t="shared" si="53"/>
        <v>141165</v>
      </c>
    </row>
    <row r="71" spans="11:23" x14ac:dyDescent="0.3">
      <c r="K71">
        <f t="shared" si="43"/>
        <v>2016</v>
      </c>
      <c r="L71" s="59">
        <f t="shared" ref="L71:V71" si="56">RANK(L7,L$3:L$13,IF(L$20&lt;0,1,0))</f>
        <v>9</v>
      </c>
      <c r="M71" s="60">
        <f t="shared" si="56"/>
        <v>9</v>
      </c>
      <c r="N71" s="60">
        <f t="shared" si="56"/>
        <v>11</v>
      </c>
      <c r="O71" s="60">
        <f t="shared" si="56"/>
        <v>3</v>
      </c>
      <c r="P71" s="60">
        <f t="shared" si="56"/>
        <v>6</v>
      </c>
      <c r="Q71" s="60">
        <f t="shared" si="56"/>
        <v>11</v>
      </c>
      <c r="R71" s="60">
        <f t="shared" si="56"/>
        <v>1</v>
      </c>
      <c r="S71" s="60">
        <f t="shared" si="56"/>
        <v>10</v>
      </c>
      <c r="T71" s="60">
        <f t="shared" si="56"/>
        <v>10</v>
      </c>
      <c r="U71" s="60">
        <f t="shared" si="56"/>
        <v>9</v>
      </c>
      <c r="V71" s="60">
        <f t="shared" si="56"/>
        <v>9</v>
      </c>
      <c r="W71" s="61">
        <f t="shared" si="53"/>
        <v>58969</v>
      </c>
    </row>
    <row r="72" spans="11:23" x14ac:dyDescent="0.3">
      <c r="K72">
        <f t="shared" si="43"/>
        <v>2017</v>
      </c>
      <c r="L72" s="59">
        <f t="shared" ref="L72:V72" si="57">RANK(L8,L$3:L$13,IF(L$20&lt;0,1,0))</f>
        <v>5</v>
      </c>
      <c r="M72" s="60">
        <f t="shared" si="57"/>
        <v>5</v>
      </c>
      <c r="N72" s="60">
        <f t="shared" si="57"/>
        <v>7</v>
      </c>
      <c r="O72" s="60">
        <f t="shared" si="57"/>
        <v>8</v>
      </c>
      <c r="P72" s="60">
        <f t="shared" si="57"/>
        <v>6</v>
      </c>
      <c r="Q72" s="60">
        <f t="shared" si="57"/>
        <v>2</v>
      </c>
      <c r="R72" s="60">
        <f t="shared" si="57"/>
        <v>1</v>
      </c>
      <c r="S72" s="60">
        <f t="shared" si="57"/>
        <v>9</v>
      </c>
      <c r="T72" s="60">
        <f t="shared" si="57"/>
        <v>1</v>
      </c>
      <c r="U72" s="60">
        <f t="shared" si="57"/>
        <v>5</v>
      </c>
      <c r="V72" s="60">
        <f t="shared" si="57"/>
        <v>5</v>
      </c>
      <c r="W72" s="61">
        <f t="shared" si="53"/>
        <v>58076</v>
      </c>
    </row>
    <row r="73" spans="11:23" x14ac:dyDescent="0.3">
      <c r="K73">
        <f t="shared" si="43"/>
        <v>2018</v>
      </c>
      <c r="L73" s="59">
        <f t="shared" ref="L73:V73" si="58">RANK(L9,L$3:L$13,IF(L$20&lt;0,1,0))</f>
        <v>10</v>
      </c>
      <c r="M73" s="60">
        <f t="shared" si="58"/>
        <v>10</v>
      </c>
      <c r="N73" s="60">
        <f t="shared" si="58"/>
        <v>1</v>
      </c>
      <c r="O73" s="60">
        <f t="shared" si="58"/>
        <v>10</v>
      </c>
      <c r="P73" s="60">
        <f t="shared" si="58"/>
        <v>6</v>
      </c>
      <c r="Q73" s="60">
        <f t="shared" si="58"/>
        <v>1</v>
      </c>
      <c r="R73" s="60">
        <f t="shared" si="58"/>
        <v>1</v>
      </c>
      <c r="S73" s="60">
        <f t="shared" si="58"/>
        <v>1</v>
      </c>
      <c r="T73" s="60">
        <f t="shared" si="58"/>
        <v>1</v>
      </c>
      <c r="U73" s="60">
        <f t="shared" si="58"/>
        <v>11</v>
      </c>
      <c r="V73" s="60">
        <f t="shared" si="58"/>
        <v>11</v>
      </c>
      <c r="W73" s="61">
        <f t="shared" si="53"/>
        <v>81428</v>
      </c>
    </row>
    <row r="74" spans="11:23" x14ac:dyDescent="0.3">
      <c r="K74">
        <f t="shared" si="43"/>
        <v>2019</v>
      </c>
      <c r="L74" s="59">
        <f t="shared" ref="L74:V74" si="59">RANK(L10,L$3:L$13,IF(L$20&lt;0,1,0))</f>
        <v>7</v>
      </c>
      <c r="M74" s="60">
        <f t="shared" si="59"/>
        <v>7</v>
      </c>
      <c r="N74" s="60">
        <f t="shared" si="59"/>
        <v>9</v>
      </c>
      <c r="O74" s="60">
        <f t="shared" si="59"/>
        <v>1</v>
      </c>
      <c r="P74" s="60">
        <f t="shared" si="59"/>
        <v>6</v>
      </c>
      <c r="Q74" s="60">
        <f t="shared" si="59"/>
        <v>10</v>
      </c>
      <c r="R74" s="60">
        <f t="shared" si="59"/>
        <v>1</v>
      </c>
      <c r="S74" s="60">
        <f t="shared" si="59"/>
        <v>8</v>
      </c>
      <c r="T74" s="60">
        <f t="shared" si="59"/>
        <v>8</v>
      </c>
      <c r="U74" s="60">
        <f t="shared" si="59"/>
        <v>7</v>
      </c>
      <c r="V74" s="60">
        <f t="shared" si="59"/>
        <v>7</v>
      </c>
      <c r="W74" s="61">
        <f t="shared" si="53"/>
        <v>90168</v>
      </c>
    </row>
    <row r="75" spans="11:23" x14ac:dyDescent="0.3">
      <c r="K75">
        <f t="shared" si="43"/>
        <v>2020</v>
      </c>
      <c r="L75" s="59">
        <f t="shared" ref="L75:V75" si="60">RANK(L11,L$3:L$13,IF(L$20&lt;0,1,0))</f>
        <v>8</v>
      </c>
      <c r="M75" s="60">
        <f t="shared" si="60"/>
        <v>8</v>
      </c>
      <c r="N75" s="60">
        <f t="shared" si="60"/>
        <v>9</v>
      </c>
      <c r="O75" s="60">
        <f t="shared" si="60"/>
        <v>4</v>
      </c>
      <c r="P75" s="60">
        <f t="shared" si="60"/>
        <v>6</v>
      </c>
      <c r="Q75" s="60">
        <f t="shared" si="60"/>
        <v>9</v>
      </c>
      <c r="R75" s="60">
        <f t="shared" si="60"/>
        <v>11</v>
      </c>
      <c r="S75" s="60">
        <f t="shared" si="60"/>
        <v>1</v>
      </c>
      <c r="T75" s="60">
        <f t="shared" si="60"/>
        <v>8</v>
      </c>
      <c r="U75" s="60">
        <f t="shared" si="60"/>
        <v>6</v>
      </c>
      <c r="V75" s="60">
        <f t="shared" si="60"/>
        <v>6</v>
      </c>
      <c r="W75" s="61">
        <f t="shared" si="53"/>
        <v>81532</v>
      </c>
    </row>
    <row r="76" spans="11:23" x14ac:dyDescent="0.3">
      <c r="K76">
        <f t="shared" si="43"/>
        <v>2021</v>
      </c>
      <c r="L76" s="59">
        <f t="shared" ref="L76:V76" si="61">RANK(L12,L$3:L$13,IF(L$20&lt;0,1,0))</f>
        <v>11</v>
      </c>
      <c r="M76" s="60">
        <f t="shared" si="61"/>
        <v>11</v>
      </c>
      <c r="N76" s="60">
        <f t="shared" si="61"/>
        <v>1</v>
      </c>
      <c r="O76" s="60">
        <f t="shared" si="61"/>
        <v>10</v>
      </c>
      <c r="P76" s="60">
        <f t="shared" si="61"/>
        <v>6</v>
      </c>
      <c r="Q76" s="60">
        <f t="shared" si="61"/>
        <v>4</v>
      </c>
      <c r="R76" s="60">
        <f t="shared" si="61"/>
        <v>1</v>
      </c>
      <c r="S76" s="60">
        <f t="shared" si="61"/>
        <v>11</v>
      </c>
      <c r="T76" s="60">
        <f t="shared" si="61"/>
        <v>11</v>
      </c>
      <c r="U76" s="60">
        <f t="shared" si="61"/>
        <v>10</v>
      </c>
      <c r="V76" s="60">
        <f t="shared" si="61"/>
        <v>10</v>
      </c>
      <c r="W76" s="61">
        <f t="shared" si="53"/>
        <v>75217</v>
      </c>
    </row>
    <row r="77" spans="11:23" ht="15" thickBot="1" x14ac:dyDescent="0.35">
      <c r="K77">
        <f t="shared" si="43"/>
        <v>2022</v>
      </c>
      <c r="L77" s="62">
        <f t="shared" ref="L77:V77" si="62">RANK(L13,L$3:L$13,IF(L$20&lt;0,1,0))</f>
        <v>6</v>
      </c>
      <c r="M77" s="63">
        <f t="shared" si="62"/>
        <v>6</v>
      </c>
      <c r="N77" s="63">
        <f t="shared" si="62"/>
        <v>8</v>
      </c>
      <c r="O77" s="63">
        <f t="shared" si="62"/>
        <v>2</v>
      </c>
      <c r="P77" s="63">
        <f t="shared" si="62"/>
        <v>5</v>
      </c>
      <c r="Q77" s="63">
        <f t="shared" si="62"/>
        <v>8</v>
      </c>
      <c r="R77" s="63">
        <f t="shared" si="62"/>
        <v>10</v>
      </c>
      <c r="S77" s="63">
        <f t="shared" si="62"/>
        <v>7</v>
      </c>
      <c r="T77" s="63">
        <f t="shared" si="62"/>
        <v>1</v>
      </c>
      <c r="U77" s="63">
        <f t="shared" si="62"/>
        <v>8</v>
      </c>
      <c r="V77" s="63">
        <f t="shared" si="62"/>
        <v>8</v>
      </c>
      <c r="W77" s="64">
        <f t="shared" si="53"/>
        <v>88272</v>
      </c>
    </row>
    <row r="78" spans="11:23" ht="15" thickBot="1" x14ac:dyDescent="0.35">
      <c r="U78" s="30"/>
      <c r="W78" t="s">
        <v>138</v>
      </c>
    </row>
    <row r="79" spans="11:23" x14ac:dyDescent="0.3">
      <c r="K79">
        <f t="shared" si="43"/>
        <v>2011</v>
      </c>
      <c r="L79" s="56">
        <f>RANK(L3,L$3:L$13,IF(L$21&lt;0,1,0))</f>
        <v>1</v>
      </c>
      <c r="M79" s="57">
        <f t="shared" ref="M79:V79" si="63">RANK(M3,M$3:M$13,IF(M$21&lt;0,1,0))</f>
        <v>1</v>
      </c>
      <c r="N79" s="57">
        <f t="shared" si="63"/>
        <v>1</v>
      </c>
      <c r="O79" s="57">
        <f t="shared" si="63"/>
        <v>6</v>
      </c>
      <c r="P79" s="57">
        <f t="shared" si="63"/>
        <v>4</v>
      </c>
      <c r="Q79" s="57">
        <f t="shared" si="63"/>
        <v>3</v>
      </c>
      <c r="R79" s="57">
        <f t="shared" si="63"/>
        <v>1</v>
      </c>
      <c r="S79" s="57">
        <f t="shared" si="63"/>
        <v>1</v>
      </c>
      <c r="T79" s="57">
        <f t="shared" si="63"/>
        <v>1</v>
      </c>
      <c r="U79" s="57">
        <f t="shared" si="63"/>
        <v>3</v>
      </c>
      <c r="V79" s="57">
        <f t="shared" si="63"/>
        <v>3</v>
      </c>
      <c r="W79" s="58">
        <f>Z43</f>
        <v>669527</v>
      </c>
    </row>
    <row r="80" spans="11:23" x14ac:dyDescent="0.3">
      <c r="K80">
        <f t="shared" si="43"/>
        <v>2012</v>
      </c>
      <c r="L80" s="59">
        <f t="shared" ref="L80:V80" si="64">RANK(L4,L$3:L$13,IF(L$21&lt;0,1,0))</f>
        <v>3</v>
      </c>
      <c r="M80" s="60">
        <f t="shared" si="64"/>
        <v>3</v>
      </c>
      <c r="N80" s="60">
        <f t="shared" si="64"/>
        <v>5</v>
      </c>
      <c r="O80" s="60">
        <f t="shared" si="64"/>
        <v>5</v>
      </c>
      <c r="P80" s="60">
        <f t="shared" si="64"/>
        <v>1</v>
      </c>
      <c r="Q80" s="60">
        <f t="shared" si="64"/>
        <v>7</v>
      </c>
      <c r="R80" s="60">
        <f t="shared" si="64"/>
        <v>1</v>
      </c>
      <c r="S80" s="60">
        <f t="shared" si="64"/>
        <v>1</v>
      </c>
      <c r="T80" s="60">
        <f t="shared" si="64"/>
        <v>1</v>
      </c>
      <c r="U80" s="60">
        <f t="shared" si="64"/>
        <v>4</v>
      </c>
      <c r="V80" s="60">
        <f t="shared" si="64"/>
        <v>4</v>
      </c>
      <c r="W80" s="61">
        <f t="shared" ref="W80:W89" si="65">Z44</f>
        <v>642587</v>
      </c>
    </row>
    <row r="81" spans="11:23" x14ac:dyDescent="0.3">
      <c r="K81">
        <f t="shared" si="43"/>
        <v>2013</v>
      </c>
      <c r="L81" s="59">
        <f t="shared" ref="L81:V81" si="66">RANK(L5,L$3:L$13,IF(L$21&lt;0,1,0))</f>
        <v>2</v>
      </c>
      <c r="M81" s="60">
        <f t="shared" si="66"/>
        <v>2</v>
      </c>
      <c r="N81" s="60">
        <f t="shared" si="66"/>
        <v>6</v>
      </c>
      <c r="O81" s="60">
        <f t="shared" si="66"/>
        <v>7</v>
      </c>
      <c r="P81" s="60">
        <f t="shared" si="66"/>
        <v>3</v>
      </c>
      <c r="Q81" s="60">
        <f t="shared" si="66"/>
        <v>6</v>
      </c>
      <c r="R81" s="60">
        <f t="shared" si="66"/>
        <v>1</v>
      </c>
      <c r="S81" s="60">
        <f t="shared" si="66"/>
        <v>1</v>
      </c>
      <c r="T81" s="60">
        <f t="shared" si="66"/>
        <v>1</v>
      </c>
      <c r="U81" s="60">
        <f t="shared" si="66"/>
        <v>1</v>
      </c>
      <c r="V81" s="60">
        <f t="shared" si="66"/>
        <v>1</v>
      </c>
      <c r="W81" s="61">
        <f t="shared" si="65"/>
        <v>671557</v>
      </c>
    </row>
    <row r="82" spans="11:23" x14ac:dyDescent="0.3">
      <c r="K82">
        <f t="shared" si="43"/>
        <v>2015</v>
      </c>
      <c r="L82" s="59">
        <f t="shared" ref="L82:V82" si="67">RANK(L6,L$3:L$13,IF(L$21&lt;0,1,0))</f>
        <v>4</v>
      </c>
      <c r="M82" s="60">
        <f t="shared" si="67"/>
        <v>4</v>
      </c>
      <c r="N82" s="60">
        <f t="shared" si="67"/>
        <v>1</v>
      </c>
      <c r="O82" s="60">
        <f t="shared" si="67"/>
        <v>3</v>
      </c>
      <c r="P82" s="60">
        <f t="shared" si="67"/>
        <v>2</v>
      </c>
      <c r="Q82" s="60">
        <f t="shared" si="67"/>
        <v>5</v>
      </c>
      <c r="R82" s="60">
        <f t="shared" si="67"/>
        <v>1</v>
      </c>
      <c r="S82" s="60">
        <f t="shared" si="67"/>
        <v>1</v>
      </c>
      <c r="T82" s="60">
        <f t="shared" si="67"/>
        <v>1</v>
      </c>
      <c r="U82" s="60">
        <f t="shared" si="67"/>
        <v>2</v>
      </c>
      <c r="V82" s="60">
        <f t="shared" si="67"/>
        <v>2</v>
      </c>
      <c r="W82" s="61">
        <f t="shared" si="65"/>
        <v>652244</v>
      </c>
    </row>
    <row r="83" spans="11:23" x14ac:dyDescent="0.3">
      <c r="K83">
        <f t="shared" si="43"/>
        <v>2016</v>
      </c>
      <c r="L83" s="59">
        <f t="shared" ref="L83:V83" si="68">RANK(L7,L$3:L$13,IF(L$21&lt;0,1,0))</f>
        <v>9</v>
      </c>
      <c r="M83" s="60">
        <f t="shared" si="68"/>
        <v>9</v>
      </c>
      <c r="N83" s="60">
        <f t="shared" si="68"/>
        <v>11</v>
      </c>
      <c r="O83" s="60">
        <f t="shared" si="68"/>
        <v>9</v>
      </c>
      <c r="P83" s="60">
        <f t="shared" si="68"/>
        <v>6</v>
      </c>
      <c r="Q83" s="60">
        <f t="shared" si="68"/>
        <v>11</v>
      </c>
      <c r="R83" s="60">
        <f t="shared" si="68"/>
        <v>1</v>
      </c>
      <c r="S83" s="60">
        <f t="shared" si="68"/>
        <v>10</v>
      </c>
      <c r="T83" s="60">
        <f t="shared" si="68"/>
        <v>10</v>
      </c>
      <c r="U83" s="60">
        <f t="shared" si="68"/>
        <v>9</v>
      </c>
      <c r="V83" s="60">
        <f t="shared" si="68"/>
        <v>9</v>
      </c>
      <c r="W83" s="61">
        <f t="shared" si="65"/>
        <v>588608</v>
      </c>
    </row>
    <row r="84" spans="11:23" x14ac:dyDescent="0.3">
      <c r="K84">
        <f t="shared" si="43"/>
        <v>2017</v>
      </c>
      <c r="L84" s="59">
        <f t="shared" ref="L84:V84" si="69">RANK(L8,L$3:L$13,IF(L$21&lt;0,1,0))</f>
        <v>5</v>
      </c>
      <c r="M84" s="60">
        <f t="shared" si="69"/>
        <v>5</v>
      </c>
      <c r="N84" s="60">
        <f t="shared" si="69"/>
        <v>7</v>
      </c>
      <c r="O84" s="60">
        <f t="shared" si="69"/>
        <v>4</v>
      </c>
      <c r="P84" s="60">
        <f t="shared" si="69"/>
        <v>6</v>
      </c>
      <c r="Q84" s="60">
        <f t="shared" si="69"/>
        <v>2</v>
      </c>
      <c r="R84" s="60">
        <f t="shared" si="69"/>
        <v>1</v>
      </c>
      <c r="S84" s="60">
        <f t="shared" si="69"/>
        <v>9</v>
      </c>
      <c r="T84" s="60">
        <f t="shared" si="69"/>
        <v>1</v>
      </c>
      <c r="U84" s="60">
        <f t="shared" si="69"/>
        <v>5</v>
      </c>
      <c r="V84" s="60">
        <f t="shared" si="69"/>
        <v>5</v>
      </c>
      <c r="W84" s="61">
        <f t="shared" si="65"/>
        <v>628990</v>
      </c>
    </row>
    <row r="85" spans="11:23" x14ac:dyDescent="0.3">
      <c r="K85">
        <f t="shared" si="43"/>
        <v>2018</v>
      </c>
      <c r="L85" s="59">
        <f t="shared" ref="L85:V85" si="70">RANK(L9,L$3:L$13,IF(L$21&lt;0,1,0))</f>
        <v>10</v>
      </c>
      <c r="M85" s="60">
        <f t="shared" si="70"/>
        <v>10</v>
      </c>
      <c r="N85" s="60">
        <f t="shared" si="70"/>
        <v>1</v>
      </c>
      <c r="O85" s="60">
        <f t="shared" si="70"/>
        <v>1</v>
      </c>
      <c r="P85" s="60">
        <f t="shared" si="70"/>
        <v>6</v>
      </c>
      <c r="Q85" s="60">
        <f t="shared" si="70"/>
        <v>1</v>
      </c>
      <c r="R85" s="60">
        <f t="shared" si="70"/>
        <v>1</v>
      </c>
      <c r="S85" s="60">
        <f t="shared" si="70"/>
        <v>1</v>
      </c>
      <c r="T85" s="60">
        <f t="shared" si="70"/>
        <v>1</v>
      </c>
      <c r="U85" s="60">
        <f t="shared" si="70"/>
        <v>11</v>
      </c>
      <c r="V85" s="60">
        <f t="shared" si="70"/>
        <v>11</v>
      </c>
      <c r="W85" s="61">
        <f t="shared" si="65"/>
        <v>670714</v>
      </c>
    </row>
    <row r="86" spans="11:23" x14ac:dyDescent="0.3">
      <c r="K86">
        <f t="shared" si="43"/>
        <v>2019</v>
      </c>
      <c r="L86" s="59">
        <f t="shared" ref="L86:V86" si="71">RANK(L10,L$3:L$13,IF(L$21&lt;0,1,0))</f>
        <v>7</v>
      </c>
      <c r="M86" s="60">
        <f t="shared" si="71"/>
        <v>7</v>
      </c>
      <c r="N86" s="60">
        <f t="shared" si="71"/>
        <v>9</v>
      </c>
      <c r="O86" s="60">
        <f t="shared" si="71"/>
        <v>11</v>
      </c>
      <c r="P86" s="60">
        <f t="shared" si="71"/>
        <v>6</v>
      </c>
      <c r="Q86" s="60">
        <f t="shared" si="71"/>
        <v>10</v>
      </c>
      <c r="R86" s="60">
        <f t="shared" si="71"/>
        <v>1</v>
      </c>
      <c r="S86" s="60">
        <f t="shared" si="71"/>
        <v>8</v>
      </c>
      <c r="T86" s="60">
        <f t="shared" si="71"/>
        <v>8</v>
      </c>
      <c r="U86" s="60">
        <f t="shared" si="71"/>
        <v>7</v>
      </c>
      <c r="V86" s="60">
        <f t="shared" si="71"/>
        <v>7</v>
      </c>
      <c r="W86" s="61">
        <f t="shared" si="65"/>
        <v>632784</v>
      </c>
    </row>
    <row r="87" spans="11:23" x14ac:dyDescent="0.3">
      <c r="K87">
        <f t="shared" si="43"/>
        <v>2020</v>
      </c>
      <c r="L87" s="59">
        <f t="shared" ref="L87:V87" si="72">RANK(L11,L$3:L$13,IF(L$21&lt;0,1,0))</f>
        <v>8</v>
      </c>
      <c r="M87" s="60">
        <f t="shared" si="72"/>
        <v>8</v>
      </c>
      <c r="N87" s="60">
        <f t="shared" si="72"/>
        <v>9</v>
      </c>
      <c r="O87" s="60">
        <f t="shared" si="72"/>
        <v>8</v>
      </c>
      <c r="P87" s="60">
        <f t="shared" si="72"/>
        <v>6</v>
      </c>
      <c r="Q87" s="60">
        <f t="shared" si="72"/>
        <v>9</v>
      </c>
      <c r="R87" s="60">
        <f t="shared" si="72"/>
        <v>11</v>
      </c>
      <c r="S87" s="60">
        <f t="shared" si="72"/>
        <v>1</v>
      </c>
      <c r="T87" s="60">
        <f t="shared" si="72"/>
        <v>8</v>
      </c>
      <c r="U87" s="60">
        <f t="shared" si="72"/>
        <v>6</v>
      </c>
      <c r="V87" s="60">
        <f t="shared" si="72"/>
        <v>6</v>
      </c>
      <c r="W87" s="61">
        <f t="shared" si="65"/>
        <v>618759</v>
      </c>
    </row>
    <row r="88" spans="11:23" x14ac:dyDescent="0.3">
      <c r="K88">
        <f t="shared" si="43"/>
        <v>2021</v>
      </c>
      <c r="L88" s="59">
        <f t="shared" ref="L88:V88" si="73">RANK(L12,L$3:L$13,IF(L$21&lt;0,1,0))</f>
        <v>11</v>
      </c>
      <c r="M88" s="60">
        <f t="shared" si="73"/>
        <v>11</v>
      </c>
      <c r="N88" s="60">
        <f t="shared" si="73"/>
        <v>1</v>
      </c>
      <c r="O88" s="60">
        <f t="shared" si="73"/>
        <v>1</v>
      </c>
      <c r="P88" s="60">
        <f t="shared" si="73"/>
        <v>6</v>
      </c>
      <c r="Q88" s="60">
        <f t="shared" si="73"/>
        <v>4</v>
      </c>
      <c r="R88" s="60">
        <f t="shared" si="73"/>
        <v>1</v>
      </c>
      <c r="S88" s="60">
        <f t="shared" si="73"/>
        <v>11</v>
      </c>
      <c r="T88" s="60">
        <f t="shared" si="73"/>
        <v>11</v>
      </c>
      <c r="U88" s="60">
        <f t="shared" si="73"/>
        <v>10</v>
      </c>
      <c r="V88" s="60">
        <f t="shared" si="73"/>
        <v>10</v>
      </c>
      <c r="W88" s="61">
        <f t="shared" si="65"/>
        <v>598628</v>
      </c>
    </row>
    <row r="89" spans="11:23" ht="15" thickBot="1" x14ac:dyDescent="0.35">
      <c r="K89">
        <f t="shared" si="43"/>
        <v>2022</v>
      </c>
      <c r="L89" s="62">
        <f t="shared" ref="L89:V89" si="74">RANK(L13,L$3:L$13,IF(L$21&lt;0,1,0))</f>
        <v>6</v>
      </c>
      <c r="M89" s="63">
        <f t="shared" si="74"/>
        <v>6</v>
      </c>
      <c r="N89" s="63">
        <f t="shared" si="74"/>
        <v>8</v>
      </c>
      <c r="O89" s="63">
        <f t="shared" si="74"/>
        <v>10</v>
      </c>
      <c r="P89" s="63">
        <f t="shared" si="74"/>
        <v>5</v>
      </c>
      <c r="Q89" s="63">
        <f t="shared" si="74"/>
        <v>8</v>
      </c>
      <c r="R89" s="63">
        <f t="shared" si="74"/>
        <v>10</v>
      </c>
      <c r="S89" s="63">
        <f t="shared" si="74"/>
        <v>7</v>
      </c>
      <c r="T89" s="63">
        <f t="shared" si="74"/>
        <v>1</v>
      </c>
      <c r="U89" s="63">
        <f t="shared" si="74"/>
        <v>8</v>
      </c>
      <c r="V89" s="63">
        <f t="shared" si="74"/>
        <v>8</v>
      </c>
      <c r="W89" s="64">
        <f t="shared" si="65"/>
        <v>612789</v>
      </c>
    </row>
    <row r="90" spans="11:23" ht="15" thickBot="1" x14ac:dyDescent="0.35">
      <c r="U90" s="30"/>
      <c r="W90" t="s">
        <v>139</v>
      </c>
    </row>
    <row r="91" spans="11:23" x14ac:dyDescent="0.3">
      <c r="K91">
        <f t="shared" si="43"/>
        <v>2011</v>
      </c>
      <c r="L91" s="56">
        <f>RANK(L3,L$3:L$13,IF(L$22&lt;0,1,0))</f>
        <v>11</v>
      </c>
      <c r="M91" s="57">
        <f t="shared" ref="M91:V91" si="75">RANK(M3,M$3:M$13,IF(M$22&lt;0,1,0))</f>
        <v>11</v>
      </c>
      <c r="N91" s="57">
        <f t="shared" si="75"/>
        <v>8</v>
      </c>
      <c r="O91" s="57">
        <f t="shared" si="75"/>
        <v>6</v>
      </c>
      <c r="P91" s="57">
        <f t="shared" si="75"/>
        <v>8</v>
      </c>
      <c r="Q91" s="57">
        <f t="shared" si="75"/>
        <v>9</v>
      </c>
      <c r="R91" s="57">
        <f t="shared" si="75"/>
        <v>3</v>
      </c>
      <c r="S91" s="57">
        <f t="shared" si="75"/>
        <v>6</v>
      </c>
      <c r="T91" s="57">
        <f t="shared" si="75"/>
        <v>5</v>
      </c>
      <c r="U91" s="57">
        <f t="shared" si="75"/>
        <v>9</v>
      </c>
      <c r="V91" s="57">
        <f t="shared" si="75"/>
        <v>9</v>
      </c>
      <c r="W91" s="58">
        <f>AA43</f>
        <v>184995</v>
      </c>
    </row>
    <row r="92" spans="11:23" x14ac:dyDescent="0.3">
      <c r="K92">
        <f t="shared" si="43"/>
        <v>2012</v>
      </c>
      <c r="L92" s="59">
        <f t="shared" ref="L92:V92" si="76">RANK(L4,L$3:L$13,IF(L$22&lt;0,1,0))</f>
        <v>9</v>
      </c>
      <c r="M92" s="60">
        <f t="shared" si="76"/>
        <v>9</v>
      </c>
      <c r="N92" s="60">
        <f t="shared" si="76"/>
        <v>7</v>
      </c>
      <c r="O92" s="60">
        <f t="shared" si="76"/>
        <v>7</v>
      </c>
      <c r="P92" s="60">
        <f t="shared" si="76"/>
        <v>11</v>
      </c>
      <c r="Q92" s="60">
        <f t="shared" si="76"/>
        <v>5</v>
      </c>
      <c r="R92" s="60">
        <f t="shared" si="76"/>
        <v>3</v>
      </c>
      <c r="S92" s="60">
        <f t="shared" si="76"/>
        <v>6</v>
      </c>
      <c r="T92" s="60">
        <f t="shared" si="76"/>
        <v>5</v>
      </c>
      <c r="U92" s="60">
        <f t="shared" si="76"/>
        <v>8</v>
      </c>
      <c r="V92" s="60">
        <f t="shared" si="76"/>
        <v>8</v>
      </c>
      <c r="W92" s="61">
        <f t="shared" ref="W92:W101" si="77">AA44</f>
        <v>236198</v>
      </c>
    </row>
    <row r="93" spans="11:23" x14ac:dyDescent="0.3">
      <c r="K93">
        <f t="shared" si="43"/>
        <v>2013</v>
      </c>
      <c r="L93" s="59">
        <f t="shared" ref="L93:V93" si="78">RANK(L5,L$3:L$13,IF(L$22&lt;0,1,0))</f>
        <v>10</v>
      </c>
      <c r="M93" s="60">
        <f t="shared" si="78"/>
        <v>10</v>
      </c>
      <c r="N93" s="60">
        <f t="shared" si="78"/>
        <v>6</v>
      </c>
      <c r="O93" s="60">
        <f t="shared" si="78"/>
        <v>5</v>
      </c>
      <c r="P93" s="60">
        <f t="shared" si="78"/>
        <v>9</v>
      </c>
      <c r="Q93" s="60">
        <f t="shared" si="78"/>
        <v>6</v>
      </c>
      <c r="R93" s="60">
        <f t="shared" si="78"/>
        <v>3</v>
      </c>
      <c r="S93" s="60">
        <f t="shared" si="78"/>
        <v>6</v>
      </c>
      <c r="T93" s="60">
        <f t="shared" si="78"/>
        <v>5</v>
      </c>
      <c r="U93" s="60">
        <f t="shared" si="78"/>
        <v>11</v>
      </c>
      <c r="V93" s="60">
        <f t="shared" si="78"/>
        <v>11</v>
      </c>
      <c r="W93" s="61">
        <f t="shared" si="77"/>
        <v>195571</v>
      </c>
    </row>
    <row r="94" spans="11:23" x14ac:dyDescent="0.3">
      <c r="K94">
        <f t="shared" si="43"/>
        <v>2015</v>
      </c>
      <c r="L94" s="59">
        <f t="shared" ref="L94:V94" si="79">RANK(L6,L$3:L$13,IF(L$22&lt;0,1,0))</f>
        <v>8</v>
      </c>
      <c r="M94" s="60">
        <f t="shared" si="79"/>
        <v>8</v>
      </c>
      <c r="N94" s="60">
        <f t="shared" si="79"/>
        <v>8</v>
      </c>
      <c r="O94" s="60">
        <f t="shared" si="79"/>
        <v>9</v>
      </c>
      <c r="P94" s="60">
        <f t="shared" si="79"/>
        <v>10</v>
      </c>
      <c r="Q94" s="60">
        <f t="shared" si="79"/>
        <v>7</v>
      </c>
      <c r="R94" s="60">
        <f t="shared" si="79"/>
        <v>3</v>
      </c>
      <c r="S94" s="60">
        <f t="shared" si="79"/>
        <v>6</v>
      </c>
      <c r="T94" s="60">
        <f t="shared" si="79"/>
        <v>5</v>
      </c>
      <c r="U94" s="60">
        <f t="shared" si="79"/>
        <v>10</v>
      </c>
      <c r="V94" s="60">
        <f t="shared" si="79"/>
        <v>10</v>
      </c>
      <c r="W94" s="61">
        <f t="shared" si="77"/>
        <v>231944</v>
      </c>
    </row>
    <row r="95" spans="11:23" x14ac:dyDescent="0.3">
      <c r="K95">
        <f t="shared" si="43"/>
        <v>2016</v>
      </c>
      <c r="L95" s="59">
        <f t="shared" ref="L95:V95" si="80">RANK(L7,L$3:L$13,IF(L$22&lt;0,1,0))</f>
        <v>3</v>
      </c>
      <c r="M95" s="60">
        <f t="shared" si="80"/>
        <v>3</v>
      </c>
      <c r="N95" s="60">
        <f t="shared" si="80"/>
        <v>1</v>
      </c>
      <c r="O95" s="60">
        <f t="shared" si="80"/>
        <v>3</v>
      </c>
      <c r="P95" s="60">
        <f t="shared" si="80"/>
        <v>1</v>
      </c>
      <c r="Q95" s="60">
        <f t="shared" si="80"/>
        <v>1</v>
      </c>
      <c r="R95" s="60">
        <f t="shared" si="80"/>
        <v>3</v>
      </c>
      <c r="S95" s="60">
        <f t="shared" si="80"/>
        <v>2</v>
      </c>
      <c r="T95" s="60">
        <f t="shared" si="80"/>
        <v>2</v>
      </c>
      <c r="U95" s="60">
        <f t="shared" si="80"/>
        <v>3</v>
      </c>
      <c r="V95" s="60">
        <f t="shared" si="80"/>
        <v>3</v>
      </c>
      <c r="W95" s="61">
        <f t="shared" si="77"/>
        <v>379845</v>
      </c>
    </row>
    <row r="96" spans="11:23" x14ac:dyDescent="0.3">
      <c r="K96">
        <f t="shared" si="43"/>
        <v>2017</v>
      </c>
      <c r="L96" s="59">
        <f t="shared" ref="L96:V96" si="81">RANK(L8,L$3:L$13,IF(L$22&lt;0,1,0))</f>
        <v>7</v>
      </c>
      <c r="M96" s="60">
        <f t="shared" si="81"/>
        <v>7</v>
      </c>
      <c r="N96" s="60">
        <f t="shared" si="81"/>
        <v>5</v>
      </c>
      <c r="O96" s="60">
        <f t="shared" si="81"/>
        <v>8</v>
      </c>
      <c r="P96" s="60">
        <f t="shared" si="81"/>
        <v>1</v>
      </c>
      <c r="Q96" s="60">
        <f t="shared" si="81"/>
        <v>10</v>
      </c>
      <c r="R96" s="60">
        <f t="shared" si="81"/>
        <v>3</v>
      </c>
      <c r="S96" s="60">
        <f t="shared" si="81"/>
        <v>3</v>
      </c>
      <c r="T96" s="60">
        <f t="shared" si="81"/>
        <v>5</v>
      </c>
      <c r="U96" s="60">
        <f t="shared" si="81"/>
        <v>7</v>
      </c>
      <c r="V96" s="60">
        <f t="shared" si="81"/>
        <v>7</v>
      </c>
      <c r="W96" s="61">
        <f t="shared" si="77"/>
        <v>342932</v>
      </c>
    </row>
    <row r="97" spans="11:23" x14ac:dyDescent="0.3">
      <c r="K97">
        <f t="shared" si="43"/>
        <v>2018</v>
      </c>
      <c r="L97" s="59">
        <f t="shared" ref="L97:V97" si="82">RANK(L9,L$3:L$13,IF(L$22&lt;0,1,0))</f>
        <v>2</v>
      </c>
      <c r="M97" s="60">
        <f t="shared" si="82"/>
        <v>2</v>
      </c>
      <c r="N97" s="60">
        <f t="shared" si="82"/>
        <v>8</v>
      </c>
      <c r="O97" s="60">
        <f t="shared" si="82"/>
        <v>10</v>
      </c>
      <c r="P97" s="60">
        <f t="shared" si="82"/>
        <v>1</v>
      </c>
      <c r="Q97" s="60">
        <f t="shared" si="82"/>
        <v>11</v>
      </c>
      <c r="R97" s="60">
        <f t="shared" si="82"/>
        <v>3</v>
      </c>
      <c r="S97" s="60">
        <f t="shared" si="82"/>
        <v>6</v>
      </c>
      <c r="T97" s="60">
        <f t="shared" si="82"/>
        <v>5</v>
      </c>
      <c r="U97" s="60">
        <f t="shared" si="82"/>
        <v>1</v>
      </c>
      <c r="V97" s="60">
        <f t="shared" si="82"/>
        <v>1</v>
      </c>
      <c r="W97" s="61">
        <f t="shared" si="77"/>
        <v>277857</v>
      </c>
    </row>
    <row r="98" spans="11:23" x14ac:dyDescent="0.3">
      <c r="K98">
        <f t="shared" si="43"/>
        <v>2019</v>
      </c>
      <c r="L98" s="59">
        <f t="shared" ref="L98:V98" si="83">RANK(L10,L$3:L$13,IF(L$22&lt;0,1,0))</f>
        <v>5</v>
      </c>
      <c r="M98" s="60">
        <f t="shared" si="83"/>
        <v>5</v>
      </c>
      <c r="N98" s="60">
        <f t="shared" si="83"/>
        <v>2</v>
      </c>
      <c r="O98" s="60">
        <f t="shared" si="83"/>
        <v>1</v>
      </c>
      <c r="P98" s="60">
        <f t="shared" si="83"/>
        <v>1</v>
      </c>
      <c r="Q98" s="60">
        <f t="shared" si="83"/>
        <v>2</v>
      </c>
      <c r="R98" s="60">
        <f t="shared" si="83"/>
        <v>3</v>
      </c>
      <c r="S98" s="60">
        <f t="shared" si="83"/>
        <v>4</v>
      </c>
      <c r="T98" s="60">
        <f t="shared" si="83"/>
        <v>3</v>
      </c>
      <c r="U98" s="60">
        <f t="shared" si="83"/>
        <v>5</v>
      </c>
      <c r="V98" s="60">
        <f t="shared" si="83"/>
        <v>5</v>
      </c>
      <c r="W98" s="61">
        <f t="shared" si="77"/>
        <v>305358</v>
      </c>
    </row>
    <row r="99" spans="11:23" x14ac:dyDescent="0.3">
      <c r="K99">
        <f t="shared" si="43"/>
        <v>2020</v>
      </c>
      <c r="L99" s="59">
        <f t="shared" ref="L99:V99" si="84">RANK(L11,L$3:L$13,IF(L$22&lt;0,1,0))</f>
        <v>4</v>
      </c>
      <c r="M99" s="60">
        <f t="shared" si="84"/>
        <v>4</v>
      </c>
      <c r="N99" s="60">
        <f t="shared" si="84"/>
        <v>2</v>
      </c>
      <c r="O99" s="60">
        <f t="shared" si="84"/>
        <v>4</v>
      </c>
      <c r="P99" s="60">
        <f t="shared" si="84"/>
        <v>1</v>
      </c>
      <c r="Q99" s="60">
        <f t="shared" si="84"/>
        <v>3</v>
      </c>
      <c r="R99" s="60">
        <f t="shared" si="84"/>
        <v>1</v>
      </c>
      <c r="S99" s="60">
        <f t="shared" si="84"/>
        <v>6</v>
      </c>
      <c r="T99" s="60">
        <f t="shared" si="84"/>
        <v>3</v>
      </c>
      <c r="U99" s="60">
        <f t="shared" si="84"/>
        <v>6</v>
      </c>
      <c r="V99" s="60">
        <f t="shared" si="84"/>
        <v>6</v>
      </c>
      <c r="W99" s="61">
        <f t="shared" si="77"/>
        <v>325328</v>
      </c>
    </row>
    <row r="100" spans="11:23" x14ac:dyDescent="0.3">
      <c r="K100">
        <f t="shared" si="43"/>
        <v>2021</v>
      </c>
      <c r="L100" s="59">
        <f t="shared" ref="L100:V100" si="85">RANK(L12,L$3:L$13,IF(L$22&lt;0,1,0))</f>
        <v>1</v>
      </c>
      <c r="M100" s="60">
        <f t="shared" si="85"/>
        <v>1</v>
      </c>
      <c r="N100" s="60">
        <f t="shared" si="85"/>
        <v>8</v>
      </c>
      <c r="O100" s="60">
        <f t="shared" si="85"/>
        <v>10</v>
      </c>
      <c r="P100" s="60">
        <f t="shared" si="85"/>
        <v>1</v>
      </c>
      <c r="Q100" s="60">
        <f t="shared" si="85"/>
        <v>8</v>
      </c>
      <c r="R100" s="60">
        <f t="shared" si="85"/>
        <v>3</v>
      </c>
      <c r="S100" s="60">
        <f t="shared" si="85"/>
        <v>1</v>
      </c>
      <c r="T100" s="60">
        <f t="shared" si="85"/>
        <v>1</v>
      </c>
      <c r="U100" s="60">
        <f t="shared" si="85"/>
        <v>2</v>
      </c>
      <c r="V100" s="60">
        <f t="shared" si="85"/>
        <v>2</v>
      </c>
      <c r="W100" s="61">
        <f t="shared" si="77"/>
        <v>352809</v>
      </c>
    </row>
    <row r="101" spans="11:23" ht="15" thickBot="1" x14ac:dyDescent="0.35">
      <c r="K101">
        <f t="shared" si="43"/>
        <v>2022</v>
      </c>
      <c r="L101" s="62">
        <f t="shared" ref="L101:V101" si="86">RANK(L13,L$3:L$13,IF(L$22&lt;0,1,0))</f>
        <v>6</v>
      </c>
      <c r="M101" s="63">
        <f t="shared" si="86"/>
        <v>6</v>
      </c>
      <c r="N101" s="63">
        <f t="shared" si="86"/>
        <v>4</v>
      </c>
      <c r="O101" s="63">
        <f t="shared" si="86"/>
        <v>2</v>
      </c>
      <c r="P101" s="63">
        <f t="shared" si="86"/>
        <v>7</v>
      </c>
      <c r="Q101" s="63">
        <f t="shared" si="86"/>
        <v>4</v>
      </c>
      <c r="R101" s="63">
        <f t="shared" si="86"/>
        <v>2</v>
      </c>
      <c r="S101" s="63">
        <f t="shared" si="86"/>
        <v>5</v>
      </c>
      <c r="T101" s="63">
        <f t="shared" si="86"/>
        <v>5</v>
      </c>
      <c r="U101" s="63">
        <f t="shared" si="86"/>
        <v>4</v>
      </c>
      <c r="V101" s="63">
        <f t="shared" si="86"/>
        <v>4</v>
      </c>
      <c r="W101" s="64">
        <f t="shared" si="77"/>
        <v>326239</v>
      </c>
    </row>
    <row r="104" spans="11:23" x14ac:dyDescent="0.3">
      <c r="U104" t="s">
        <v>190</v>
      </c>
    </row>
    <row r="105" spans="11:23" x14ac:dyDescent="0.3">
      <c r="U105" t="s">
        <v>193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0D76-60CF-42D0-9494-C62FEB14B63E}">
  <dimension ref="A1:AH105"/>
  <sheetViews>
    <sheetView topLeftCell="A31" zoomScale="49" workbookViewId="0">
      <selection activeCell="L25" sqref="L25"/>
    </sheetView>
  </sheetViews>
  <sheetFormatPr defaultRowHeight="14.4" x14ac:dyDescent="0.3"/>
  <cols>
    <col min="2" max="2" width="10.6640625" bestFit="1" customWidth="1"/>
    <col min="3" max="5" width="6.21875" bestFit="1" customWidth="1"/>
    <col min="6" max="10" width="2.21875" customWidth="1"/>
    <col min="11" max="11" width="9.44140625" bestFit="1" customWidth="1"/>
    <col min="12" max="31" width="9" bestFit="1" customWidth="1"/>
    <col min="33" max="34" width="9" bestFit="1" customWidth="1"/>
  </cols>
  <sheetData>
    <row r="1" spans="1:34" ht="86.4" x14ac:dyDescent="0.3">
      <c r="A1" s="1" t="s">
        <v>0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14" t="s">
        <v>1</v>
      </c>
      <c r="M1" s="14" t="s">
        <v>1</v>
      </c>
      <c r="N1" s="4" t="s">
        <v>2</v>
      </c>
      <c r="O1" s="4" t="s">
        <v>2</v>
      </c>
      <c r="P1" s="4" t="s">
        <v>2</v>
      </c>
      <c r="Q1" s="4" t="s">
        <v>2</v>
      </c>
      <c r="R1" s="4" t="s">
        <v>2</v>
      </c>
      <c r="S1" s="4" t="s">
        <v>2</v>
      </c>
      <c r="T1" s="4" t="s">
        <v>2</v>
      </c>
      <c r="U1" s="2" t="s">
        <v>3</v>
      </c>
      <c r="V1" s="2" t="s">
        <v>3</v>
      </c>
      <c r="W1" s="17" t="s">
        <v>1</v>
      </c>
      <c r="X1" s="17" t="s">
        <v>1</v>
      </c>
      <c r="AA1" s="11" t="s">
        <v>17</v>
      </c>
      <c r="AB1" s="11" t="s">
        <v>17</v>
      </c>
      <c r="AC1" s="11" t="s">
        <v>17</v>
      </c>
      <c r="AD1" s="11" t="s">
        <v>17</v>
      </c>
      <c r="AE1" s="11" t="s">
        <v>17</v>
      </c>
      <c r="AG1" s="4" t="s">
        <v>1</v>
      </c>
      <c r="AH1" s="4" t="s">
        <v>1</v>
      </c>
    </row>
    <row r="2" spans="1:34" ht="43.2" x14ac:dyDescent="0.3">
      <c r="A2" s="1" t="s">
        <v>4</v>
      </c>
      <c r="B2" s="1" t="s">
        <v>4</v>
      </c>
      <c r="C2" s="5" t="s">
        <v>44</v>
      </c>
      <c r="D2" s="5" t="s">
        <v>45</v>
      </c>
      <c r="E2" s="5" t="s">
        <v>46</v>
      </c>
      <c r="F2" s="5"/>
      <c r="G2" s="5"/>
      <c r="H2" s="5"/>
      <c r="I2" s="5"/>
      <c r="J2" s="5"/>
      <c r="K2" s="5" t="s">
        <v>16</v>
      </c>
      <c r="L2" s="15" t="s">
        <v>5</v>
      </c>
      <c r="M2" s="15" t="s">
        <v>6</v>
      </c>
      <c r="N2" s="6" t="s">
        <v>7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31" t="s">
        <v>14</v>
      </c>
      <c r="V2" s="5" t="s">
        <v>15</v>
      </c>
      <c r="W2" s="18" t="s">
        <v>5</v>
      </c>
      <c r="X2" s="18" t="s">
        <v>6</v>
      </c>
      <c r="AA2" s="12" t="s">
        <v>18</v>
      </c>
      <c r="AB2" s="12" t="s">
        <v>19</v>
      </c>
      <c r="AC2" s="12" t="s">
        <v>20</v>
      </c>
      <c r="AD2" s="12" t="s">
        <v>21</v>
      </c>
      <c r="AE2" s="12" t="s">
        <v>22</v>
      </c>
      <c r="AG2" s="6" t="s">
        <v>5</v>
      </c>
      <c r="AH2" s="6" t="s">
        <v>6</v>
      </c>
    </row>
    <row r="3" spans="1:34" x14ac:dyDescent="0.3">
      <c r="A3" s="7" t="s">
        <v>16</v>
      </c>
      <c r="B3" s="7">
        <v>2011</v>
      </c>
      <c r="C3" s="8">
        <f>SUM(N3:T3)</f>
        <v>1</v>
      </c>
      <c r="D3" s="8">
        <f>SUM(U3:V3)</f>
        <v>1</v>
      </c>
      <c r="E3" s="8">
        <f>SUM(W3:X3)</f>
        <v>1</v>
      </c>
      <c r="F3" s="8"/>
      <c r="G3" s="8"/>
      <c r="H3" s="8"/>
      <c r="I3" s="8"/>
      <c r="J3" s="8"/>
      <c r="K3" s="7">
        <v>2011</v>
      </c>
      <c r="L3" s="16">
        <v>0.92866312121767836</v>
      </c>
      <c r="M3" s="16">
        <v>7.1336878782321658E-2</v>
      </c>
      <c r="N3" s="9">
        <v>0</v>
      </c>
      <c r="O3" s="9">
        <v>0.20218579234972678</v>
      </c>
      <c r="P3" s="9">
        <v>0.18032786885245902</v>
      </c>
      <c r="Q3" s="9">
        <v>0.61748633879781423</v>
      </c>
      <c r="R3" s="9">
        <v>0</v>
      </c>
      <c r="S3" s="9">
        <v>0</v>
      </c>
      <c r="T3" s="9">
        <v>0</v>
      </c>
      <c r="U3" s="8">
        <v>0.78509433962264152</v>
      </c>
      <c r="V3" s="8">
        <v>0.2149056603773585</v>
      </c>
      <c r="W3" s="19">
        <v>0.92866312121767836</v>
      </c>
      <c r="X3" s="19">
        <v>7.1336878782321658E-2</v>
      </c>
      <c r="AA3" s="13">
        <v>1.8304960644334616E-4</v>
      </c>
      <c r="AB3" s="13">
        <v>5.8575874061870771E-3</v>
      </c>
      <c r="AC3" s="13">
        <v>0.15943620721215448</v>
      </c>
      <c r="AD3" s="13">
        <v>0.65952773201537618</v>
      </c>
      <c r="AE3" s="13">
        <v>0.17499542375983893</v>
      </c>
      <c r="AG3" s="9">
        <v>0.92866312121767836</v>
      </c>
      <c r="AH3" s="9">
        <v>7.1336878782321658E-2</v>
      </c>
    </row>
    <row r="4" spans="1:34" x14ac:dyDescent="0.3">
      <c r="A4" s="7" t="s">
        <v>16</v>
      </c>
      <c r="B4" s="7">
        <v>2012</v>
      </c>
      <c r="C4" s="8">
        <f t="shared" ref="C4:C13" si="0">SUM(N4:T4)</f>
        <v>1</v>
      </c>
      <c r="D4" s="8">
        <f t="shared" ref="D4:D13" si="1">SUM(U4:V4)</f>
        <v>1</v>
      </c>
      <c r="E4" s="8">
        <f t="shared" ref="E4:E13" si="2">SUM(W4:X4)</f>
        <v>1</v>
      </c>
      <c r="F4" s="8"/>
      <c r="G4" s="8"/>
      <c r="H4" s="8"/>
      <c r="I4" s="8"/>
      <c r="J4" s="8"/>
      <c r="K4" s="7">
        <v>2012</v>
      </c>
      <c r="L4" s="16">
        <v>0.9312459651387992</v>
      </c>
      <c r="M4" s="16">
        <v>6.8754034861200769E-2</v>
      </c>
      <c r="N4" s="9">
        <v>4.9504950495049506E-3</v>
      </c>
      <c r="O4" s="9">
        <v>0.18316831683168316</v>
      </c>
      <c r="P4" s="9">
        <v>0.25742574257425743</v>
      </c>
      <c r="Q4" s="9">
        <v>0.5544554455445545</v>
      </c>
      <c r="R4" s="9">
        <v>0</v>
      </c>
      <c r="S4" s="9">
        <v>0</v>
      </c>
      <c r="T4" s="9">
        <v>0</v>
      </c>
      <c r="U4" s="8">
        <v>0.78806855636123929</v>
      </c>
      <c r="V4" s="8">
        <v>0.21193144363876071</v>
      </c>
      <c r="W4" s="19">
        <v>0.9312459651387992</v>
      </c>
      <c r="X4" s="19">
        <v>6.8754034861200769E-2</v>
      </c>
      <c r="AA4" s="13">
        <v>3.1948881789137381E-4</v>
      </c>
      <c r="AB4" s="13">
        <v>6.3897763578274758E-3</v>
      </c>
      <c r="AC4" s="13">
        <v>0.13450479233226836</v>
      </c>
      <c r="AD4" s="13">
        <v>0.63258785942492013</v>
      </c>
      <c r="AE4" s="13">
        <v>0.22619808306709266</v>
      </c>
      <c r="AG4" s="9">
        <v>0.9312459651387992</v>
      </c>
      <c r="AH4" s="9">
        <v>6.8754034861200769E-2</v>
      </c>
    </row>
    <row r="5" spans="1:34" x14ac:dyDescent="0.3">
      <c r="A5" s="7" t="s">
        <v>16</v>
      </c>
      <c r="B5" s="7">
        <v>2013</v>
      </c>
      <c r="C5" s="8">
        <f t="shared" si="0"/>
        <v>1</v>
      </c>
      <c r="D5" s="8">
        <f t="shared" si="1"/>
        <v>1</v>
      </c>
      <c r="E5" s="8">
        <f t="shared" si="2"/>
        <v>1</v>
      </c>
      <c r="F5" s="8"/>
      <c r="G5" s="8"/>
      <c r="H5" s="8"/>
      <c r="I5" s="8"/>
      <c r="J5" s="8"/>
      <c r="K5" s="7">
        <v>2013</v>
      </c>
      <c r="L5" s="16">
        <v>0.9311482168625026</v>
      </c>
      <c r="M5" s="16">
        <v>6.885178313749743E-2</v>
      </c>
      <c r="N5" s="9">
        <v>1.282051282051282E-2</v>
      </c>
      <c r="O5" s="9">
        <v>0.20512820512820512</v>
      </c>
      <c r="P5" s="9">
        <v>0.22756410256410256</v>
      </c>
      <c r="Q5" s="9">
        <v>0.55448717948717952</v>
      </c>
      <c r="R5" s="9">
        <v>0</v>
      </c>
      <c r="S5" s="9">
        <v>0</v>
      </c>
      <c r="T5" s="9">
        <v>0</v>
      </c>
      <c r="U5" s="8">
        <v>0.76034812141795793</v>
      </c>
      <c r="V5" s="8">
        <v>0.23965187858204204</v>
      </c>
      <c r="W5" s="19">
        <v>0.9311482168625026</v>
      </c>
      <c r="X5" s="19">
        <v>6.885178313749743E-2</v>
      </c>
      <c r="AA5" s="13">
        <v>2.0437359493153485E-4</v>
      </c>
      <c r="AB5" s="13">
        <v>6.1312078479460455E-3</v>
      </c>
      <c r="AC5" s="13">
        <v>0.14653586756591047</v>
      </c>
      <c r="AD5" s="13">
        <v>0.66155732679337831</v>
      </c>
      <c r="AE5" s="13">
        <v>0.18557122419783365</v>
      </c>
      <c r="AG5" s="9">
        <v>0.9311482168625026</v>
      </c>
      <c r="AH5" s="9">
        <v>6.885178313749743E-2</v>
      </c>
    </row>
    <row r="6" spans="1:34" x14ac:dyDescent="0.3">
      <c r="A6" s="7" t="s">
        <v>16</v>
      </c>
      <c r="B6" s="7">
        <v>2015</v>
      </c>
      <c r="C6" s="8">
        <f t="shared" si="0"/>
        <v>1</v>
      </c>
      <c r="D6" s="8">
        <f t="shared" si="1"/>
        <v>1</v>
      </c>
      <c r="E6" s="8">
        <f t="shared" si="2"/>
        <v>1</v>
      </c>
      <c r="F6" s="8"/>
      <c r="G6" s="8"/>
      <c r="H6" s="8"/>
      <c r="I6" s="8"/>
      <c r="J6" s="8"/>
      <c r="K6" s="7">
        <v>2015</v>
      </c>
      <c r="L6" s="16">
        <v>0.93834367019336007</v>
      </c>
      <c r="M6" s="16">
        <v>6.165632980663991E-2</v>
      </c>
      <c r="N6" s="9">
        <v>0</v>
      </c>
      <c r="O6" s="9">
        <v>0.15094339622641509</v>
      </c>
      <c r="P6" s="9">
        <v>0.25157232704402516</v>
      </c>
      <c r="Q6" s="9">
        <v>0.59748427672955973</v>
      </c>
      <c r="R6" s="9">
        <v>0</v>
      </c>
      <c r="S6" s="9">
        <v>0</v>
      </c>
      <c r="T6" s="9">
        <v>0</v>
      </c>
      <c r="U6" s="8">
        <v>0.77706766917293235</v>
      </c>
      <c r="V6" s="8">
        <v>0.22293233082706768</v>
      </c>
      <c r="W6" s="19">
        <v>0.93834367019336007</v>
      </c>
      <c r="X6" s="19">
        <v>6.165632980663991E-2</v>
      </c>
      <c r="AA6" s="13">
        <v>0</v>
      </c>
      <c r="AB6" s="13">
        <v>4.6461758398856322E-3</v>
      </c>
      <c r="AC6" s="13">
        <v>0.13116511794138672</v>
      </c>
      <c r="AD6" s="13">
        <v>0.64224446032880633</v>
      </c>
      <c r="AE6" s="13">
        <v>0.22194424588992137</v>
      </c>
      <c r="AG6" s="9">
        <v>0.93834367019336007</v>
      </c>
      <c r="AH6" s="9">
        <v>6.165632980663991E-2</v>
      </c>
    </row>
    <row r="7" spans="1:34" x14ac:dyDescent="0.3">
      <c r="A7" s="7" t="s">
        <v>16</v>
      </c>
      <c r="B7" s="7">
        <v>2016</v>
      </c>
      <c r="C7" s="8">
        <f t="shared" si="0"/>
        <v>1</v>
      </c>
      <c r="D7" s="8">
        <f t="shared" si="1"/>
        <v>1</v>
      </c>
      <c r="E7" s="8">
        <f t="shared" si="2"/>
        <v>1</v>
      </c>
      <c r="F7" s="8"/>
      <c r="G7" s="8"/>
      <c r="H7" s="8"/>
      <c r="I7" s="8"/>
      <c r="J7" s="8"/>
      <c r="K7" s="7">
        <v>2016</v>
      </c>
      <c r="L7" s="16">
        <v>0.98064516129032253</v>
      </c>
      <c r="M7" s="16">
        <v>1.935483870967742E-2</v>
      </c>
      <c r="N7" s="9">
        <v>0.16666666666666666</v>
      </c>
      <c r="O7" s="9">
        <v>0.25</v>
      </c>
      <c r="P7" s="9">
        <v>0</v>
      </c>
      <c r="Q7" s="9">
        <v>0.33333333333333331</v>
      </c>
      <c r="R7" s="9">
        <v>0</v>
      </c>
      <c r="S7" s="9">
        <v>8.3333333333333329E-2</v>
      </c>
      <c r="T7" s="9">
        <v>0.16666666666666666</v>
      </c>
      <c r="U7" s="8">
        <v>0.90620871862615593</v>
      </c>
      <c r="V7" s="8">
        <v>9.3791281373844126E-2</v>
      </c>
      <c r="W7" s="19">
        <v>0.98064516129032253</v>
      </c>
      <c r="X7" s="19">
        <v>1.935483870967742E-2</v>
      </c>
      <c r="AA7" s="13">
        <v>1.288659793814433E-3</v>
      </c>
      <c r="AB7" s="13">
        <v>1.288659793814433E-3</v>
      </c>
      <c r="AC7" s="13">
        <v>4.8969072164948453E-2</v>
      </c>
      <c r="AD7" s="13">
        <v>0.57860824742268047</v>
      </c>
      <c r="AE7" s="13">
        <v>0.36984536082474229</v>
      </c>
      <c r="AG7" s="9">
        <v>0.98064516129032253</v>
      </c>
      <c r="AH7" s="9">
        <v>1.935483870967742E-2</v>
      </c>
    </row>
    <row r="8" spans="1:34" x14ac:dyDescent="0.3">
      <c r="A8" s="7" t="s">
        <v>16</v>
      </c>
      <c r="B8" s="7">
        <v>2017</v>
      </c>
      <c r="C8" s="8">
        <f t="shared" si="0"/>
        <v>1</v>
      </c>
      <c r="D8" s="8">
        <f t="shared" si="1"/>
        <v>1</v>
      </c>
      <c r="E8" s="8">
        <f t="shared" si="2"/>
        <v>1</v>
      </c>
      <c r="F8" s="8"/>
      <c r="G8" s="8"/>
      <c r="H8" s="8"/>
      <c r="I8" s="8"/>
      <c r="J8" s="8"/>
      <c r="K8" s="7">
        <v>2017</v>
      </c>
      <c r="L8" s="16">
        <v>0.95545134818288391</v>
      </c>
      <c r="M8" s="16">
        <v>4.4548651817116064E-2</v>
      </c>
      <c r="N8" s="9">
        <v>7.6923076923076927E-2</v>
      </c>
      <c r="O8" s="9">
        <v>0.15384615384615385</v>
      </c>
      <c r="P8" s="9">
        <v>0</v>
      </c>
      <c r="Q8" s="9">
        <v>0.69230769230769229</v>
      </c>
      <c r="R8" s="9">
        <v>0</v>
      </c>
      <c r="S8" s="9">
        <v>7.6923076923076927E-2</v>
      </c>
      <c r="T8" s="9">
        <v>0</v>
      </c>
      <c r="U8" s="8">
        <v>0.87065868263473056</v>
      </c>
      <c r="V8" s="8">
        <v>0.12934131736526946</v>
      </c>
      <c r="W8" s="19">
        <v>0.95545134818288391</v>
      </c>
      <c r="X8" s="19">
        <v>4.4548651817116064E-2</v>
      </c>
      <c r="AA8" s="13">
        <v>0</v>
      </c>
      <c r="AB8" s="13">
        <v>0</v>
      </c>
      <c r="AC8" s="13">
        <v>4.807692307692308E-2</v>
      </c>
      <c r="AD8" s="13">
        <v>0.61899038461538458</v>
      </c>
      <c r="AE8" s="13">
        <v>0.33293269230769229</v>
      </c>
      <c r="AG8" s="9">
        <v>0.95545134818288391</v>
      </c>
      <c r="AH8" s="9">
        <v>4.4548651817116064E-2</v>
      </c>
    </row>
    <row r="9" spans="1:34" x14ac:dyDescent="0.3">
      <c r="A9" s="7" t="s">
        <v>16</v>
      </c>
      <c r="B9" s="10">
        <v>2018</v>
      </c>
      <c r="C9" s="8">
        <f t="shared" si="0"/>
        <v>1</v>
      </c>
      <c r="D9" s="8">
        <f t="shared" si="1"/>
        <v>1</v>
      </c>
      <c r="E9" s="8">
        <f t="shared" si="2"/>
        <v>1</v>
      </c>
      <c r="F9" s="8"/>
      <c r="G9" s="8"/>
      <c r="H9" s="8"/>
      <c r="I9" s="8"/>
      <c r="J9" s="8"/>
      <c r="K9" s="10">
        <v>2018</v>
      </c>
      <c r="L9" s="16">
        <v>0.98181818181818181</v>
      </c>
      <c r="M9" s="16">
        <v>1.8181818181818181E-2</v>
      </c>
      <c r="N9" s="9">
        <v>0</v>
      </c>
      <c r="O9" s="9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8">
        <v>0.92727272727272725</v>
      </c>
      <c r="V9" s="8">
        <v>7.2727272727272724E-2</v>
      </c>
      <c r="W9" s="19">
        <v>0.98181818181818181</v>
      </c>
      <c r="X9" s="19">
        <v>1.8181818181818181E-2</v>
      </c>
      <c r="AA9" s="13">
        <v>0</v>
      </c>
      <c r="AB9" s="13">
        <v>0</v>
      </c>
      <c r="AC9" s="13">
        <v>7.1428571428571425E-2</v>
      </c>
      <c r="AD9" s="13">
        <v>0.6607142857142857</v>
      </c>
      <c r="AE9" s="13">
        <v>0.26785714285714285</v>
      </c>
      <c r="AG9" s="9">
        <v>0.98181818181818181</v>
      </c>
      <c r="AH9" s="9">
        <v>1.8181818181818181E-2</v>
      </c>
    </row>
    <row r="10" spans="1:34" x14ac:dyDescent="0.3">
      <c r="A10" s="7" t="s">
        <v>16</v>
      </c>
      <c r="B10" s="7">
        <v>2019</v>
      </c>
      <c r="C10" s="8">
        <f t="shared" si="0"/>
        <v>1</v>
      </c>
      <c r="D10" s="8">
        <f t="shared" si="1"/>
        <v>1</v>
      </c>
      <c r="E10" s="8">
        <f t="shared" si="2"/>
        <v>1</v>
      </c>
      <c r="F10" s="8"/>
      <c r="G10" s="8"/>
      <c r="H10" s="8"/>
      <c r="I10" s="8"/>
      <c r="J10" s="8"/>
      <c r="K10" s="7">
        <v>2019</v>
      </c>
      <c r="L10" s="16">
        <v>0.9760479041916168</v>
      </c>
      <c r="M10" s="16">
        <v>2.3952095808383235E-2</v>
      </c>
      <c r="N10" s="9">
        <v>0.15384615384615385</v>
      </c>
      <c r="O10" s="9">
        <v>0.38461538461538464</v>
      </c>
      <c r="P10" s="9">
        <v>0</v>
      </c>
      <c r="Q10" s="9">
        <v>0.34615384615384615</v>
      </c>
      <c r="R10" s="9">
        <v>0</v>
      </c>
      <c r="S10" s="9">
        <v>3.8461538461538464E-2</v>
      </c>
      <c r="T10" s="9">
        <v>7.6923076923076927E-2</v>
      </c>
      <c r="U10" s="8">
        <v>0.90393013100436681</v>
      </c>
      <c r="V10" s="8">
        <v>9.606986899563319E-2</v>
      </c>
      <c r="W10" s="19">
        <v>0.9760479041916168</v>
      </c>
      <c r="X10" s="19">
        <v>2.3952095808383235E-2</v>
      </c>
      <c r="AA10" s="13">
        <v>0</v>
      </c>
      <c r="AB10" s="13">
        <v>1.6877637130801688E-3</v>
      </c>
      <c r="AC10" s="13">
        <v>8.0168776371308023E-2</v>
      </c>
      <c r="AD10" s="13">
        <v>0.62278481012658227</v>
      </c>
      <c r="AE10" s="13">
        <v>0.29535864978902954</v>
      </c>
      <c r="AG10" s="9">
        <v>0.9760479041916168</v>
      </c>
      <c r="AH10" s="9">
        <v>2.3952095808383235E-2</v>
      </c>
    </row>
    <row r="11" spans="1:34" x14ac:dyDescent="0.3">
      <c r="A11" s="7" t="s">
        <v>16</v>
      </c>
      <c r="B11" s="7">
        <v>2020</v>
      </c>
      <c r="C11" s="8">
        <f t="shared" si="0"/>
        <v>1</v>
      </c>
      <c r="D11" s="8">
        <f t="shared" si="1"/>
        <v>1</v>
      </c>
      <c r="E11" s="8">
        <f t="shared" si="2"/>
        <v>1</v>
      </c>
      <c r="F11" s="8"/>
      <c r="G11" s="8"/>
      <c r="H11" s="8"/>
      <c r="I11" s="8"/>
      <c r="J11" s="8"/>
      <c r="K11" s="7">
        <v>2020</v>
      </c>
      <c r="L11" s="16">
        <v>0.97950219619326506</v>
      </c>
      <c r="M11" s="16">
        <v>2.0497803806734993E-2</v>
      </c>
      <c r="N11" s="9">
        <v>0.15384615384615385</v>
      </c>
      <c r="O11" s="9">
        <v>0.23076923076923078</v>
      </c>
      <c r="P11" s="9">
        <v>0</v>
      </c>
      <c r="Q11" s="9">
        <v>0.46153846153846156</v>
      </c>
      <c r="R11" s="9">
        <v>7.6923076923076927E-2</v>
      </c>
      <c r="S11" s="9">
        <v>0</v>
      </c>
      <c r="T11" s="9">
        <v>7.6923076923076927E-2</v>
      </c>
      <c r="U11" s="8">
        <v>0.89291101055806943</v>
      </c>
      <c r="V11" s="8">
        <v>0.10708898944193061</v>
      </c>
      <c r="W11" s="19">
        <v>0.97950219619326506</v>
      </c>
      <c r="X11" s="19">
        <v>2.0497803806734993E-2</v>
      </c>
      <c r="AA11" s="13">
        <v>0</v>
      </c>
      <c r="AB11" s="13">
        <v>4.3795620437956208E-3</v>
      </c>
      <c r="AC11" s="13">
        <v>7.153284671532846E-2</v>
      </c>
      <c r="AD11" s="13">
        <v>0.60875912408759125</v>
      </c>
      <c r="AE11" s="13">
        <v>0.31532846715328466</v>
      </c>
      <c r="AG11" s="9">
        <v>0.97950219619326506</v>
      </c>
      <c r="AH11" s="9">
        <v>2.0497803806734993E-2</v>
      </c>
    </row>
    <row r="12" spans="1:34" x14ac:dyDescent="0.3">
      <c r="A12" s="7" t="s">
        <v>16</v>
      </c>
      <c r="B12" s="7">
        <v>2021</v>
      </c>
      <c r="C12" s="8">
        <f t="shared" si="0"/>
        <v>1</v>
      </c>
      <c r="D12" s="8">
        <f t="shared" si="1"/>
        <v>1</v>
      </c>
      <c r="E12" s="8">
        <f t="shared" si="2"/>
        <v>1</v>
      </c>
      <c r="F12" s="8"/>
      <c r="G12" s="8"/>
      <c r="H12" s="8"/>
      <c r="I12" s="8"/>
      <c r="J12" s="8"/>
      <c r="K12" s="7">
        <v>2021</v>
      </c>
      <c r="L12" s="16">
        <v>0.99155405405405406</v>
      </c>
      <c r="M12" s="16">
        <v>8.4459459459459464E-3</v>
      </c>
      <c r="N12" s="9">
        <v>0</v>
      </c>
      <c r="O12" s="9">
        <v>0</v>
      </c>
      <c r="P12" s="9">
        <v>0</v>
      </c>
      <c r="Q12" s="9">
        <v>0.6</v>
      </c>
      <c r="R12" s="9">
        <v>0</v>
      </c>
      <c r="S12" s="9">
        <v>0.2</v>
      </c>
      <c r="T12" s="9">
        <v>0.2</v>
      </c>
      <c r="U12" s="8">
        <v>0.90657439446366783</v>
      </c>
      <c r="V12" s="8">
        <v>9.3425605536332182E-2</v>
      </c>
      <c r="W12" s="19">
        <v>0.99155405405405406</v>
      </c>
      <c r="X12" s="19">
        <v>8.4459459459459464E-3</v>
      </c>
      <c r="AA12" s="13">
        <v>1.6722408026755853E-3</v>
      </c>
      <c r="AB12" s="13">
        <v>1.6722408026755853E-3</v>
      </c>
      <c r="AC12" s="13">
        <v>6.5217391304347824E-2</v>
      </c>
      <c r="AD12" s="13">
        <v>0.58862876254180607</v>
      </c>
      <c r="AE12" s="13">
        <v>0.34280936454849498</v>
      </c>
      <c r="AG12" s="9">
        <v>0.99155405405405406</v>
      </c>
      <c r="AH12" s="9">
        <v>8.4459459459459464E-3</v>
      </c>
    </row>
    <row r="13" spans="1:34" x14ac:dyDescent="0.3">
      <c r="A13" s="7" t="s">
        <v>16</v>
      </c>
      <c r="B13" s="7">
        <v>2022</v>
      </c>
      <c r="C13" s="8">
        <f t="shared" si="0"/>
        <v>1</v>
      </c>
      <c r="D13" s="8">
        <f t="shared" si="1"/>
        <v>1</v>
      </c>
      <c r="E13" s="8">
        <f t="shared" si="2"/>
        <v>1</v>
      </c>
      <c r="F13" s="8"/>
      <c r="G13" s="8"/>
      <c r="H13" s="8"/>
      <c r="I13" s="8"/>
      <c r="J13" s="8"/>
      <c r="K13" s="7">
        <v>2022</v>
      </c>
      <c r="L13" s="16">
        <v>0.97413793103448276</v>
      </c>
      <c r="M13" s="16">
        <v>2.5862068965517241E-2</v>
      </c>
      <c r="N13" s="9">
        <v>0.14545454545454545</v>
      </c>
      <c r="O13" s="9">
        <v>0.30909090909090908</v>
      </c>
      <c r="P13" s="9">
        <v>1.8181818181818181E-2</v>
      </c>
      <c r="Q13" s="9">
        <v>0.47272727272727272</v>
      </c>
      <c r="R13" s="9">
        <v>3.6363636363636362E-2</v>
      </c>
      <c r="S13" s="9">
        <v>1.8181818181818181E-2</v>
      </c>
      <c r="T13" s="9">
        <v>0</v>
      </c>
      <c r="U13" s="8">
        <v>0.90451552210724362</v>
      </c>
      <c r="V13" s="8">
        <v>9.5484477892756353E-2</v>
      </c>
      <c r="W13" s="19">
        <v>0.97413793103448276</v>
      </c>
      <c r="X13" s="19">
        <v>2.5862068965517241E-2</v>
      </c>
      <c r="AA13" s="13">
        <v>0</v>
      </c>
      <c r="AB13" s="13">
        <v>2.6990553306342779E-3</v>
      </c>
      <c r="AC13" s="13">
        <v>7.8272604588394065E-2</v>
      </c>
      <c r="AD13" s="13">
        <v>0.60278902384165545</v>
      </c>
      <c r="AE13" s="13">
        <v>0.31623931623931623</v>
      </c>
      <c r="AG13" s="9">
        <v>0.97413793103448276</v>
      </c>
      <c r="AH13" s="9">
        <v>2.5862068965517241E-2</v>
      </c>
    </row>
    <row r="14" spans="1:34" x14ac:dyDescent="0.3">
      <c r="L14" t="s">
        <v>23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29</v>
      </c>
      <c r="S14" t="s">
        <v>30</v>
      </c>
      <c r="T14" t="s">
        <v>31</v>
      </c>
      <c r="U14" t="s">
        <v>32</v>
      </c>
      <c r="V14" t="s">
        <v>33</v>
      </c>
      <c r="W14" t="s">
        <v>47</v>
      </c>
      <c r="X14" t="s">
        <v>48</v>
      </c>
      <c r="AA14" t="s">
        <v>38</v>
      </c>
      <c r="AB14" t="s">
        <v>39</v>
      </c>
      <c r="AC14" t="s">
        <v>40</v>
      </c>
      <c r="AD14" t="s">
        <v>41</v>
      </c>
      <c r="AE14" t="s">
        <v>42</v>
      </c>
      <c r="AG14" t="s">
        <v>34</v>
      </c>
      <c r="AH14" t="s">
        <v>34</v>
      </c>
    </row>
    <row r="16" spans="1:34" x14ac:dyDescent="0.3">
      <c r="B16" t="s">
        <v>35</v>
      </c>
      <c r="L16">
        <f t="shared" ref="L16:M16" si="3">CORREL(L3:L13,$W$3:$W$13)</f>
        <v>1</v>
      </c>
      <c r="M16">
        <f t="shared" si="3"/>
        <v>-0.99999999999999978</v>
      </c>
      <c r="N16">
        <f>CORREL(N3:N13,$W$3:$W$13)</f>
        <v>0.52725922881081255</v>
      </c>
      <c r="O16">
        <f t="shared" ref="O16:X16" si="4">CORREL(O3:O13,$W$3:$W$13)</f>
        <v>-0.10383475517669186</v>
      </c>
      <c r="P16">
        <f t="shared" si="4"/>
        <v>-0.90894297175569827</v>
      </c>
      <c r="Q16">
        <f t="shared" si="4"/>
        <v>-7.6109878011265467E-2</v>
      </c>
      <c r="R16">
        <f t="shared" si="4"/>
        <v>0.32288617704580858</v>
      </c>
      <c r="S16">
        <f t="shared" si="4"/>
        <v>0.54539268470478908</v>
      </c>
      <c r="T16">
        <f t="shared" si="4"/>
        <v>0.67307016111125861</v>
      </c>
      <c r="U16">
        <f t="shared" si="4"/>
        <v>0.95880800210580774</v>
      </c>
      <c r="V16">
        <f t="shared" si="4"/>
        <v>-0.95880800210580797</v>
      </c>
      <c r="W16">
        <f t="shared" si="4"/>
        <v>1</v>
      </c>
      <c r="X16">
        <f t="shared" si="4"/>
        <v>-0.99999999999999978</v>
      </c>
    </row>
    <row r="17" spans="2:31" x14ac:dyDescent="0.3">
      <c r="B17" t="s">
        <v>35</v>
      </c>
      <c r="L17">
        <f t="shared" ref="L17:M17" si="5">CORREL(L3:L13,$X$3:$X$13)</f>
        <v>-0.99999999999999978</v>
      </c>
      <c r="M17">
        <f t="shared" si="5"/>
        <v>1</v>
      </c>
      <c r="N17">
        <f>CORREL(N3:N13,$X$3:$X$13)</f>
        <v>-0.52725922881081222</v>
      </c>
      <c r="O17">
        <f t="shared" ref="O17:X17" si="6">CORREL(O3:O13,$X$3:$X$13)</f>
        <v>0.10383475517669223</v>
      </c>
      <c r="P17">
        <f t="shared" si="6"/>
        <v>0.90894297175569827</v>
      </c>
      <c r="Q17">
        <f t="shared" si="6"/>
        <v>7.6109878011265314E-2</v>
      </c>
      <c r="R17">
        <f t="shared" si="6"/>
        <v>-0.32288617704580785</v>
      </c>
      <c r="S17">
        <f t="shared" si="6"/>
        <v>-0.54539268470478941</v>
      </c>
      <c r="T17">
        <f t="shared" si="6"/>
        <v>-0.67307016111125872</v>
      </c>
      <c r="U17">
        <f t="shared" si="6"/>
        <v>-0.95880800210580797</v>
      </c>
      <c r="V17">
        <f t="shared" si="6"/>
        <v>0.95880800210580797</v>
      </c>
      <c r="W17">
        <f t="shared" si="6"/>
        <v>-0.99999999999999978</v>
      </c>
      <c r="X17">
        <f t="shared" si="6"/>
        <v>1</v>
      </c>
    </row>
    <row r="18" spans="2:31" x14ac:dyDescent="0.3">
      <c r="B18" t="s">
        <v>35</v>
      </c>
      <c r="L18">
        <f t="shared" ref="L18:M18" si="7">CORREL(L3:L13,$AA$3:$AA$13)</f>
        <v>0.39393625316680969</v>
      </c>
      <c r="M18">
        <f t="shared" si="7"/>
        <v>-0.39393625316681025</v>
      </c>
      <c r="N18">
        <f>CORREL(N3:N13,$AA$3:$AA$13)</f>
        <v>-4.4090102179485668E-2</v>
      </c>
      <c r="O18">
        <f t="shared" ref="O18:AE18" si="8">CORREL(O3:O13,$AA$3:$AA$13)</f>
        <v>-0.34255521779600584</v>
      </c>
      <c r="P18">
        <f t="shared" si="8"/>
        <v>-0.22131554521952049</v>
      </c>
      <c r="Q18">
        <f t="shared" si="8"/>
        <v>-0.22656161675148789</v>
      </c>
      <c r="R18">
        <f t="shared" si="8"/>
        <v>-0.26244264218139801</v>
      </c>
      <c r="S18">
        <f t="shared" si="8"/>
        <v>0.83160100729311659</v>
      </c>
      <c r="T18">
        <f t="shared" si="8"/>
        <v>0.86741476343266644</v>
      </c>
      <c r="U18">
        <f t="shared" si="8"/>
        <v>0.24698935424642032</v>
      </c>
      <c r="V18">
        <f t="shared" si="8"/>
        <v>-0.24698935424642016</v>
      </c>
      <c r="W18">
        <f t="shared" si="8"/>
        <v>0.39393625316680969</v>
      </c>
      <c r="X18">
        <f t="shared" si="8"/>
        <v>-0.39393625316681025</v>
      </c>
      <c r="AA18">
        <f t="shared" si="8"/>
        <v>1</v>
      </c>
      <c r="AB18">
        <f t="shared" si="8"/>
        <v>-0.19598257624381452</v>
      </c>
      <c r="AC18">
        <f t="shared" si="8"/>
        <v>-0.29917995048956064</v>
      </c>
      <c r="AD18">
        <f t="shared" si="8"/>
        <v>-0.61980888784735155</v>
      </c>
      <c r="AE18">
        <f t="shared" si="8"/>
        <v>0.45335670312355608</v>
      </c>
    </row>
    <row r="19" spans="2:31" x14ac:dyDescent="0.3">
      <c r="B19" t="s">
        <v>35</v>
      </c>
      <c r="L19">
        <f t="shared" ref="L19:M19" si="9">CORREL(L3:L13,$AB$3:$AB$13)</f>
        <v>-0.75590170624343089</v>
      </c>
      <c r="M19">
        <f t="shared" si="9"/>
        <v>0.75590170624343156</v>
      </c>
      <c r="N19">
        <f>CORREL(N3:N13,$AB$3:$AB$13)</f>
        <v>-0.33564587477163066</v>
      </c>
      <c r="O19">
        <f t="shared" ref="O19:AE19" si="10">CORREL(O3:O13,$AB$3:$AB$13)</f>
        <v>0.21246577513143305</v>
      </c>
      <c r="P19">
        <f t="shared" si="10"/>
        <v>0.84222417006259376</v>
      </c>
      <c r="Q19">
        <f t="shared" si="10"/>
        <v>-0.23483816181158593</v>
      </c>
      <c r="R19">
        <f t="shared" si="10"/>
        <v>0.12963317084784159</v>
      </c>
      <c r="S19">
        <f t="shared" si="10"/>
        <v>-0.50570730176419532</v>
      </c>
      <c r="T19">
        <f t="shared" si="10"/>
        <v>-0.35104760643578126</v>
      </c>
      <c r="U19">
        <f t="shared" si="10"/>
        <v>-0.83727357397219992</v>
      </c>
      <c r="V19">
        <f t="shared" si="10"/>
        <v>0.83727357397219992</v>
      </c>
      <c r="W19">
        <f t="shared" si="10"/>
        <v>-0.75590170624343089</v>
      </c>
      <c r="X19">
        <f t="shared" si="10"/>
        <v>0.75590170624343156</v>
      </c>
      <c r="AA19">
        <f t="shared" si="10"/>
        <v>-0.19598257624381452</v>
      </c>
      <c r="AB19">
        <f t="shared" si="10"/>
        <v>0.99999999999999989</v>
      </c>
      <c r="AC19">
        <f t="shared" si="10"/>
        <v>0.87980226068674372</v>
      </c>
      <c r="AD19">
        <f t="shared" si="10"/>
        <v>0.4174052335171784</v>
      </c>
      <c r="AE19">
        <f t="shared" si="10"/>
        <v>-0.7568564059691073</v>
      </c>
    </row>
    <row r="20" spans="2:31" x14ac:dyDescent="0.3">
      <c r="B20" t="s">
        <v>35</v>
      </c>
      <c r="L20">
        <f t="shared" ref="L20:M20" si="11">CORREL(L3:L13,$AC$3:$AC$13)</f>
        <v>-0.86906509443847657</v>
      </c>
      <c r="M20">
        <f t="shared" si="11"/>
        <v>0.86906509443847679</v>
      </c>
      <c r="N20">
        <f>CORREL(N3:N13,$AC$3:$AC$13)</f>
        <v>-0.59663034945231341</v>
      </c>
      <c r="O20">
        <f t="shared" ref="O20:AE20" si="12">CORREL(O3:O13,$AC$3:$AC$13)</f>
        <v>6.6304436292117769E-2</v>
      </c>
      <c r="P20">
        <f t="shared" si="12"/>
        <v>0.91545540895737565</v>
      </c>
      <c r="Q20">
        <f t="shared" si="12"/>
        <v>5.71368367915146E-2</v>
      </c>
      <c r="R20">
        <f t="shared" si="12"/>
        <v>-0.23125879175648423</v>
      </c>
      <c r="S20">
        <f t="shared" si="12"/>
        <v>-0.54952420507908251</v>
      </c>
      <c r="T20">
        <f t="shared" si="12"/>
        <v>-0.53535340634693196</v>
      </c>
      <c r="U20">
        <f t="shared" si="12"/>
        <v>-0.90358772638023166</v>
      </c>
      <c r="V20">
        <f t="shared" si="12"/>
        <v>0.90358772638023166</v>
      </c>
      <c r="W20">
        <f t="shared" si="12"/>
        <v>-0.86906509443847657</v>
      </c>
      <c r="X20">
        <f t="shared" si="12"/>
        <v>0.86906509443847679</v>
      </c>
      <c r="AA20">
        <f t="shared" si="12"/>
        <v>-0.29917995048956064</v>
      </c>
      <c r="AB20">
        <f t="shared" si="12"/>
        <v>0.87980226068674372</v>
      </c>
      <c r="AC20">
        <f t="shared" si="12"/>
        <v>1</v>
      </c>
      <c r="AD20">
        <f t="shared" si="12"/>
        <v>0.71921690065605837</v>
      </c>
      <c r="AE20">
        <f t="shared" si="12"/>
        <v>-0.95752078151506914</v>
      </c>
    </row>
    <row r="21" spans="2:31" x14ac:dyDescent="0.3">
      <c r="B21" t="s">
        <v>35</v>
      </c>
      <c r="L21">
        <f t="shared" ref="L21:M21" si="13">CORREL(L3:L13,$AD$3:$AD$13)</f>
        <v>-0.667962618133631</v>
      </c>
      <c r="M21">
        <f t="shared" si="13"/>
        <v>0.66796261813363134</v>
      </c>
      <c r="N21">
        <f>CORREL(N3:N13,$AD$3:$AD$13)</f>
        <v>-0.63988574037428347</v>
      </c>
      <c r="O21">
        <f t="shared" ref="O21:AE21" si="14">CORREL(O3:O13,$AD$3:$AD$13)</f>
        <v>-0.17717269113428769</v>
      </c>
      <c r="P21">
        <f t="shared" si="14"/>
        <v>0.60076829236439189</v>
      </c>
      <c r="Q21">
        <f t="shared" si="14"/>
        <v>0.57438094625019986</v>
      </c>
      <c r="R21">
        <f t="shared" si="14"/>
        <v>-0.29061312164546688</v>
      </c>
      <c r="S21">
        <f t="shared" si="14"/>
        <v>-0.67248473715290757</v>
      </c>
      <c r="T21">
        <f t="shared" si="14"/>
        <v>-0.76770358718236587</v>
      </c>
      <c r="U21">
        <f t="shared" si="14"/>
        <v>-0.60571072177082452</v>
      </c>
      <c r="V21">
        <f t="shared" si="14"/>
        <v>0.60571072177082441</v>
      </c>
      <c r="W21">
        <f t="shared" si="14"/>
        <v>-0.667962618133631</v>
      </c>
      <c r="X21">
        <f t="shared" si="14"/>
        <v>0.66796261813363134</v>
      </c>
      <c r="AA21">
        <f t="shared" si="14"/>
        <v>-0.61980888784735155</v>
      </c>
      <c r="AB21">
        <f t="shared" si="14"/>
        <v>0.4174052335171784</v>
      </c>
      <c r="AC21">
        <f t="shared" si="14"/>
        <v>0.71921690065605837</v>
      </c>
      <c r="AD21">
        <f t="shared" si="14"/>
        <v>1</v>
      </c>
      <c r="AE21">
        <f t="shared" si="14"/>
        <v>-0.88884277562186453</v>
      </c>
    </row>
    <row r="22" spans="2:31" x14ac:dyDescent="0.3">
      <c r="B22" t="s">
        <v>35</v>
      </c>
      <c r="L22">
        <f t="shared" ref="L22:M22" si="15">CORREL(L3:L13,$AE$3:$AE$13)</f>
        <v>0.84946143031906962</v>
      </c>
      <c r="M22">
        <f t="shared" si="15"/>
        <v>-0.84946143031906984</v>
      </c>
      <c r="N22">
        <f>CORREL(N3:N13,$AE$3:$AE$13)</f>
        <v>0.65874119022597266</v>
      </c>
      <c r="O22">
        <f t="shared" ref="O22:AE22" si="16">CORREL(O3:O13,$AE$3:$AE$13)</f>
        <v>3.2303032508263774E-2</v>
      </c>
      <c r="P22">
        <f t="shared" si="16"/>
        <v>-0.85310587597590348</v>
      </c>
      <c r="Q22">
        <f t="shared" si="16"/>
        <v>-0.27622818852683806</v>
      </c>
      <c r="R22">
        <f t="shared" si="16"/>
        <v>0.26669772575561301</v>
      </c>
      <c r="S22">
        <f t="shared" si="16"/>
        <v>0.64263969222348583</v>
      </c>
      <c r="T22">
        <f t="shared" si="16"/>
        <v>0.66974000242594012</v>
      </c>
      <c r="U22">
        <f t="shared" si="16"/>
        <v>0.84759256316419385</v>
      </c>
      <c r="V22">
        <f t="shared" si="16"/>
        <v>-0.84759256316419362</v>
      </c>
      <c r="W22">
        <f t="shared" si="16"/>
        <v>0.84946143031906962</v>
      </c>
      <c r="X22">
        <f t="shared" si="16"/>
        <v>-0.84946143031906984</v>
      </c>
      <c r="AA22">
        <f t="shared" si="16"/>
        <v>0.45335670312355608</v>
      </c>
      <c r="AB22">
        <f t="shared" si="16"/>
        <v>-0.7568564059691073</v>
      </c>
      <c r="AC22">
        <f t="shared" si="16"/>
        <v>-0.95752078151506914</v>
      </c>
      <c r="AD22">
        <f t="shared" si="16"/>
        <v>-0.88884277562186453</v>
      </c>
      <c r="AE22">
        <f t="shared" si="16"/>
        <v>1</v>
      </c>
    </row>
    <row r="23" spans="2:31" x14ac:dyDescent="0.3">
      <c r="B23" t="s">
        <v>35</v>
      </c>
    </row>
    <row r="25" spans="2:31" x14ac:dyDescent="0.3">
      <c r="B25" t="s">
        <v>37</v>
      </c>
      <c r="L25" s="40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30">
        <v>0</v>
      </c>
      <c r="V25">
        <v>0</v>
      </c>
      <c r="W25" t="s">
        <v>36</v>
      </c>
      <c r="X25" t="s">
        <v>36</v>
      </c>
      <c r="AA25" t="s">
        <v>36</v>
      </c>
      <c r="AB25" t="s">
        <v>36</v>
      </c>
      <c r="AC25" t="s">
        <v>36</v>
      </c>
      <c r="AD25" t="s">
        <v>36</v>
      </c>
      <c r="AE25" t="s">
        <v>36</v>
      </c>
    </row>
    <row r="26" spans="2:31" x14ac:dyDescent="0.3">
      <c r="U26" s="30" t="s">
        <v>122</v>
      </c>
    </row>
    <row r="27" spans="2:31" x14ac:dyDescent="0.3">
      <c r="B27" t="s">
        <v>43</v>
      </c>
      <c r="L27" s="40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t="s">
        <v>121</v>
      </c>
      <c r="V27">
        <v>0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</row>
    <row r="30" spans="2:31" x14ac:dyDescent="0.3">
      <c r="L30" t="str">
        <f t="shared" ref="L30:M30" si="17">L14</f>
        <v>x1</v>
      </c>
      <c r="M30" t="str">
        <f t="shared" si="17"/>
        <v>x2</v>
      </c>
      <c r="N30" t="str">
        <f>N14</f>
        <v>x3</v>
      </c>
      <c r="O30" t="str">
        <f t="shared" ref="O30:V30" si="18">O14</f>
        <v>x4</v>
      </c>
      <c r="P30" t="str">
        <f t="shared" si="18"/>
        <v>x5</v>
      </c>
      <c r="Q30" t="str">
        <f t="shared" si="18"/>
        <v>x6</v>
      </c>
      <c r="R30" t="str">
        <f t="shared" si="18"/>
        <v>x7</v>
      </c>
      <c r="S30" t="str">
        <f t="shared" si="18"/>
        <v>x8</v>
      </c>
      <c r="T30" t="str">
        <f t="shared" si="18"/>
        <v>x9</v>
      </c>
      <c r="U30" t="str">
        <f t="shared" si="18"/>
        <v>x10</v>
      </c>
      <c r="V30" t="str">
        <f t="shared" si="18"/>
        <v>x11</v>
      </c>
      <c r="W30" t="str">
        <f>AA14</f>
        <v>Y1</v>
      </c>
      <c r="X30" t="str">
        <f t="shared" ref="X30:AA30" si="19">AB14</f>
        <v>Y2</v>
      </c>
      <c r="Y30" t="str">
        <f t="shared" si="19"/>
        <v>Y3</v>
      </c>
      <c r="Z30" t="str">
        <f t="shared" si="19"/>
        <v>Y4</v>
      </c>
      <c r="AA30" t="str">
        <f t="shared" si="19"/>
        <v>Y5</v>
      </c>
    </row>
    <row r="31" spans="2:31" x14ac:dyDescent="0.3">
      <c r="K31">
        <f t="shared" ref="K31:K41" si="20">B3</f>
        <v>2011</v>
      </c>
      <c r="L31">
        <f>RANK(L3,L$3:L$13,L$25)</f>
        <v>11</v>
      </c>
      <c r="M31">
        <f t="shared" ref="L31:M31" si="21">RANK(M3,M$3:M$13,M$25)</f>
        <v>1</v>
      </c>
      <c r="N31">
        <f>RANK(N3,N$3:N$13,N$25)</f>
        <v>8</v>
      </c>
      <c r="O31">
        <f t="shared" ref="O31:V31" si="22">RANK(O3,O$3:O$13,O$25)</f>
        <v>6</v>
      </c>
      <c r="P31">
        <f t="shared" si="22"/>
        <v>4</v>
      </c>
      <c r="Q31">
        <f t="shared" si="22"/>
        <v>3</v>
      </c>
      <c r="R31">
        <f t="shared" si="22"/>
        <v>3</v>
      </c>
      <c r="S31">
        <f t="shared" si="22"/>
        <v>6</v>
      </c>
      <c r="T31">
        <f t="shared" si="22"/>
        <v>5</v>
      </c>
      <c r="U31">
        <f t="shared" si="22"/>
        <v>9</v>
      </c>
      <c r="V31">
        <f t="shared" si="22"/>
        <v>3</v>
      </c>
      <c r="W31">
        <f>INT(AA3*1000000)+10000</f>
        <v>10183</v>
      </c>
      <c r="X31">
        <f t="shared" ref="X31:AA41" si="23">INT(AB3*1000000)+10000</f>
        <v>15857</v>
      </c>
      <c r="Y31">
        <f t="shared" si="23"/>
        <v>169436</v>
      </c>
      <c r="Z31">
        <f t="shared" si="23"/>
        <v>669527</v>
      </c>
      <c r="AA31">
        <f t="shared" si="23"/>
        <v>184995</v>
      </c>
    </row>
    <row r="32" spans="2:31" x14ac:dyDescent="0.3">
      <c r="K32">
        <f t="shared" si="20"/>
        <v>2012</v>
      </c>
      <c r="L32">
        <f t="shared" ref="L32:M32" si="24">RANK(L4,L$3:L$13,L$25)</f>
        <v>9</v>
      </c>
      <c r="M32">
        <f t="shared" si="24"/>
        <v>3</v>
      </c>
      <c r="N32">
        <f t="shared" ref="N32:V41" si="25">RANK(N4,N$3:N$13,N$25)</f>
        <v>7</v>
      </c>
      <c r="O32">
        <f t="shared" si="25"/>
        <v>7</v>
      </c>
      <c r="P32">
        <f t="shared" si="25"/>
        <v>1</v>
      </c>
      <c r="Q32">
        <f t="shared" si="25"/>
        <v>7</v>
      </c>
      <c r="R32">
        <f t="shared" si="25"/>
        <v>3</v>
      </c>
      <c r="S32">
        <f t="shared" si="25"/>
        <v>6</v>
      </c>
      <c r="T32">
        <f t="shared" si="25"/>
        <v>5</v>
      </c>
      <c r="U32">
        <f t="shared" si="25"/>
        <v>8</v>
      </c>
      <c r="V32">
        <f t="shared" si="25"/>
        <v>4</v>
      </c>
      <c r="W32">
        <f t="shared" ref="W32:W41" si="26">INT(AA4*1000000)+10000</f>
        <v>10319</v>
      </c>
      <c r="X32">
        <f t="shared" si="23"/>
        <v>16389</v>
      </c>
      <c r="Y32">
        <f t="shared" si="23"/>
        <v>144504</v>
      </c>
      <c r="Z32">
        <f t="shared" si="23"/>
        <v>642587</v>
      </c>
      <c r="AA32">
        <f t="shared" si="23"/>
        <v>236198</v>
      </c>
    </row>
    <row r="33" spans="11:27" x14ac:dyDescent="0.3">
      <c r="K33">
        <f t="shared" si="20"/>
        <v>2013</v>
      </c>
      <c r="L33">
        <f t="shared" ref="L33:M33" si="27">RANK(L5,L$3:L$13,L$25)</f>
        <v>10</v>
      </c>
      <c r="M33">
        <f t="shared" si="27"/>
        <v>2</v>
      </c>
      <c r="N33">
        <f t="shared" si="25"/>
        <v>6</v>
      </c>
      <c r="O33">
        <f t="shared" si="25"/>
        <v>5</v>
      </c>
      <c r="P33">
        <f t="shared" si="25"/>
        <v>3</v>
      </c>
      <c r="Q33">
        <f t="shared" si="25"/>
        <v>6</v>
      </c>
      <c r="R33">
        <f t="shared" si="25"/>
        <v>3</v>
      </c>
      <c r="S33">
        <f t="shared" si="25"/>
        <v>6</v>
      </c>
      <c r="T33">
        <f t="shared" si="25"/>
        <v>5</v>
      </c>
      <c r="U33">
        <f t="shared" si="25"/>
        <v>11</v>
      </c>
      <c r="V33">
        <f t="shared" si="25"/>
        <v>1</v>
      </c>
      <c r="W33">
        <f t="shared" si="26"/>
        <v>10204</v>
      </c>
      <c r="X33">
        <f t="shared" si="23"/>
        <v>16131</v>
      </c>
      <c r="Y33">
        <f t="shared" si="23"/>
        <v>156535</v>
      </c>
      <c r="Z33">
        <f t="shared" si="23"/>
        <v>671557</v>
      </c>
      <c r="AA33">
        <f t="shared" si="23"/>
        <v>195571</v>
      </c>
    </row>
    <row r="34" spans="11:27" x14ac:dyDescent="0.3">
      <c r="K34">
        <f t="shared" si="20"/>
        <v>2015</v>
      </c>
      <c r="L34">
        <f t="shared" ref="L34:M34" si="28">RANK(L6,L$3:L$13,L$25)</f>
        <v>8</v>
      </c>
      <c r="M34">
        <f t="shared" si="28"/>
        <v>4</v>
      </c>
      <c r="N34">
        <f t="shared" si="25"/>
        <v>8</v>
      </c>
      <c r="O34">
        <f t="shared" si="25"/>
        <v>9</v>
      </c>
      <c r="P34">
        <f t="shared" si="25"/>
        <v>2</v>
      </c>
      <c r="Q34">
        <f t="shared" si="25"/>
        <v>5</v>
      </c>
      <c r="R34">
        <f t="shared" si="25"/>
        <v>3</v>
      </c>
      <c r="S34">
        <f t="shared" si="25"/>
        <v>6</v>
      </c>
      <c r="T34">
        <f t="shared" si="25"/>
        <v>5</v>
      </c>
      <c r="U34">
        <f t="shared" si="25"/>
        <v>10</v>
      </c>
      <c r="V34">
        <f t="shared" si="25"/>
        <v>2</v>
      </c>
      <c r="W34">
        <f t="shared" si="26"/>
        <v>10000</v>
      </c>
      <c r="X34">
        <f t="shared" si="23"/>
        <v>14646</v>
      </c>
      <c r="Y34">
        <f t="shared" si="23"/>
        <v>141165</v>
      </c>
      <c r="Z34">
        <f t="shared" si="23"/>
        <v>652244</v>
      </c>
      <c r="AA34">
        <f t="shared" si="23"/>
        <v>231944</v>
      </c>
    </row>
    <row r="35" spans="11:27" x14ac:dyDescent="0.3">
      <c r="K35">
        <f t="shared" si="20"/>
        <v>2016</v>
      </c>
      <c r="L35">
        <f t="shared" ref="L35:M35" si="29">RANK(L7,L$3:L$13,L$25)</f>
        <v>3</v>
      </c>
      <c r="M35">
        <f t="shared" si="29"/>
        <v>9</v>
      </c>
      <c r="N35">
        <f t="shared" si="25"/>
        <v>1</v>
      </c>
      <c r="O35">
        <f t="shared" si="25"/>
        <v>3</v>
      </c>
      <c r="P35">
        <f t="shared" si="25"/>
        <v>6</v>
      </c>
      <c r="Q35">
        <f t="shared" si="25"/>
        <v>11</v>
      </c>
      <c r="R35">
        <f t="shared" si="25"/>
        <v>3</v>
      </c>
      <c r="S35">
        <f t="shared" si="25"/>
        <v>2</v>
      </c>
      <c r="T35">
        <f t="shared" si="25"/>
        <v>2</v>
      </c>
      <c r="U35">
        <f t="shared" si="25"/>
        <v>3</v>
      </c>
      <c r="V35">
        <f t="shared" si="25"/>
        <v>9</v>
      </c>
      <c r="W35">
        <f t="shared" si="26"/>
        <v>11288</v>
      </c>
      <c r="X35">
        <f t="shared" si="23"/>
        <v>11288</v>
      </c>
      <c r="Y35">
        <f t="shared" si="23"/>
        <v>58969</v>
      </c>
      <c r="Z35">
        <f t="shared" si="23"/>
        <v>588608</v>
      </c>
      <c r="AA35">
        <f t="shared" si="23"/>
        <v>379845</v>
      </c>
    </row>
    <row r="36" spans="11:27" x14ac:dyDescent="0.3">
      <c r="K36">
        <f t="shared" si="20"/>
        <v>2017</v>
      </c>
      <c r="L36">
        <f t="shared" ref="L36:M36" si="30">RANK(L8,L$3:L$13,L$25)</f>
        <v>7</v>
      </c>
      <c r="M36">
        <f t="shared" si="30"/>
        <v>5</v>
      </c>
      <c r="N36">
        <f t="shared" si="25"/>
        <v>5</v>
      </c>
      <c r="O36">
        <f t="shared" si="25"/>
        <v>8</v>
      </c>
      <c r="P36">
        <f t="shared" si="25"/>
        <v>6</v>
      </c>
      <c r="Q36">
        <f t="shared" si="25"/>
        <v>2</v>
      </c>
      <c r="R36">
        <f t="shared" si="25"/>
        <v>3</v>
      </c>
      <c r="S36">
        <f t="shared" si="25"/>
        <v>3</v>
      </c>
      <c r="T36">
        <f t="shared" si="25"/>
        <v>5</v>
      </c>
      <c r="U36">
        <f t="shared" si="25"/>
        <v>7</v>
      </c>
      <c r="V36">
        <f t="shared" si="25"/>
        <v>5</v>
      </c>
      <c r="W36">
        <f t="shared" si="26"/>
        <v>10000</v>
      </c>
      <c r="X36">
        <f t="shared" si="23"/>
        <v>10000</v>
      </c>
      <c r="Y36">
        <f t="shared" si="23"/>
        <v>58076</v>
      </c>
      <c r="Z36">
        <f t="shared" si="23"/>
        <v>628990</v>
      </c>
      <c r="AA36">
        <f t="shared" si="23"/>
        <v>342932</v>
      </c>
    </row>
    <row r="37" spans="11:27" x14ac:dyDescent="0.3">
      <c r="K37">
        <f t="shared" si="20"/>
        <v>2018</v>
      </c>
      <c r="L37">
        <f t="shared" ref="L37:M37" si="31">RANK(L9,L$3:L$13,L$25)</f>
        <v>2</v>
      </c>
      <c r="M37">
        <f t="shared" si="31"/>
        <v>10</v>
      </c>
      <c r="N37">
        <f t="shared" si="25"/>
        <v>8</v>
      </c>
      <c r="O37">
        <f t="shared" si="25"/>
        <v>10</v>
      </c>
      <c r="P37">
        <f t="shared" si="25"/>
        <v>6</v>
      </c>
      <c r="Q37">
        <f t="shared" si="25"/>
        <v>1</v>
      </c>
      <c r="R37">
        <f t="shared" si="25"/>
        <v>3</v>
      </c>
      <c r="S37">
        <f t="shared" si="25"/>
        <v>6</v>
      </c>
      <c r="T37">
        <f t="shared" si="25"/>
        <v>5</v>
      </c>
      <c r="U37">
        <f t="shared" si="25"/>
        <v>1</v>
      </c>
      <c r="V37">
        <f t="shared" si="25"/>
        <v>11</v>
      </c>
      <c r="W37">
        <f t="shared" si="26"/>
        <v>10000</v>
      </c>
      <c r="X37">
        <f t="shared" si="23"/>
        <v>10000</v>
      </c>
      <c r="Y37">
        <f t="shared" si="23"/>
        <v>81428</v>
      </c>
      <c r="Z37">
        <f t="shared" si="23"/>
        <v>670714</v>
      </c>
      <c r="AA37">
        <f t="shared" si="23"/>
        <v>277857</v>
      </c>
    </row>
    <row r="38" spans="11:27" x14ac:dyDescent="0.3">
      <c r="K38">
        <f t="shared" si="20"/>
        <v>2019</v>
      </c>
      <c r="L38">
        <f t="shared" ref="L38:M38" si="32">RANK(L10,L$3:L$13,L$25)</f>
        <v>5</v>
      </c>
      <c r="M38">
        <f t="shared" si="32"/>
        <v>7</v>
      </c>
      <c r="N38">
        <f t="shared" si="25"/>
        <v>2</v>
      </c>
      <c r="O38">
        <f t="shared" si="25"/>
        <v>1</v>
      </c>
      <c r="P38">
        <f t="shared" si="25"/>
        <v>6</v>
      </c>
      <c r="Q38">
        <f t="shared" si="25"/>
        <v>10</v>
      </c>
      <c r="R38">
        <f t="shared" si="25"/>
        <v>3</v>
      </c>
      <c r="S38">
        <f t="shared" si="25"/>
        <v>4</v>
      </c>
      <c r="T38">
        <f t="shared" si="25"/>
        <v>3</v>
      </c>
      <c r="U38">
        <f t="shared" si="25"/>
        <v>5</v>
      </c>
      <c r="V38">
        <f t="shared" si="25"/>
        <v>7</v>
      </c>
      <c r="W38">
        <f t="shared" si="26"/>
        <v>10000</v>
      </c>
      <c r="X38">
        <f t="shared" si="23"/>
        <v>11687</v>
      </c>
      <c r="Y38">
        <f t="shared" si="23"/>
        <v>90168</v>
      </c>
      <c r="Z38">
        <f t="shared" si="23"/>
        <v>632784</v>
      </c>
      <c r="AA38">
        <f t="shared" si="23"/>
        <v>305358</v>
      </c>
    </row>
    <row r="39" spans="11:27" x14ac:dyDescent="0.3">
      <c r="K39">
        <f t="shared" si="20"/>
        <v>2020</v>
      </c>
      <c r="L39">
        <f t="shared" ref="L39:M39" si="33">RANK(L11,L$3:L$13,L$25)</f>
        <v>4</v>
      </c>
      <c r="M39">
        <f t="shared" si="33"/>
        <v>8</v>
      </c>
      <c r="N39">
        <f t="shared" si="25"/>
        <v>2</v>
      </c>
      <c r="O39">
        <f t="shared" si="25"/>
        <v>4</v>
      </c>
      <c r="P39">
        <f t="shared" si="25"/>
        <v>6</v>
      </c>
      <c r="Q39">
        <f t="shared" si="25"/>
        <v>9</v>
      </c>
      <c r="R39">
        <f t="shared" si="25"/>
        <v>1</v>
      </c>
      <c r="S39">
        <f t="shared" si="25"/>
        <v>6</v>
      </c>
      <c r="T39">
        <f t="shared" si="25"/>
        <v>3</v>
      </c>
      <c r="U39">
        <f t="shared" si="25"/>
        <v>6</v>
      </c>
      <c r="V39">
        <f t="shared" si="25"/>
        <v>6</v>
      </c>
      <c r="W39">
        <f t="shared" si="26"/>
        <v>10000</v>
      </c>
      <c r="X39">
        <f t="shared" si="23"/>
        <v>14379</v>
      </c>
      <c r="Y39">
        <f t="shared" si="23"/>
        <v>81532</v>
      </c>
      <c r="Z39">
        <f t="shared" si="23"/>
        <v>618759</v>
      </c>
      <c r="AA39">
        <f t="shared" si="23"/>
        <v>325328</v>
      </c>
    </row>
    <row r="40" spans="11:27" x14ac:dyDescent="0.3">
      <c r="K40">
        <f t="shared" si="20"/>
        <v>2021</v>
      </c>
      <c r="L40">
        <f t="shared" ref="L40:M40" si="34">RANK(L12,L$3:L$13,L$25)</f>
        <v>1</v>
      </c>
      <c r="M40">
        <f t="shared" si="34"/>
        <v>11</v>
      </c>
      <c r="N40">
        <f t="shared" si="25"/>
        <v>8</v>
      </c>
      <c r="O40">
        <f t="shared" si="25"/>
        <v>10</v>
      </c>
      <c r="P40">
        <f t="shared" si="25"/>
        <v>6</v>
      </c>
      <c r="Q40">
        <f t="shared" si="25"/>
        <v>4</v>
      </c>
      <c r="R40">
        <f t="shared" si="25"/>
        <v>3</v>
      </c>
      <c r="S40">
        <f t="shared" si="25"/>
        <v>1</v>
      </c>
      <c r="T40">
        <f t="shared" si="25"/>
        <v>1</v>
      </c>
      <c r="U40">
        <f t="shared" si="25"/>
        <v>2</v>
      </c>
      <c r="V40">
        <f t="shared" si="25"/>
        <v>10</v>
      </c>
      <c r="W40">
        <f t="shared" si="26"/>
        <v>11672</v>
      </c>
      <c r="X40">
        <f t="shared" si="23"/>
        <v>11672</v>
      </c>
      <c r="Y40">
        <f t="shared" si="23"/>
        <v>75217</v>
      </c>
      <c r="Z40">
        <f t="shared" si="23"/>
        <v>598628</v>
      </c>
      <c r="AA40">
        <f t="shared" si="23"/>
        <v>352809</v>
      </c>
    </row>
    <row r="41" spans="11:27" x14ac:dyDescent="0.3">
      <c r="K41">
        <f t="shared" si="20"/>
        <v>2022</v>
      </c>
      <c r="L41">
        <f t="shared" ref="L41:M41" si="35">RANK(L13,L$3:L$13,L$25)</f>
        <v>6</v>
      </c>
      <c r="M41">
        <f t="shared" si="35"/>
        <v>6</v>
      </c>
      <c r="N41">
        <f t="shared" si="25"/>
        <v>4</v>
      </c>
      <c r="O41">
        <f t="shared" si="25"/>
        <v>2</v>
      </c>
      <c r="P41">
        <f t="shared" si="25"/>
        <v>5</v>
      </c>
      <c r="Q41">
        <f t="shared" si="25"/>
        <v>8</v>
      </c>
      <c r="R41">
        <f t="shared" si="25"/>
        <v>2</v>
      </c>
      <c r="S41">
        <f t="shared" si="25"/>
        <v>5</v>
      </c>
      <c r="T41">
        <f t="shared" si="25"/>
        <v>5</v>
      </c>
      <c r="U41">
        <f t="shared" si="25"/>
        <v>4</v>
      </c>
      <c r="V41">
        <f t="shared" si="25"/>
        <v>8</v>
      </c>
      <c r="W41">
        <f t="shared" si="26"/>
        <v>10000</v>
      </c>
      <c r="X41">
        <f t="shared" si="23"/>
        <v>12699</v>
      </c>
      <c r="Y41">
        <f t="shared" si="23"/>
        <v>88272</v>
      </c>
      <c r="Z41">
        <f t="shared" si="23"/>
        <v>612789</v>
      </c>
      <c r="AA41">
        <f t="shared" si="23"/>
        <v>326239</v>
      </c>
    </row>
    <row r="42" spans="11:27" x14ac:dyDescent="0.3">
      <c r="W42" t="s">
        <v>135</v>
      </c>
    </row>
    <row r="43" spans="11:27" x14ac:dyDescent="0.3">
      <c r="K43">
        <f t="shared" ref="K43:K101" si="36">K31</f>
        <v>2011</v>
      </c>
      <c r="L43">
        <f t="shared" ref="L43:M43" si="37">L31</f>
        <v>11</v>
      </c>
      <c r="M43">
        <f t="shared" si="37"/>
        <v>1</v>
      </c>
      <c r="N43">
        <f t="shared" ref="N43:W43" si="38">N31</f>
        <v>8</v>
      </c>
      <c r="O43">
        <f t="shared" si="38"/>
        <v>6</v>
      </c>
      <c r="P43">
        <f t="shared" si="38"/>
        <v>4</v>
      </c>
      <c r="Q43">
        <f t="shared" si="38"/>
        <v>3</v>
      </c>
      <c r="R43">
        <f t="shared" si="38"/>
        <v>3</v>
      </c>
      <c r="S43">
        <f t="shared" si="38"/>
        <v>6</v>
      </c>
      <c r="T43">
        <f t="shared" si="38"/>
        <v>5</v>
      </c>
      <c r="U43" s="30">
        <f>12-U31</f>
        <v>3</v>
      </c>
      <c r="V43">
        <f t="shared" si="38"/>
        <v>3</v>
      </c>
      <c r="W43">
        <f t="shared" si="38"/>
        <v>10183</v>
      </c>
      <c r="X43">
        <f t="shared" ref="X43:AA43" si="39">X31</f>
        <v>15857</v>
      </c>
      <c r="Y43">
        <f t="shared" si="39"/>
        <v>169436</v>
      </c>
      <c r="Z43">
        <f t="shared" si="39"/>
        <v>669527</v>
      </c>
      <c r="AA43">
        <f t="shared" si="39"/>
        <v>184995</v>
      </c>
    </row>
    <row r="44" spans="11:27" x14ac:dyDescent="0.3">
      <c r="K44">
        <f t="shared" si="36"/>
        <v>2012</v>
      </c>
      <c r="L44">
        <f t="shared" ref="L44:M44" si="40">L32</f>
        <v>9</v>
      </c>
      <c r="M44">
        <f t="shared" si="40"/>
        <v>3</v>
      </c>
      <c r="N44">
        <f t="shared" ref="N44:W53" si="41">N32</f>
        <v>7</v>
      </c>
      <c r="O44">
        <f t="shared" si="41"/>
        <v>7</v>
      </c>
      <c r="P44">
        <f t="shared" si="41"/>
        <v>1</v>
      </c>
      <c r="Q44">
        <f t="shared" si="41"/>
        <v>7</v>
      </c>
      <c r="R44">
        <f t="shared" si="41"/>
        <v>3</v>
      </c>
      <c r="S44">
        <f t="shared" si="41"/>
        <v>6</v>
      </c>
      <c r="T44">
        <f t="shared" si="41"/>
        <v>5</v>
      </c>
      <c r="U44" s="30">
        <f t="shared" ref="U44:U53" si="42">12-U32</f>
        <v>4</v>
      </c>
      <c r="V44">
        <f t="shared" si="41"/>
        <v>4</v>
      </c>
      <c r="W44">
        <f t="shared" si="41"/>
        <v>10319</v>
      </c>
      <c r="X44">
        <f t="shared" ref="X44:AA44" si="43">X32</f>
        <v>16389</v>
      </c>
      <c r="Y44">
        <f t="shared" si="43"/>
        <v>144504</v>
      </c>
      <c r="Z44">
        <f t="shared" si="43"/>
        <v>642587</v>
      </c>
      <c r="AA44">
        <f t="shared" si="43"/>
        <v>236198</v>
      </c>
    </row>
    <row r="45" spans="11:27" x14ac:dyDescent="0.3">
      <c r="K45">
        <f t="shared" si="36"/>
        <v>2013</v>
      </c>
      <c r="L45">
        <f t="shared" ref="L45:M45" si="44">L33</f>
        <v>10</v>
      </c>
      <c r="M45">
        <f t="shared" si="44"/>
        <v>2</v>
      </c>
      <c r="N45">
        <f t="shared" si="41"/>
        <v>6</v>
      </c>
      <c r="O45">
        <f t="shared" si="41"/>
        <v>5</v>
      </c>
      <c r="P45">
        <f t="shared" si="41"/>
        <v>3</v>
      </c>
      <c r="Q45">
        <f t="shared" si="41"/>
        <v>6</v>
      </c>
      <c r="R45">
        <f t="shared" si="41"/>
        <v>3</v>
      </c>
      <c r="S45">
        <f t="shared" si="41"/>
        <v>6</v>
      </c>
      <c r="T45">
        <f t="shared" si="41"/>
        <v>5</v>
      </c>
      <c r="U45" s="30">
        <f t="shared" si="42"/>
        <v>1</v>
      </c>
      <c r="V45">
        <f t="shared" si="41"/>
        <v>1</v>
      </c>
      <c r="W45">
        <f t="shared" si="41"/>
        <v>10204</v>
      </c>
      <c r="X45">
        <f t="shared" ref="X45:AA45" si="45">X33</f>
        <v>16131</v>
      </c>
      <c r="Y45">
        <f t="shared" si="45"/>
        <v>156535</v>
      </c>
      <c r="Z45">
        <f t="shared" si="45"/>
        <v>671557</v>
      </c>
      <c r="AA45">
        <f t="shared" si="45"/>
        <v>195571</v>
      </c>
    </row>
    <row r="46" spans="11:27" x14ac:dyDescent="0.3">
      <c r="K46">
        <f t="shared" si="36"/>
        <v>2015</v>
      </c>
      <c r="L46">
        <f t="shared" ref="L46:M46" si="46">L34</f>
        <v>8</v>
      </c>
      <c r="M46">
        <f t="shared" si="46"/>
        <v>4</v>
      </c>
      <c r="N46">
        <f t="shared" si="41"/>
        <v>8</v>
      </c>
      <c r="O46">
        <f t="shared" si="41"/>
        <v>9</v>
      </c>
      <c r="P46">
        <f t="shared" si="41"/>
        <v>2</v>
      </c>
      <c r="Q46">
        <f t="shared" si="41"/>
        <v>5</v>
      </c>
      <c r="R46">
        <f t="shared" si="41"/>
        <v>3</v>
      </c>
      <c r="S46">
        <f t="shared" si="41"/>
        <v>6</v>
      </c>
      <c r="T46">
        <f t="shared" si="41"/>
        <v>5</v>
      </c>
      <c r="U46" s="30">
        <f t="shared" si="42"/>
        <v>2</v>
      </c>
      <c r="V46">
        <f t="shared" si="41"/>
        <v>2</v>
      </c>
      <c r="W46">
        <f t="shared" si="41"/>
        <v>10000</v>
      </c>
      <c r="X46">
        <f t="shared" ref="X46:AA46" si="47">X34</f>
        <v>14646</v>
      </c>
      <c r="Y46">
        <f t="shared" si="47"/>
        <v>141165</v>
      </c>
      <c r="Z46">
        <f t="shared" si="47"/>
        <v>652244</v>
      </c>
      <c r="AA46">
        <f t="shared" si="47"/>
        <v>231944</v>
      </c>
    </row>
    <row r="47" spans="11:27" x14ac:dyDescent="0.3">
      <c r="K47">
        <f t="shared" si="36"/>
        <v>2016</v>
      </c>
      <c r="L47">
        <f t="shared" ref="L47:M47" si="48">L35</f>
        <v>3</v>
      </c>
      <c r="M47">
        <f t="shared" si="48"/>
        <v>9</v>
      </c>
      <c r="N47">
        <f t="shared" si="41"/>
        <v>1</v>
      </c>
      <c r="O47">
        <f t="shared" si="41"/>
        <v>3</v>
      </c>
      <c r="P47">
        <f t="shared" si="41"/>
        <v>6</v>
      </c>
      <c r="Q47">
        <f t="shared" si="41"/>
        <v>11</v>
      </c>
      <c r="R47">
        <f t="shared" si="41"/>
        <v>3</v>
      </c>
      <c r="S47">
        <f t="shared" si="41"/>
        <v>2</v>
      </c>
      <c r="T47">
        <f t="shared" si="41"/>
        <v>2</v>
      </c>
      <c r="U47" s="30">
        <f t="shared" si="42"/>
        <v>9</v>
      </c>
      <c r="V47">
        <f t="shared" si="41"/>
        <v>9</v>
      </c>
      <c r="W47">
        <f t="shared" si="41"/>
        <v>11288</v>
      </c>
      <c r="X47">
        <f t="shared" ref="X47:AA47" si="49">X35</f>
        <v>11288</v>
      </c>
      <c r="Y47">
        <f t="shared" si="49"/>
        <v>58969</v>
      </c>
      <c r="Z47">
        <f t="shared" si="49"/>
        <v>588608</v>
      </c>
      <c r="AA47">
        <f t="shared" si="49"/>
        <v>379845</v>
      </c>
    </row>
    <row r="48" spans="11:27" x14ac:dyDescent="0.3">
      <c r="K48">
        <f t="shared" si="36"/>
        <v>2017</v>
      </c>
      <c r="L48">
        <f t="shared" ref="L48:M48" si="50">L36</f>
        <v>7</v>
      </c>
      <c r="M48">
        <f t="shared" si="50"/>
        <v>5</v>
      </c>
      <c r="N48">
        <f t="shared" si="41"/>
        <v>5</v>
      </c>
      <c r="O48">
        <f t="shared" si="41"/>
        <v>8</v>
      </c>
      <c r="P48">
        <f t="shared" si="41"/>
        <v>6</v>
      </c>
      <c r="Q48">
        <f t="shared" si="41"/>
        <v>2</v>
      </c>
      <c r="R48">
        <f t="shared" si="41"/>
        <v>3</v>
      </c>
      <c r="S48">
        <f t="shared" si="41"/>
        <v>3</v>
      </c>
      <c r="T48">
        <f t="shared" si="41"/>
        <v>5</v>
      </c>
      <c r="U48" s="30">
        <f t="shared" si="42"/>
        <v>5</v>
      </c>
      <c r="V48">
        <f t="shared" si="41"/>
        <v>5</v>
      </c>
      <c r="W48">
        <f t="shared" si="41"/>
        <v>10000</v>
      </c>
      <c r="X48">
        <f t="shared" ref="X48:AA48" si="51">X36</f>
        <v>10000</v>
      </c>
      <c r="Y48">
        <f t="shared" si="51"/>
        <v>58076</v>
      </c>
      <c r="Z48">
        <f t="shared" si="51"/>
        <v>628990</v>
      </c>
      <c r="AA48">
        <f t="shared" si="51"/>
        <v>342932</v>
      </c>
    </row>
    <row r="49" spans="11:27" x14ac:dyDescent="0.3">
      <c r="K49">
        <f t="shared" si="36"/>
        <v>2018</v>
      </c>
      <c r="L49">
        <f t="shared" ref="L49:M49" si="52">L37</f>
        <v>2</v>
      </c>
      <c r="M49">
        <f t="shared" si="52"/>
        <v>10</v>
      </c>
      <c r="N49">
        <f t="shared" si="41"/>
        <v>8</v>
      </c>
      <c r="O49">
        <f t="shared" si="41"/>
        <v>10</v>
      </c>
      <c r="P49">
        <f t="shared" si="41"/>
        <v>6</v>
      </c>
      <c r="Q49">
        <f t="shared" si="41"/>
        <v>1</v>
      </c>
      <c r="R49">
        <f t="shared" si="41"/>
        <v>3</v>
      </c>
      <c r="S49">
        <f t="shared" si="41"/>
        <v>6</v>
      </c>
      <c r="T49">
        <f t="shared" si="41"/>
        <v>5</v>
      </c>
      <c r="U49" s="30">
        <f t="shared" si="42"/>
        <v>11</v>
      </c>
      <c r="V49">
        <f t="shared" si="41"/>
        <v>11</v>
      </c>
      <c r="W49">
        <f t="shared" si="41"/>
        <v>10000</v>
      </c>
      <c r="X49">
        <f t="shared" ref="X49:AA49" si="53">X37</f>
        <v>10000</v>
      </c>
      <c r="Y49">
        <f t="shared" si="53"/>
        <v>81428</v>
      </c>
      <c r="Z49">
        <f t="shared" si="53"/>
        <v>670714</v>
      </c>
      <c r="AA49">
        <f t="shared" si="53"/>
        <v>277857</v>
      </c>
    </row>
    <row r="50" spans="11:27" x14ac:dyDescent="0.3">
      <c r="K50">
        <f t="shared" si="36"/>
        <v>2019</v>
      </c>
      <c r="L50">
        <f t="shared" ref="L50:M50" si="54">L38</f>
        <v>5</v>
      </c>
      <c r="M50">
        <f t="shared" si="54"/>
        <v>7</v>
      </c>
      <c r="N50">
        <f t="shared" si="41"/>
        <v>2</v>
      </c>
      <c r="O50">
        <f t="shared" si="41"/>
        <v>1</v>
      </c>
      <c r="P50">
        <f t="shared" si="41"/>
        <v>6</v>
      </c>
      <c r="Q50">
        <f t="shared" si="41"/>
        <v>10</v>
      </c>
      <c r="R50">
        <f t="shared" si="41"/>
        <v>3</v>
      </c>
      <c r="S50">
        <f t="shared" si="41"/>
        <v>4</v>
      </c>
      <c r="T50">
        <f t="shared" si="41"/>
        <v>3</v>
      </c>
      <c r="U50" s="30">
        <f t="shared" si="42"/>
        <v>7</v>
      </c>
      <c r="V50">
        <f t="shared" si="41"/>
        <v>7</v>
      </c>
      <c r="W50">
        <f t="shared" si="41"/>
        <v>10000</v>
      </c>
      <c r="X50">
        <f t="shared" ref="X50:AA50" si="55">X38</f>
        <v>11687</v>
      </c>
      <c r="Y50">
        <f t="shared" si="55"/>
        <v>90168</v>
      </c>
      <c r="Z50">
        <f t="shared" si="55"/>
        <v>632784</v>
      </c>
      <c r="AA50">
        <f t="shared" si="55"/>
        <v>305358</v>
      </c>
    </row>
    <row r="51" spans="11:27" x14ac:dyDescent="0.3">
      <c r="K51">
        <f t="shared" si="36"/>
        <v>2020</v>
      </c>
      <c r="L51">
        <f t="shared" ref="L51:M51" si="56">L39</f>
        <v>4</v>
      </c>
      <c r="M51">
        <f t="shared" si="56"/>
        <v>8</v>
      </c>
      <c r="N51">
        <f t="shared" si="41"/>
        <v>2</v>
      </c>
      <c r="O51">
        <f t="shared" si="41"/>
        <v>4</v>
      </c>
      <c r="P51">
        <f t="shared" si="41"/>
        <v>6</v>
      </c>
      <c r="Q51">
        <f t="shared" si="41"/>
        <v>9</v>
      </c>
      <c r="R51">
        <f t="shared" si="41"/>
        <v>1</v>
      </c>
      <c r="S51">
        <f t="shared" si="41"/>
        <v>6</v>
      </c>
      <c r="T51">
        <f t="shared" si="41"/>
        <v>3</v>
      </c>
      <c r="U51" s="30">
        <f t="shared" si="42"/>
        <v>6</v>
      </c>
      <c r="V51">
        <f t="shared" si="41"/>
        <v>6</v>
      </c>
      <c r="W51">
        <f t="shared" si="41"/>
        <v>10000</v>
      </c>
      <c r="X51">
        <f t="shared" ref="X51:AA51" si="57">X39</f>
        <v>14379</v>
      </c>
      <c r="Y51">
        <f t="shared" si="57"/>
        <v>81532</v>
      </c>
      <c r="Z51">
        <f t="shared" si="57"/>
        <v>618759</v>
      </c>
      <c r="AA51">
        <f t="shared" si="57"/>
        <v>325328</v>
      </c>
    </row>
    <row r="52" spans="11:27" x14ac:dyDescent="0.3">
      <c r="K52">
        <f t="shared" si="36"/>
        <v>2021</v>
      </c>
      <c r="L52">
        <f t="shared" ref="L52:M52" si="58">L40</f>
        <v>1</v>
      </c>
      <c r="M52">
        <f t="shared" si="58"/>
        <v>11</v>
      </c>
      <c r="N52">
        <f t="shared" si="41"/>
        <v>8</v>
      </c>
      <c r="O52">
        <f t="shared" si="41"/>
        <v>10</v>
      </c>
      <c r="P52">
        <f t="shared" si="41"/>
        <v>6</v>
      </c>
      <c r="Q52">
        <f t="shared" si="41"/>
        <v>4</v>
      </c>
      <c r="R52">
        <f t="shared" si="41"/>
        <v>3</v>
      </c>
      <c r="S52">
        <f t="shared" si="41"/>
        <v>1</v>
      </c>
      <c r="T52">
        <f t="shared" si="41"/>
        <v>1</v>
      </c>
      <c r="U52" s="30">
        <f t="shared" si="42"/>
        <v>10</v>
      </c>
      <c r="V52">
        <f t="shared" si="41"/>
        <v>10</v>
      </c>
      <c r="W52">
        <f t="shared" si="41"/>
        <v>11672</v>
      </c>
      <c r="X52">
        <f t="shared" ref="X52:AA52" si="59">X40</f>
        <v>11672</v>
      </c>
      <c r="Y52">
        <f t="shared" si="59"/>
        <v>75217</v>
      </c>
      <c r="Z52">
        <f t="shared" si="59"/>
        <v>598628</v>
      </c>
      <c r="AA52">
        <f t="shared" si="59"/>
        <v>352809</v>
      </c>
    </row>
    <row r="53" spans="11:27" x14ac:dyDescent="0.3">
      <c r="K53">
        <f t="shared" si="36"/>
        <v>2022</v>
      </c>
      <c r="L53">
        <f t="shared" ref="L53:M53" si="60">L41</f>
        <v>6</v>
      </c>
      <c r="M53">
        <f t="shared" si="60"/>
        <v>6</v>
      </c>
      <c r="N53">
        <f t="shared" si="41"/>
        <v>4</v>
      </c>
      <c r="O53">
        <f t="shared" si="41"/>
        <v>2</v>
      </c>
      <c r="P53">
        <f t="shared" si="41"/>
        <v>5</v>
      </c>
      <c r="Q53">
        <f t="shared" si="41"/>
        <v>8</v>
      </c>
      <c r="R53">
        <f t="shared" si="41"/>
        <v>2</v>
      </c>
      <c r="S53">
        <f t="shared" si="41"/>
        <v>5</v>
      </c>
      <c r="T53">
        <f t="shared" si="41"/>
        <v>5</v>
      </c>
      <c r="U53" s="30">
        <f t="shared" si="42"/>
        <v>8</v>
      </c>
      <c r="V53">
        <f t="shared" si="41"/>
        <v>8</v>
      </c>
      <c r="W53">
        <f t="shared" si="41"/>
        <v>10000</v>
      </c>
      <c r="X53">
        <f t="shared" ref="X53:AA53" si="61">X41</f>
        <v>12699</v>
      </c>
      <c r="Y53">
        <f t="shared" si="61"/>
        <v>88272</v>
      </c>
      <c r="Z53">
        <f t="shared" si="61"/>
        <v>612789</v>
      </c>
      <c r="AA53">
        <f t="shared" si="61"/>
        <v>326239</v>
      </c>
    </row>
    <row r="54" spans="11:27" x14ac:dyDescent="0.3">
      <c r="U54" s="30"/>
      <c r="W54" t="s">
        <v>136</v>
      </c>
    </row>
    <row r="55" spans="11:27" x14ac:dyDescent="0.3">
      <c r="K55">
        <f t="shared" si="36"/>
        <v>2011</v>
      </c>
      <c r="L55">
        <v>11</v>
      </c>
      <c r="M55">
        <v>1</v>
      </c>
      <c r="N55">
        <v>8</v>
      </c>
      <c r="O55">
        <v>6</v>
      </c>
      <c r="P55">
        <v>4</v>
      </c>
      <c r="Q55">
        <v>3</v>
      </c>
      <c r="R55">
        <v>3</v>
      </c>
      <c r="S55">
        <v>6</v>
      </c>
      <c r="T55">
        <v>5</v>
      </c>
      <c r="U55" s="30">
        <v>3</v>
      </c>
      <c r="V55">
        <v>3</v>
      </c>
      <c r="W55">
        <f>X43</f>
        <v>15857</v>
      </c>
    </row>
    <row r="56" spans="11:27" x14ac:dyDescent="0.3">
      <c r="K56">
        <f t="shared" si="36"/>
        <v>2012</v>
      </c>
      <c r="L56">
        <v>9</v>
      </c>
      <c r="M56">
        <v>3</v>
      </c>
      <c r="N56">
        <v>7</v>
      </c>
      <c r="O56">
        <v>7</v>
      </c>
      <c r="P56">
        <v>1</v>
      </c>
      <c r="Q56">
        <v>7</v>
      </c>
      <c r="R56">
        <v>3</v>
      </c>
      <c r="S56">
        <v>6</v>
      </c>
      <c r="T56">
        <v>5</v>
      </c>
      <c r="U56" s="30">
        <v>4</v>
      </c>
      <c r="V56">
        <v>4</v>
      </c>
      <c r="W56">
        <f t="shared" ref="W56:W65" si="62">X44</f>
        <v>16389</v>
      </c>
    </row>
    <row r="57" spans="11:27" x14ac:dyDescent="0.3">
      <c r="K57">
        <f t="shared" si="36"/>
        <v>2013</v>
      </c>
      <c r="L57">
        <v>10</v>
      </c>
      <c r="M57">
        <v>2</v>
      </c>
      <c r="N57">
        <v>6</v>
      </c>
      <c r="O57">
        <v>5</v>
      </c>
      <c r="P57">
        <v>3</v>
      </c>
      <c r="Q57">
        <v>6</v>
      </c>
      <c r="R57">
        <v>3</v>
      </c>
      <c r="S57">
        <v>6</v>
      </c>
      <c r="T57">
        <v>5</v>
      </c>
      <c r="U57" s="30">
        <v>1</v>
      </c>
      <c r="V57">
        <v>1</v>
      </c>
      <c r="W57">
        <f t="shared" si="62"/>
        <v>16131</v>
      </c>
    </row>
    <row r="58" spans="11:27" x14ac:dyDescent="0.3">
      <c r="K58">
        <f t="shared" si="36"/>
        <v>2015</v>
      </c>
      <c r="L58">
        <v>8</v>
      </c>
      <c r="M58">
        <v>4</v>
      </c>
      <c r="N58">
        <v>8</v>
      </c>
      <c r="O58">
        <v>9</v>
      </c>
      <c r="P58">
        <v>2</v>
      </c>
      <c r="Q58">
        <v>5</v>
      </c>
      <c r="R58">
        <v>3</v>
      </c>
      <c r="S58">
        <v>6</v>
      </c>
      <c r="T58">
        <v>5</v>
      </c>
      <c r="U58" s="30">
        <v>2</v>
      </c>
      <c r="V58">
        <v>2</v>
      </c>
      <c r="W58">
        <f t="shared" si="62"/>
        <v>14646</v>
      </c>
    </row>
    <row r="59" spans="11:27" x14ac:dyDescent="0.3">
      <c r="K59">
        <f t="shared" si="36"/>
        <v>2016</v>
      </c>
      <c r="L59">
        <v>3</v>
      </c>
      <c r="M59">
        <v>9</v>
      </c>
      <c r="N59">
        <v>1</v>
      </c>
      <c r="O59">
        <v>3</v>
      </c>
      <c r="P59">
        <v>6</v>
      </c>
      <c r="Q59">
        <v>11</v>
      </c>
      <c r="R59">
        <v>3</v>
      </c>
      <c r="S59">
        <v>2</v>
      </c>
      <c r="T59">
        <v>2</v>
      </c>
      <c r="U59" s="30">
        <v>9</v>
      </c>
      <c r="V59">
        <v>9</v>
      </c>
      <c r="W59">
        <f t="shared" si="62"/>
        <v>11288</v>
      </c>
    </row>
    <row r="60" spans="11:27" x14ac:dyDescent="0.3">
      <c r="K60">
        <f t="shared" si="36"/>
        <v>2017</v>
      </c>
      <c r="L60">
        <v>7</v>
      </c>
      <c r="M60">
        <v>5</v>
      </c>
      <c r="N60">
        <v>5</v>
      </c>
      <c r="O60">
        <v>8</v>
      </c>
      <c r="P60">
        <v>6</v>
      </c>
      <c r="Q60">
        <v>2</v>
      </c>
      <c r="R60">
        <v>3</v>
      </c>
      <c r="S60">
        <v>3</v>
      </c>
      <c r="T60">
        <v>5</v>
      </c>
      <c r="U60" s="30">
        <v>5</v>
      </c>
      <c r="V60">
        <v>5</v>
      </c>
      <c r="W60">
        <f t="shared" si="62"/>
        <v>10000</v>
      </c>
    </row>
    <row r="61" spans="11:27" x14ac:dyDescent="0.3">
      <c r="K61">
        <f t="shared" si="36"/>
        <v>2018</v>
      </c>
      <c r="L61">
        <v>2</v>
      </c>
      <c r="M61">
        <v>10</v>
      </c>
      <c r="N61">
        <v>8</v>
      </c>
      <c r="O61">
        <v>10</v>
      </c>
      <c r="P61">
        <v>6</v>
      </c>
      <c r="Q61">
        <v>1</v>
      </c>
      <c r="R61">
        <v>3</v>
      </c>
      <c r="S61">
        <v>6</v>
      </c>
      <c r="T61">
        <v>5</v>
      </c>
      <c r="U61" s="30">
        <v>11</v>
      </c>
      <c r="V61">
        <v>11</v>
      </c>
      <c r="W61">
        <f t="shared" si="62"/>
        <v>10000</v>
      </c>
    </row>
    <row r="62" spans="11:27" x14ac:dyDescent="0.3">
      <c r="K62">
        <f t="shared" si="36"/>
        <v>2019</v>
      </c>
      <c r="L62">
        <v>5</v>
      </c>
      <c r="M62">
        <v>7</v>
      </c>
      <c r="N62">
        <v>2</v>
      </c>
      <c r="O62">
        <v>1</v>
      </c>
      <c r="P62">
        <v>6</v>
      </c>
      <c r="Q62">
        <v>10</v>
      </c>
      <c r="R62">
        <v>3</v>
      </c>
      <c r="S62">
        <v>4</v>
      </c>
      <c r="T62">
        <v>3</v>
      </c>
      <c r="U62" s="30">
        <v>7</v>
      </c>
      <c r="V62">
        <v>7</v>
      </c>
      <c r="W62">
        <f t="shared" si="62"/>
        <v>11687</v>
      </c>
    </row>
    <row r="63" spans="11:27" x14ac:dyDescent="0.3">
      <c r="K63">
        <f t="shared" si="36"/>
        <v>2020</v>
      </c>
      <c r="L63">
        <v>4</v>
      </c>
      <c r="M63">
        <v>8</v>
      </c>
      <c r="N63">
        <v>2</v>
      </c>
      <c r="O63">
        <v>4</v>
      </c>
      <c r="P63">
        <v>6</v>
      </c>
      <c r="Q63">
        <v>9</v>
      </c>
      <c r="R63">
        <v>1</v>
      </c>
      <c r="S63">
        <v>6</v>
      </c>
      <c r="T63">
        <v>3</v>
      </c>
      <c r="U63" s="30">
        <v>6</v>
      </c>
      <c r="V63">
        <v>6</v>
      </c>
      <c r="W63">
        <f t="shared" si="62"/>
        <v>14379</v>
      </c>
    </row>
    <row r="64" spans="11:27" x14ac:dyDescent="0.3">
      <c r="K64">
        <f t="shared" si="36"/>
        <v>2021</v>
      </c>
      <c r="L64">
        <v>1</v>
      </c>
      <c r="M64">
        <v>11</v>
      </c>
      <c r="N64">
        <v>8</v>
      </c>
      <c r="O64">
        <v>10</v>
      </c>
      <c r="P64">
        <v>6</v>
      </c>
      <c r="Q64">
        <v>4</v>
      </c>
      <c r="R64">
        <v>3</v>
      </c>
      <c r="S64">
        <v>1</v>
      </c>
      <c r="T64">
        <v>1</v>
      </c>
      <c r="U64" s="30">
        <v>10</v>
      </c>
      <c r="V64">
        <v>10</v>
      </c>
      <c r="W64">
        <f t="shared" si="62"/>
        <v>11672</v>
      </c>
    </row>
    <row r="65" spans="11:23" x14ac:dyDescent="0.3">
      <c r="K65">
        <f t="shared" si="36"/>
        <v>2022</v>
      </c>
      <c r="L65">
        <v>6</v>
      </c>
      <c r="M65">
        <v>6</v>
      </c>
      <c r="N65">
        <v>4</v>
      </c>
      <c r="O65">
        <v>2</v>
      </c>
      <c r="P65">
        <v>5</v>
      </c>
      <c r="Q65">
        <v>8</v>
      </c>
      <c r="R65">
        <v>2</v>
      </c>
      <c r="S65">
        <v>5</v>
      </c>
      <c r="T65">
        <v>5</v>
      </c>
      <c r="U65" s="30">
        <v>8</v>
      </c>
      <c r="V65">
        <v>8</v>
      </c>
      <c r="W65">
        <f t="shared" si="62"/>
        <v>12699</v>
      </c>
    </row>
    <row r="66" spans="11:23" x14ac:dyDescent="0.3">
      <c r="U66" s="30"/>
      <c r="W66" t="s">
        <v>137</v>
      </c>
    </row>
    <row r="67" spans="11:23" x14ac:dyDescent="0.3">
      <c r="K67">
        <f t="shared" si="36"/>
        <v>2011</v>
      </c>
      <c r="L67">
        <v>11</v>
      </c>
      <c r="M67">
        <v>1</v>
      </c>
      <c r="N67">
        <v>8</v>
      </c>
      <c r="O67">
        <v>6</v>
      </c>
      <c r="P67">
        <v>4</v>
      </c>
      <c r="Q67">
        <v>3</v>
      </c>
      <c r="R67">
        <v>3</v>
      </c>
      <c r="S67">
        <v>6</v>
      </c>
      <c r="T67">
        <v>5</v>
      </c>
      <c r="U67" s="30">
        <v>3</v>
      </c>
      <c r="V67">
        <v>3</v>
      </c>
      <c r="W67">
        <f>Y43</f>
        <v>169436</v>
      </c>
    </row>
    <row r="68" spans="11:23" x14ac:dyDescent="0.3">
      <c r="K68">
        <f t="shared" si="36"/>
        <v>2012</v>
      </c>
      <c r="L68">
        <v>9</v>
      </c>
      <c r="M68">
        <v>3</v>
      </c>
      <c r="N68">
        <v>7</v>
      </c>
      <c r="O68">
        <v>7</v>
      </c>
      <c r="P68">
        <v>1</v>
      </c>
      <c r="Q68">
        <v>7</v>
      </c>
      <c r="R68">
        <v>3</v>
      </c>
      <c r="S68">
        <v>6</v>
      </c>
      <c r="T68">
        <v>5</v>
      </c>
      <c r="U68" s="30">
        <v>4</v>
      </c>
      <c r="V68">
        <v>4</v>
      </c>
      <c r="W68">
        <f t="shared" ref="W68:W77" si="63">Y44</f>
        <v>144504</v>
      </c>
    </row>
    <row r="69" spans="11:23" x14ac:dyDescent="0.3">
      <c r="K69">
        <f t="shared" si="36"/>
        <v>2013</v>
      </c>
      <c r="L69">
        <v>10</v>
      </c>
      <c r="M69">
        <v>2</v>
      </c>
      <c r="N69">
        <v>6</v>
      </c>
      <c r="O69">
        <v>5</v>
      </c>
      <c r="P69">
        <v>3</v>
      </c>
      <c r="Q69">
        <v>6</v>
      </c>
      <c r="R69">
        <v>3</v>
      </c>
      <c r="S69">
        <v>6</v>
      </c>
      <c r="T69">
        <v>5</v>
      </c>
      <c r="U69" s="30">
        <v>1</v>
      </c>
      <c r="V69">
        <v>1</v>
      </c>
      <c r="W69">
        <f t="shared" si="63"/>
        <v>156535</v>
      </c>
    </row>
    <row r="70" spans="11:23" x14ac:dyDescent="0.3">
      <c r="K70">
        <f t="shared" si="36"/>
        <v>2015</v>
      </c>
      <c r="L70">
        <v>8</v>
      </c>
      <c r="M70">
        <v>4</v>
      </c>
      <c r="N70">
        <v>8</v>
      </c>
      <c r="O70">
        <v>9</v>
      </c>
      <c r="P70">
        <v>2</v>
      </c>
      <c r="Q70">
        <v>5</v>
      </c>
      <c r="R70">
        <v>3</v>
      </c>
      <c r="S70">
        <v>6</v>
      </c>
      <c r="T70">
        <v>5</v>
      </c>
      <c r="U70" s="30">
        <v>2</v>
      </c>
      <c r="V70">
        <v>2</v>
      </c>
      <c r="W70">
        <f t="shared" si="63"/>
        <v>141165</v>
      </c>
    </row>
    <row r="71" spans="11:23" x14ac:dyDescent="0.3">
      <c r="K71">
        <f t="shared" si="36"/>
        <v>2016</v>
      </c>
      <c r="L71">
        <v>3</v>
      </c>
      <c r="M71">
        <v>9</v>
      </c>
      <c r="N71">
        <v>1</v>
      </c>
      <c r="O71">
        <v>3</v>
      </c>
      <c r="P71">
        <v>6</v>
      </c>
      <c r="Q71">
        <v>11</v>
      </c>
      <c r="R71">
        <v>3</v>
      </c>
      <c r="S71">
        <v>2</v>
      </c>
      <c r="T71">
        <v>2</v>
      </c>
      <c r="U71" s="30">
        <v>9</v>
      </c>
      <c r="V71">
        <v>9</v>
      </c>
      <c r="W71">
        <f t="shared" si="63"/>
        <v>58969</v>
      </c>
    </row>
    <row r="72" spans="11:23" x14ac:dyDescent="0.3">
      <c r="K72">
        <f t="shared" si="36"/>
        <v>2017</v>
      </c>
      <c r="L72">
        <v>7</v>
      </c>
      <c r="M72">
        <v>5</v>
      </c>
      <c r="N72">
        <v>5</v>
      </c>
      <c r="O72">
        <v>8</v>
      </c>
      <c r="P72">
        <v>6</v>
      </c>
      <c r="Q72">
        <v>2</v>
      </c>
      <c r="R72">
        <v>3</v>
      </c>
      <c r="S72">
        <v>3</v>
      </c>
      <c r="T72">
        <v>5</v>
      </c>
      <c r="U72" s="30">
        <v>5</v>
      </c>
      <c r="V72">
        <v>5</v>
      </c>
      <c r="W72">
        <f t="shared" si="63"/>
        <v>58076</v>
      </c>
    </row>
    <row r="73" spans="11:23" x14ac:dyDescent="0.3">
      <c r="K73">
        <f t="shared" si="36"/>
        <v>2018</v>
      </c>
      <c r="L73">
        <v>2</v>
      </c>
      <c r="M73">
        <v>10</v>
      </c>
      <c r="N73">
        <v>8</v>
      </c>
      <c r="O73">
        <v>10</v>
      </c>
      <c r="P73">
        <v>6</v>
      </c>
      <c r="Q73">
        <v>1</v>
      </c>
      <c r="R73">
        <v>3</v>
      </c>
      <c r="S73">
        <v>6</v>
      </c>
      <c r="T73">
        <v>5</v>
      </c>
      <c r="U73" s="30">
        <v>11</v>
      </c>
      <c r="V73">
        <v>11</v>
      </c>
      <c r="W73">
        <f t="shared" si="63"/>
        <v>81428</v>
      </c>
    </row>
    <row r="74" spans="11:23" x14ac:dyDescent="0.3">
      <c r="K74">
        <f t="shared" si="36"/>
        <v>2019</v>
      </c>
      <c r="L74">
        <v>5</v>
      </c>
      <c r="M74">
        <v>7</v>
      </c>
      <c r="N74">
        <v>2</v>
      </c>
      <c r="O74">
        <v>1</v>
      </c>
      <c r="P74">
        <v>6</v>
      </c>
      <c r="Q74">
        <v>10</v>
      </c>
      <c r="R74">
        <v>3</v>
      </c>
      <c r="S74">
        <v>4</v>
      </c>
      <c r="T74">
        <v>3</v>
      </c>
      <c r="U74" s="30">
        <v>7</v>
      </c>
      <c r="V74">
        <v>7</v>
      </c>
      <c r="W74">
        <f t="shared" si="63"/>
        <v>90168</v>
      </c>
    </row>
    <row r="75" spans="11:23" x14ac:dyDescent="0.3">
      <c r="K75">
        <f t="shared" si="36"/>
        <v>2020</v>
      </c>
      <c r="L75">
        <v>4</v>
      </c>
      <c r="M75">
        <v>8</v>
      </c>
      <c r="N75">
        <v>2</v>
      </c>
      <c r="O75">
        <v>4</v>
      </c>
      <c r="P75">
        <v>6</v>
      </c>
      <c r="Q75">
        <v>9</v>
      </c>
      <c r="R75">
        <v>1</v>
      </c>
      <c r="S75">
        <v>6</v>
      </c>
      <c r="T75">
        <v>3</v>
      </c>
      <c r="U75" s="30">
        <v>6</v>
      </c>
      <c r="V75">
        <v>6</v>
      </c>
      <c r="W75">
        <f t="shared" si="63"/>
        <v>81532</v>
      </c>
    </row>
    <row r="76" spans="11:23" x14ac:dyDescent="0.3">
      <c r="K76">
        <f t="shared" si="36"/>
        <v>2021</v>
      </c>
      <c r="L76">
        <v>1</v>
      </c>
      <c r="M76">
        <v>11</v>
      </c>
      <c r="N76">
        <v>8</v>
      </c>
      <c r="O76">
        <v>10</v>
      </c>
      <c r="P76">
        <v>6</v>
      </c>
      <c r="Q76">
        <v>4</v>
      </c>
      <c r="R76">
        <v>3</v>
      </c>
      <c r="S76">
        <v>1</v>
      </c>
      <c r="T76">
        <v>1</v>
      </c>
      <c r="U76" s="30">
        <v>10</v>
      </c>
      <c r="V76">
        <v>10</v>
      </c>
      <c r="W76">
        <f t="shared" si="63"/>
        <v>75217</v>
      </c>
    </row>
    <row r="77" spans="11:23" x14ac:dyDescent="0.3">
      <c r="K77">
        <f t="shared" si="36"/>
        <v>2022</v>
      </c>
      <c r="L77">
        <v>6</v>
      </c>
      <c r="M77">
        <v>6</v>
      </c>
      <c r="N77">
        <v>4</v>
      </c>
      <c r="O77">
        <v>2</v>
      </c>
      <c r="P77">
        <v>5</v>
      </c>
      <c r="Q77">
        <v>8</v>
      </c>
      <c r="R77">
        <v>2</v>
      </c>
      <c r="S77">
        <v>5</v>
      </c>
      <c r="T77">
        <v>5</v>
      </c>
      <c r="U77" s="30">
        <v>8</v>
      </c>
      <c r="V77">
        <v>8</v>
      </c>
      <c r="W77">
        <f t="shared" si="63"/>
        <v>88272</v>
      </c>
    </row>
    <row r="78" spans="11:23" x14ac:dyDescent="0.3">
      <c r="U78" s="30"/>
      <c r="W78" t="s">
        <v>138</v>
      </c>
    </row>
    <row r="79" spans="11:23" x14ac:dyDescent="0.3">
      <c r="K79">
        <f t="shared" si="36"/>
        <v>2011</v>
      </c>
      <c r="L79">
        <v>11</v>
      </c>
      <c r="M79">
        <v>1</v>
      </c>
      <c r="N79">
        <v>8</v>
      </c>
      <c r="O79">
        <v>6</v>
      </c>
      <c r="P79">
        <v>4</v>
      </c>
      <c r="Q79">
        <v>3</v>
      </c>
      <c r="R79">
        <v>3</v>
      </c>
      <c r="S79">
        <v>6</v>
      </c>
      <c r="T79">
        <v>5</v>
      </c>
      <c r="U79" s="30">
        <v>3</v>
      </c>
      <c r="V79">
        <v>3</v>
      </c>
      <c r="W79">
        <f>Z43</f>
        <v>669527</v>
      </c>
    </row>
    <row r="80" spans="11:23" x14ac:dyDescent="0.3">
      <c r="K80">
        <f t="shared" si="36"/>
        <v>2012</v>
      </c>
      <c r="L80">
        <v>9</v>
      </c>
      <c r="M80">
        <v>3</v>
      </c>
      <c r="N80">
        <v>7</v>
      </c>
      <c r="O80">
        <v>7</v>
      </c>
      <c r="P80">
        <v>1</v>
      </c>
      <c r="Q80">
        <v>7</v>
      </c>
      <c r="R80">
        <v>3</v>
      </c>
      <c r="S80">
        <v>6</v>
      </c>
      <c r="T80">
        <v>5</v>
      </c>
      <c r="U80" s="30">
        <v>4</v>
      </c>
      <c r="V80">
        <v>4</v>
      </c>
      <c r="W80">
        <f t="shared" ref="W80:W89" si="64">Z44</f>
        <v>642587</v>
      </c>
    </row>
    <row r="81" spans="11:23" x14ac:dyDescent="0.3">
      <c r="K81">
        <f t="shared" si="36"/>
        <v>2013</v>
      </c>
      <c r="L81">
        <v>10</v>
      </c>
      <c r="M81">
        <v>2</v>
      </c>
      <c r="N81">
        <v>6</v>
      </c>
      <c r="O81">
        <v>5</v>
      </c>
      <c r="P81">
        <v>3</v>
      </c>
      <c r="Q81">
        <v>6</v>
      </c>
      <c r="R81">
        <v>3</v>
      </c>
      <c r="S81">
        <v>6</v>
      </c>
      <c r="T81">
        <v>5</v>
      </c>
      <c r="U81" s="30">
        <v>1</v>
      </c>
      <c r="V81">
        <v>1</v>
      </c>
      <c r="W81">
        <f t="shared" si="64"/>
        <v>671557</v>
      </c>
    </row>
    <row r="82" spans="11:23" x14ac:dyDescent="0.3">
      <c r="K82">
        <f t="shared" si="36"/>
        <v>2015</v>
      </c>
      <c r="L82">
        <v>8</v>
      </c>
      <c r="M82">
        <v>4</v>
      </c>
      <c r="N82">
        <v>8</v>
      </c>
      <c r="O82">
        <v>9</v>
      </c>
      <c r="P82">
        <v>2</v>
      </c>
      <c r="Q82">
        <v>5</v>
      </c>
      <c r="R82">
        <v>3</v>
      </c>
      <c r="S82">
        <v>6</v>
      </c>
      <c r="T82">
        <v>5</v>
      </c>
      <c r="U82" s="30">
        <v>2</v>
      </c>
      <c r="V82">
        <v>2</v>
      </c>
      <c r="W82">
        <f t="shared" si="64"/>
        <v>652244</v>
      </c>
    </row>
    <row r="83" spans="11:23" x14ac:dyDescent="0.3">
      <c r="K83">
        <f t="shared" si="36"/>
        <v>2016</v>
      </c>
      <c r="L83">
        <v>3</v>
      </c>
      <c r="M83">
        <v>9</v>
      </c>
      <c r="N83">
        <v>1</v>
      </c>
      <c r="O83">
        <v>3</v>
      </c>
      <c r="P83">
        <v>6</v>
      </c>
      <c r="Q83">
        <v>11</v>
      </c>
      <c r="R83">
        <v>3</v>
      </c>
      <c r="S83">
        <v>2</v>
      </c>
      <c r="T83">
        <v>2</v>
      </c>
      <c r="U83" s="30">
        <v>9</v>
      </c>
      <c r="V83">
        <v>9</v>
      </c>
      <c r="W83">
        <f t="shared" si="64"/>
        <v>588608</v>
      </c>
    </row>
    <row r="84" spans="11:23" x14ac:dyDescent="0.3">
      <c r="K84">
        <f t="shared" si="36"/>
        <v>2017</v>
      </c>
      <c r="L84">
        <v>7</v>
      </c>
      <c r="M84">
        <v>5</v>
      </c>
      <c r="N84">
        <v>5</v>
      </c>
      <c r="O84">
        <v>8</v>
      </c>
      <c r="P84">
        <v>6</v>
      </c>
      <c r="Q84">
        <v>2</v>
      </c>
      <c r="R84">
        <v>3</v>
      </c>
      <c r="S84">
        <v>3</v>
      </c>
      <c r="T84">
        <v>5</v>
      </c>
      <c r="U84" s="30">
        <v>5</v>
      </c>
      <c r="V84">
        <v>5</v>
      </c>
      <c r="W84">
        <f t="shared" si="64"/>
        <v>628990</v>
      </c>
    </row>
    <row r="85" spans="11:23" x14ac:dyDescent="0.3">
      <c r="K85">
        <f t="shared" si="36"/>
        <v>2018</v>
      </c>
      <c r="L85">
        <v>2</v>
      </c>
      <c r="M85">
        <v>10</v>
      </c>
      <c r="N85">
        <v>8</v>
      </c>
      <c r="O85">
        <v>10</v>
      </c>
      <c r="P85">
        <v>6</v>
      </c>
      <c r="Q85">
        <v>1</v>
      </c>
      <c r="R85">
        <v>3</v>
      </c>
      <c r="S85">
        <v>6</v>
      </c>
      <c r="T85">
        <v>5</v>
      </c>
      <c r="U85" s="30">
        <v>11</v>
      </c>
      <c r="V85">
        <v>11</v>
      </c>
      <c r="W85">
        <f t="shared" si="64"/>
        <v>670714</v>
      </c>
    </row>
    <row r="86" spans="11:23" x14ac:dyDescent="0.3">
      <c r="K86">
        <f t="shared" si="36"/>
        <v>2019</v>
      </c>
      <c r="L86">
        <v>5</v>
      </c>
      <c r="M86">
        <v>7</v>
      </c>
      <c r="N86">
        <v>2</v>
      </c>
      <c r="O86">
        <v>1</v>
      </c>
      <c r="P86">
        <v>6</v>
      </c>
      <c r="Q86">
        <v>10</v>
      </c>
      <c r="R86">
        <v>3</v>
      </c>
      <c r="S86">
        <v>4</v>
      </c>
      <c r="T86">
        <v>3</v>
      </c>
      <c r="U86" s="30">
        <v>7</v>
      </c>
      <c r="V86">
        <v>7</v>
      </c>
      <c r="W86">
        <f t="shared" si="64"/>
        <v>632784</v>
      </c>
    </row>
    <row r="87" spans="11:23" x14ac:dyDescent="0.3">
      <c r="K87">
        <f t="shared" si="36"/>
        <v>2020</v>
      </c>
      <c r="L87">
        <v>4</v>
      </c>
      <c r="M87">
        <v>8</v>
      </c>
      <c r="N87">
        <v>2</v>
      </c>
      <c r="O87">
        <v>4</v>
      </c>
      <c r="P87">
        <v>6</v>
      </c>
      <c r="Q87">
        <v>9</v>
      </c>
      <c r="R87">
        <v>1</v>
      </c>
      <c r="S87">
        <v>6</v>
      </c>
      <c r="T87">
        <v>3</v>
      </c>
      <c r="U87" s="30">
        <v>6</v>
      </c>
      <c r="V87">
        <v>6</v>
      </c>
      <c r="W87">
        <f t="shared" si="64"/>
        <v>618759</v>
      </c>
    </row>
    <row r="88" spans="11:23" x14ac:dyDescent="0.3">
      <c r="K88">
        <f t="shared" si="36"/>
        <v>2021</v>
      </c>
      <c r="L88">
        <v>1</v>
      </c>
      <c r="M88">
        <v>11</v>
      </c>
      <c r="N88">
        <v>8</v>
      </c>
      <c r="O88">
        <v>10</v>
      </c>
      <c r="P88">
        <v>6</v>
      </c>
      <c r="Q88">
        <v>4</v>
      </c>
      <c r="R88">
        <v>3</v>
      </c>
      <c r="S88">
        <v>1</v>
      </c>
      <c r="T88">
        <v>1</v>
      </c>
      <c r="U88" s="30">
        <v>10</v>
      </c>
      <c r="V88">
        <v>10</v>
      </c>
      <c r="W88">
        <f t="shared" si="64"/>
        <v>598628</v>
      </c>
    </row>
    <row r="89" spans="11:23" x14ac:dyDescent="0.3">
      <c r="K89">
        <f t="shared" si="36"/>
        <v>2022</v>
      </c>
      <c r="L89">
        <v>6</v>
      </c>
      <c r="M89">
        <v>6</v>
      </c>
      <c r="N89">
        <v>4</v>
      </c>
      <c r="O89">
        <v>2</v>
      </c>
      <c r="P89">
        <v>5</v>
      </c>
      <c r="Q89">
        <v>8</v>
      </c>
      <c r="R89">
        <v>2</v>
      </c>
      <c r="S89">
        <v>5</v>
      </c>
      <c r="T89">
        <v>5</v>
      </c>
      <c r="U89" s="30">
        <v>8</v>
      </c>
      <c r="V89">
        <v>8</v>
      </c>
      <c r="W89">
        <f t="shared" si="64"/>
        <v>612789</v>
      </c>
    </row>
    <row r="90" spans="11:23" x14ac:dyDescent="0.3">
      <c r="U90" s="30"/>
      <c r="W90" t="s">
        <v>139</v>
      </c>
    </row>
    <row r="91" spans="11:23" x14ac:dyDescent="0.3">
      <c r="K91">
        <f t="shared" si="36"/>
        <v>2011</v>
      </c>
      <c r="L91">
        <v>11</v>
      </c>
      <c r="M91">
        <v>1</v>
      </c>
      <c r="N91">
        <v>8</v>
      </c>
      <c r="O91">
        <v>6</v>
      </c>
      <c r="P91">
        <v>4</v>
      </c>
      <c r="Q91">
        <v>3</v>
      </c>
      <c r="R91">
        <v>3</v>
      </c>
      <c r="S91">
        <v>6</v>
      </c>
      <c r="T91">
        <v>5</v>
      </c>
      <c r="U91" s="30">
        <v>3</v>
      </c>
      <c r="V91">
        <v>3</v>
      </c>
      <c r="W91">
        <f>AA43</f>
        <v>184995</v>
      </c>
    </row>
    <row r="92" spans="11:23" x14ac:dyDescent="0.3">
      <c r="K92">
        <f t="shared" si="36"/>
        <v>2012</v>
      </c>
      <c r="L92">
        <v>9</v>
      </c>
      <c r="M92">
        <v>3</v>
      </c>
      <c r="N92">
        <v>7</v>
      </c>
      <c r="O92">
        <v>7</v>
      </c>
      <c r="P92">
        <v>1</v>
      </c>
      <c r="Q92">
        <v>7</v>
      </c>
      <c r="R92">
        <v>3</v>
      </c>
      <c r="S92">
        <v>6</v>
      </c>
      <c r="T92">
        <v>5</v>
      </c>
      <c r="U92" s="30">
        <v>4</v>
      </c>
      <c r="V92">
        <v>4</v>
      </c>
      <c r="W92">
        <f t="shared" ref="W92:W101" si="65">AA44</f>
        <v>236198</v>
      </c>
    </row>
    <row r="93" spans="11:23" x14ac:dyDescent="0.3">
      <c r="K93">
        <f t="shared" si="36"/>
        <v>2013</v>
      </c>
      <c r="L93">
        <v>10</v>
      </c>
      <c r="M93">
        <v>2</v>
      </c>
      <c r="N93">
        <v>6</v>
      </c>
      <c r="O93">
        <v>5</v>
      </c>
      <c r="P93">
        <v>3</v>
      </c>
      <c r="Q93">
        <v>6</v>
      </c>
      <c r="R93">
        <v>3</v>
      </c>
      <c r="S93">
        <v>6</v>
      </c>
      <c r="T93">
        <v>5</v>
      </c>
      <c r="U93" s="30">
        <v>1</v>
      </c>
      <c r="V93">
        <v>1</v>
      </c>
      <c r="W93">
        <f t="shared" si="65"/>
        <v>195571</v>
      </c>
    </row>
    <row r="94" spans="11:23" x14ac:dyDescent="0.3">
      <c r="K94">
        <f t="shared" si="36"/>
        <v>2015</v>
      </c>
      <c r="L94">
        <v>8</v>
      </c>
      <c r="M94">
        <v>4</v>
      </c>
      <c r="N94">
        <v>8</v>
      </c>
      <c r="O94">
        <v>9</v>
      </c>
      <c r="P94">
        <v>2</v>
      </c>
      <c r="Q94">
        <v>5</v>
      </c>
      <c r="R94">
        <v>3</v>
      </c>
      <c r="S94">
        <v>6</v>
      </c>
      <c r="T94">
        <v>5</v>
      </c>
      <c r="U94" s="30">
        <v>2</v>
      </c>
      <c r="V94">
        <v>2</v>
      </c>
      <c r="W94">
        <f t="shared" si="65"/>
        <v>231944</v>
      </c>
    </row>
    <row r="95" spans="11:23" x14ac:dyDescent="0.3">
      <c r="K95">
        <f t="shared" si="36"/>
        <v>2016</v>
      </c>
      <c r="L95">
        <v>3</v>
      </c>
      <c r="M95">
        <v>9</v>
      </c>
      <c r="N95">
        <v>1</v>
      </c>
      <c r="O95">
        <v>3</v>
      </c>
      <c r="P95">
        <v>6</v>
      </c>
      <c r="Q95">
        <v>11</v>
      </c>
      <c r="R95">
        <v>3</v>
      </c>
      <c r="S95">
        <v>2</v>
      </c>
      <c r="T95">
        <v>2</v>
      </c>
      <c r="U95" s="30">
        <v>9</v>
      </c>
      <c r="V95">
        <v>9</v>
      </c>
      <c r="W95">
        <f t="shared" si="65"/>
        <v>379845</v>
      </c>
    </row>
    <row r="96" spans="11:23" x14ac:dyDescent="0.3">
      <c r="K96">
        <f t="shared" si="36"/>
        <v>2017</v>
      </c>
      <c r="L96">
        <v>7</v>
      </c>
      <c r="M96">
        <v>5</v>
      </c>
      <c r="N96">
        <v>5</v>
      </c>
      <c r="O96">
        <v>8</v>
      </c>
      <c r="P96">
        <v>6</v>
      </c>
      <c r="Q96">
        <v>2</v>
      </c>
      <c r="R96">
        <v>3</v>
      </c>
      <c r="S96">
        <v>3</v>
      </c>
      <c r="T96">
        <v>5</v>
      </c>
      <c r="U96" s="30">
        <v>5</v>
      </c>
      <c r="V96">
        <v>5</v>
      </c>
      <c r="W96">
        <f t="shared" si="65"/>
        <v>342932</v>
      </c>
    </row>
    <row r="97" spans="11:23" x14ac:dyDescent="0.3">
      <c r="K97">
        <f t="shared" si="36"/>
        <v>2018</v>
      </c>
      <c r="L97">
        <v>2</v>
      </c>
      <c r="M97">
        <v>10</v>
      </c>
      <c r="N97">
        <v>8</v>
      </c>
      <c r="O97">
        <v>10</v>
      </c>
      <c r="P97">
        <v>6</v>
      </c>
      <c r="Q97">
        <v>1</v>
      </c>
      <c r="R97">
        <v>3</v>
      </c>
      <c r="S97">
        <v>6</v>
      </c>
      <c r="T97">
        <v>5</v>
      </c>
      <c r="U97" s="30">
        <v>11</v>
      </c>
      <c r="V97">
        <v>11</v>
      </c>
      <c r="W97">
        <f t="shared" si="65"/>
        <v>277857</v>
      </c>
    </row>
    <row r="98" spans="11:23" x14ac:dyDescent="0.3">
      <c r="K98">
        <f t="shared" si="36"/>
        <v>2019</v>
      </c>
      <c r="L98">
        <v>5</v>
      </c>
      <c r="M98">
        <v>7</v>
      </c>
      <c r="N98">
        <v>2</v>
      </c>
      <c r="O98">
        <v>1</v>
      </c>
      <c r="P98">
        <v>6</v>
      </c>
      <c r="Q98">
        <v>10</v>
      </c>
      <c r="R98">
        <v>3</v>
      </c>
      <c r="S98">
        <v>4</v>
      </c>
      <c r="T98">
        <v>3</v>
      </c>
      <c r="U98" s="30">
        <v>7</v>
      </c>
      <c r="V98">
        <v>7</v>
      </c>
      <c r="W98">
        <f t="shared" si="65"/>
        <v>305358</v>
      </c>
    </row>
    <row r="99" spans="11:23" x14ac:dyDescent="0.3">
      <c r="K99">
        <f t="shared" si="36"/>
        <v>2020</v>
      </c>
      <c r="L99">
        <v>4</v>
      </c>
      <c r="M99">
        <v>8</v>
      </c>
      <c r="N99">
        <v>2</v>
      </c>
      <c r="O99">
        <v>4</v>
      </c>
      <c r="P99">
        <v>6</v>
      </c>
      <c r="Q99">
        <v>9</v>
      </c>
      <c r="R99">
        <v>1</v>
      </c>
      <c r="S99">
        <v>6</v>
      </c>
      <c r="T99">
        <v>3</v>
      </c>
      <c r="U99" s="30">
        <v>6</v>
      </c>
      <c r="V99">
        <v>6</v>
      </c>
      <c r="W99">
        <f t="shared" si="65"/>
        <v>325328</v>
      </c>
    </row>
    <row r="100" spans="11:23" x14ac:dyDescent="0.3">
      <c r="K100">
        <f t="shared" si="36"/>
        <v>2021</v>
      </c>
      <c r="L100">
        <v>1</v>
      </c>
      <c r="M100">
        <v>11</v>
      </c>
      <c r="N100">
        <v>8</v>
      </c>
      <c r="O100">
        <v>10</v>
      </c>
      <c r="P100">
        <v>6</v>
      </c>
      <c r="Q100">
        <v>4</v>
      </c>
      <c r="R100">
        <v>3</v>
      </c>
      <c r="S100">
        <v>1</v>
      </c>
      <c r="T100">
        <v>1</v>
      </c>
      <c r="U100" s="30">
        <v>10</v>
      </c>
      <c r="V100">
        <v>10</v>
      </c>
      <c r="W100">
        <f t="shared" si="65"/>
        <v>352809</v>
      </c>
    </row>
    <row r="101" spans="11:23" x14ac:dyDescent="0.3">
      <c r="K101">
        <f t="shared" si="36"/>
        <v>2022</v>
      </c>
      <c r="L101">
        <v>6</v>
      </c>
      <c r="M101">
        <v>6</v>
      </c>
      <c r="N101">
        <v>4</v>
      </c>
      <c r="O101">
        <v>2</v>
      </c>
      <c r="P101">
        <v>5</v>
      </c>
      <c r="Q101">
        <v>8</v>
      </c>
      <c r="R101">
        <v>2</v>
      </c>
      <c r="S101">
        <v>5</v>
      </c>
      <c r="T101">
        <v>5</v>
      </c>
      <c r="U101" s="30">
        <v>8</v>
      </c>
      <c r="V101">
        <v>8</v>
      </c>
      <c r="W101">
        <f t="shared" si="65"/>
        <v>326239</v>
      </c>
    </row>
    <row r="104" spans="11:23" x14ac:dyDescent="0.3">
      <c r="U104" t="s">
        <v>190</v>
      </c>
    </row>
    <row r="105" spans="11:23" x14ac:dyDescent="0.3">
      <c r="U105" t="s">
        <v>193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3634-9D75-471E-89E0-D55010DFC5E7}">
  <dimension ref="A1:BT145"/>
  <sheetViews>
    <sheetView topLeftCell="U1" zoomScale="58" workbookViewId="0">
      <selection activeCell="BD1" sqref="BD1"/>
    </sheetView>
  </sheetViews>
  <sheetFormatPr defaultRowHeight="14.4" x14ac:dyDescent="0.3"/>
  <sheetData>
    <row r="1" spans="1:69" ht="18" x14ac:dyDescent="0.3">
      <c r="A1" s="20"/>
      <c r="Q1" t="s">
        <v>326</v>
      </c>
      <c r="R1" t="s">
        <v>217</v>
      </c>
      <c r="S1" s="20"/>
      <c r="AJ1" t="s">
        <v>327</v>
      </c>
      <c r="AK1" t="s">
        <v>217</v>
      </c>
      <c r="AL1" s="20"/>
      <c r="BC1" t="s">
        <v>327</v>
      </c>
      <c r="BD1" t="s">
        <v>409</v>
      </c>
      <c r="BE1" s="20"/>
    </row>
    <row r="2" spans="1:69" x14ac:dyDescent="0.3">
      <c r="A2" s="21"/>
      <c r="S2" s="21"/>
      <c r="AL2" s="21"/>
      <c r="BE2" s="21"/>
    </row>
    <row r="5" spans="1:69" ht="18" x14ac:dyDescent="0.3">
      <c r="A5" s="22" t="s">
        <v>49</v>
      </c>
      <c r="B5" s="23">
        <v>9063018</v>
      </c>
      <c r="C5" s="22" t="s">
        <v>50</v>
      </c>
      <c r="D5" s="23">
        <v>11</v>
      </c>
      <c r="E5" s="22" t="s">
        <v>51</v>
      </c>
      <c r="F5" s="23">
        <v>11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123</v>
      </c>
      <c r="S5" s="36" t="s">
        <v>49</v>
      </c>
      <c r="T5" s="37">
        <v>3843728</v>
      </c>
      <c r="U5" s="36" t="s">
        <v>50</v>
      </c>
      <c r="V5" s="37">
        <v>11</v>
      </c>
      <c r="W5" s="36" t="s">
        <v>51</v>
      </c>
      <c r="X5" s="37">
        <v>11</v>
      </c>
      <c r="Y5" s="36" t="s">
        <v>52</v>
      </c>
      <c r="Z5" s="37">
        <v>11</v>
      </c>
      <c r="AA5" s="36" t="s">
        <v>53</v>
      </c>
      <c r="AB5" s="37">
        <v>0</v>
      </c>
      <c r="AC5" s="36" t="s">
        <v>54</v>
      </c>
      <c r="AD5" s="37" t="s">
        <v>280</v>
      </c>
      <c r="AL5" s="36" t="s">
        <v>49</v>
      </c>
      <c r="AM5" s="37">
        <v>6424196</v>
      </c>
      <c r="AN5" s="36" t="s">
        <v>50</v>
      </c>
      <c r="AO5" s="37">
        <v>11</v>
      </c>
      <c r="AP5" s="36" t="s">
        <v>51</v>
      </c>
      <c r="AQ5" s="37">
        <v>11</v>
      </c>
      <c r="AR5" s="36" t="s">
        <v>52</v>
      </c>
      <c r="AS5" s="37">
        <v>11</v>
      </c>
      <c r="AT5" s="36" t="s">
        <v>53</v>
      </c>
      <c r="AU5" s="37">
        <v>0</v>
      </c>
      <c r="AV5" s="36" t="s">
        <v>54</v>
      </c>
      <c r="AW5" s="37" t="s">
        <v>318</v>
      </c>
      <c r="BE5" s="36" t="s">
        <v>49</v>
      </c>
      <c r="BF5" s="37">
        <v>8576666</v>
      </c>
      <c r="BG5" s="36" t="s">
        <v>50</v>
      </c>
      <c r="BH5" s="37">
        <v>11</v>
      </c>
      <c r="BI5" s="36" t="s">
        <v>51</v>
      </c>
      <c r="BJ5" s="37">
        <v>11</v>
      </c>
      <c r="BK5" s="36" t="s">
        <v>52</v>
      </c>
      <c r="BL5" s="37">
        <v>11</v>
      </c>
      <c r="BM5" s="36" t="s">
        <v>53</v>
      </c>
      <c r="BN5" s="37">
        <v>0</v>
      </c>
      <c r="BO5" s="36" t="s">
        <v>54</v>
      </c>
      <c r="BP5" s="37" t="s">
        <v>387</v>
      </c>
    </row>
    <row r="6" spans="1:69" ht="18.600000000000001" thickBot="1" x14ac:dyDescent="0.35">
      <c r="A6" s="20"/>
      <c r="S6" s="20"/>
      <c r="AL6" s="20"/>
      <c r="BE6" s="20"/>
    </row>
    <row r="7" spans="1:69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124</v>
      </c>
      <c r="L7" s="24" t="s">
        <v>125</v>
      </c>
      <c r="M7" s="24" t="s">
        <v>126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 t="s">
        <v>61</v>
      </c>
      <c r="Y7" s="24" t="s">
        <v>62</v>
      </c>
      <c r="Z7" s="24" t="s">
        <v>63</v>
      </c>
      <c r="AA7" s="24" t="s">
        <v>64</v>
      </c>
      <c r="AB7" s="24" t="s">
        <v>65</v>
      </c>
      <c r="AC7" s="24" t="s">
        <v>124</v>
      </c>
      <c r="AD7" s="24" t="s">
        <v>125</v>
      </c>
      <c r="AE7" s="24" t="s">
        <v>126</v>
      </c>
      <c r="AL7" s="24" t="s">
        <v>56</v>
      </c>
      <c r="AM7" s="24" t="s">
        <v>57</v>
      </c>
      <c r="AN7" s="24" t="s">
        <v>58</v>
      </c>
      <c r="AO7" s="24" t="s">
        <v>59</v>
      </c>
      <c r="AP7" s="24" t="s">
        <v>60</v>
      </c>
      <c r="AQ7" s="24" t="s">
        <v>61</v>
      </c>
      <c r="AR7" s="24" t="s">
        <v>62</v>
      </c>
      <c r="AS7" s="24" t="s">
        <v>63</v>
      </c>
      <c r="AT7" s="24" t="s">
        <v>64</v>
      </c>
      <c r="AU7" s="24" t="s">
        <v>65</v>
      </c>
      <c r="AV7" s="24" t="s">
        <v>124</v>
      </c>
      <c r="AW7" s="24" t="s">
        <v>125</v>
      </c>
      <c r="AX7" s="24" t="s">
        <v>126</v>
      </c>
      <c r="BE7" s="24" t="s">
        <v>56</v>
      </c>
      <c r="BF7" s="24" t="s">
        <v>57</v>
      </c>
      <c r="BG7" s="24" t="s">
        <v>58</v>
      </c>
      <c r="BH7" s="24" t="s">
        <v>59</v>
      </c>
      <c r="BI7" s="24" t="s">
        <v>60</v>
      </c>
      <c r="BJ7" s="24" t="s">
        <v>61</v>
      </c>
      <c r="BK7" s="24" t="s">
        <v>62</v>
      </c>
      <c r="BL7" s="24" t="s">
        <v>63</v>
      </c>
      <c r="BM7" s="24" t="s">
        <v>64</v>
      </c>
      <c r="BN7" s="24" t="s">
        <v>65</v>
      </c>
      <c r="BO7" s="24" t="s">
        <v>124</v>
      </c>
      <c r="BP7" s="24" t="s">
        <v>125</v>
      </c>
      <c r="BQ7" s="24" t="s">
        <v>126</v>
      </c>
    </row>
    <row r="8" spans="1:69" ht="15" thickBot="1" x14ac:dyDescent="0.35">
      <c r="A8" s="24" t="s">
        <v>67</v>
      </c>
      <c r="B8" s="25">
        <v>11</v>
      </c>
      <c r="C8" s="25">
        <v>1</v>
      </c>
      <c r="D8" s="25">
        <v>8</v>
      </c>
      <c r="E8" s="25">
        <v>6</v>
      </c>
      <c r="F8" s="25">
        <v>4</v>
      </c>
      <c r="G8" s="25">
        <v>3</v>
      </c>
      <c r="H8" s="25">
        <v>3</v>
      </c>
      <c r="I8" s="25">
        <v>6</v>
      </c>
      <c r="J8" s="25">
        <v>5</v>
      </c>
      <c r="K8" s="25">
        <v>3</v>
      </c>
      <c r="L8" s="25">
        <v>3</v>
      </c>
      <c r="M8" s="25">
        <v>10183</v>
      </c>
      <c r="S8" s="24" t="s">
        <v>67</v>
      </c>
      <c r="T8" s="25">
        <v>11</v>
      </c>
      <c r="U8" s="25">
        <v>11</v>
      </c>
      <c r="V8" s="25">
        <v>3</v>
      </c>
      <c r="W8" s="25">
        <v>5</v>
      </c>
      <c r="X8" s="25">
        <v>5</v>
      </c>
      <c r="Y8" s="25">
        <v>1</v>
      </c>
      <c r="Z8" s="25">
        <v>5</v>
      </c>
      <c r="AA8" s="25">
        <v>6</v>
      </c>
      <c r="AB8" s="25">
        <v>10</v>
      </c>
      <c r="AC8" s="25">
        <v>2</v>
      </c>
      <c r="AD8" s="25">
        <v>2</v>
      </c>
      <c r="AE8" s="25">
        <v>10183</v>
      </c>
      <c r="AL8" s="24" t="s">
        <v>67</v>
      </c>
      <c r="AM8" s="25">
        <v>1</v>
      </c>
      <c r="AN8" s="25">
        <v>1</v>
      </c>
      <c r="AO8" s="25">
        <v>9</v>
      </c>
      <c r="AP8" s="25">
        <v>5</v>
      </c>
      <c r="AQ8" s="25">
        <v>6</v>
      </c>
      <c r="AR8" s="25">
        <v>11</v>
      </c>
      <c r="AS8" s="25">
        <v>5</v>
      </c>
      <c r="AT8" s="25">
        <v>6</v>
      </c>
      <c r="AU8" s="25">
        <v>10</v>
      </c>
      <c r="AV8" s="25">
        <v>2</v>
      </c>
      <c r="AW8" s="25">
        <v>2</v>
      </c>
      <c r="AX8" s="25">
        <v>10183</v>
      </c>
      <c r="BE8" s="24" t="s">
        <v>67</v>
      </c>
      <c r="BF8" s="25">
        <v>11</v>
      </c>
      <c r="BG8" s="25">
        <v>11</v>
      </c>
      <c r="BH8" s="25">
        <v>1</v>
      </c>
      <c r="BI8" s="25">
        <v>6</v>
      </c>
      <c r="BJ8" s="25">
        <v>8</v>
      </c>
      <c r="BK8" s="25">
        <v>9</v>
      </c>
      <c r="BL8" s="25">
        <v>1</v>
      </c>
      <c r="BM8" s="25">
        <v>6</v>
      </c>
      <c r="BN8" s="25">
        <v>5</v>
      </c>
      <c r="BO8" s="25">
        <v>9</v>
      </c>
      <c r="BP8" s="25">
        <v>9</v>
      </c>
      <c r="BQ8" s="25">
        <v>10183</v>
      </c>
    </row>
    <row r="9" spans="1:69" ht="15" thickBot="1" x14ac:dyDescent="0.35">
      <c r="A9" s="24" t="s">
        <v>68</v>
      </c>
      <c r="B9" s="25">
        <v>9</v>
      </c>
      <c r="C9" s="25">
        <v>3</v>
      </c>
      <c r="D9" s="25">
        <v>7</v>
      </c>
      <c r="E9" s="25">
        <v>7</v>
      </c>
      <c r="F9" s="25">
        <v>1</v>
      </c>
      <c r="G9" s="25">
        <v>7</v>
      </c>
      <c r="H9" s="25">
        <v>3</v>
      </c>
      <c r="I9" s="25">
        <v>6</v>
      </c>
      <c r="J9" s="25">
        <v>5</v>
      </c>
      <c r="K9" s="25">
        <v>4</v>
      </c>
      <c r="L9" s="25">
        <v>4</v>
      </c>
      <c r="M9" s="25">
        <v>10319</v>
      </c>
      <c r="S9" s="24" t="s">
        <v>68</v>
      </c>
      <c r="T9" s="25">
        <v>9</v>
      </c>
      <c r="U9" s="25">
        <v>9</v>
      </c>
      <c r="V9" s="25">
        <v>7</v>
      </c>
      <c r="W9" s="25">
        <v>7</v>
      </c>
      <c r="X9" s="25">
        <v>10</v>
      </c>
      <c r="Y9" s="25">
        <v>6</v>
      </c>
      <c r="Z9" s="25">
        <v>1</v>
      </c>
      <c r="AA9" s="25">
        <v>10</v>
      </c>
      <c r="AB9" s="25">
        <v>3</v>
      </c>
      <c r="AC9" s="25">
        <v>9</v>
      </c>
      <c r="AD9" s="25">
        <v>9</v>
      </c>
      <c r="AE9" s="25">
        <v>10319</v>
      </c>
      <c r="AL9" s="24" t="s">
        <v>68</v>
      </c>
      <c r="AM9" s="25">
        <v>3</v>
      </c>
      <c r="AN9" s="25">
        <v>3</v>
      </c>
      <c r="AO9" s="25">
        <v>5</v>
      </c>
      <c r="AP9" s="25">
        <v>7</v>
      </c>
      <c r="AQ9" s="25">
        <v>1</v>
      </c>
      <c r="AR9" s="25">
        <v>6</v>
      </c>
      <c r="AS9" s="25">
        <v>1</v>
      </c>
      <c r="AT9" s="25">
        <v>2</v>
      </c>
      <c r="AU9" s="25">
        <v>3</v>
      </c>
      <c r="AV9" s="25">
        <v>9</v>
      </c>
      <c r="AW9" s="25">
        <v>9</v>
      </c>
      <c r="AX9" s="25">
        <v>10319</v>
      </c>
      <c r="BE9" s="24" t="s">
        <v>68</v>
      </c>
      <c r="BF9" s="25">
        <v>9</v>
      </c>
      <c r="BG9" s="25">
        <v>9</v>
      </c>
      <c r="BH9" s="25">
        <v>5</v>
      </c>
      <c r="BI9" s="25">
        <v>5</v>
      </c>
      <c r="BJ9" s="25">
        <v>11</v>
      </c>
      <c r="BK9" s="25">
        <v>5</v>
      </c>
      <c r="BL9" s="25">
        <v>1</v>
      </c>
      <c r="BM9" s="25">
        <v>6</v>
      </c>
      <c r="BN9" s="25">
        <v>5</v>
      </c>
      <c r="BO9" s="25">
        <v>8</v>
      </c>
      <c r="BP9" s="25">
        <v>8</v>
      </c>
      <c r="BQ9" s="25">
        <v>10319</v>
      </c>
    </row>
    <row r="10" spans="1:69" ht="15" thickBot="1" x14ac:dyDescent="0.35">
      <c r="A10" s="24" t="s">
        <v>69</v>
      </c>
      <c r="B10" s="25">
        <v>10</v>
      </c>
      <c r="C10" s="25">
        <v>2</v>
      </c>
      <c r="D10" s="25">
        <v>6</v>
      </c>
      <c r="E10" s="25">
        <v>5</v>
      </c>
      <c r="F10" s="25">
        <v>3</v>
      </c>
      <c r="G10" s="25">
        <v>6</v>
      </c>
      <c r="H10" s="25">
        <v>3</v>
      </c>
      <c r="I10" s="25">
        <v>6</v>
      </c>
      <c r="J10" s="25">
        <v>5</v>
      </c>
      <c r="K10" s="25">
        <v>1</v>
      </c>
      <c r="L10" s="25">
        <v>1</v>
      </c>
      <c r="M10" s="25">
        <v>10204</v>
      </c>
      <c r="S10" s="24" t="s">
        <v>69</v>
      </c>
      <c r="T10" s="25">
        <v>8</v>
      </c>
      <c r="U10" s="25">
        <v>8</v>
      </c>
      <c r="V10" s="25">
        <v>1</v>
      </c>
      <c r="W10" s="25">
        <v>9</v>
      </c>
      <c r="X10" s="25">
        <v>8</v>
      </c>
      <c r="Y10" s="25">
        <v>2</v>
      </c>
      <c r="Z10" s="25">
        <v>10</v>
      </c>
      <c r="AA10" s="25">
        <v>11</v>
      </c>
      <c r="AB10" s="25">
        <v>4</v>
      </c>
      <c r="AC10" s="25">
        <v>1</v>
      </c>
      <c r="AD10" s="25">
        <v>1</v>
      </c>
      <c r="AE10" s="25">
        <v>10204</v>
      </c>
      <c r="AL10" s="24" t="s">
        <v>69</v>
      </c>
      <c r="AM10" s="25">
        <v>4</v>
      </c>
      <c r="AN10" s="25">
        <v>4</v>
      </c>
      <c r="AO10" s="25">
        <v>10</v>
      </c>
      <c r="AP10" s="25">
        <v>9</v>
      </c>
      <c r="AQ10" s="25">
        <v>3</v>
      </c>
      <c r="AR10" s="25">
        <v>10</v>
      </c>
      <c r="AS10" s="25">
        <v>10</v>
      </c>
      <c r="AT10" s="25">
        <v>1</v>
      </c>
      <c r="AU10" s="25">
        <v>4</v>
      </c>
      <c r="AV10" s="25">
        <v>1</v>
      </c>
      <c r="AW10" s="25">
        <v>1</v>
      </c>
      <c r="AX10" s="25">
        <v>10204</v>
      </c>
      <c r="BE10" s="24" t="s">
        <v>69</v>
      </c>
      <c r="BF10" s="25">
        <v>10</v>
      </c>
      <c r="BG10" s="25">
        <v>10</v>
      </c>
      <c r="BH10" s="25">
        <v>6</v>
      </c>
      <c r="BI10" s="25">
        <v>7</v>
      </c>
      <c r="BJ10" s="25">
        <v>9</v>
      </c>
      <c r="BK10" s="25">
        <v>6</v>
      </c>
      <c r="BL10" s="25">
        <v>1</v>
      </c>
      <c r="BM10" s="25">
        <v>6</v>
      </c>
      <c r="BN10" s="25">
        <v>5</v>
      </c>
      <c r="BO10" s="25">
        <v>11</v>
      </c>
      <c r="BP10" s="25">
        <v>11</v>
      </c>
      <c r="BQ10" s="25">
        <v>10204</v>
      </c>
    </row>
    <row r="11" spans="1:69" ht="15" thickBot="1" x14ac:dyDescent="0.35">
      <c r="A11" s="24" t="s">
        <v>70</v>
      </c>
      <c r="B11" s="25">
        <v>8</v>
      </c>
      <c r="C11" s="25">
        <v>4</v>
      </c>
      <c r="D11" s="25">
        <v>8</v>
      </c>
      <c r="E11" s="25">
        <v>9</v>
      </c>
      <c r="F11" s="25">
        <v>2</v>
      </c>
      <c r="G11" s="25">
        <v>5</v>
      </c>
      <c r="H11" s="25">
        <v>3</v>
      </c>
      <c r="I11" s="25">
        <v>6</v>
      </c>
      <c r="J11" s="25">
        <v>5</v>
      </c>
      <c r="K11" s="25">
        <v>2</v>
      </c>
      <c r="L11" s="25">
        <v>2</v>
      </c>
      <c r="M11" s="25">
        <v>10000</v>
      </c>
      <c r="S11" s="24" t="s">
        <v>70</v>
      </c>
      <c r="T11" s="25">
        <v>4</v>
      </c>
      <c r="U11" s="25">
        <v>4</v>
      </c>
      <c r="V11" s="25">
        <v>8</v>
      </c>
      <c r="W11" s="25">
        <v>6</v>
      </c>
      <c r="X11" s="25">
        <v>3</v>
      </c>
      <c r="Y11" s="25">
        <v>8</v>
      </c>
      <c r="Z11" s="25">
        <v>7</v>
      </c>
      <c r="AA11" s="25">
        <v>1</v>
      </c>
      <c r="AB11" s="25">
        <v>5</v>
      </c>
      <c r="AC11" s="25">
        <v>6</v>
      </c>
      <c r="AD11" s="25">
        <v>6</v>
      </c>
      <c r="AE11" s="25">
        <v>10000</v>
      </c>
      <c r="AL11" s="24" t="s">
        <v>70</v>
      </c>
      <c r="AM11" s="25">
        <v>8</v>
      </c>
      <c r="AN11" s="25">
        <v>8</v>
      </c>
      <c r="AO11" s="25">
        <v>4</v>
      </c>
      <c r="AP11" s="25">
        <v>6</v>
      </c>
      <c r="AQ11" s="25">
        <v>8</v>
      </c>
      <c r="AR11" s="25">
        <v>3</v>
      </c>
      <c r="AS11" s="25">
        <v>7</v>
      </c>
      <c r="AT11" s="25">
        <v>11</v>
      </c>
      <c r="AU11" s="25">
        <v>5</v>
      </c>
      <c r="AV11" s="25">
        <v>6</v>
      </c>
      <c r="AW11" s="25">
        <v>6</v>
      </c>
      <c r="AX11" s="25">
        <v>10000</v>
      </c>
      <c r="BE11" s="24" t="s">
        <v>70</v>
      </c>
      <c r="BF11" s="25">
        <v>8</v>
      </c>
      <c r="BG11" s="25">
        <v>8</v>
      </c>
      <c r="BH11" s="25">
        <v>1</v>
      </c>
      <c r="BI11" s="25">
        <v>3</v>
      </c>
      <c r="BJ11" s="25">
        <v>10</v>
      </c>
      <c r="BK11" s="25">
        <v>7</v>
      </c>
      <c r="BL11" s="25">
        <v>1</v>
      </c>
      <c r="BM11" s="25">
        <v>6</v>
      </c>
      <c r="BN11" s="25">
        <v>5</v>
      </c>
      <c r="BO11" s="25">
        <v>10</v>
      </c>
      <c r="BP11" s="25">
        <v>10</v>
      </c>
      <c r="BQ11" s="25">
        <v>10000</v>
      </c>
    </row>
    <row r="12" spans="1:69" ht="15" thickBot="1" x14ac:dyDescent="0.35">
      <c r="A12" s="24" t="s">
        <v>71</v>
      </c>
      <c r="B12" s="25">
        <v>3</v>
      </c>
      <c r="C12" s="25">
        <v>9</v>
      </c>
      <c r="D12" s="25">
        <v>1</v>
      </c>
      <c r="E12" s="25">
        <v>3</v>
      </c>
      <c r="F12" s="25">
        <v>6</v>
      </c>
      <c r="G12" s="25">
        <v>11</v>
      </c>
      <c r="H12" s="25">
        <v>3</v>
      </c>
      <c r="I12" s="25">
        <v>2</v>
      </c>
      <c r="J12" s="25">
        <v>2</v>
      </c>
      <c r="K12" s="25">
        <v>9</v>
      </c>
      <c r="L12" s="25">
        <v>9</v>
      </c>
      <c r="M12" s="25">
        <v>11288</v>
      </c>
      <c r="S12" s="24" t="s">
        <v>71</v>
      </c>
      <c r="T12" s="25">
        <v>10</v>
      </c>
      <c r="U12" s="25">
        <v>10</v>
      </c>
      <c r="V12" s="25">
        <v>9</v>
      </c>
      <c r="W12" s="25">
        <v>1</v>
      </c>
      <c r="X12" s="25">
        <v>5</v>
      </c>
      <c r="Y12" s="25">
        <v>5</v>
      </c>
      <c r="Z12" s="25">
        <v>8</v>
      </c>
      <c r="AA12" s="25">
        <v>3</v>
      </c>
      <c r="AB12" s="25">
        <v>8</v>
      </c>
      <c r="AC12" s="25">
        <v>4</v>
      </c>
      <c r="AD12" s="25">
        <v>4</v>
      </c>
      <c r="AE12" s="25">
        <v>11288</v>
      </c>
      <c r="AL12" s="24" t="s">
        <v>71</v>
      </c>
      <c r="AM12" s="25">
        <v>2</v>
      </c>
      <c r="AN12" s="25">
        <v>2</v>
      </c>
      <c r="AO12" s="25">
        <v>3</v>
      </c>
      <c r="AP12" s="25">
        <v>1</v>
      </c>
      <c r="AQ12" s="25">
        <v>6</v>
      </c>
      <c r="AR12" s="25">
        <v>7</v>
      </c>
      <c r="AS12" s="25">
        <v>8</v>
      </c>
      <c r="AT12" s="25">
        <v>8</v>
      </c>
      <c r="AU12" s="25">
        <v>8</v>
      </c>
      <c r="AV12" s="25">
        <v>4</v>
      </c>
      <c r="AW12" s="25">
        <v>4</v>
      </c>
      <c r="AX12" s="25">
        <v>11288</v>
      </c>
      <c r="BE12" s="24" t="s">
        <v>71</v>
      </c>
      <c r="BF12" s="25">
        <v>3</v>
      </c>
      <c r="BG12" s="25">
        <v>3</v>
      </c>
      <c r="BH12" s="25">
        <v>11</v>
      </c>
      <c r="BI12" s="25">
        <v>9</v>
      </c>
      <c r="BJ12" s="25">
        <v>1</v>
      </c>
      <c r="BK12" s="25">
        <v>1</v>
      </c>
      <c r="BL12" s="25">
        <v>1</v>
      </c>
      <c r="BM12" s="25">
        <v>2</v>
      </c>
      <c r="BN12" s="25">
        <v>2</v>
      </c>
      <c r="BO12" s="25">
        <v>3</v>
      </c>
      <c r="BP12" s="25">
        <v>3</v>
      </c>
      <c r="BQ12" s="25">
        <v>11288</v>
      </c>
    </row>
    <row r="13" spans="1:69" ht="15" thickBot="1" x14ac:dyDescent="0.35">
      <c r="A13" s="24" t="s">
        <v>72</v>
      </c>
      <c r="B13" s="25">
        <v>7</v>
      </c>
      <c r="C13" s="25">
        <v>5</v>
      </c>
      <c r="D13" s="25">
        <v>5</v>
      </c>
      <c r="E13" s="25">
        <v>8</v>
      </c>
      <c r="F13" s="25">
        <v>6</v>
      </c>
      <c r="G13" s="25">
        <v>2</v>
      </c>
      <c r="H13" s="25">
        <v>3</v>
      </c>
      <c r="I13" s="25">
        <v>3</v>
      </c>
      <c r="J13" s="25">
        <v>5</v>
      </c>
      <c r="K13" s="25">
        <v>5</v>
      </c>
      <c r="L13" s="25">
        <v>5</v>
      </c>
      <c r="M13" s="25">
        <v>10000</v>
      </c>
      <c r="S13" s="24" t="s">
        <v>72</v>
      </c>
      <c r="T13" s="25">
        <v>6</v>
      </c>
      <c r="U13" s="25">
        <v>6</v>
      </c>
      <c r="V13" s="25">
        <v>4</v>
      </c>
      <c r="W13" s="25">
        <v>2</v>
      </c>
      <c r="X13" s="25">
        <v>3</v>
      </c>
      <c r="Y13" s="25">
        <v>7</v>
      </c>
      <c r="Z13" s="25">
        <v>9</v>
      </c>
      <c r="AA13" s="25">
        <v>9</v>
      </c>
      <c r="AB13" s="25">
        <v>7</v>
      </c>
      <c r="AC13" s="25">
        <v>5</v>
      </c>
      <c r="AD13" s="25">
        <v>5</v>
      </c>
      <c r="AE13" s="25">
        <v>10000</v>
      </c>
      <c r="AL13" s="24" t="s">
        <v>72</v>
      </c>
      <c r="AM13" s="25">
        <v>6</v>
      </c>
      <c r="AN13" s="25">
        <v>6</v>
      </c>
      <c r="AO13" s="25">
        <v>8</v>
      </c>
      <c r="AP13" s="25">
        <v>2</v>
      </c>
      <c r="AQ13" s="25">
        <v>8</v>
      </c>
      <c r="AR13" s="25">
        <v>5</v>
      </c>
      <c r="AS13" s="25">
        <v>9</v>
      </c>
      <c r="AT13" s="25">
        <v>3</v>
      </c>
      <c r="AU13" s="25">
        <v>7</v>
      </c>
      <c r="AV13" s="25">
        <v>5</v>
      </c>
      <c r="AW13" s="25">
        <v>5</v>
      </c>
      <c r="AX13" s="25">
        <v>10000</v>
      </c>
      <c r="BE13" s="24" t="s">
        <v>72</v>
      </c>
      <c r="BF13" s="25">
        <v>7</v>
      </c>
      <c r="BG13" s="25">
        <v>7</v>
      </c>
      <c r="BH13" s="25">
        <v>7</v>
      </c>
      <c r="BI13" s="25">
        <v>4</v>
      </c>
      <c r="BJ13" s="25">
        <v>1</v>
      </c>
      <c r="BK13" s="25">
        <v>10</v>
      </c>
      <c r="BL13" s="25">
        <v>1</v>
      </c>
      <c r="BM13" s="25">
        <v>3</v>
      </c>
      <c r="BN13" s="25">
        <v>5</v>
      </c>
      <c r="BO13" s="25">
        <v>7</v>
      </c>
      <c r="BP13" s="25">
        <v>7</v>
      </c>
      <c r="BQ13" s="25">
        <v>10000</v>
      </c>
    </row>
    <row r="14" spans="1:69" ht="15" thickBot="1" x14ac:dyDescent="0.35">
      <c r="A14" s="24" t="s">
        <v>73</v>
      </c>
      <c r="B14" s="25">
        <v>2</v>
      </c>
      <c r="C14" s="25">
        <v>10</v>
      </c>
      <c r="D14" s="25">
        <v>8</v>
      </c>
      <c r="E14" s="25">
        <v>10</v>
      </c>
      <c r="F14" s="25">
        <v>6</v>
      </c>
      <c r="G14" s="25">
        <v>1</v>
      </c>
      <c r="H14" s="25">
        <v>3</v>
      </c>
      <c r="I14" s="25">
        <v>6</v>
      </c>
      <c r="J14" s="25">
        <v>5</v>
      </c>
      <c r="K14" s="25">
        <v>11</v>
      </c>
      <c r="L14" s="25">
        <v>11</v>
      </c>
      <c r="M14" s="25">
        <v>10000</v>
      </c>
      <c r="S14" s="24" t="s">
        <v>73</v>
      </c>
      <c r="T14" s="25">
        <v>2</v>
      </c>
      <c r="U14" s="25">
        <v>2</v>
      </c>
      <c r="V14" s="25">
        <v>6</v>
      </c>
      <c r="W14" s="25">
        <v>3</v>
      </c>
      <c r="X14" s="25">
        <v>1</v>
      </c>
      <c r="Y14" s="25">
        <v>8</v>
      </c>
      <c r="Z14" s="25">
        <v>2</v>
      </c>
      <c r="AA14" s="25">
        <v>2</v>
      </c>
      <c r="AB14" s="25">
        <v>11</v>
      </c>
      <c r="AC14" s="25">
        <v>11</v>
      </c>
      <c r="AD14" s="25">
        <v>11</v>
      </c>
      <c r="AE14" s="25">
        <v>10000</v>
      </c>
      <c r="AL14" s="24" t="s">
        <v>73</v>
      </c>
      <c r="AM14" s="25">
        <v>10</v>
      </c>
      <c r="AN14" s="25">
        <v>10</v>
      </c>
      <c r="AO14" s="25">
        <v>6</v>
      </c>
      <c r="AP14" s="25">
        <v>3</v>
      </c>
      <c r="AQ14" s="25">
        <v>11</v>
      </c>
      <c r="AR14" s="25">
        <v>3</v>
      </c>
      <c r="AS14" s="25">
        <v>2</v>
      </c>
      <c r="AT14" s="25">
        <v>10</v>
      </c>
      <c r="AU14" s="25">
        <v>11</v>
      </c>
      <c r="AV14" s="25">
        <v>11</v>
      </c>
      <c r="AW14" s="25">
        <v>11</v>
      </c>
      <c r="AX14" s="25">
        <v>10000</v>
      </c>
      <c r="BE14" s="24" t="s">
        <v>73</v>
      </c>
      <c r="BF14" s="25">
        <v>2</v>
      </c>
      <c r="BG14" s="25">
        <v>2</v>
      </c>
      <c r="BH14" s="25">
        <v>1</v>
      </c>
      <c r="BI14" s="25">
        <v>1</v>
      </c>
      <c r="BJ14" s="25">
        <v>1</v>
      </c>
      <c r="BK14" s="25">
        <v>11</v>
      </c>
      <c r="BL14" s="25">
        <v>1</v>
      </c>
      <c r="BM14" s="25">
        <v>6</v>
      </c>
      <c r="BN14" s="25">
        <v>5</v>
      </c>
      <c r="BO14" s="25">
        <v>1</v>
      </c>
      <c r="BP14" s="25">
        <v>1</v>
      </c>
      <c r="BQ14" s="25">
        <v>10000</v>
      </c>
    </row>
    <row r="15" spans="1:69" ht="15" thickBot="1" x14ac:dyDescent="0.35">
      <c r="A15" s="24" t="s">
        <v>74</v>
      </c>
      <c r="B15" s="25">
        <v>5</v>
      </c>
      <c r="C15" s="25">
        <v>7</v>
      </c>
      <c r="D15" s="25">
        <v>2</v>
      </c>
      <c r="E15" s="25">
        <v>1</v>
      </c>
      <c r="F15" s="25">
        <v>6</v>
      </c>
      <c r="G15" s="25">
        <v>10</v>
      </c>
      <c r="H15" s="25">
        <v>3</v>
      </c>
      <c r="I15" s="25">
        <v>4</v>
      </c>
      <c r="J15" s="25">
        <v>3</v>
      </c>
      <c r="K15" s="25">
        <v>7</v>
      </c>
      <c r="L15" s="25">
        <v>7</v>
      </c>
      <c r="M15" s="25">
        <v>10000</v>
      </c>
      <c r="S15" s="24" t="s">
        <v>74</v>
      </c>
      <c r="T15" s="25">
        <v>1</v>
      </c>
      <c r="U15" s="25">
        <v>1</v>
      </c>
      <c r="V15" s="25">
        <v>5</v>
      </c>
      <c r="W15" s="25">
        <v>7</v>
      </c>
      <c r="X15" s="25">
        <v>7</v>
      </c>
      <c r="Y15" s="25">
        <v>3</v>
      </c>
      <c r="Z15" s="25">
        <v>11</v>
      </c>
      <c r="AA15" s="25">
        <v>3</v>
      </c>
      <c r="AB15" s="25">
        <v>6</v>
      </c>
      <c r="AC15" s="25">
        <v>7</v>
      </c>
      <c r="AD15" s="25">
        <v>7</v>
      </c>
      <c r="AE15" s="25">
        <v>10000</v>
      </c>
      <c r="AL15" s="24" t="s">
        <v>74</v>
      </c>
      <c r="AM15" s="25">
        <v>11</v>
      </c>
      <c r="AN15" s="25">
        <v>11</v>
      </c>
      <c r="AO15" s="25">
        <v>7</v>
      </c>
      <c r="AP15" s="25">
        <v>7</v>
      </c>
      <c r="AQ15" s="25">
        <v>5</v>
      </c>
      <c r="AR15" s="25">
        <v>9</v>
      </c>
      <c r="AS15" s="25">
        <v>11</v>
      </c>
      <c r="AT15" s="25">
        <v>8</v>
      </c>
      <c r="AU15" s="25">
        <v>6</v>
      </c>
      <c r="AV15" s="25">
        <v>7</v>
      </c>
      <c r="AW15" s="25">
        <v>7</v>
      </c>
      <c r="AX15" s="25">
        <v>10000</v>
      </c>
      <c r="BE15" s="24" t="s">
        <v>74</v>
      </c>
      <c r="BF15" s="25">
        <v>5</v>
      </c>
      <c r="BG15" s="25">
        <v>5</v>
      </c>
      <c r="BH15" s="25">
        <v>9</v>
      </c>
      <c r="BI15" s="25">
        <v>11</v>
      </c>
      <c r="BJ15" s="25">
        <v>1</v>
      </c>
      <c r="BK15" s="25">
        <v>2</v>
      </c>
      <c r="BL15" s="25">
        <v>1</v>
      </c>
      <c r="BM15" s="25">
        <v>4</v>
      </c>
      <c r="BN15" s="25">
        <v>3</v>
      </c>
      <c r="BO15" s="25">
        <v>5</v>
      </c>
      <c r="BP15" s="25">
        <v>5</v>
      </c>
      <c r="BQ15" s="25">
        <v>10000</v>
      </c>
    </row>
    <row r="16" spans="1:69" ht="15" thickBot="1" x14ac:dyDescent="0.35">
      <c r="A16" s="24" t="s">
        <v>75</v>
      </c>
      <c r="B16" s="25">
        <v>4</v>
      </c>
      <c r="C16" s="25">
        <v>8</v>
      </c>
      <c r="D16" s="25">
        <v>2</v>
      </c>
      <c r="E16" s="25">
        <v>4</v>
      </c>
      <c r="F16" s="25">
        <v>6</v>
      </c>
      <c r="G16" s="25">
        <v>9</v>
      </c>
      <c r="H16" s="25">
        <v>1</v>
      </c>
      <c r="I16" s="25">
        <v>6</v>
      </c>
      <c r="J16" s="25">
        <v>3</v>
      </c>
      <c r="K16" s="25">
        <v>6</v>
      </c>
      <c r="L16" s="25">
        <v>6</v>
      </c>
      <c r="M16" s="25">
        <v>10000</v>
      </c>
      <c r="S16" s="24" t="s">
        <v>75</v>
      </c>
      <c r="T16" s="25">
        <v>7</v>
      </c>
      <c r="U16" s="25">
        <v>7</v>
      </c>
      <c r="V16" s="25">
        <v>10</v>
      </c>
      <c r="W16" s="25">
        <v>4</v>
      </c>
      <c r="X16" s="25">
        <v>8</v>
      </c>
      <c r="Y16" s="25">
        <v>11</v>
      </c>
      <c r="Z16" s="25">
        <v>6</v>
      </c>
      <c r="AA16" s="25">
        <v>8</v>
      </c>
      <c r="AB16" s="25">
        <v>2</v>
      </c>
      <c r="AC16" s="25">
        <v>10</v>
      </c>
      <c r="AD16" s="25">
        <v>10</v>
      </c>
      <c r="AE16" s="25">
        <v>10000</v>
      </c>
      <c r="AL16" s="24" t="s">
        <v>75</v>
      </c>
      <c r="AM16" s="25">
        <v>5</v>
      </c>
      <c r="AN16" s="25">
        <v>5</v>
      </c>
      <c r="AO16" s="25">
        <v>2</v>
      </c>
      <c r="AP16" s="25">
        <v>4</v>
      </c>
      <c r="AQ16" s="25">
        <v>3</v>
      </c>
      <c r="AR16" s="25">
        <v>1</v>
      </c>
      <c r="AS16" s="25">
        <v>6</v>
      </c>
      <c r="AT16" s="25">
        <v>4</v>
      </c>
      <c r="AU16" s="25">
        <v>2</v>
      </c>
      <c r="AV16" s="25">
        <v>10</v>
      </c>
      <c r="AW16" s="25">
        <v>10</v>
      </c>
      <c r="AX16" s="25">
        <v>10000</v>
      </c>
      <c r="BE16" s="24" t="s">
        <v>75</v>
      </c>
      <c r="BF16" s="25">
        <v>4</v>
      </c>
      <c r="BG16" s="25">
        <v>4</v>
      </c>
      <c r="BH16" s="25">
        <v>9</v>
      </c>
      <c r="BI16" s="25">
        <v>8</v>
      </c>
      <c r="BJ16" s="25">
        <v>1</v>
      </c>
      <c r="BK16" s="25">
        <v>3</v>
      </c>
      <c r="BL16" s="25">
        <v>11</v>
      </c>
      <c r="BM16" s="25">
        <v>6</v>
      </c>
      <c r="BN16" s="25">
        <v>3</v>
      </c>
      <c r="BO16" s="25">
        <v>6</v>
      </c>
      <c r="BP16" s="25">
        <v>6</v>
      </c>
      <c r="BQ16" s="25">
        <v>10000</v>
      </c>
    </row>
    <row r="17" spans="1:69" ht="15" thickBot="1" x14ac:dyDescent="0.35">
      <c r="A17" s="24" t="s">
        <v>76</v>
      </c>
      <c r="B17" s="25">
        <v>1</v>
      </c>
      <c r="C17" s="25">
        <v>11</v>
      </c>
      <c r="D17" s="25">
        <v>8</v>
      </c>
      <c r="E17" s="25">
        <v>10</v>
      </c>
      <c r="F17" s="25">
        <v>6</v>
      </c>
      <c r="G17" s="25">
        <v>4</v>
      </c>
      <c r="H17" s="25">
        <v>3</v>
      </c>
      <c r="I17" s="25">
        <v>1</v>
      </c>
      <c r="J17" s="25">
        <v>1</v>
      </c>
      <c r="K17" s="25">
        <v>10</v>
      </c>
      <c r="L17" s="25">
        <v>10</v>
      </c>
      <c r="M17" s="25">
        <v>11672</v>
      </c>
      <c r="S17" s="24" t="s">
        <v>76</v>
      </c>
      <c r="T17" s="25">
        <v>3</v>
      </c>
      <c r="U17" s="25">
        <v>3</v>
      </c>
      <c r="V17" s="25">
        <v>11</v>
      </c>
      <c r="W17" s="25">
        <v>9</v>
      </c>
      <c r="X17" s="25">
        <v>10</v>
      </c>
      <c r="Y17" s="25">
        <v>10</v>
      </c>
      <c r="Z17" s="25">
        <v>3</v>
      </c>
      <c r="AA17" s="25">
        <v>7</v>
      </c>
      <c r="AB17" s="25">
        <v>1</v>
      </c>
      <c r="AC17" s="25">
        <v>8</v>
      </c>
      <c r="AD17" s="25">
        <v>8</v>
      </c>
      <c r="AE17" s="25">
        <v>11672</v>
      </c>
      <c r="AL17" s="24" t="s">
        <v>76</v>
      </c>
      <c r="AM17" s="25">
        <v>9</v>
      </c>
      <c r="AN17" s="25">
        <v>9</v>
      </c>
      <c r="AO17" s="25">
        <v>1</v>
      </c>
      <c r="AP17" s="25">
        <v>9</v>
      </c>
      <c r="AQ17" s="25">
        <v>1</v>
      </c>
      <c r="AR17" s="25">
        <v>2</v>
      </c>
      <c r="AS17" s="25">
        <v>3</v>
      </c>
      <c r="AT17" s="25">
        <v>5</v>
      </c>
      <c r="AU17" s="25">
        <v>1</v>
      </c>
      <c r="AV17" s="25">
        <v>8</v>
      </c>
      <c r="AW17" s="25">
        <v>8</v>
      </c>
      <c r="AX17" s="25">
        <v>11672</v>
      </c>
      <c r="BE17" s="24" t="s">
        <v>76</v>
      </c>
      <c r="BF17" s="25">
        <v>1</v>
      </c>
      <c r="BG17" s="25">
        <v>1</v>
      </c>
      <c r="BH17" s="25">
        <v>1</v>
      </c>
      <c r="BI17" s="25">
        <v>1</v>
      </c>
      <c r="BJ17" s="25">
        <v>1</v>
      </c>
      <c r="BK17" s="25">
        <v>8</v>
      </c>
      <c r="BL17" s="25">
        <v>1</v>
      </c>
      <c r="BM17" s="25">
        <v>1</v>
      </c>
      <c r="BN17" s="25">
        <v>1</v>
      </c>
      <c r="BO17" s="25">
        <v>2</v>
      </c>
      <c r="BP17" s="25">
        <v>2</v>
      </c>
      <c r="BQ17" s="25">
        <v>11672</v>
      </c>
    </row>
    <row r="18" spans="1:69" ht="15" thickBot="1" x14ac:dyDescent="0.35">
      <c r="A18" s="24" t="s">
        <v>77</v>
      </c>
      <c r="B18" s="25">
        <v>6</v>
      </c>
      <c r="C18" s="25">
        <v>6</v>
      </c>
      <c r="D18" s="25">
        <v>4</v>
      </c>
      <c r="E18" s="25">
        <v>2</v>
      </c>
      <c r="F18" s="25">
        <v>5</v>
      </c>
      <c r="G18" s="25">
        <v>8</v>
      </c>
      <c r="H18" s="25">
        <v>2</v>
      </c>
      <c r="I18" s="25">
        <v>5</v>
      </c>
      <c r="J18" s="25">
        <v>5</v>
      </c>
      <c r="K18" s="25">
        <v>8</v>
      </c>
      <c r="L18" s="25">
        <v>8</v>
      </c>
      <c r="M18" s="25">
        <v>10000</v>
      </c>
      <c r="S18" s="24" t="s">
        <v>77</v>
      </c>
      <c r="T18" s="25">
        <v>5</v>
      </c>
      <c r="U18" s="25">
        <v>5</v>
      </c>
      <c r="V18" s="25">
        <v>1</v>
      </c>
      <c r="W18" s="25">
        <v>9</v>
      </c>
      <c r="X18" s="25">
        <v>2</v>
      </c>
      <c r="Y18" s="25">
        <v>4</v>
      </c>
      <c r="Z18" s="25">
        <v>4</v>
      </c>
      <c r="AA18" s="25">
        <v>5</v>
      </c>
      <c r="AB18" s="25">
        <v>9</v>
      </c>
      <c r="AC18" s="25">
        <v>3</v>
      </c>
      <c r="AD18" s="25">
        <v>3</v>
      </c>
      <c r="AE18" s="25">
        <v>10000</v>
      </c>
      <c r="AL18" s="24" t="s">
        <v>77</v>
      </c>
      <c r="AM18" s="25">
        <v>7</v>
      </c>
      <c r="AN18" s="25">
        <v>7</v>
      </c>
      <c r="AO18" s="25">
        <v>10</v>
      </c>
      <c r="AP18" s="25">
        <v>9</v>
      </c>
      <c r="AQ18" s="25">
        <v>10</v>
      </c>
      <c r="AR18" s="25">
        <v>8</v>
      </c>
      <c r="AS18" s="25">
        <v>4</v>
      </c>
      <c r="AT18" s="25">
        <v>7</v>
      </c>
      <c r="AU18" s="25">
        <v>9</v>
      </c>
      <c r="AV18" s="25">
        <v>3</v>
      </c>
      <c r="AW18" s="25">
        <v>3</v>
      </c>
      <c r="AX18" s="25">
        <v>10000</v>
      </c>
      <c r="BE18" s="24" t="s">
        <v>77</v>
      </c>
      <c r="BF18" s="25">
        <v>6</v>
      </c>
      <c r="BG18" s="25">
        <v>6</v>
      </c>
      <c r="BH18" s="25">
        <v>8</v>
      </c>
      <c r="BI18" s="25">
        <v>10</v>
      </c>
      <c r="BJ18" s="25">
        <v>7</v>
      </c>
      <c r="BK18" s="25">
        <v>4</v>
      </c>
      <c r="BL18" s="25">
        <v>10</v>
      </c>
      <c r="BM18" s="25">
        <v>5</v>
      </c>
      <c r="BN18" s="25">
        <v>5</v>
      </c>
      <c r="BO18" s="25">
        <v>4</v>
      </c>
      <c r="BP18" s="25">
        <v>4</v>
      </c>
      <c r="BQ18" s="25">
        <v>10000</v>
      </c>
    </row>
    <row r="19" spans="1:69" ht="18.600000000000001" thickBot="1" x14ac:dyDescent="0.35">
      <c r="A19" s="20"/>
      <c r="S19" s="20"/>
      <c r="AL19" s="20"/>
      <c r="BE19" s="20"/>
    </row>
    <row r="20" spans="1:69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K20" s="24" t="s">
        <v>124</v>
      </c>
      <c r="L20" s="24" t="s">
        <v>125</v>
      </c>
      <c r="S20" s="24" t="s">
        <v>78</v>
      </c>
      <c r="T20" s="24" t="s">
        <v>57</v>
      </c>
      <c r="U20" s="24" t="s">
        <v>58</v>
      </c>
      <c r="V20" s="24" t="s">
        <v>59</v>
      </c>
      <c r="W20" s="24" t="s">
        <v>60</v>
      </c>
      <c r="X20" s="24" t="s">
        <v>61</v>
      </c>
      <c r="Y20" s="24" t="s">
        <v>62</v>
      </c>
      <c r="Z20" s="24" t="s">
        <v>63</v>
      </c>
      <c r="AA20" s="24" t="s">
        <v>64</v>
      </c>
      <c r="AB20" s="24" t="s">
        <v>65</v>
      </c>
      <c r="AC20" s="24" t="s">
        <v>124</v>
      </c>
      <c r="AD20" s="24" t="s">
        <v>125</v>
      </c>
      <c r="AL20" s="24" t="s">
        <v>78</v>
      </c>
      <c r="AM20" s="24" t="s">
        <v>57</v>
      </c>
      <c r="AN20" s="24" t="s">
        <v>58</v>
      </c>
      <c r="AO20" s="24" t="s">
        <v>59</v>
      </c>
      <c r="AP20" s="24" t="s">
        <v>60</v>
      </c>
      <c r="AQ20" s="24" t="s">
        <v>61</v>
      </c>
      <c r="AR20" s="24" t="s">
        <v>62</v>
      </c>
      <c r="AS20" s="24" t="s">
        <v>63</v>
      </c>
      <c r="AT20" s="24" t="s">
        <v>64</v>
      </c>
      <c r="AU20" s="24" t="s">
        <v>65</v>
      </c>
      <c r="AV20" s="24" t="s">
        <v>124</v>
      </c>
      <c r="AW20" s="24" t="s">
        <v>125</v>
      </c>
      <c r="BE20" s="24" t="s">
        <v>78</v>
      </c>
      <c r="BF20" s="24" t="s">
        <v>57</v>
      </c>
      <c r="BG20" s="24" t="s">
        <v>58</v>
      </c>
      <c r="BH20" s="24" t="s">
        <v>59</v>
      </c>
      <c r="BI20" s="24" t="s">
        <v>60</v>
      </c>
      <c r="BJ20" s="24" t="s">
        <v>61</v>
      </c>
      <c r="BK20" s="24" t="s">
        <v>62</v>
      </c>
      <c r="BL20" s="24" t="s">
        <v>63</v>
      </c>
      <c r="BM20" s="24" t="s">
        <v>64</v>
      </c>
      <c r="BN20" s="24" t="s">
        <v>65</v>
      </c>
      <c r="BO20" s="24" t="s">
        <v>124</v>
      </c>
      <c r="BP20" s="24" t="s">
        <v>125</v>
      </c>
    </row>
    <row r="21" spans="1:69" ht="15" thickBot="1" x14ac:dyDescent="0.35">
      <c r="A21" s="24" t="s">
        <v>79</v>
      </c>
      <c r="B21" s="25" t="s">
        <v>127</v>
      </c>
      <c r="C21" s="25" t="s">
        <v>128</v>
      </c>
      <c r="D21" s="25" t="s">
        <v>129</v>
      </c>
      <c r="E21" s="25" t="s">
        <v>130</v>
      </c>
      <c r="F21" s="25" t="s">
        <v>131</v>
      </c>
      <c r="G21" s="25" t="s">
        <v>130</v>
      </c>
      <c r="H21" s="25" t="s">
        <v>130</v>
      </c>
      <c r="I21" s="25" t="s">
        <v>86</v>
      </c>
      <c r="J21" s="25" t="s">
        <v>86</v>
      </c>
      <c r="K21" s="25" t="s">
        <v>132</v>
      </c>
      <c r="L21" s="25" t="s">
        <v>86</v>
      </c>
      <c r="S21" s="24" t="s">
        <v>79</v>
      </c>
      <c r="T21" s="25" t="s">
        <v>130</v>
      </c>
      <c r="U21" s="25" t="s">
        <v>86</v>
      </c>
      <c r="V21" s="25" t="s">
        <v>86</v>
      </c>
      <c r="W21" s="25" t="s">
        <v>129</v>
      </c>
      <c r="X21" s="25" t="s">
        <v>130</v>
      </c>
      <c r="Y21" s="25" t="s">
        <v>128</v>
      </c>
      <c r="Z21" s="25" t="s">
        <v>131</v>
      </c>
      <c r="AA21" s="25" t="s">
        <v>130</v>
      </c>
      <c r="AB21" s="25" t="s">
        <v>127</v>
      </c>
      <c r="AC21" s="25" t="s">
        <v>132</v>
      </c>
      <c r="AD21" s="25" t="s">
        <v>86</v>
      </c>
      <c r="AL21" s="24" t="s">
        <v>79</v>
      </c>
      <c r="AM21" s="25" t="s">
        <v>319</v>
      </c>
      <c r="AN21" s="25" t="s">
        <v>86</v>
      </c>
      <c r="AO21" s="25" t="s">
        <v>127</v>
      </c>
      <c r="AP21" s="25" t="s">
        <v>320</v>
      </c>
      <c r="AQ21" s="25" t="s">
        <v>86</v>
      </c>
      <c r="AR21" s="25" t="s">
        <v>321</v>
      </c>
      <c r="AS21" s="25" t="s">
        <v>322</v>
      </c>
      <c r="AT21" s="25" t="s">
        <v>323</v>
      </c>
      <c r="AU21" s="25" t="s">
        <v>86</v>
      </c>
      <c r="AV21" s="25" t="s">
        <v>130</v>
      </c>
      <c r="AW21" s="25" t="s">
        <v>86</v>
      </c>
      <c r="BE21" s="24" t="s">
        <v>79</v>
      </c>
      <c r="BF21" s="25" t="s">
        <v>86</v>
      </c>
      <c r="BG21" s="25" t="s">
        <v>86</v>
      </c>
      <c r="BH21" s="25" t="s">
        <v>388</v>
      </c>
      <c r="BI21" s="25" t="s">
        <v>389</v>
      </c>
      <c r="BJ21" s="25" t="s">
        <v>390</v>
      </c>
      <c r="BK21" s="25" t="s">
        <v>391</v>
      </c>
      <c r="BL21" s="25" t="s">
        <v>86</v>
      </c>
      <c r="BM21" s="25" t="s">
        <v>388</v>
      </c>
      <c r="BN21" s="25" t="s">
        <v>86</v>
      </c>
      <c r="BO21" s="25" t="s">
        <v>392</v>
      </c>
      <c r="BP21" s="25" t="s">
        <v>86</v>
      </c>
    </row>
    <row r="22" spans="1:69" ht="15" thickBot="1" x14ac:dyDescent="0.35">
      <c r="A22" s="24" t="s">
        <v>88</v>
      </c>
      <c r="B22" s="25" t="s">
        <v>86</v>
      </c>
      <c r="C22" s="25" t="s">
        <v>86</v>
      </c>
      <c r="D22" s="25" t="s">
        <v>86</v>
      </c>
      <c r="E22" s="25" t="s">
        <v>130</v>
      </c>
      <c r="F22" s="25" t="s">
        <v>130</v>
      </c>
      <c r="G22" s="25" t="s">
        <v>130</v>
      </c>
      <c r="H22" s="25" t="s">
        <v>86</v>
      </c>
      <c r="I22" s="25" t="s">
        <v>86</v>
      </c>
      <c r="J22" s="25" t="s">
        <v>86</v>
      </c>
      <c r="K22" s="25" t="s">
        <v>86</v>
      </c>
      <c r="L22" s="25" t="s">
        <v>86</v>
      </c>
      <c r="S22" s="24" t="s">
        <v>88</v>
      </c>
      <c r="T22" s="25" t="s">
        <v>86</v>
      </c>
      <c r="U22" s="25" t="s">
        <v>86</v>
      </c>
      <c r="V22" s="25" t="s">
        <v>86</v>
      </c>
      <c r="W22" s="25" t="s">
        <v>130</v>
      </c>
      <c r="X22" s="25" t="s">
        <v>130</v>
      </c>
      <c r="Y22" s="25" t="s">
        <v>86</v>
      </c>
      <c r="Z22" s="25" t="s">
        <v>86</v>
      </c>
      <c r="AA22" s="25" t="s">
        <v>86</v>
      </c>
      <c r="AB22" s="25" t="s">
        <v>130</v>
      </c>
      <c r="AC22" s="25" t="s">
        <v>86</v>
      </c>
      <c r="AD22" s="25" t="s">
        <v>86</v>
      </c>
      <c r="AL22" s="24" t="s">
        <v>88</v>
      </c>
      <c r="AM22" s="25" t="s">
        <v>86</v>
      </c>
      <c r="AN22" s="25" t="s">
        <v>86</v>
      </c>
      <c r="AO22" s="25" t="s">
        <v>324</v>
      </c>
      <c r="AP22" s="25" t="s">
        <v>320</v>
      </c>
      <c r="AQ22" s="25" t="s">
        <v>86</v>
      </c>
      <c r="AR22" s="25" t="s">
        <v>86</v>
      </c>
      <c r="AS22" s="25" t="s">
        <v>321</v>
      </c>
      <c r="AT22" s="25" t="s">
        <v>323</v>
      </c>
      <c r="AU22" s="25" t="s">
        <v>86</v>
      </c>
      <c r="AV22" s="25" t="s">
        <v>130</v>
      </c>
      <c r="AW22" s="25" t="s">
        <v>86</v>
      </c>
      <c r="BE22" s="24" t="s">
        <v>88</v>
      </c>
      <c r="BF22" s="25" t="s">
        <v>86</v>
      </c>
      <c r="BG22" s="25" t="s">
        <v>86</v>
      </c>
      <c r="BH22" s="25" t="s">
        <v>86</v>
      </c>
      <c r="BI22" s="25" t="s">
        <v>389</v>
      </c>
      <c r="BJ22" s="25" t="s">
        <v>390</v>
      </c>
      <c r="BK22" s="25" t="s">
        <v>391</v>
      </c>
      <c r="BL22" s="25" t="s">
        <v>86</v>
      </c>
      <c r="BM22" s="25" t="s">
        <v>388</v>
      </c>
      <c r="BN22" s="25" t="s">
        <v>86</v>
      </c>
      <c r="BO22" s="25" t="s">
        <v>392</v>
      </c>
      <c r="BP22" s="25" t="s">
        <v>86</v>
      </c>
    </row>
    <row r="23" spans="1:69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86</v>
      </c>
      <c r="F23" s="25" t="s">
        <v>86</v>
      </c>
      <c r="G23" s="25" t="s">
        <v>86</v>
      </c>
      <c r="H23" s="25" t="s">
        <v>86</v>
      </c>
      <c r="I23" s="25" t="s">
        <v>86</v>
      </c>
      <c r="J23" s="25" t="s">
        <v>86</v>
      </c>
      <c r="K23" s="25" t="s">
        <v>86</v>
      </c>
      <c r="L23" s="25" t="s">
        <v>86</v>
      </c>
      <c r="S23" s="24" t="s">
        <v>92</v>
      </c>
      <c r="T23" s="25" t="s">
        <v>86</v>
      </c>
      <c r="U23" s="25" t="s">
        <v>86</v>
      </c>
      <c r="V23" s="25" t="s">
        <v>86</v>
      </c>
      <c r="W23" s="25" t="s">
        <v>86</v>
      </c>
      <c r="X23" s="25" t="s">
        <v>86</v>
      </c>
      <c r="Y23" s="25" t="s">
        <v>86</v>
      </c>
      <c r="Z23" s="25" t="s">
        <v>86</v>
      </c>
      <c r="AA23" s="25" t="s">
        <v>86</v>
      </c>
      <c r="AB23" s="25" t="s">
        <v>86</v>
      </c>
      <c r="AC23" s="25" t="s">
        <v>86</v>
      </c>
      <c r="AD23" s="25" t="s">
        <v>86</v>
      </c>
      <c r="AL23" s="24" t="s">
        <v>92</v>
      </c>
      <c r="AM23" s="25" t="s">
        <v>86</v>
      </c>
      <c r="AN23" s="25" t="s">
        <v>86</v>
      </c>
      <c r="AO23" s="25" t="s">
        <v>324</v>
      </c>
      <c r="AP23" s="25" t="s">
        <v>86</v>
      </c>
      <c r="AQ23" s="25" t="s">
        <v>86</v>
      </c>
      <c r="AR23" s="25" t="s">
        <v>86</v>
      </c>
      <c r="AS23" s="25" t="s">
        <v>86</v>
      </c>
      <c r="AT23" s="25" t="s">
        <v>323</v>
      </c>
      <c r="AU23" s="25" t="s">
        <v>86</v>
      </c>
      <c r="AV23" s="25" t="s">
        <v>130</v>
      </c>
      <c r="AW23" s="25" t="s">
        <v>86</v>
      </c>
      <c r="BE23" s="24" t="s">
        <v>92</v>
      </c>
      <c r="BF23" s="25" t="s">
        <v>86</v>
      </c>
      <c r="BG23" s="25" t="s">
        <v>86</v>
      </c>
      <c r="BH23" s="25" t="s">
        <v>86</v>
      </c>
      <c r="BI23" s="25" t="s">
        <v>389</v>
      </c>
      <c r="BJ23" s="25" t="s">
        <v>390</v>
      </c>
      <c r="BK23" s="25" t="s">
        <v>391</v>
      </c>
      <c r="BL23" s="25" t="s">
        <v>86</v>
      </c>
      <c r="BM23" s="25" t="s">
        <v>388</v>
      </c>
      <c r="BN23" s="25" t="s">
        <v>86</v>
      </c>
      <c r="BO23" s="25" t="s">
        <v>392</v>
      </c>
      <c r="BP23" s="25" t="s">
        <v>86</v>
      </c>
    </row>
    <row r="24" spans="1:69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86</v>
      </c>
      <c r="K24" s="25" t="s">
        <v>86</v>
      </c>
      <c r="L24" s="25" t="s">
        <v>86</v>
      </c>
      <c r="S24" s="24" t="s">
        <v>93</v>
      </c>
      <c r="T24" s="25" t="s">
        <v>86</v>
      </c>
      <c r="U24" s="25" t="s">
        <v>86</v>
      </c>
      <c r="V24" s="25" t="s">
        <v>86</v>
      </c>
      <c r="W24" s="25" t="s">
        <v>86</v>
      </c>
      <c r="X24" s="25" t="s">
        <v>86</v>
      </c>
      <c r="Y24" s="25" t="s">
        <v>86</v>
      </c>
      <c r="Z24" s="25" t="s">
        <v>86</v>
      </c>
      <c r="AA24" s="25" t="s">
        <v>86</v>
      </c>
      <c r="AB24" s="25" t="s">
        <v>86</v>
      </c>
      <c r="AC24" s="25" t="s">
        <v>86</v>
      </c>
      <c r="AD24" s="25" t="s">
        <v>86</v>
      </c>
      <c r="AL24" s="24" t="s">
        <v>93</v>
      </c>
      <c r="AM24" s="25" t="s">
        <v>86</v>
      </c>
      <c r="AN24" s="25" t="s">
        <v>86</v>
      </c>
      <c r="AO24" s="25" t="s">
        <v>324</v>
      </c>
      <c r="AP24" s="25" t="s">
        <v>86</v>
      </c>
      <c r="AQ24" s="25" t="s">
        <v>86</v>
      </c>
      <c r="AR24" s="25" t="s">
        <v>86</v>
      </c>
      <c r="AS24" s="25" t="s">
        <v>86</v>
      </c>
      <c r="AT24" s="25" t="s">
        <v>86</v>
      </c>
      <c r="AU24" s="25" t="s">
        <v>86</v>
      </c>
      <c r="AV24" s="25" t="s">
        <v>321</v>
      </c>
      <c r="AW24" s="25" t="s">
        <v>86</v>
      </c>
      <c r="BE24" s="24" t="s">
        <v>93</v>
      </c>
      <c r="BF24" s="25" t="s">
        <v>86</v>
      </c>
      <c r="BG24" s="25" t="s">
        <v>86</v>
      </c>
      <c r="BH24" s="25" t="s">
        <v>86</v>
      </c>
      <c r="BI24" s="25" t="s">
        <v>389</v>
      </c>
      <c r="BJ24" s="25" t="s">
        <v>390</v>
      </c>
      <c r="BK24" s="25" t="s">
        <v>391</v>
      </c>
      <c r="BL24" s="25" t="s">
        <v>86</v>
      </c>
      <c r="BM24" s="25" t="s">
        <v>393</v>
      </c>
      <c r="BN24" s="25" t="s">
        <v>86</v>
      </c>
      <c r="BO24" s="25" t="s">
        <v>392</v>
      </c>
      <c r="BP24" s="25" t="s">
        <v>86</v>
      </c>
    </row>
    <row r="25" spans="1:69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86</v>
      </c>
      <c r="K25" s="25" t="s">
        <v>86</v>
      </c>
      <c r="L25" s="25" t="s">
        <v>86</v>
      </c>
      <c r="S25" s="24" t="s">
        <v>95</v>
      </c>
      <c r="T25" s="25" t="s">
        <v>86</v>
      </c>
      <c r="U25" s="25" t="s">
        <v>86</v>
      </c>
      <c r="V25" s="25" t="s">
        <v>86</v>
      </c>
      <c r="W25" s="25" t="s">
        <v>86</v>
      </c>
      <c r="X25" s="25" t="s">
        <v>86</v>
      </c>
      <c r="Y25" s="25" t="s">
        <v>86</v>
      </c>
      <c r="Z25" s="25" t="s">
        <v>86</v>
      </c>
      <c r="AA25" s="25" t="s">
        <v>86</v>
      </c>
      <c r="AB25" s="25" t="s">
        <v>86</v>
      </c>
      <c r="AC25" s="25" t="s">
        <v>86</v>
      </c>
      <c r="AD25" s="25" t="s">
        <v>86</v>
      </c>
      <c r="AL25" s="24" t="s">
        <v>95</v>
      </c>
      <c r="AM25" s="25" t="s">
        <v>86</v>
      </c>
      <c r="AN25" s="25" t="s">
        <v>86</v>
      </c>
      <c r="AO25" s="25" t="s">
        <v>324</v>
      </c>
      <c r="AP25" s="25" t="s">
        <v>86</v>
      </c>
      <c r="AQ25" s="25" t="s">
        <v>86</v>
      </c>
      <c r="AR25" s="25" t="s">
        <v>86</v>
      </c>
      <c r="AS25" s="25" t="s">
        <v>86</v>
      </c>
      <c r="AT25" s="25" t="s">
        <v>86</v>
      </c>
      <c r="AU25" s="25" t="s">
        <v>86</v>
      </c>
      <c r="AV25" s="25" t="s">
        <v>321</v>
      </c>
      <c r="AW25" s="25" t="s">
        <v>86</v>
      </c>
      <c r="BE25" s="24" t="s">
        <v>95</v>
      </c>
      <c r="BF25" s="25" t="s">
        <v>86</v>
      </c>
      <c r="BG25" s="25" t="s">
        <v>86</v>
      </c>
      <c r="BH25" s="25" t="s">
        <v>86</v>
      </c>
      <c r="BI25" s="25" t="s">
        <v>389</v>
      </c>
      <c r="BJ25" s="25" t="s">
        <v>390</v>
      </c>
      <c r="BK25" s="25" t="s">
        <v>394</v>
      </c>
      <c r="BL25" s="25" t="s">
        <v>86</v>
      </c>
      <c r="BM25" s="25" t="s">
        <v>393</v>
      </c>
      <c r="BN25" s="25" t="s">
        <v>86</v>
      </c>
      <c r="BO25" s="25" t="s">
        <v>392</v>
      </c>
      <c r="BP25" s="25" t="s">
        <v>86</v>
      </c>
    </row>
    <row r="26" spans="1:69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K26" s="25" t="s">
        <v>86</v>
      </c>
      <c r="L26" s="25" t="s">
        <v>86</v>
      </c>
      <c r="S26" s="24" t="s">
        <v>96</v>
      </c>
      <c r="T26" s="25" t="s">
        <v>86</v>
      </c>
      <c r="U26" s="25" t="s">
        <v>86</v>
      </c>
      <c r="V26" s="25" t="s">
        <v>86</v>
      </c>
      <c r="W26" s="25" t="s">
        <v>86</v>
      </c>
      <c r="X26" s="25" t="s">
        <v>86</v>
      </c>
      <c r="Y26" s="25" t="s">
        <v>86</v>
      </c>
      <c r="Z26" s="25" t="s">
        <v>86</v>
      </c>
      <c r="AA26" s="25" t="s">
        <v>86</v>
      </c>
      <c r="AB26" s="25" t="s">
        <v>86</v>
      </c>
      <c r="AC26" s="25" t="s">
        <v>86</v>
      </c>
      <c r="AD26" s="25" t="s">
        <v>86</v>
      </c>
      <c r="AL26" s="24" t="s">
        <v>96</v>
      </c>
      <c r="AM26" s="25" t="s">
        <v>86</v>
      </c>
      <c r="AN26" s="25" t="s">
        <v>86</v>
      </c>
      <c r="AO26" s="25" t="s">
        <v>324</v>
      </c>
      <c r="AP26" s="25" t="s">
        <v>86</v>
      </c>
      <c r="AQ26" s="25" t="s">
        <v>86</v>
      </c>
      <c r="AR26" s="25" t="s">
        <v>86</v>
      </c>
      <c r="AS26" s="25" t="s">
        <v>86</v>
      </c>
      <c r="AT26" s="25" t="s">
        <v>86</v>
      </c>
      <c r="AU26" s="25" t="s">
        <v>86</v>
      </c>
      <c r="AV26" s="25" t="s">
        <v>321</v>
      </c>
      <c r="AW26" s="25" t="s">
        <v>86</v>
      </c>
      <c r="BE26" s="24" t="s">
        <v>96</v>
      </c>
      <c r="BF26" s="25" t="s">
        <v>86</v>
      </c>
      <c r="BG26" s="25" t="s">
        <v>86</v>
      </c>
      <c r="BH26" s="25" t="s">
        <v>86</v>
      </c>
      <c r="BI26" s="25" t="s">
        <v>389</v>
      </c>
      <c r="BJ26" s="25" t="s">
        <v>390</v>
      </c>
      <c r="BK26" s="25" t="s">
        <v>394</v>
      </c>
      <c r="BL26" s="25" t="s">
        <v>86</v>
      </c>
      <c r="BM26" s="25" t="s">
        <v>86</v>
      </c>
      <c r="BN26" s="25" t="s">
        <v>86</v>
      </c>
      <c r="BO26" s="25" t="s">
        <v>392</v>
      </c>
      <c r="BP26" s="25" t="s">
        <v>86</v>
      </c>
    </row>
    <row r="27" spans="1:69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K27" s="25" t="s">
        <v>86</v>
      </c>
      <c r="L27" s="25" t="s">
        <v>86</v>
      </c>
      <c r="S27" s="24" t="s">
        <v>97</v>
      </c>
      <c r="T27" s="25" t="s">
        <v>86</v>
      </c>
      <c r="U27" s="25" t="s">
        <v>86</v>
      </c>
      <c r="V27" s="25" t="s">
        <v>86</v>
      </c>
      <c r="W27" s="25" t="s">
        <v>86</v>
      </c>
      <c r="X27" s="25" t="s">
        <v>86</v>
      </c>
      <c r="Y27" s="25" t="s">
        <v>86</v>
      </c>
      <c r="Z27" s="25" t="s">
        <v>86</v>
      </c>
      <c r="AA27" s="25" t="s">
        <v>86</v>
      </c>
      <c r="AB27" s="25" t="s">
        <v>86</v>
      </c>
      <c r="AC27" s="25" t="s">
        <v>86</v>
      </c>
      <c r="AD27" s="25" t="s">
        <v>86</v>
      </c>
      <c r="AL27" s="24" t="s">
        <v>97</v>
      </c>
      <c r="AM27" s="25" t="s">
        <v>86</v>
      </c>
      <c r="AN27" s="25" t="s">
        <v>86</v>
      </c>
      <c r="AO27" s="25" t="s">
        <v>324</v>
      </c>
      <c r="AP27" s="25" t="s">
        <v>86</v>
      </c>
      <c r="AQ27" s="25" t="s">
        <v>86</v>
      </c>
      <c r="AR27" s="25" t="s">
        <v>86</v>
      </c>
      <c r="AS27" s="25" t="s">
        <v>86</v>
      </c>
      <c r="AT27" s="25" t="s">
        <v>86</v>
      </c>
      <c r="AU27" s="25" t="s">
        <v>86</v>
      </c>
      <c r="AV27" s="25" t="s">
        <v>321</v>
      </c>
      <c r="AW27" s="25" t="s">
        <v>86</v>
      </c>
      <c r="BE27" s="24" t="s">
        <v>97</v>
      </c>
      <c r="BF27" s="25" t="s">
        <v>86</v>
      </c>
      <c r="BG27" s="25" t="s">
        <v>86</v>
      </c>
      <c r="BH27" s="25" t="s">
        <v>86</v>
      </c>
      <c r="BI27" s="25" t="s">
        <v>389</v>
      </c>
      <c r="BJ27" s="25" t="s">
        <v>390</v>
      </c>
      <c r="BK27" s="25" t="s">
        <v>319</v>
      </c>
      <c r="BL27" s="25" t="s">
        <v>86</v>
      </c>
      <c r="BM27" s="25" t="s">
        <v>86</v>
      </c>
      <c r="BN27" s="25" t="s">
        <v>86</v>
      </c>
      <c r="BO27" s="25" t="s">
        <v>392</v>
      </c>
      <c r="BP27" s="25" t="s">
        <v>86</v>
      </c>
    </row>
    <row r="28" spans="1:69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K28" s="25" t="s">
        <v>86</v>
      </c>
      <c r="L28" s="25" t="s">
        <v>86</v>
      </c>
      <c r="S28" s="24" t="s">
        <v>98</v>
      </c>
      <c r="T28" s="25" t="s">
        <v>86</v>
      </c>
      <c r="U28" s="25" t="s">
        <v>86</v>
      </c>
      <c r="V28" s="25" t="s">
        <v>86</v>
      </c>
      <c r="W28" s="25" t="s">
        <v>86</v>
      </c>
      <c r="X28" s="25" t="s">
        <v>86</v>
      </c>
      <c r="Y28" s="25" t="s">
        <v>86</v>
      </c>
      <c r="Z28" s="25" t="s">
        <v>86</v>
      </c>
      <c r="AA28" s="25" t="s">
        <v>86</v>
      </c>
      <c r="AB28" s="25" t="s">
        <v>86</v>
      </c>
      <c r="AC28" s="25" t="s">
        <v>86</v>
      </c>
      <c r="AD28" s="25" t="s">
        <v>86</v>
      </c>
      <c r="AL28" s="24" t="s">
        <v>98</v>
      </c>
      <c r="AM28" s="25" t="s">
        <v>86</v>
      </c>
      <c r="AN28" s="25" t="s">
        <v>86</v>
      </c>
      <c r="AO28" s="25" t="s">
        <v>86</v>
      </c>
      <c r="AP28" s="25" t="s">
        <v>86</v>
      </c>
      <c r="AQ28" s="25" t="s">
        <v>86</v>
      </c>
      <c r="AR28" s="25" t="s">
        <v>86</v>
      </c>
      <c r="AS28" s="25" t="s">
        <v>86</v>
      </c>
      <c r="AT28" s="25" t="s">
        <v>86</v>
      </c>
      <c r="AU28" s="25" t="s">
        <v>86</v>
      </c>
      <c r="AV28" s="25" t="s">
        <v>86</v>
      </c>
      <c r="AW28" s="25" t="s">
        <v>86</v>
      </c>
      <c r="BE28" s="24" t="s">
        <v>98</v>
      </c>
      <c r="BF28" s="25" t="s">
        <v>86</v>
      </c>
      <c r="BG28" s="25" t="s">
        <v>86</v>
      </c>
      <c r="BH28" s="25" t="s">
        <v>86</v>
      </c>
      <c r="BI28" s="25" t="s">
        <v>393</v>
      </c>
      <c r="BJ28" s="25" t="s">
        <v>390</v>
      </c>
      <c r="BK28" s="25" t="s">
        <v>319</v>
      </c>
      <c r="BL28" s="25" t="s">
        <v>86</v>
      </c>
      <c r="BM28" s="25" t="s">
        <v>86</v>
      </c>
      <c r="BN28" s="25" t="s">
        <v>86</v>
      </c>
      <c r="BO28" s="25" t="s">
        <v>392</v>
      </c>
      <c r="BP28" s="25" t="s">
        <v>86</v>
      </c>
    </row>
    <row r="29" spans="1:69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K29" s="25" t="s">
        <v>86</v>
      </c>
      <c r="L29" s="25" t="s">
        <v>86</v>
      </c>
      <c r="S29" s="24" t="s">
        <v>99</v>
      </c>
      <c r="T29" s="25" t="s">
        <v>86</v>
      </c>
      <c r="U29" s="25" t="s">
        <v>86</v>
      </c>
      <c r="V29" s="25" t="s">
        <v>86</v>
      </c>
      <c r="W29" s="25" t="s">
        <v>86</v>
      </c>
      <c r="X29" s="25" t="s">
        <v>86</v>
      </c>
      <c r="Y29" s="25" t="s">
        <v>86</v>
      </c>
      <c r="Z29" s="25" t="s">
        <v>86</v>
      </c>
      <c r="AA29" s="25" t="s">
        <v>86</v>
      </c>
      <c r="AB29" s="25" t="s">
        <v>86</v>
      </c>
      <c r="AC29" s="25" t="s">
        <v>86</v>
      </c>
      <c r="AD29" s="25" t="s">
        <v>86</v>
      </c>
      <c r="AL29" s="24" t="s">
        <v>99</v>
      </c>
      <c r="AM29" s="25" t="s">
        <v>86</v>
      </c>
      <c r="AN29" s="25" t="s">
        <v>86</v>
      </c>
      <c r="AO29" s="25" t="s">
        <v>86</v>
      </c>
      <c r="AP29" s="25" t="s">
        <v>86</v>
      </c>
      <c r="AQ29" s="25" t="s">
        <v>86</v>
      </c>
      <c r="AR29" s="25" t="s">
        <v>86</v>
      </c>
      <c r="AS29" s="25" t="s">
        <v>86</v>
      </c>
      <c r="AT29" s="25" t="s">
        <v>86</v>
      </c>
      <c r="AU29" s="25" t="s">
        <v>86</v>
      </c>
      <c r="AV29" s="25" t="s">
        <v>86</v>
      </c>
      <c r="AW29" s="25" t="s">
        <v>86</v>
      </c>
      <c r="BE29" s="24" t="s">
        <v>99</v>
      </c>
      <c r="BF29" s="25" t="s">
        <v>86</v>
      </c>
      <c r="BG29" s="25" t="s">
        <v>86</v>
      </c>
      <c r="BH29" s="25" t="s">
        <v>86</v>
      </c>
      <c r="BI29" s="25" t="s">
        <v>86</v>
      </c>
      <c r="BJ29" s="25" t="s">
        <v>390</v>
      </c>
      <c r="BK29" s="25" t="s">
        <v>319</v>
      </c>
      <c r="BL29" s="25" t="s">
        <v>86</v>
      </c>
      <c r="BM29" s="25" t="s">
        <v>86</v>
      </c>
      <c r="BN29" s="25" t="s">
        <v>86</v>
      </c>
      <c r="BO29" s="25" t="s">
        <v>392</v>
      </c>
      <c r="BP29" s="25" t="s">
        <v>86</v>
      </c>
    </row>
    <row r="30" spans="1:69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K30" s="25" t="s">
        <v>86</v>
      </c>
      <c r="L30" s="25" t="s">
        <v>86</v>
      </c>
      <c r="S30" s="24" t="s">
        <v>100</v>
      </c>
      <c r="T30" s="25" t="s">
        <v>86</v>
      </c>
      <c r="U30" s="25" t="s">
        <v>86</v>
      </c>
      <c r="V30" s="25" t="s">
        <v>86</v>
      </c>
      <c r="W30" s="25" t="s">
        <v>86</v>
      </c>
      <c r="X30" s="25" t="s">
        <v>86</v>
      </c>
      <c r="Y30" s="25" t="s">
        <v>86</v>
      </c>
      <c r="Z30" s="25" t="s">
        <v>86</v>
      </c>
      <c r="AA30" s="25" t="s">
        <v>86</v>
      </c>
      <c r="AB30" s="25" t="s">
        <v>86</v>
      </c>
      <c r="AC30" s="25" t="s">
        <v>86</v>
      </c>
      <c r="AD30" s="25" t="s">
        <v>86</v>
      </c>
      <c r="AL30" s="24" t="s">
        <v>100</v>
      </c>
      <c r="AM30" s="25" t="s">
        <v>86</v>
      </c>
      <c r="AN30" s="25" t="s">
        <v>86</v>
      </c>
      <c r="AO30" s="25" t="s">
        <v>86</v>
      </c>
      <c r="AP30" s="25" t="s">
        <v>86</v>
      </c>
      <c r="AQ30" s="25" t="s">
        <v>86</v>
      </c>
      <c r="AR30" s="25" t="s">
        <v>86</v>
      </c>
      <c r="AS30" s="25" t="s">
        <v>86</v>
      </c>
      <c r="AT30" s="25" t="s">
        <v>86</v>
      </c>
      <c r="AU30" s="25" t="s">
        <v>86</v>
      </c>
      <c r="AV30" s="25" t="s">
        <v>86</v>
      </c>
      <c r="AW30" s="25" t="s">
        <v>86</v>
      </c>
      <c r="BE30" s="24" t="s">
        <v>100</v>
      </c>
      <c r="BF30" s="25" t="s">
        <v>86</v>
      </c>
      <c r="BG30" s="25" t="s">
        <v>86</v>
      </c>
      <c r="BH30" s="25" t="s">
        <v>86</v>
      </c>
      <c r="BI30" s="25" t="s">
        <v>86</v>
      </c>
      <c r="BJ30" s="25" t="s">
        <v>86</v>
      </c>
      <c r="BK30" s="25" t="s">
        <v>86</v>
      </c>
      <c r="BL30" s="25" t="s">
        <v>86</v>
      </c>
      <c r="BM30" s="25" t="s">
        <v>86</v>
      </c>
      <c r="BN30" s="25" t="s">
        <v>86</v>
      </c>
      <c r="BO30" s="25" t="s">
        <v>86</v>
      </c>
      <c r="BP30" s="25" t="s">
        <v>86</v>
      </c>
    </row>
    <row r="31" spans="1:69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K31" s="25" t="s">
        <v>86</v>
      </c>
      <c r="L31" s="25" t="s">
        <v>86</v>
      </c>
      <c r="S31" s="24" t="s">
        <v>101</v>
      </c>
      <c r="T31" s="25" t="s">
        <v>86</v>
      </c>
      <c r="U31" s="25" t="s">
        <v>86</v>
      </c>
      <c r="V31" s="25" t="s">
        <v>86</v>
      </c>
      <c r="W31" s="25" t="s">
        <v>86</v>
      </c>
      <c r="X31" s="25" t="s">
        <v>86</v>
      </c>
      <c r="Y31" s="25" t="s">
        <v>86</v>
      </c>
      <c r="Z31" s="25" t="s">
        <v>86</v>
      </c>
      <c r="AA31" s="25" t="s">
        <v>86</v>
      </c>
      <c r="AB31" s="25" t="s">
        <v>86</v>
      </c>
      <c r="AC31" s="25" t="s">
        <v>86</v>
      </c>
      <c r="AD31" s="25" t="s">
        <v>86</v>
      </c>
      <c r="AL31" s="24" t="s">
        <v>101</v>
      </c>
      <c r="AM31" s="25" t="s">
        <v>86</v>
      </c>
      <c r="AN31" s="25" t="s">
        <v>86</v>
      </c>
      <c r="AO31" s="25" t="s">
        <v>86</v>
      </c>
      <c r="AP31" s="25" t="s">
        <v>86</v>
      </c>
      <c r="AQ31" s="25" t="s">
        <v>86</v>
      </c>
      <c r="AR31" s="25" t="s">
        <v>86</v>
      </c>
      <c r="AS31" s="25" t="s">
        <v>86</v>
      </c>
      <c r="AT31" s="25" t="s">
        <v>86</v>
      </c>
      <c r="AU31" s="25" t="s">
        <v>86</v>
      </c>
      <c r="AV31" s="25" t="s">
        <v>86</v>
      </c>
      <c r="AW31" s="25" t="s">
        <v>86</v>
      </c>
      <c r="BE31" s="24" t="s">
        <v>101</v>
      </c>
      <c r="BF31" s="25" t="s">
        <v>86</v>
      </c>
      <c r="BG31" s="25" t="s">
        <v>86</v>
      </c>
      <c r="BH31" s="25" t="s">
        <v>86</v>
      </c>
      <c r="BI31" s="25" t="s">
        <v>86</v>
      </c>
      <c r="BJ31" s="25" t="s">
        <v>86</v>
      </c>
      <c r="BK31" s="25" t="s">
        <v>86</v>
      </c>
      <c r="BL31" s="25" t="s">
        <v>86</v>
      </c>
      <c r="BM31" s="25" t="s">
        <v>86</v>
      </c>
      <c r="BN31" s="25" t="s">
        <v>86</v>
      </c>
      <c r="BO31" s="25" t="s">
        <v>86</v>
      </c>
      <c r="BP31" s="25" t="s">
        <v>86</v>
      </c>
    </row>
    <row r="32" spans="1:69" ht="18.600000000000001" thickBot="1" x14ac:dyDescent="0.35">
      <c r="A32" s="20"/>
      <c r="S32" s="20"/>
      <c r="AL32" s="20"/>
      <c r="BE32" s="20"/>
    </row>
    <row r="33" spans="1:72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K33" s="24" t="s">
        <v>124</v>
      </c>
      <c r="L33" s="24" t="s">
        <v>125</v>
      </c>
      <c r="S33" s="24" t="s">
        <v>102</v>
      </c>
      <c r="T33" s="24" t="s">
        <v>57</v>
      </c>
      <c r="U33" s="24" t="s">
        <v>58</v>
      </c>
      <c r="V33" s="24" t="s">
        <v>59</v>
      </c>
      <c r="W33" s="24" t="s">
        <v>60</v>
      </c>
      <c r="X33" s="24" t="s">
        <v>61</v>
      </c>
      <c r="Y33" s="24" t="s">
        <v>62</v>
      </c>
      <c r="Z33" s="24" t="s">
        <v>63</v>
      </c>
      <c r="AA33" s="24" t="s">
        <v>64</v>
      </c>
      <c r="AB33" s="24" t="s">
        <v>65</v>
      </c>
      <c r="AC33" s="24" t="s">
        <v>124</v>
      </c>
      <c r="AD33" s="24" t="s">
        <v>125</v>
      </c>
      <c r="AL33" s="24" t="s">
        <v>102</v>
      </c>
      <c r="AM33" s="24" t="s">
        <v>57</v>
      </c>
      <c r="AN33" s="24" t="s">
        <v>58</v>
      </c>
      <c r="AO33" s="24" t="s">
        <v>59</v>
      </c>
      <c r="AP33" s="24" t="s">
        <v>60</v>
      </c>
      <c r="AQ33" s="24" t="s">
        <v>61</v>
      </c>
      <c r="AR33" s="24" t="s">
        <v>62</v>
      </c>
      <c r="AS33" s="24" t="s">
        <v>63</v>
      </c>
      <c r="AT33" s="24" t="s">
        <v>64</v>
      </c>
      <c r="AU33" s="24" t="s">
        <v>65</v>
      </c>
      <c r="AV33" s="24" t="s">
        <v>124</v>
      </c>
      <c r="AW33" s="24" t="s">
        <v>125</v>
      </c>
      <c r="BE33" s="24" t="s">
        <v>102</v>
      </c>
      <c r="BF33" s="24" t="s">
        <v>57</v>
      </c>
      <c r="BG33" s="24" t="s">
        <v>58</v>
      </c>
      <c r="BH33" s="24" t="s">
        <v>59</v>
      </c>
      <c r="BI33" s="24" t="s">
        <v>60</v>
      </c>
      <c r="BJ33" s="24" t="s">
        <v>61</v>
      </c>
      <c r="BK33" s="24" t="s">
        <v>62</v>
      </c>
      <c r="BL33" s="24" t="s">
        <v>63</v>
      </c>
      <c r="BM33" s="24" t="s">
        <v>64</v>
      </c>
      <c r="BN33" s="24" t="s">
        <v>65</v>
      </c>
      <c r="BO33" s="24" t="s">
        <v>124</v>
      </c>
      <c r="BP33" s="24" t="s">
        <v>125</v>
      </c>
    </row>
    <row r="34" spans="1:72" ht="15" thickBot="1" x14ac:dyDescent="0.35">
      <c r="A34" s="24" t="s">
        <v>79</v>
      </c>
      <c r="B34" s="25">
        <v>11672</v>
      </c>
      <c r="C34" s="25">
        <v>10183</v>
      </c>
      <c r="D34" s="25">
        <v>11288</v>
      </c>
      <c r="E34" s="25">
        <v>10000</v>
      </c>
      <c r="F34" s="25">
        <v>10319</v>
      </c>
      <c r="G34" s="25">
        <v>10000</v>
      </c>
      <c r="H34" s="25">
        <v>10000</v>
      </c>
      <c r="I34" s="25">
        <v>0</v>
      </c>
      <c r="J34" s="25">
        <v>0</v>
      </c>
      <c r="K34" s="25">
        <v>10204</v>
      </c>
      <c r="L34" s="25">
        <v>0</v>
      </c>
      <c r="S34" s="24" t="s">
        <v>79</v>
      </c>
      <c r="T34" s="25">
        <v>10000</v>
      </c>
      <c r="U34" s="25">
        <v>0</v>
      </c>
      <c r="V34" s="25">
        <v>0</v>
      </c>
      <c r="W34" s="25">
        <v>11288</v>
      </c>
      <c r="X34" s="25">
        <v>10000</v>
      </c>
      <c r="Y34" s="25">
        <v>10183</v>
      </c>
      <c r="Z34" s="25">
        <v>10319</v>
      </c>
      <c r="AA34" s="25">
        <v>10000</v>
      </c>
      <c r="AB34" s="25">
        <v>11672</v>
      </c>
      <c r="AC34" s="25">
        <v>10204</v>
      </c>
      <c r="AD34" s="25">
        <v>0</v>
      </c>
      <c r="AL34" s="24" t="s">
        <v>79</v>
      </c>
      <c r="AM34" s="25">
        <v>183</v>
      </c>
      <c r="AN34" s="25">
        <v>0</v>
      </c>
      <c r="AO34" s="25">
        <v>11672</v>
      </c>
      <c r="AP34" s="25">
        <v>1288</v>
      </c>
      <c r="AQ34" s="25">
        <v>0</v>
      </c>
      <c r="AR34" s="25">
        <v>8508</v>
      </c>
      <c r="AS34" s="25">
        <v>8623</v>
      </c>
      <c r="AT34" s="25">
        <v>204</v>
      </c>
      <c r="AU34" s="25">
        <v>0</v>
      </c>
      <c r="AV34" s="25">
        <v>10000</v>
      </c>
      <c r="AW34" s="25">
        <v>0</v>
      </c>
      <c r="BE34" s="24" t="s">
        <v>79</v>
      </c>
      <c r="BF34" s="25">
        <v>0</v>
      </c>
      <c r="BG34" s="25">
        <v>0</v>
      </c>
      <c r="BH34" s="25">
        <v>1489</v>
      </c>
      <c r="BI34" s="25">
        <v>8328</v>
      </c>
      <c r="BJ34" s="25">
        <v>34</v>
      </c>
      <c r="BK34" s="25">
        <v>9616</v>
      </c>
      <c r="BL34" s="25">
        <v>0</v>
      </c>
      <c r="BM34" s="25">
        <v>1489</v>
      </c>
      <c r="BN34" s="25">
        <v>0</v>
      </c>
      <c r="BO34" s="25">
        <v>149</v>
      </c>
      <c r="BP34" s="25">
        <v>0</v>
      </c>
    </row>
    <row r="35" spans="1:72" ht="15" thickBot="1" x14ac:dyDescent="0.35">
      <c r="A35" s="24" t="s">
        <v>88</v>
      </c>
      <c r="B35" s="25">
        <v>0</v>
      </c>
      <c r="C35" s="25">
        <v>0</v>
      </c>
      <c r="D35" s="25">
        <v>0</v>
      </c>
      <c r="E35" s="25">
        <v>10000</v>
      </c>
      <c r="F35" s="25">
        <v>10000</v>
      </c>
      <c r="G35" s="25">
        <v>10000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S35" s="24" t="s">
        <v>88</v>
      </c>
      <c r="T35" s="25">
        <v>0</v>
      </c>
      <c r="U35" s="25">
        <v>0</v>
      </c>
      <c r="V35" s="25">
        <v>0</v>
      </c>
      <c r="W35" s="25">
        <v>10000</v>
      </c>
      <c r="X35" s="25">
        <v>10000</v>
      </c>
      <c r="Y35" s="25">
        <v>0</v>
      </c>
      <c r="Z35" s="25">
        <v>0</v>
      </c>
      <c r="AA35" s="25">
        <v>0</v>
      </c>
      <c r="AB35" s="25">
        <v>10000</v>
      </c>
      <c r="AC35" s="25">
        <v>0</v>
      </c>
      <c r="AD35" s="25">
        <v>0</v>
      </c>
      <c r="AL35" s="24" t="s">
        <v>88</v>
      </c>
      <c r="AM35" s="25">
        <v>0</v>
      </c>
      <c r="AN35" s="25">
        <v>0</v>
      </c>
      <c r="AO35" s="25">
        <v>1492</v>
      </c>
      <c r="AP35" s="25">
        <v>1288</v>
      </c>
      <c r="AQ35" s="25">
        <v>0</v>
      </c>
      <c r="AR35" s="25">
        <v>0</v>
      </c>
      <c r="AS35" s="25">
        <v>8508</v>
      </c>
      <c r="AT35" s="25">
        <v>204</v>
      </c>
      <c r="AU35" s="25">
        <v>0</v>
      </c>
      <c r="AV35" s="25">
        <v>10000</v>
      </c>
      <c r="AW35" s="25">
        <v>0</v>
      </c>
      <c r="BE35" s="24" t="s">
        <v>88</v>
      </c>
      <c r="BF35" s="25">
        <v>0</v>
      </c>
      <c r="BG35" s="25">
        <v>0</v>
      </c>
      <c r="BH35" s="25">
        <v>0</v>
      </c>
      <c r="BI35" s="25">
        <v>8328</v>
      </c>
      <c r="BJ35" s="25">
        <v>34</v>
      </c>
      <c r="BK35" s="25">
        <v>9616</v>
      </c>
      <c r="BL35" s="25">
        <v>0</v>
      </c>
      <c r="BM35" s="25">
        <v>1489</v>
      </c>
      <c r="BN35" s="25">
        <v>0</v>
      </c>
      <c r="BO35" s="25">
        <v>149</v>
      </c>
      <c r="BP35" s="25">
        <v>0</v>
      </c>
    </row>
    <row r="36" spans="1:72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S36" s="24" t="s">
        <v>92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L36" s="24" t="s">
        <v>92</v>
      </c>
      <c r="AM36" s="25">
        <v>0</v>
      </c>
      <c r="AN36" s="25">
        <v>0</v>
      </c>
      <c r="AO36" s="25">
        <v>1492</v>
      </c>
      <c r="AP36" s="25">
        <v>0</v>
      </c>
      <c r="AQ36" s="25">
        <v>0</v>
      </c>
      <c r="AR36" s="25">
        <v>0</v>
      </c>
      <c r="AS36" s="25">
        <v>0</v>
      </c>
      <c r="AT36" s="25">
        <v>204</v>
      </c>
      <c r="AU36" s="25">
        <v>0</v>
      </c>
      <c r="AV36" s="25">
        <v>10000</v>
      </c>
      <c r="AW36" s="25">
        <v>0</v>
      </c>
      <c r="BE36" s="24" t="s">
        <v>92</v>
      </c>
      <c r="BF36" s="25">
        <v>0</v>
      </c>
      <c r="BG36" s="25">
        <v>0</v>
      </c>
      <c r="BH36" s="25">
        <v>0</v>
      </c>
      <c r="BI36" s="25">
        <v>8328</v>
      </c>
      <c r="BJ36" s="25">
        <v>34</v>
      </c>
      <c r="BK36" s="25">
        <v>9616</v>
      </c>
      <c r="BL36" s="25">
        <v>0</v>
      </c>
      <c r="BM36" s="25">
        <v>1489</v>
      </c>
      <c r="BN36" s="25">
        <v>0</v>
      </c>
      <c r="BO36" s="25">
        <v>149</v>
      </c>
      <c r="BP36" s="25">
        <v>0</v>
      </c>
    </row>
    <row r="37" spans="1:72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S37" s="24" t="s">
        <v>93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L37" s="24" t="s">
        <v>93</v>
      </c>
      <c r="AM37" s="25">
        <v>0</v>
      </c>
      <c r="AN37" s="25">
        <v>0</v>
      </c>
      <c r="AO37" s="25">
        <v>1492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8508</v>
      </c>
      <c r="AW37" s="25">
        <v>0</v>
      </c>
      <c r="BE37" s="24" t="s">
        <v>93</v>
      </c>
      <c r="BF37" s="25">
        <v>0</v>
      </c>
      <c r="BG37" s="25">
        <v>0</v>
      </c>
      <c r="BH37" s="25">
        <v>0</v>
      </c>
      <c r="BI37" s="25">
        <v>8328</v>
      </c>
      <c r="BJ37" s="25">
        <v>34</v>
      </c>
      <c r="BK37" s="25">
        <v>9616</v>
      </c>
      <c r="BL37" s="25">
        <v>0</v>
      </c>
      <c r="BM37" s="25">
        <v>201</v>
      </c>
      <c r="BN37" s="25">
        <v>0</v>
      </c>
      <c r="BO37" s="25">
        <v>149</v>
      </c>
      <c r="BP37" s="25">
        <v>0</v>
      </c>
    </row>
    <row r="38" spans="1:72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S38" s="24" t="s">
        <v>95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L38" s="24" t="s">
        <v>95</v>
      </c>
      <c r="AM38" s="25">
        <v>0</v>
      </c>
      <c r="AN38" s="25">
        <v>0</v>
      </c>
      <c r="AO38" s="25">
        <v>1492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8508</v>
      </c>
      <c r="AW38" s="25">
        <v>0</v>
      </c>
      <c r="BE38" s="24" t="s">
        <v>95</v>
      </c>
      <c r="BF38" s="25">
        <v>0</v>
      </c>
      <c r="BG38" s="25">
        <v>0</v>
      </c>
      <c r="BH38" s="25">
        <v>0</v>
      </c>
      <c r="BI38" s="25">
        <v>8328</v>
      </c>
      <c r="BJ38" s="25">
        <v>34</v>
      </c>
      <c r="BK38" s="25">
        <v>1842</v>
      </c>
      <c r="BL38" s="25">
        <v>0</v>
      </c>
      <c r="BM38" s="25">
        <v>201</v>
      </c>
      <c r="BN38" s="25">
        <v>0</v>
      </c>
      <c r="BO38" s="25">
        <v>149</v>
      </c>
      <c r="BP38" s="25">
        <v>0</v>
      </c>
    </row>
    <row r="39" spans="1:72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S39" s="24" t="s">
        <v>96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L39" s="24" t="s">
        <v>96</v>
      </c>
      <c r="AM39" s="25">
        <v>0</v>
      </c>
      <c r="AN39" s="25">
        <v>0</v>
      </c>
      <c r="AO39" s="25">
        <v>1492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8508</v>
      </c>
      <c r="AW39" s="25">
        <v>0</v>
      </c>
      <c r="BE39" s="24" t="s">
        <v>96</v>
      </c>
      <c r="BF39" s="25">
        <v>0</v>
      </c>
      <c r="BG39" s="25">
        <v>0</v>
      </c>
      <c r="BH39" s="25">
        <v>0</v>
      </c>
      <c r="BI39" s="25">
        <v>8328</v>
      </c>
      <c r="BJ39" s="25">
        <v>34</v>
      </c>
      <c r="BK39" s="25">
        <v>1842</v>
      </c>
      <c r="BL39" s="25">
        <v>0</v>
      </c>
      <c r="BM39" s="25">
        <v>0</v>
      </c>
      <c r="BN39" s="25">
        <v>0</v>
      </c>
      <c r="BO39" s="25">
        <v>149</v>
      </c>
      <c r="BP39" s="25">
        <v>0</v>
      </c>
    </row>
    <row r="40" spans="1:72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S40" s="24" t="s">
        <v>97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L40" s="24" t="s">
        <v>97</v>
      </c>
      <c r="AM40" s="25">
        <v>0</v>
      </c>
      <c r="AN40" s="25">
        <v>0</v>
      </c>
      <c r="AO40" s="25">
        <v>1492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8508</v>
      </c>
      <c r="AW40" s="25">
        <v>0</v>
      </c>
      <c r="BE40" s="24" t="s">
        <v>97</v>
      </c>
      <c r="BF40" s="25">
        <v>0</v>
      </c>
      <c r="BG40" s="25">
        <v>0</v>
      </c>
      <c r="BH40" s="25">
        <v>0</v>
      </c>
      <c r="BI40" s="25">
        <v>8328</v>
      </c>
      <c r="BJ40" s="25">
        <v>34</v>
      </c>
      <c r="BK40" s="25">
        <v>183</v>
      </c>
      <c r="BL40" s="25">
        <v>0</v>
      </c>
      <c r="BM40" s="25">
        <v>0</v>
      </c>
      <c r="BN40" s="25">
        <v>0</v>
      </c>
      <c r="BO40" s="25">
        <v>149</v>
      </c>
      <c r="BP40" s="25">
        <v>0</v>
      </c>
    </row>
    <row r="41" spans="1:72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S41" s="24" t="s">
        <v>98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L41" s="24" t="s">
        <v>98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BE41" s="24" t="s">
        <v>98</v>
      </c>
      <c r="BF41" s="25">
        <v>0</v>
      </c>
      <c r="BG41" s="25">
        <v>0</v>
      </c>
      <c r="BH41" s="25">
        <v>0</v>
      </c>
      <c r="BI41" s="25">
        <v>201</v>
      </c>
      <c r="BJ41" s="25">
        <v>34</v>
      </c>
      <c r="BK41" s="25">
        <v>183</v>
      </c>
      <c r="BL41" s="25">
        <v>0</v>
      </c>
      <c r="BM41" s="25">
        <v>0</v>
      </c>
      <c r="BN41" s="25">
        <v>0</v>
      </c>
      <c r="BO41" s="25">
        <v>149</v>
      </c>
      <c r="BP41" s="25">
        <v>0</v>
      </c>
    </row>
    <row r="42" spans="1:72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S42" s="24" t="s">
        <v>99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L42" s="24" t="s">
        <v>99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BE42" s="24" t="s">
        <v>99</v>
      </c>
      <c r="BF42" s="25">
        <v>0</v>
      </c>
      <c r="BG42" s="25">
        <v>0</v>
      </c>
      <c r="BH42" s="25">
        <v>0</v>
      </c>
      <c r="BI42" s="25">
        <v>0</v>
      </c>
      <c r="BJ42" s="25">
        <v>34</v>
      </c>
      <c r="BK42" s="25">
        <v>183</v>
      </c>
      <c r="BL42" s="25">
        <v>0</v>
      </c>
      <c r="BM42" s="25">
        <v>0</v>
      </c>
      <c r="BN42" s="25">
        <v>0</v>
      </c>
      <c r="BO42" s="25">
        <v>149</v>
      </c>
      <c r="BP42" s="25">
        <v>0</v>
      </c>
    </row>
    <row r="43" spans="1:72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S43" s="24" t="s">
        <v>100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L43" s="24" t="s">
        <v>100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BE43" s="24" t="s">
        <v>100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</row>
    <row r="44" spans="1:72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S44" s="24" t="s">
        <v>101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L44" s="24" t="s">
        <v>101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BE44" s="24" t="s">
        <v>101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</row>
    <row r="45" spans="1:72" ht="18.600000000000001" thickBot="1" x14ac:dyDescent="0.35">
      <c r="A45" s="20"/>
      <c r="S45" s="20"/>
      <c r="AL45" s="20"/>
      <c r="BE45" s="20"/>
    </row>
    <row r="46" spans="1:72" ht="15" thickBot="1" x14ac:dyDescent="0.35">
      <c r="A46" s="24" t="s">
        <v>103</v>
      </c>
      <c r="B46" s="24" t="s">
        <v>57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63</v>
      </c>
      <c r="I46" s="24" t="s">
        <v>64</v>
      </c>
      <c r="J46" s="24" t="s">
        <v>65</v>
      </c>
      <c r="K46" s="24" t="s">
        <v>124</v>
      </c>
      <c r="L46" s="24" t="s">
        <v>125</v>
      </c>
      <c r="M46" s="24" t="s">
        <v>104</v>
      </c>
      <c r="N46" s="24" t="s">
        <v>105</v>
      </c>
      <c r="O46" s="24" t="s">
        <v>106</v>
      </c>
      <c r="P46" s="24" t="s">
        <v>107</v>
      </c>
      <c r="S46" s="24" t="s">
        <v>103</v>
      </c>
      <c r="T46" s="24" t="s">
        <v>57</v>
      </c>
      <c r="U46" s="24" t="s">
        <v>58</v>
      </c>
      <c r="V46" s="24" t="s">
        <v>59</v>
      </c>
      <c r="W46" s="24" t="s">
        <v>60</v>
      </c>
      <c r="X46" s="24" t="s">
        <v>61</v>
      </c>
      <c r="Y46" s="24" t="s">
        <v>62</v>
      </c>
      <c r="Z46" s="24" t="s">
        <v>63</v>
      </c>
      <c r="AA46" s="24" t="s">
        <v>64</v>
      </c>
      <c r="AB46" s="24" t="s">
        <v>65</v>
      </c>
      <c r="AC46" s="24" t="s">
        <v>124</v>
      </c>
      <c r="AD46" s="24" t="s">
        <v>125</v>
      </c>
      <c r="AE46" s="24" t="s">
        <v>104</v>
      </c>
      <c r="AF46" s="24" t="s">
        <v>105</v>
      </c>
      <c r="AG46" s="24" t="s">
        <v>106</v>
      </c>
      <c r="AH46" s="24" t="s">
        <v>107</v>
      </c>
      <c r="AL46" s="24" t="s">
        <v>103</v>
      </c>
      <c r="AM46" s="24" t="s">
        <v>57</v>
      </c>
      <c r="AN46" s="24" t="s">
        <v>58</v>
      </c>
      <c r="AO46" s="24" t="s">
        <v>59</v>
      </c>
      <c r="AP46" s="24" t="s">
        <v>60</v>
      </c>
      <c r="AQ46" s="24" t="s">
        <v>61</v>
      </c>
      <c r="AR46" s="24" t="s">
        <v>62</v>
      </c>
      <c r="AS46" s="24" t="s">
        <v>63</v>
      </c>
      <c r="AT46" s="24" t="s">
        <v>64</v>
      </c>
      <c r="AU46" s="24" t="s">
        <v>65</v>
      </c>
      <c r="AV46" s="24" t="s">
        <v>124</v>
      </c>
      <c r="AW46" s="24" t="s">
        <v>125</v>
      </c>
      <c r="AX46" s="24" t="s">
        <v>104</v>
      </c>
      <c r="AY46" s="24" t="s">
        <v>105</v>
      </c>
      <c r="AZ46" s="24" t="s">
        <v>106</v>
      </c>
      <c r="BA46" s="24" t="s">
        <v>107</v>
      </c>
      <c r="BE46" s="24" t="s">
        <v>103</v>
      </c>
      <c r="BF46" s="24" t="s">
        <v>57</v>
      </c>
      <c r="BG46" s="24" t="s">
        <v>58</v>
      </c>
      <c r="BH46" s="24" t="s">
        <v>59</v>
      </c>
      <c r="BI46" s="24" t="s">
        <v>60</v>
      </c>
      <c r="BJ46" s="24" t="s">
        <v>61</v>
      </c>
      <c r="BK46" s="24" t="s">
        <v>62</v>
      </c>
      <c r="BL46" s="24" t="s">
        <v>63</v>
      </c>
      <c r="BM46" s="24" t="s">
        <v>64</v>
      </c>
      <c r="BN46" s="24" t="s">
        <v>65</v>
      </c>
      <c r="BO46" s="24" t="s">
        <v>124</v>
      </c>
      <c r="BP46" s="24" t="s">
        <v>125</v>
      </c>
      <c r="BQ46" s="24" t="s">
        <v>104</v>
      </c>
      <c r="BR46" s="24" t="s">
        <v>105</v>
      </c>
      <c r="BS46" s="24" t="s">
        <v>106</v>
      </c>
      <c r="BT46" s="24" t="s">
        <v>107</v>
      </c>
    </row>
    <row r="47" spans="1:72" ht="15" thickBot="1" x14ac:dyDescent="0.35">
      <c r="A47" s="24" t="s">
        <v>67</v>
      </c>
      <c r="B47" s="25">
        <v>0</v>
      </c>
      <c r="C47" s="25">
        <v>10183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10183</v>
      </c>
      <c r="N47" s="25">
        <v>10183</v>
      </c>
      <c r="O47" s="25">
        <v>0</v>
      </c>
      <c r="P47" s="25">
        <v>0</v>
      </c>
      <c r="S47" s="24" t="s">
        <v>67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10183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10183</v>
      </c>
      <c r="AF47" s="25">
        <v>10183</v>
      </c>
      <c r="AG47" s="25">
        <v>0</v>
      </c>
      <c r="AH47" s="25">
        <v>0</v>
      </c>
      <c r="AL47" s="24" t="s">
        <v>67</v>
      </c>
      <c r="AM47" s="25">
        <v>183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10000</v>
      </c>
      <c r="AW47" s="25">
        <v>0</v>
      </c>
      <c r="AX47" s="25">
        <v>10183</v>
      </c>
      <c r="AY47" s="25">
        <v>10183</v>
      </c>
      <c r="AZ47" s="25">
        <v>0</v>
      </c>
      <c r="BA47" s="25">
        <v>0</v>
      </c>
      <c r="BE47" s="24" t="s">
        <v>67</v>
      </c>
      <c r="BF47" s="25">
        <v>0</v>
      </c>
      <c r="BG47" s="25">
        <v>0</v>
      </c>
      <c r="BH47" s="25">
        <v>1489</v>
      </c>
      <c r="BI47" s="25">
        <v>8328</v>
      </c>
      <c r="BJ47" s="25">
        <v>34</v>
      </c>
      <c r="BK47" s="25">
        <v>183</v>
      </c>
      <c r="BL47" s="25">
        <v>0</v>
      </c>
      <c r="BM47" s="25">
        <v>0</v>
      </c>
      <c r="BN47" s="25">
        <v>0</v>
      </c>
      <c r="BO47" s="25">
        <v>149</v>
      </c>
      <c r="BP47" s="25">
        <v>0</v>
      </c>
      <c r="BQ47" s="25">
        <v>10183</v>
      </c>
      <c r="BR47" s="25">
        <v>10183</v>
      </c>
      <c r="BS47" s="25">
        <v>0</v>
      </c>
      <c r="BT47" s="25">
        <v>0</v>
      </c>
    </row>
    <row r="48" spans="1:72" ht="15" thickBot="1" x14ac:dyDescent="0.35">
      <c r="A48" s="24" t="s">
        <v>68</v>
      </c>
      <c r="B48" s="25">
        <v>0</v>
      </c>
      <c r="C48" s="25">
        <v>0</v>
      </c>
      <c r="D48" s="25">
        <v>0</v>
      </c>
      <c r="E48" s="25">
        <v>0</v>
      </c>
      <c r="F48" s="25">
        <v>10319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10319</v>
      </c>
      <c r="N48" s="25">
        <v>10319</v>
      </c>
      <c r="O48" s="25">
        <v>0</v>
      </c>
      <c r="P48" s="25">
        <v>0</v>
      </c>
      <c r="S48" s="24" t="s">
        <v>68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10319</v>
      </c>
      <c r="AA48" s="25">
        <v>0</v>
      </c>
      <c r="AB48" s="25">
        <v>0</v>
      </c>
      <c r="AC48" s="25">
        <v>0</v>
      </c>
      <c r="AD48" s="25">
        <v>0</v>
      </c>
      <c r="AE48" s="25">
        <v>10319</v>
      </c>
      <c r="AF48" s="25">
        <v>10319</v>
      </c>
      <c r="AG48" s="25">
        <v>0</v>
      </c>
      <c r="AH48" s="25">
        <v>0</v>
      </c>
      <c r="AL48" s="24" t="s">
        <v>68</v>
      </c>
      <c r="AM48" s="25">
        <v>0</v>
      </c>
      <c r="AN48" s="25">
        <v>0</v>
      </c>
      <c r="AO48" s="25">
        <v>1492</v>
      </c>
      <c r="AP48" s="25">
        <v>0</v>
      </c>
      <c r="AQ48" s="25">
        <v>0</v>
      </c>
      <c r="AR48" s="25">
        <v>0</v>
      </c>
      <c r="AS48" s="25">
        <v>8623</v>
      </c>
      <c r="AT48" s="25">
        <v>204</v>
      </c>
      <c r="AU48" s="25">
        <v>0</v>
      </c>
      <c r="AV48" s="25">
        <v>0</v>
      </c>
      <c r="AW48" s="25">
        <v>0</v>
      </c>
      <c r="AX48" s="25">
        <v>10319</v>
      </c>
      <c r="AY48" s="25">
        <v>10319</v>
      </c>
      <c r="AZ48" s="25">
        <v>0</v>
      </c>
      <c r="BA48" s="25">
        <v>0</v>
      </c>
      <c r="BE48" s="24" t="s">
        <v>68</v>
      </c>
      <c r="BF48" s="25">
        <v>0</v>
      </c>
      <c r="BG48" s="25">
        <v>0</v>
      </c>
      <c r="BH48" s="25">
        <v>0</v>
      </c>
      <c r="BI48" s="25">
        <v>8328</v>
      </c>
      <c r="BJ48" s="25">
        <v>0</v>
      </c>
      <c r="BK48" s="25">
        <v>1842</v>
      </c>
      <c r="BL48" s="25">
        <v>0</v>
      </c>
      <c r="BM48" s="25">
        <v>0</v>
      </c>
      <c r="BN48" s="25">
        <v>0</v>
      </c>
      <c r="BO48" s="25">
        <v>149</v>
      </c>
      <c r="BP48" s="25">
        <v>0</v>
      </c>
      <c r="BQ48" s="25">
        <v>10319</v>
      </c>
      <c r="BR48" s="25">
        <v>10319</v>
      </c>
      <c r="BS48" s="25">
        <v>0</v>
      </c>
      <c r="BT48" s="25">
        <v>0</v>
      </c>
    </row>
    <row r="49" spans="1:72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10204</v>
      </c>
      <c r="L49" s="25">
        <v>0</v>
      </c>
      <c r="M49" s="25">
        <v>10204</v>
      </c>
      <c r="N49" s="25">
        <v>10204</v>
      </c>
      <c r="O49" s="25">
        <v>0</v>
      </c>
      <c r="P49" s="25">
        <v>0</v>
      </c>
      <c r="S49" s="24" t="s">
        <v>69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10204</v>
      </c>
      <c r="AD49" s="25">
        <v>0</v>
      </c>
      <c r="AE49" s="25">
        <v>10204</v>
      </c>
      <c r="AF49" s="25">
        <v>10204</v>
      </c>
      <c r="AG49" s="25">
        <v>0</v>
      </c>
      <c r="AH49" s="25">
        <v>0</v>
      </c>
      <c r="AL49" s="24" t="s">
        <v>69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204</v>
      </c>
      <c r="AU49" s="25">
        <v>0</v>
      </c>
      <c r="AV49" s="25">
        <v>10000</v>
      </c>
      <c r="AW49" s="25">
        <v>0</v>
      </c>
      <c r="AX49" s="25">
        <v>10204</v>
      </c>
      <c r="AY49" s="25">
        <v>10204</v>
      </c>
      <c r="AZ49" s="25">
        <v>0</v>
      </c>
      <c r="BA49" s="25">
        <v>0</v>
      </c>
      <c r="BE49" s="24" t="s">
        <v>69</v>
      </c>
      <c r="BF49" s="25">
        <v>0</v>
      </c>
      <c r="BG49" s="25">
        <v>0</v>
      </c>
      <c r="BH49" s="25">
        <v>0</v>
      </c>
      <c r="BI49" s="25">
        <v>8328</v>
      </c>
      <c r="BJ49" s="25">
        <v>34</v>
      </c>
      <c r="BK49" s="25">
        <v>1842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10204</v>
      </c>
      <c r="BR49" s="25">
        <v>10204</v>
      </c>
      <c r="BS49" s="25">
        <v>0</v>
      </c>
      <c r="BT49" s="25">
        <v>0</v>
      </c>
    </row>
    <row r="50" spans="1:72" ht="15" thickBot="1" x14ac:dyDescent="0.35">
      <c r="A50" s="24" t="s">
        <v>70</v>
      </c>
      <c r="B50" s="25">
        <v>0</v>
      </c>
      <c r="C50" s="25">
        <v>0</v>
      </c>
      <c r="D50" s="25">
        <v>0</v>
      </c>
      <c r="E50" s="25">
        <v>0</v>
      </c>
      <c r="F50" s="25">
        <v>10000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10000</v>
      </c>
      <c r="N50" s="25">
        <v>10000</v>
      </c>
      <c r="O50" s="25">
        <v>0</v>
      </c>
      <c r="P50" s="25">
        <v>0</v>
      </c>
      <c r="S50" s="24" t="s">
        <v>70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10000</v>
      </c>
      <c r="AB50" s="25">
        <v>0</v>
      </c>
      <c r="AC50" s="25">
        <v>0</v>
      </c>
      <c r="AD50" s="25">
        <v>0</v>
      </c>
      <c r="AE50" s="25">
        <v>10000</v>
      </c>
      <c r="AF50" s="25">
        <v>10000</v>
      </c>
      <c r="AG50" s="25">
        <v>0</v>
      </c>
      <c r="AH50" s="25">
        <v>0</v>
      </c>
      <c r="AL50" s="24" t="s">
        <v>70</v>
      </c>
      <c r="AM50" s="25">
        <v>0</v>
      </c>
      <c r="AN50" s="25">
        <v>0</v>
      </c>
      <c r="AO50" s="25">
        <v>1492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8508</v>
      </c>
      <c r="AW50" s="25">
        <v>0</v>
      </c>
      <c r="AX50" s="25">
        <v>10000</v>
      </c>
      <c r="AY50" s="25">
        <v>10000</v>
      </c>
      <c r="AZ50" s="25">
        <v>0</v>
      </c>
      <c r="BA50" s="25">
        <v>0</v>
      </c>
      <c r="BE50" s="24" t="s">
        <v>70</v>
      </c>
      <c r="BF50" s="25">
        <v>0</v>
      </c>
      <c r="BG50" s="25">
        <v>0</v>
      </c>
      <c r="BH50" s="25">
        <v>1489</v>
      </c>
      <c r="BI50" s="25">
        <v>8328</v>
      </c>
      <c r="BJ50" s="25">
        <v>0</v>
      </c>
      <c r="BK50" s="25">
        <v>183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10000</v>
      </c>
      <c r="BR50" s="25">
        <v>10000</v>
      </c>
      <c r="BS50" s="25">
        <v>0</v>
      </c>
      <c r="BT50" s="25">
        <v>0</v>
      </c>
    </row>
    <row r="51" spans="1:72" ht="15" thickBot="1" x14ac:dyDescent="0.35">
      <c r="A51" s="24" t="s">
        <v>71</v>
      </c>
      <c r="B51" s="25">
        <v>0</v>
      </c>
      <c r="C51" s="25">
        <v>0</v>
      </c>
      <c r="D51" s="25">
        <v>11288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11288</v>
      </c>
      <c r="N51" s="25">
        <v>11288</v>
      </c>
      <c r="O51" s="25">
        <v>0</v>
      </c>
      <c r="P51" s="25">
        <v>0</v>
      </c>
      <c r="S51" s="24" t="s">
        <v>71</v>
      </c>
      <c r="T51" s="25">
        <v>0</v>
      </c>
      <c r="U51" s="25">
        <v>0</v>
      </c>
      <c r="V51" s="25">
        <v>0</v>
      </c>
      <c r="W51" s="25">
        <v>11288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11288</v>
      </c>
      <c r="AF51" s="25">
        <v>11288</v>
      </c>
      <c r="AG51" s="25">
        <v>0</v>
      </c>
      <c r="AH51" s="25">
        <v>0</v>
      </c>
      <c r="AL51" s="24" t="s">
        <v>71</v>
      </c>
      <c r="AM51" s="25">
        <v>0</v>
      </c>
      <c r="AN51" s="25">
        <v>0</v>
      </c>
      <c r="AO51" s="25">
        <v>1492</v>
      </c>
      <c r="AP51" s="25">
        <v>1288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8508</v>
      </c>
      <c r="AW51" s="25">
        <v>0</v>
      </c>
      <c r="AX51" s="25">
        <v>11288</v>
      </c>
      <c r="AY51" s="25">
        <v>11288</v>
      </c>
      <c r="AZ51" s="25">
        <v>0</v>
      </c>
      <c r="BA51" s="25">
        <v>0</v>
      </c>
      <c r="BE51" s="24" t="s">
        <v>71</v>
      </c>
      <c r="BF51" s="25">
        <v>0</v>
      </c>
      <c r="BG51" s="25">
        <v>0</v>
      </c>
      <c r="BH51" s="25">
        <v>0</v>
      </c>
      <c r="BI51" s="25">
        <v>0</v>
      </c>
      <c r="BJ51" s="25">
        <v>34</v>
      </c>
      <c r="BK51" s="25">
        <v>9616</v>
      </c>
      <c r="BL51" s="25">
        <v>0</v>
      </c>
      <c r="BM51" s="25">
        <v>1489</v>
      </c>
      <c r="BN51" s="25">
        <v>0</v>
      </c>
      <c r="BO51" s="25">
        <v>149</v>
      </c>
      <c r="BP51" s="25">
        <v>0</v>
      </c>
      <c r="BQ51" s="25">
        <v>11288</v>
      </c>
      <c r="BR51" s="25">
        <v>11288</v>
      </c>
      <c r="BS51" s="25">
        <v>0</v>
      </c>
      <c r="BT51" s="25">
        <v>0</v>
      </c>
    </row>
    <row r="52" spans="1:72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10000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10000</v>
      </c>
      <c r="N52" s="25">
        <v>10000</v>
      </c>
      <c r="O52" s="25">
        <v>0</v>
      </c>
      <c r="P52" s="25">
        <v>0</v>
      </c>
      <c r="S52" s="24" t="s">
        <v>72</v>
      </c>
      <c r="T52" s="25">
        <v>0</v>
      </c>
      <c r="U52" s="25">
        <v>0</v>
      </c>
      <c r="V52" s="25">
        <v>0</v>
      </c>
      <c r="W52" s="25">
        <v>10000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10000</v>
      </c>
      <c r="AF52" s="25">
        <v>10000</v>
      </c>
      <c r="AG52" s="25">
        <v>0</v>
      </c>
      <c r="AH52" s="25">
        <v>0</v>
      </c>
      <c r="AL52" s="24" t="s">
        <v>72</v>
      </c>
      <c r="AM52" s="25">
        <v>0</v>
      </c>
      <c r="AN52" s="25">
        <v>0</v>
      </c>
      <c r="AO52" s="25">
        <v>0</v>
      </c>
      <c r="AP52" s="25">
        <v>1288</v>
      </c>
      <c r="AQ52" s="25">
        <v>0</v>
      </c>
      <c r="AR52" s="25">
        <v>0</v>
      </c>
      <c r="AS52" s="25">
        <v>0</v>
      </c>
      <c r="AT52" s="25">
        <v>204</v>
      </c>
      <c r="AU52" s="25">
        <v>0</v>
      </c>
      <c r="AV52" s="25">
        <v>8508</v>
      </c>
      <c r="AW52" s="25">
        <v>0</v>
      </c>
      <c r="AX52" s="25">
        <v>10000</v>
      </c>
      <c r="AY52" s="25">
        <v>10000</v>
      </c>
      <c r="AZ52" s="25">
        <v>0</v>
      </c>
      <c r="BA52" s="25">
        <v>0</v>
      </c>
      <c r="BE52" s="24" t="s">
        <v>72</v>
      </c>
      <c r="BF52" s="25">
        <v>0</v>
      </c>
      <c r="BG52" s="25">
        <v>0</v>
      </c>
      <c r="BH52" s="25">
        <v>0</v>
      </c>
      <c r="BI52" s="25">
        <v>8328</v>
      </c>
      <c r="BJ52" s="25">
        <v>34</v>
      </c>
      <c r="BK52" s="25">
        <v>0</v>
      </c>
      <c r="BL52" s="25">
        <v>0</v>
      </c>
      <c r="BM52" s="25">
        <v>1489</v>
      </c>
      <c r="BN52" s="25">
        <v>0</v>
      </c>
      <c r="BO52" s="25">
        <v>149</v>
      </c>
      <c r="BP52" s="25">
        <v>0</v>
      </c>
      <c r="BQ52" s="25">
        <v>10000</v>
      </c>
      <c r="BR52" s="25">
        <v>10000</v>
      </c>
      <c r="BS52" s="25">
        <v>0</v>
      </c>
      <c r="BT52" s="25">
        <v>0</v>
      </c>
    </row>
    <row r="53" spans="1:72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10000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10000</v>
      </c>
      <c r="N53" s="25">
        <v>10000</v>
      </c>
      <c r="O53" s="25">
        <v>0</v>
      </c>
      <c r="P53" s="25">
        <v>0</v>
      </c>
      <c r="S53" s="24" t="s">
        <v>73</v>
      </c>
      <c r="T53" s="25">
        <v>0</v>
      </c>
      <c r="U53" s="25">
        <v>0</v>
      </c>
      <c r="V53" s="25">
        <v>0</v>
      </c>
      <c r="W53" s="25">
        <v>0</v>
      </c>
      <c r="X53" s="25">
        <v>10000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10000</v>
      </c>
      <c r="AF53" s="25">
        <v>10000</v>
      </c>
      <c r="AG53" s="25">
        <v>0</v>
      </c>
      <c r="AH53" s="25">
        <v>0</v>
      </c>
      <c r="AL53" s="24" t="s">
        <v>73</v>
      </c>
      <c r="AM53" s="25">
        <v>0</v>
      </c>
      <c r="AN53" s="25">
        <v>0</v>
      </c>
      <c r="AO53" s="25">
        <v>1492</v>
      </c>
      <c r="AP53" s="25">
        <v>0</v>
      </c>
      <c r="AQ53" s="25">
        <v>0</v>
      </c>
      <c r="AR53" s="25">
        <v>0</v>
      </c>
      <c r="AS53" s="25">
        <v>8508</v>
      </c>
      <c r="AT53" s="25">
        <v>0</v>
      </c>
      <c r="AU53" s="25">
        <v>0</v>
      </c>
      <c r="AV53" s="25">
        <v>0</v>
      </c>
      <c r="AW53" s="25">
        <v>0</v>
      </c>
      <c r="AX53" s="25">
        <v>10000</v>
      </c>
      <c r="AY53" s="25">
        <v>10000</v>
      </c>
      <c r="AZ53" s="25">
        <v>0</v>
      </c>
      <c r="BA53" s="25">
        <v>0</v>
      </c>
      <c r="BE53" s="24" t="s">
        <v>73</v>
      </c>
      <c r="BF53" s="25">
        <v>0</v>
      </c>
      <c r="BG53" s="25">
        <v>0</v>
      </c>
      <c r="BH53" s="25">
        <v>1489</v>
      </c>
      <c r="BI53" s="25">
        <v>8328</v>
      </c>
      <c r="BJ53" s="25">
        <v>34</v>
      </c>
      <c r="BK53" s="25">
        <v>0</v>
      </c>
      <c r="BL53" s="25">
        <v>0</v>
      </c>
      <c r="BM53" s="25">
        <v>0</v>
      </c>
      <c r="BN53" s="25">
        <v>0</v>
      </c>
      <c r="BO53" s="25">
        <v>149</v>
      </c>
      <c r="BP53" s="25">
        <v>0</v>
      </c>
      <c r="BQ53" s="25">
        <v>10000</v>
      </c>
      <c r="BR53" s="25">
        <v>10000</v>
      </c>
      <c r="BS53" s="25">
        <v>0</v>
      </c>
      <c r="BT53" s="25">
        <v>0</v>
      </c>
    </row>
    <row r="54" spans="1:72" ht="15" thickBot="1" x14ac:dyDescent="0.35">
      <c r="A54" s="24" t="s">
        <v>74</v>
      </c>
      <c r="B54" s="25">
        <v>0</v>
      </c>
      <c r="C54" s="25">
        <v>0</v>
      </c>
      <c r="D54" s="25">
        <v>0</v>
      </c>
      <c r="E54" s="25">
        <v>10000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10000</v>
      </c>
      <c r="N54" s="25">
        <v>10000</v>
      </c>
      <c r="O54" s="25">
        <v>0</v>
      </c>
      <c r="P54" s="25">
        <v>0</v>
      </c>
      <c r="S54" s="24" t="s">
        <v>74</v>
      </c>
      <c r="T54" s="25">
        <v>10000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10000</v>
      </c>
      <c r="AF54" s="25">
        <v>10000</v>
      </c>
      <c r="AG54" s="25">
        <v>0</v>
      </c>
      <c r="AH54" s="25">
        <v>0</v>
      </c>
      <c r="AL54" s="24" t="s">
        <v>74</v>
      </c>
      <c r="AM54" s="25">
        <v>0</v>
      </c>
      <c r="AN54" s="25">
        <v>0</v>
      </c>
      <c r="AO54" s="25">
        <v>1492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8508</v>
      </c>
      <c r="AW54" s="25">
        <v>0</v>
      </c>
      <c r="AX54" s="25">
        <v>10000</v>
      </c>
      <c r="AY54" s="25">
        <v>10000</v>
      </c>
      <c r="AZ54" s="25">
        <v>0</v>
      </c>
      <c r="BA54" s="25">
        <v>0</v>
      </c>
      <c r="BE54" s="24" t="s">
        <v>74</v>
      </c>
      <c r="BF54" s="25">
        <v>0</v>
      </c>
      <c r="BG54" s="25">
        <v>0</v>
      </c>
      <c r="BH54" s="25">
        <v>0</v>
      </c>
      <c r="BI54" s="25">
        <v>0</v>
      </c>
      <c r="BJ54" s="25">
        <v>34</v>
      </c>
      <c r="BK54" s="25">
        <v>9616</v>
      </c>
      <c r="BL54" s="25">
        <v>0</v>
      </c>
      <c r="BM54" s="25">
        <v>201</v>
      </c>
      <c r="BN54" s="25">
        <v>0</v>
      </c>
      <c r="BO54" s="25">
        <v>149</v>
      </c>
      <c r="BP54" s="25">
        <v>0</v>
      </c>
      <c r="BQ54" s="25">
        <v>10000</v>
      </c>
      <c r="BR54" s="25">
        <v>10000</v>
      </c>
      <c r="BS54" s="25">
        <v>0</v>
      </c>
      <c r="BT54" s="25">
        <v>0</v>
      </c>
    </row>
    <row r="55" spans="1:72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10000</v>
      </c>
      <c r="I55" s="25">
        <v>0</v>
      </c>
      <c r="J55" s="25">
        <v>0</v>
      </c>
      <c r="K55" s="25">
        <v>0</v>
      </c>
      <c r="L55" s="25">
        <v>0</v>
      </c>
      <c r="M55" s="25">
        <v>10000</v>
      </c>
      <c r="N55" s="25">
        <v>10000</v>
      </c>
      <c r="O55" s="25">
        <v>0</v>
      </c>
      <c r="P55" s="25">
        <v>0</v>
      </c>
      <c r="S55" s="24" t="s">
        <v>75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10000</v>
      </c>
      <c r="AC55" s="25">
        <v>0</v>
      </c>
      <c r="AD55" s="25">
        <v>0</v>
      </c>
      <c r="AE55" s="25">
        <v>10000</v>
      </c>
      <c r="AF55" s="25">
        <v>10000</v>
      </c>
      <c r="AG55" s="25">
        <v>0</v>
      </c>
      <c r="AH55" s="25">
        <v>0</v>
      </c>
      <c r="AL55" s="24" t="s">
        <v>75</v>
      </c>
      <c r="AM55" s="25">
        <v>0</v>
      </c>
      <c r="AN55" s="25">
        <v>0</v>
      </c>
      <c r="AO55" s="25">
        <v>1492</v>
      </c>
      <c r="AP55" s="25">
        <v>0</v>
      </c>
      <c r="AQ55" s="25">
        <v>0</v>
      </c>
      <c r="AR55" s="25">
        <v>8508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10000</v>
      </c>
      <c r="AY55" s="25">
        <v>10000</v>
      </c>
      <c r="AZ55" s="25">
        <v>0</v>
      </c>
      <c r="BA55" s="25">
        <v>0</v>
      </c>
      <c r="BE55" s="24" t="s">
        <v>75</v>
      </c>
      <c r="BF55" s="25">
        <v>0</v>
      </c>
      <c r="BG55" s="25">
        <v>0</v>
      </c>
      <c r="BH55" s="25">
        <v>0</v>
      </c>
      <c r="BI55" s="25">
        <v>201</v>
      </c>
      <c r="BJ55" s="25">
        <v>34</v>
      </c>
      <c r="BK55" s="25">
        <v>9616</v>
      </c>
      <c r="BL55" s="25">
        <v>0</v>
      </c>
      <c r="BM55" s="25">
        <v>0</v>
      </c>
      <c r="BN55" s="25">
        <v>0</v>
      </c>
      <c r="BO55" s="25">
        <v>149</v>
      </c>
      <c r="BP55" s="25">
        <v>0</v>
      </c>
      <c r="BQ55" s="25">
        <v>10000</v>
      </c>
      <c r="BR55" s="25">
        <v>10000</v>
      </c>
      <c r="BS55" s="25">
        <v>0</v>
      </c>
      <c r="BT55" s="25">
        <v>0</v>
      </c>
    </row>
    <row r="56" spans="1:72" ht="15" thickBot="1" x14ac:dyDescent="0.35">
      <c r="A56" s="24" t="s">
        <v>76</v>
      </c>
      <c r="B56" s="25">
        <v>11672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11672</v>
      </c>
      <c r="N56" s="25">
        <v>11672</v>
      </c>
      <c r="O56" s="25">
        <v>0</v>
      </c>
      <c r="P56" s="25">
        <v>0</v>
      </c>
      <c r="S56" s="24" t="s">
        <v>76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11672</v>
      </c>
      <c r="AC56" s="25">
        <v>0</v>
      </c>
      <c r="AD56" s="25">
        <v>0</v>
      </c>
      <c r="AE56" s="25">
        <v>11672</v>
      </c>
      <c r="AF56" s="25">
        <v>11672</v>
      </c>
      <c r="AG56" s="25">
        <v>0</v>
      </c>
      <c r="AH56" s="25">
        <v>0</v>
      </c>
      <c r="AL56" s="24" t="s">
        <v>76</v>
      </c>
      <c r="AM56" s="25">
        <v>0</v>
      </c>
      <c r="AN56" s="25">
        <v>0</v>
      </c>
      <c r="AO56" s="25">
        <v>11672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11672</v>
      </c>
      <c r="AY56" s="25">
        <v>11672</v>
      </c>
      <c r="AZ56" s="25">
        <v>0</v>
      </c>
      <c r="BA56" s="25">
        <v>0</v>
      </c>
      <c r="BE56" s="24" t="s">
        <v>76</v>
      </c>
      <c r="BF56" s="25">
        <v>0</v>
      </c>
      <c r="BG56" s="25">
        <v>0</v>
      </c>
      <c r="BH56" s="25">
        <v>1489</v>
      </c>
      <c r="BI56" s="25">
        <v>8328</v>
      </c>
      <c r="BJ56" s="25">
        <v>34</v>
      </c>
      <c r="BK56" s="25">
        <v>183</v>
      </c>
      <c r="BL56" s="25">
        <v>0</v>
      </c>
      <c r="BM56" s="25">
        <v>1489</v>
      </c>
      <c r="BN56" s="25">
        <v>0</v>
      </c>
      <c r="BO56" s="25">
        <v>149</v>
      </c>
      <c r="BP56" s="25">
        <v>0</v>
      </c>
      <c r="BQ56" s="25">
        <v>11672</v>
      </c>
      <c r="BR56" s="25">
        <v>11672</v>
      </c>
      <c r="BS56" s="25">
        <v>0</v>
      </c>
      <c r="BT56" s="25">
        <v>0</v>
      </c>
    </row>
    <row r="57" spans="1:72" ht="15" thickBot="1" x14ac:dyDescent="0.35">
      <c r="A57" s="24" t="s">
        <v>77</v>
      </c>
      <c r="B57" s="25">
        <v>0</v>
      </c>
      <c r="C57" s="25">
        <v>0</v>
      </c>
      <c r="D57" s="25">
        <v>0</v>
      </c>
      <c r="E57" s="25">
        <v>10000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10000</v>
      </c>
      <c r="N57" s="25">
        <v>10000</v>
      </c>
      <c r="O57" s="25">
        <v>0</v>
      </c>
      <c r="P57" s="25">
        <v>0</v>
      </c>
      <c r="S57" s="24" t="s">
        <v>77</v>
      </c>
      <c r="T57" s="25">
        <v>0</v>
      </c>
      <c r="U57" s="25">
        <v>0</v>
      </c>
      <c r="V57" s="25">
        <v>0</v>
      </c>
      <c r="W57" s="25">
        <v>0</v>
      </c>
      <c r="X57" s="25">
        <v>10000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10000</v>
      </c>
      <c r="AF57" s="25">
        <v>10000</v>
      </c>
      <c r="AG57" s="25">
        <v>0</v>
      </c>
      <c r="AH57" s="25">
        <v>0</v>
      </c>
      <c r="AL57" s="24" t="s">
        <v>77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10000</v>
      </c>
      <c r="AW57" s="25">
        <v>0</v>
      </c>
      <c r="AX57" s="25">
        <v>10000</v>
      </c>
      <c r="AY57" s="25">
        <v>10000</v>
      </c>
      <c r="AZ57" s="25">
        <v>0</v>
      </c>
      <c r="BA57" s="25">
        <v>0</v>
      </c>
      <c r="BE57" s="24" t="s">
        <v>77</v>
      </c>
      <c r="BF57" s="25">
        <v>0</v>
      </c>
      <c r="BG57" s="25">
        <v>0</v>
      </c>
      <c r="BH57" s="25">
        <v>0</v>
      </c>
      <c r="BI57" s="25">
        <v>0</v>
      </c>
      <c r="BJ57" s="25">
        <v>34</v>
      </c>
      <c r="BK57" s="25">
        <v>9616</v>
      </c>
      <c r="BL57" s="25">
        <v>0</v>
      </c>
      <c r="BM57" s="25">
        <v>201</v>
      </c>
      <c r="BN57" s="25">
        <v>0</v>
      </c>
      <c r="BO57" s="25">
        <v>149</v>
      </c>
      <c r="BP57" s="25">
        <v>0</v>
      </c>
      <c r="BQ57" s="25">
        <v>10000</v>
      </c>
      <c r="BR57" s="25">
        <v>10000</v>
      </c>
      <c r="BS57" s="25">
        <v>0</v>
      </c>
      <c r="BT57" s="25">
        <v>0</v>
      </c>
    </row>
    <row r="58" spans="1:72" ht="15" thickBot="1" x14ac:dyDescent="0.35"/>
    <row r="59" spans="1:72" ht="15" thickBot="1" x14ac:dyDescent="0.35">
      <c r="A59" s="26" t="s">
        <v>108</v>
      </c>
      <c r="B59" s="27">
        <v>83666</v>
      </c>
      <c r="S59" s="26" t="s">
        <v>108</v>
      </c>
      <c r="T59" s="38">
        <v>83666</v>
      </c>
      <c r="AL59" s="26" t="s">
        <v>108</v>
      </c>
      <c r="AM59" s="38">
        <v>40478</v>
      </c>
      <c r="BE59" s="26" t="s">
        <v>108</v>
      </c>
      <c r="BF59" s="38">
        <v>21105</v>
      </c>
    </row>
    <row r="60" spans="1:72" ht="15" thickBot="1" x14ac:dyDescent="0.35">
      <c r="A60" s="26" t="s">
        <v>109</v>
      </c>
      <c r="B60" s="27">
        <v>0</v>
      </c>
      <c r="S60" s="26" t="s">
        <v>109</v>
      </c>
      <c r="T60" s="38">
        <v>0</v>
      </c>
      <c r="AL60" s="26" t="s">
        <v>109</v>
      </c>
      <c r="AM60" s="38">
        <v>0</v>
      </c>
      <c r="BE60" s="26" t="s">
        <v>109</v>
      </c>
      <c r="BF60" s="38">
        <v>0</v>
      </c>
    </row>
    <row r="61" spans="1:72" ht="15" thickBot="1" x14ac:dyDescent="0.35">
      <c r="A61" s="26" t="s">
        <v>110</v>
      </c>
      <c r="B61" s="27">
        <v>113666</v>
      </c>
      <c r="S61" s="26" t="s">
        <v>110</v>
      </c>
      <c r="T61" s="38">
        <v>113666</v>
      </c>
      <c r="AL61" s="26" t="s">
        <v>110</v>
      </c>
      <c r="AM61" s="38">
        <v>113666</v>
      </c>
      <c r="BE61" s="26" t="s">
        <v>110</v>
      </c>
      <c r="BF61" s="38">
        <v>113666</v>
      </c>
    </row>
    <row r="62" spans="1:72" ht="15" thickBot="1" x14ac:dyDescent="0.35">
      <c r="A62" s="26" t="s">
        <v>111</v>
      </c>
      <c r="B62" s="27">
        <v>113666</v>
      </c>
      <c r="S62" s="26" t="s">
        <v>111</v>
      </c>
      <c r="T62" s="38">
        <v>113666</v>
      </c>
      <c r="AL62" s="26" t="s">
        <v>111</v>
      </c>
      <c r="AM62" s="38">
        <v>113666</v>
      </c>
      <c r="BE62" s="26" t="s">
        <v>111</v>
      </c>
      <c r="BF62" s="38">
        <v>113666</v>
      </c>
    </row>
    <row r="63" spans="1:72" ht="15" thickBot="1" x14ac:dyDescent="0.35">
      <c r="A63" s="26" t="s">
        <v>112</v>
      </c>
      <c r="B63" s="27">
        <v>0</v>
      </c>
      <c r="S63" s="26" t="s">
        <v>112</v>
      </c>
      <c r="T63" s="38">
        <v>0</v>
      </c>
      <c r="AL63" s="26" t="s">
        <v>112</v>
      </c>
      <c r="AM63" s="38">
        <v>0</v>
      </c>
      <c r="BE63" s="26" t="s">
        <v>112</v>
      </c>
      <c r="BF63" s="38">
        <v>0</v>
      </c>
    </row>
    <row r="64" spans="1:72" ht="15" thickBot="1" x14ac:dyDescent="0.35">
      <c r="A64" s="26" t="s">
        <v>113</v>
      </c>
      <c r="B64" s="27"/>
      <c r="S64" s="26" t="s">
        <v>113</v>
      </c>
      <c r="T64" s="38"/>
      <c r="AL64" s="26" t="s">
        <v>113</v>
      </c>
      <c r="AM64" s="38"/>
      <c r="BE64" s="26" t="s">
        <v>113</v>
      </c>
      <c r="BF64" s="38"/>
    </row>
    <row r="65" spans="1:58" ht="15" thickBot="1" x14ac:dyDescent="0.35">
      <c r="A65" s="26" t="s">
        <v>114</v>
      </c>
      <c r="B65" s="27"/>
      <c r="S65" s="26" t="s">
        <v>114</v>
      </c>
      <c r="T65" s="38"/>
      <c r="AL65" s="26" t="s">
        <v>114</v>
      </c>
      <c r="AM65" s="38"/>
      <c r="BE65" s="26" t="s">
        <v>114</v>
      </c>
      <c r="BF65" s="38"/>
    </row>
    <row r="66" spans="1:58" ht="15" thickBot="1" x14ac:dyDescent="0.35">
      <c r="A66" s="26" t="s">
        <v>115</v>
      </c>
      <c r="B66" s="27">
        <v>0</v>
      </c>
      <c r="S66" s="26" t="s">
        <v>115</v>
      </c>
      <c r="T66" s="38">
        <v>0</v>
      </c>
      <c r="AL66" s="26" t="s">
        <v>115</v>
      </c>
      <c r="AM66" s="38">
        <v>0</v>
      </c>
      <c r="BE66" s="26" t="s">
        <v>115</v>
      </c>
      <c r="BF66" s="38">
        <v>0</v>
      </c>
    </row>
    <row r="68" spans="1:58" x14ac:dyDescent="0.3">
      <c r="A68" s="29" t="s">
        <v>116</v>
      </c>
      <c r="S68" s="29" t="s">
        <v>116</v>
      </c>
      <c r="AL68" s="29" t="s">
        <v>116</v>
      </c>
      <c r="BE68" s="29" t="s">
        <v>116</v>
      </c>
    </row>
    <row r="70" spans="1:58" x14ac:dyDescent="0.3">
      <c r="A70" s="28" t="s">
        <v>133</v>
      </c>
      <c r="S70" s="39" t="s">
        <v>213</v>
      </c>
      <c r="AL70" s="39" t="s">
        <v>213</v>
      </c>
      <c r="BE70" s="39" t="s">
        <v>213</v>
      </c>
    </row>
    <row r="71" spans="1:58" x14ac:dyDescent="0.3">
      <c r="A71" s="28" t="s">
        <v>134</v>
      </c>
      <c r="S71" s="39" t="s">
        <v>281</v>
      </c>
      <c r="AL71" s="39" t="s">
        <v>325</v>
      </c>
      <c r="BE71" s="39" t="s">
        <v>395</v>
      </c>
    </row>
    <row r="75" spans="1:58" ht="18" x14ac:dyDescent="0.3">
      <c r="B75" s="20"/>
    </row>
    <row r="76" spans="1:58" x14ac:dyDescent="0.3">
      <c r="B76" s="21"/>
    </row>
    <row r="79" spans="1:58" ht="18" x14ac:dyDescent="0.3">
      <c r="B79" s="36" t="s">
        <v>49</v>
      </c>
      <c r="C79" s="37">
        <v>3826113</v>
      </c>
      <c r="D79" s="36" t="s">
        <v>50</v>
      </c>
      <c r="E79" s="37">
        <v>11</v>
      </c>
      <c r="F79" s="36" t="s">
        <v>51</v>
      </c>
      <c r="G79" s="37">
        <v>10</v>
      </c>
      <c r="H79" s="36" t="s">
        <v>52</v>
      </c>
      <c r="I79" s="37">
        <v>11</v>
      </c>
      <c r="J79" s="36" t="s">
        <v>53</v>
      </c>
      <c r="K79" s="37">
        <v>0</v>
      </c>
      <c r="L79" s="36" t="s">
        <v>54</v>
      </c>
      <c r="M79" s="37" t="s">
        <v>267</v>
      </c>
    </row>
    <row r="80" spans="1:58" ht="18.600000000000001" thickBot="1" x14ac:dyDescent="0.35">
      <c r="B80" s="20"/>
    </row>
    <row r="81" spans="2:13" ht="15" thickBot="1" x14ac:dyDescent="0.35">
      <c r="B81" s="24" t="s">
        <v>56</v>
      </c>
      <c r="C81" s="24" t="s">
        <v>57</v>
      </c>
      <c r="D81" s="24" t="s">
        <v>58</v>
      </c>
      <c r="E81" s="24" t="s">
        <v>59</v>
      </c>
      <c r="F81" s="24" t="s">
        <v>60</v>
      </c>
      <c r="G81" s="24" t="s">
        <v>61</v>
      </c>
      <c r="H81" s="24" t="s">
        <v>62</v>
      </c>
      <c r="I81" s="24" t="s">
        <v>63</v>
      </c>
      <c r="J81" s="24" t="s">
        <v>64</v>
      </c>
      <c r="K81" s="24" t="s">
        <v>65</v>
      </c>
      <c r="L81" s="24" t="s">
        <v>124</v>
      </c>
      <c r="M81" s="24" t="s">
        <v>268</v>
      </c>
    </row>
    <row r="82" spans="2:13" ht="15" thickBot="1" x14ac:dyDescent="0.35">
      <c r="B82" s="24" t="s">
        <v>67</v>
      </c>
      <c r="C82" s="25">
        <v>1</v>
      </c>
      <c r="D82" s="25">
        <v>8</v>
      </c>
      <c r="E82" s="25">
        <v>6</v>
      </c>
      <c r="F82" s="25">
        <v>4</v>
      </c>
      <c r="G82" s="25">
        <v>3</v>
      </c>
      <c r="H82" s="25">
        <v>3</v>
      </c>
      <c r="I82" s="25">
        <v>6</v>
      </c>
      <c r="J82" s="25">
        <v>5</v>
      </c>
      <c r="K82" s="25">
        <v>3</v>
      </c>
      <c r="L82" s="25">
        <v>3</v>
      </c>
      <c r="M82" s="25">
        <v>10183</v>
      </c>
    </row>
    <row r="83" spans="2:13" ht="15" thickBot="1" x14ac:dyDescent="0.35">
      <c r="B83" s="24" t="s">
        <v>68</v>
      </c>
      <c r="C83" s="25">
        <v>3</v>
      </c>
      <c r="D83" s="25">
        <v>7</v>
      </c>
      <c r="E83" s="25">
        <v>7</v>
      </c>
      <c r="F83" s="25">
        <v>1</v>
      </c>
      <c r="G83" s="25">
        <v>7</v>
      </c>
      <c r="H83" s="25">
        <v>3</v>
      </c>
      <c r="I83" s="25">
        <v>6</v>
      </c>
      <c r="J83" s="25">
        <v>5</v>
      </c>
      <c r="K83" s="25">
        <v>4</v>
      </c>
      <c r="L83" s="25">
        <v>4</v>
      </c>
      <c r="M83" s="25">
        <v>10319</v>
      </c>
    </row>
    <row r="84" spans="2:13" ht="15" thickBot="1" x14ac:dyDescent="0.35">
      <c r="B84" s="24" t="s">
        <v>69</v>
      </c>
      <c r="C84" s="25">
        <v>2</v>
      </c>
      <c r="D84" s="25">
        <v>6</v>
      </c>
      <c r="E84" s="25">
        <v>5</v>
      </c>
      <c r="F84" s="25">
        <v>3</v>
      </c>
      <c r="G84" s="25">
        <v>6</v>
      </c>
      <c r="H84" s="25">
        <v>3</v>
      </c>
      <c r="I84" s="25">
        <v>6</v>
      </c>
      <c r="J84" s="25">
        <v>5</v>
      </c>
      <c r="K84" s="25">
        <v>1</v>
      </c>
      <c r="L84" s="25">
        <v>1</v>
      </c>
      <c r="M84" s="25">
        <v>10204</v>
      </c>
    </row>
    <row r="85" spans="2:13" ht="15" thickBot="1" x14ac:dyDescent="0.35">
      <c r="B85" s="24" t="s">
        <v>70</v>
      </c>
      <c r="C85" s="25">
        <v>4</v>
      </c>
      <c r="D85" s="25">
        <v>8</v>
      </c>
      <c r="E85" s="25">
        <v>9</v>
      </c>
      <c r="F85" s="25">
        <v>2</v>
      </c>
      <c r="G85" s="25">
        <v>5</v>
      </c>
      <c r="H85" s="25">
        <v>3</v>
      </c>
      <c r="I85" s="25">
        <v>6</v>
      </c>
      <c r="J85" s="25">
        <v>5</v>
      </c>
      <c r="K85" s="25">
        <v>2</v>
      </c>
      <c r="L85" s="25">
        <v>2</v>
      </c>
      <c r="M85" s="25">
        <v>10000</v>
      </c>
    </row>
    <row r="86" spans="2:13" ht="15" thickBot="1" x14ac:dyDescent="0.35">
      <c r="B86" s="24" t="s">
        <v>71</v>
      </c>
      <c r="C86" s="25">
        <v>9</v>
      </c>
      <c r="D86" s="25">
        <v>1</v>
      </c>
      <c r="E86" s="25">
        <v>3</v>
      </c>
      <c r="F86" s="25">
        <v>6</v>
      </c>
      <c r="G86" s="25">
        <v>11</v>
      </c>
      <c r="H86" s="25">
        <v>3</v>
      </c>
      <c r="I86" s="25">
        <v>2</v>
      </c>
      <c r="J86" s="25">
        <v>2</v>
      </c>
      <c r="K86" s="25">
        <v>9</v>
      </c>
      <c r="L86" s="25">
        <v>9</v>
      </c>
      <c r="M86" s="25">
        <v>11288</v>
      </c>
    </row>
    <row r="87" spans="2:13" ht="15" thickBot="1" x14ac:dyDescent="0.35">
      <c r="B87" s="24" t="s">
        <v>72</v>
      </c>
      <c r="C87" s="25">
        <v>5</v>
      </c>
      <c r="D87" s="25">
        <v>5</v>
      </c>
      <c r="E87" s="25">
        <v>8</v>
      </c>
      <c r="F87" s="25">
        <v>6</v>
      </c>
      <c r="G87" s="25">
        <v>2</v>
      </c>
      <c r="H87" s="25">
        <v>3</v>
      </c>
      <c r="I87" s="25">
        <v>3</v>
      </c>
      <c r="J87" s="25">
        <v>5</v>
      </c>
      <c r="K87" s="25">
        <v>5</v>
      </c>
      <c r="L87" s="25">
        <v>5</v>
      </c>
      <c r="M87" s="25">
        <v>10000</v>
      </c>
    </row>
    <row r="88" spans="2:13" ht="15" thickBot="1" x14ac:dyDescent="0.35">
      <c r="B88" s="24" t="s">
        <v>73</v>
      </c>
      <c r="C88" s="25">
        <v>10</v>
      </c>
      <c r="D88" s="25">
        <v>8</v>
      </c>
      <c r="E88" s="25">
        <v>10</v>
      </c>
      <c r="F88" s="25">
        <v>6</v>
      </c>
      <c r="G88" s="25">
        <v>1</v>
      </c>
      <c r="H88" s="25">
        <v>3</v>
      </c>
      <c r="I88" s="25">
        <v>6</v>
      </c>
      <c r="J88" s="25">
        <v>5</v>
      </c>
      <c r="K88" s="25">
        <v>11</v>
      </c>
      <c r="L88" s="25">
        <v>11</v>
      </c>
      <c r="M88" s="25">
        <v>10000</v>
      </c>
    </row>
    <row r="89" spans="2:13" ht="15" thickBot="1" x14ac:dyDescent="0.35">
      <c r="B89" s="24" t="s">
        <v>74</v>
      </c>
      <c r="C89" s="25">
        <v>7</v>
      </c>
      <c r="D89" s="25">
        <v>2</v>
      </c>
      <c r="E89" s="25">
        <v>1</v>
      </c>
      <c r="F89" s="25">
        <v>6</v>
      </c>
      <c r="G89" s="25">
        <v>10</v>
      </c>
      <c r="H89" s="25">
        <v>3</v>
      </c>
      <c r="I89" s="25">
        <v>4</v>
      </c>
      <c r="J89" s="25">
        <v>3</v>
      </c>
      <c r="K89" s="25">
        <v>7</v>
      </c>
      <c r="L89" s="25">
        <v>7</v>
      </c>
      <c r="M89" s="25">
        <v>10000</v>
      </c>
    </row>
    <row r="90" spans="2:13" ht="15" thickBot="1" x14ac:dyDescent="0.35">
      <c r="B90" s="24" t="s">
        <v>75</v>
      </c>
      <c r="C90" s="25">
        <v>8</v>
      </c>
      <c r="D90" s="25">
        <v>2</v>
      </c>
      <c r="E90" s="25">
        <v>4</v>
      </c>
      <c r="F90" s="25">
        <v>6</v>
      </c>
      <c r="G90" s="25">
        <v>9</v>
      </c>
      <c r="H90" s="25">
        <v>1</v>
      </c>
      <c r="I90" s="25">
        <v>6</v>
      </c>
      <c r="J90" s="25">
        <v>3</v>
      </c>
      <c r="K90" s="25">
        <v>6</v>
      </c>
      <c r="L90" s="25">
        <v>6</v>
      </c>
      <c r="M90" s="25">
        <v>10000</v>
      </c>
    </row>
    <row r="91" spans="2:13" ht="15" thickBot="1" x14ac:dyDescent="0.35">
      <c r="B91" s="24" t="s">
        <v>76</v>
      </c>
      <c r="C91" s="25">
        <v>11</v>
      </c>
      <c r="D91" s="25">
        <v>8</v>
      </c>
      <c r="E91" s="25">
        <v>10</v>
      </c>
      <c r="F91" s="25">
        <v>6</v>
      </c>
      <c r="G91" s="25">
        <v>4</v>
      </c>
      <c r="H91" s="25">
        <v>3</v>
      </c>
      <c r="I91" s="25">
        <v>1</v>
      </c>
      <c r="J91" s="25">
        <v>1</v>
      </c>
      <c r="K91" s="25">
        <v>10</v>
      </c>
      <c r="L91" s="25">
        <v>10</v>
      </c>
      <c r="M91" s="25">
        <v>11672</v>
      </c>
    </row>
    <row r="92" spans="2:13" ht="15" thickBot="1" x14ac:dyDescent="0.35">
      <c r="B92" s="24" t="s">
        <v>77</v>
      </c>
      <c r="C92" s="25">
        <v>6</v>
      </c>
      <c r="D92" s="25">
        <v>4</v>
      </c>
      <c r="E92" s="25">
        <v>2</v>
      </c>
      <c r="F92" s="25">
        <v>5</v>
      </c>
      <c r="G92" s="25">
        <v>8</v>
      </c>
      <c r="H92" s="25">
        <v>2</v>
      </c>
      <c r="I92" s="25">
        <v>5</v>
      </c>
      <c r="J92" s="25">
        <v>5</v>
      </c>
      <c r="K92" s="25">
        <v>8</v>
      </c>
      <c r="L92" s="25">
        <v>8</v>
      </c>
      <c r="M92" s="25">
        <v>10000</v>
      </c>
    </row>
    <row r="93" spans="2:13" ht="18.600000000000001" thickBot="1" x14ac:dyDescent="0.35">
      <c r="B93" s="20"/>
    </row>
    <row r="94" spans="2:13" ht="15" thickBot="1" x14ac:dyDescent="0.35">
      <c r="B94" s="24" t="s">
        <v>78</v>
      </c>
      <c r="C94" s="24" t="s">
        <v>57</v>
      </c>
      <c r="D94" s="24" t="s">
        <v>58</v>
      </c>
      <c r="E94" s="24" t="s">
        <v>59</v>
      </c>
      <c r="F94" s="24" t="s">
        <v>60</v>
      </c>
      <c r="G94" s="24" t="s">
        <v>61</v>
      </c>
      <c r="H94" s="24" t="s">
        <v>62</v>
      </c>
      <c r="I94" s="24" t="s">
        <v>63</v>
      </c>
      <c r="J94" s="24" t="s">
        <v>64</v>
      </c>
      <c r="K94" s="24" t="s">
        <v>65</v>
      </c>
      <c r="L94" s="24" t="s">
        <v>124</v>
      </c>
    </row>
    <row r="95" spans="2:13" ht="15" thickBot="1" x14ac:dyDescent="0.35">
      <c r="B95" s="24" t="s">
        <v>79</v>
      </c>
      <c r="C95" s="25" t="s">
        <v>128</v>
      </c>
      <c r="D95" s="25" t="s">
        <v>129</v>
      </c>
      <c r="E95" s="25" t="s">
        <v>130</v>
      </c>
      <c r="F95" s="25" t="s">
        <v>131</v>
      </c>
      <c r="G95" s="25" t="s">
        <v>130</v>
      </c>
      <c r="H95" s="25" t="s">
        <v>130</v>
      </c>
      <c r="I95" s="25" t="s">
        <v>127</v>
      </c>
      <c r="J95" s="25" t="s">
        <v>86</v>
      </c>
      <c r="K95" s="25" t="s">
        <v>132</v>
      </c>
      <c r="L95" s="25" t="s">
        <v>86</v>
      </c>
    </row>
    <row r="96" spans="2:13" ht="15" thickBot="1" x14ac:dyDescent="0.35">
      <c r="B96" s="24" t="s">
        <v>88</v>
      </c>
      <c r="C96" s="25" t="s">
        <v>86</v>
      </c>
      <c r="D96" s="25" t="s">
        <v>86</v>
      </c>
      <c r="E96" s="25" t="s">
        <v>130</v>
      </c>
      <c r="F96" s="25" t="s">
        <v>130</v>
      </c>
      <c r="G96" s="25" t="s">
        <v>130</v>
      </c>
      <c r="H96" s="25" t="s">
        <v>86</v>
      </c>
      <c r="I96" s="25" t="s">
        <v>86</v>
      </c>
      <c r="J96" s="25" t="s">
        <v>86</v>
      </c>
      <c r="K96" s="25" t="s">
        <v>86</v>
      </c>
      <c r="L96" s="25" t="s">
        <v>86</v>
      </c>
    </row>
    <row r="97" spans="2:12" ht="15" thickBot="1" x14ac:dyDescent="0.35">
      <c r="B97" s="24" t="s">
        <v>92</v>
      </c>
      <c r="C97" s="25" t="s">
        <v>86</v>
      </c>
      <c r="D97" s="25" t="s">
        <v>86</v>
      </c>
      <c r="E97" s="25" t="s">
        <v>86</v>
      </c>
      <c r="F97" s="25" t="s">
        <v>86</v>
      </c>
      <c r="G97" s="25" t="s">
        <v>86</v>
      </c>
      <c r="H97" s="25" t="s">
        <v>86</v>
      </c>
      <c r="I97" s="25" t="s">
        <v>86</v>
      </c>
      <c r="J97" s="25" t="s">
        <v>86</v>
      </c>
      <c r="K97" s="25" t="s">
        <v>86</v>
      </c>
      <c r="L97" s="25" t="s">
        <v>86</v>
      </c>
    </row>
    <row r="98" spans="2:12" ht="15" thickBot="1" x14ac:dyDescent="0.35">
      <c r="B98" s="24" t="s">
        <v>93</v>
      </c>
      <c r="C98" s="25" t="s">
        <v>86</v>
      </c>
      <c r="D98" s="25" t="s">
        <v>86</v>
      </c>
      <c r="E98" s="25" t="s">
        <v>86</v>
      </c>
      <c r="F98" s="25" t="s">
        <v>86</v>
      </c>
      <c r="G98" s="25" t="s">
        <v>86</v>
      </c>
      <c r="H98" s="25" t="s">
        <v>86</v>
      </c>
      <c r="I98" s="25" t="s">
        <v>86</v>
      </c>
      <c r="J98" s="25" t="s">
        <v>86</v>
      </c>
      <c r="K98" s="25" t="s">
        <v>86</v>
      </c>
      <c r="L98" s="25" t="s">
        <v>86</v>
      </c>
    </row>
    <row r="99" spans="2:12" ht="15" thickBot="1" x14ac:dyDescent="0.35">
      <c r="B99" s="24" t="s">
        <v>95</v>
      </c>
      <c r="C99" s="25" t="s">
        <v>86</v>
      </c>
      <c r="D99" s="25" t="s">
        <v>86</v>
      </c>
      <c r="E99" s="25" t="s">
        <v>86</v>
      </c>
      <c r="F99" s="25" t="s">
        <v>86</v>
      </c>
      <c r="G99" s="25" t="s">
        <v>86</v>
      </c>
      <c r="H99" s="25" t="s">
        <v>86</v>
      </c>
      <c r="I99" s="25" t="s">
        <v>86</v>
      </c>
      <c r="J99" s="25" t="s">
        <v>86</v>
      </c>
      <c r="K99" s="25" t="s">
        <v>86</v>
      </c>
      <c r="L99" s="25" t="s">
        <v>86</v>
      </c>
    </row>
    <row r="100" spans="2:12" ht="15" thickBot="1" x14ac:dyDescent="0.35">
      <c r="B100" s="24" t="s">
        <v>96</v>
      </c>
      <c r="C100" s="25" t="s">
        <v>86</v>
      </c>
      <c r="D100" s="25" t="s">
        <v>86</v>
      </c>
      <c r="E100" s="25" t="s">
        <v>86</v>
      </c>
      <c r="F100" s="25" t="s">
        <v>86</v>
      </c>
      <c r="G100" s="25" t="s">
        <v>86</v>
      </c>
      <c r="H100" s="25" t="s">
        <v>86</v>
      </c>
      <c r="I100" s="25" t="s">
        <v>86</v>
      </c>
      <c r="J100" s="25" t="s">
        <v>86</v>
      </c>
      <c r="K100" s="25" t="s">
        <v>86</v>
      </c>
      <c r="L100" s="25" t="s">
        <v>86</v>
      </c>
    </row>
    <row r="101" spans="2:12" ht="15" thickBot="1" x14ac:dyDescent="0.35">
      <c r="B101" s="24" t="s">
        <v>97</v>
      </c>
      <c r="C101" s="25" t="s">
        <v>86</v>
      </c>
      <c r="D101" s="25" t="s">
        <v>86</v>
      </c>
      <c r="E101" s="25" t="s">
        <v>86</v>
      </c>
      <c r="F101" s="25" t="s">
        <v>86</v>
      </c>
      <c r="G101" s="25" t="s">
        <v>86</v>
      </c>
      <c r="H101" s="25" t="s">
        <v>86</v>
      </c>
      <c r="I101" s="25" t="s">
        <v>86</v>
      </c>
      <c r="J101" s="25" t="s">
        <v>86</v>
      </c>
      <c r="K101" s="25" t="s">
        <v>86</v>
      </c>
      <c r="L101" s="25" t="s">
        <v>86</v>
      </c>
    </row>
    <row r="102" spans="2:12" ht="15" thickBot="1" x14ac:dyDescent="0.35">
      <c r="B102" s="24" t="s">
        <v>98</v>
      </c>
      <c r="C102" s="25" t="s">
        <v>86</v>
      </c>
      <c r="D102" s="25" t="s">
        <v>86</v>
      </c>
      <c r="E102" s="25" t="s">
        <v>86</v>
      </c>
      <c r="F102" s="25" t="s">
        <v>86</v>
      </c>
      <c r="G102" s="25" t="s">
        <v>86</v>
      </c>
      <c r="H102" s="25" t="s">
        <v>86</v>
      </c>
      <c r="I102" s="25" t="s">
        <v>86</v>
      </c>
      <c r="J102" s="25" t="s">
        <v>86</v>
      </c>
      <c r="K102" s="25" t="s">
        <v>86</v>
      </c>
      <c r="L102" s="25" t="s">
        <v>86</v>
      </c>
    </row>
    <row r="103" spans="2:12" ht="15" thickBot="1" x14ac:dyDescent="0.35">
      <c r="B103" s="24" t="s">
        <v>99</v>
      </c>
      <c r="C103" s="25" t="s">
        <v>86</v>
      </c>
      <c r="D103" s="25" t="s">
        <v>86</v>
      </c>
      <c r="E103" s="25" t="s">
        <v>86</v>
      </c>
      <c r="F103" s="25" t="s">
        <v>86</v>
      </c>
      <c r="G103" s="25" t="s">
        <v>86</v>
      </c>
      <c r="H103" s="25" t="s">
        <v>86</v>
      </c>
      <c r="I103" s="25" t="s">
        <v>86</v>
      </c>
      <c r="J103" s="25" t="s">
        <v>86</v>
      </c>
      <c r="K103" s="25" t="s">
        <v>86</v>
      </c>
      <c r="L103" s="25" t="s">
        <v>86</v>
      </c>
    </row>
    <row r="104" spans="2:12" ht="15" thickBot="1" x14ac:dyDescent="0.35">
      <c r="B104" s="24" t="s">
        <v>100</v>
      </c>
      <c r="C104" s="25" t="s">
        <v>86</v>
      </c>
      <c r="D104" s="25" t="s">
        <v>86</v>
      </c>
      <c r="E104" s="25" t="s">
        <v>86</v>
      </c>
      <c r="F104" s="25" t="s">
        <v>86</v>
      </c>
      <c r="G104" s="25" t="s">
        <v>86</v>
      </c>
      <c r="H104" s="25" t="s">
        <v>86</v>
      </c>
      <c r="I104" s="25" t="s">
        <v>86</v>
      </c>
      <c r="J104" s="25" t="s">
        <v>86</v>
      </c>
      <c r="K104" s="25" t="s">
        <v>86</v>
      </c>
      <c r="L104" s="25" t="s">
        <v>86</v>
      </c>
    </row>
    <row r="105" spans="2:12" ht="15" thickBot="1" x14ac:dyDescent="0.35">
      <c r="B105" s="24" t="s">
        <v>101</v>
      </c>
      <c r="C105" s="25" t="s">
        <v>86</v>
      </c>
      <c r="D105" s="25" t="s">
        <v>86</v>
      </c>
      <c r="E105" s="25" t="s">
        <v>86</v>
      </c>
      <c r="F105" s="25" t="s">
        <v>86</v>
      </c>
      <c r="G105" s="25" t="s">
        <v>86</v>
      </c>
      <c r="H105" s="25" t="s">
        <v>86</v>
      </c>
      <c r="I105" s="25" t="s">
        <v>86</v>
      </c>
      <c r="J105" s="25" t="s">
        <v>86</v>
      </c>
      <c r="K105" s="25" t="s">
        <v>86</v>
      </c>
      <c r="L105" s="25" t="s">
        <v>86</v>
      </c>
    </row>
    <row r="106" spans="2:12" ht="18.600000000000001" thickBot="1" x14ac:dyDescent="0.35">
      <c r="B106" s="20"/>
    </row>
    <row r="107" spans="2:12" ht="15" thickBot="1" x14ac:dyDescent="0.35">
      <c r="B107" s="24" t="s">
        <v>102</v>
      </c>
      <c r="C107" s="24" t="s">
        <v>57</v>
      </c>
      <c r="D107" s="24" t="s">
        <v>58</v>
      </c>
      <c r="E107" s="24" t="s">
        <v>59</v>
      </c>
      <c r="F107" s="24" t="s">
        <v>60</v>
      </c>
      <c r="G107" s="24" t="s">
        <v>61</v>
      </c>
      <c r="H107" s="24" t="s">
        <v>62</v>
      </c>
      <c r="I107" s="24" t="s">
        <v>63</v>
      </c>
      <c r="J107" s="24" t="s">
        <v>64</v>
      </c>
      <c r="K107" s="24" t="s">
        <v>65</v>
      </c>
      <c r="L107" s="24" t="s">
        <v>124</v>
      </c>
    </row>
    <row r="108" spans="2:12" ht="15" thickBot="1" x14ac:dyDescent="0.35">
      <c r="B108" s="24" t="s">
        <v>79</v>
      </c>
      <c r="C108" s="25">
        <v>10183</v>
      </c>
      <c r="D108" s="25">
        <v>11288</v>
      </c>
      <c r="E108" s="25">
        <v>10000</v>
      </c>
      <c r="F108" s="25">
        <v>10319</v>
      </c>
      <c r="G108" s="25">
        <v>10000</v>
      </c>
      <c r="H108" s="25">
        <v>10000</v>
      </c>
      <c r="I108" s="25">
        <v>11672</v>
      </c>
      <c r="J108" s="25">
        <v>0</v>
      </c>
      <c r="K108" s="25">
        <v>10204</v>
      </c>
      <c r="L108" s="25">
        <v>0</v>
      </c>
    </row>
    <row r="109" spans="2:12" ht="15" thickBot="1" x14ac:dyDescent="0.35">
      <c r="B109" s="24" t="s">
        <v>88</v>
      </c>
      <c r="C109" s="25">
        <v>0</v>
      </c>
      <c r="D109" s="25">
        <v>0</v>
      </c>
      <c r="E109" s="25">
        <v>10000</v>
      </c>
      <c r="F109" s="25">
        <v>10000</v>
      </c>
      <c r="G109" s="25">
        <v>10000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5" thickBot="1" x14ac:dyDescent="0.35">
      <c r="B110" s="24" t="s">
        <v>92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</row>
    <row r="111" spans="2:12" ht="15" thickBot="1" x14ac:dyDescent="0.35">
      <c r="B111" s="24" t="s">
        <v>93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5" thickBot="1" x14ac:dyDescent="0.35">
      <c r="B112" s="24" t="s">
        <v>95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</row>
    <row r="113" spans="2:16" ht="15" thickBot="1" x14ac:dyDescent="0.35">
      <c r="B113" s="24" t="s">
        <v>96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</row>
    <row r="114" spans="2:16" ht="15" thickBot="1" x14ac:dyDescent="0.35">
      <c r="B114" s="24" t="s">
        <v>97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</row>
    <row r="115" spans="2:16" ht="15" thickBot="1" x14ac:dyDescent="0.35">
      <c r="B115" s="24" t="s">
        <v>98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6" ht="15" thickBot="1" x14ac:dyDescent="0.35">
      <c r="B116" s="24" t="s">
        <v>99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2:16" ht="15" thickBot="1" x14ac:dyDescent="0.35">
      <c r="B117" s="24" t="s">
        <v>100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</row>
    <row r="118" spans="2:16" ht="15" thickBot="1" x14ac:dyDescent="0.35">
      <c r="B118" s="24" t="s">
        <v>101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6" ht="18.600000000000001" thickBot="1" x14ac:dyDescent="0.35">
      <c r="B119" s="20"/>
    </row>
    <row r="120" spans="2:16" ht="15" thickBot="1" x14ac:dyDescent="0.35">
      <c r="B120" s="24" t="s">
        <v>103</v>
      </c>
      <c r="C120" s="24" t="s">
        <v>57</v>
      </c>
      <c r="D120" s="24" t="s">
        <v>58</v>
      </c>
      <c r="E120" s="24" t="s">
        <v>59</v>
      </c>
      <c r="F120" s="24" t="s">
        <v>60</v>
      </c>
      <c r="G120" s="24" t="s">
        <v>61</v>
      </c>
      <c r="H120" s="24" t="s">
        <v>62</v>
      </c>
      <c r="I120" s="24" t="s">
        <v>63</v>
      </c>
      <c r="J120" s="24" t="s">
        <v>64</v>
      </c>
      <c r="K120" s="24" t="s">
        <v>65</v>
      </c>
      <c r="L120" s="24" t="s">
        <v>124</v>
      </c>
      <c r="M120" s="24" t="s">
        <v>104</v>
      </c>
      <c r="N120" s="24" t="s">
        <v>105</v>
      </c>
      <c r="O120" s="24" t="s">
        <v>106</v>
      </c>
      <c r="P120" s="24" t="s">
        <v>107</v>
      </c>
    </row>
    <row r="121" spans="2:16" ht="15" thickBot="1" x14ac:dyDescent="0.35">
      <c r="B121" s="24" t="s">
        <v>67</v>
      </c>
      <c r="C121" s="25">
        <v>10183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10183</v>
      </c>
      <c r="N121" s="25">
        <v>10183</v>
      </c>
      <c r="O121" s="25">
        <v>0</v>
      </c>
      <c r="P121" s="25">
        <v>0</v>
      </c>
    </row>
    <row r="122" spans="2:16" ht="15" thickBot="1" x14ac:dyDescent="0.35">
      <c r="B122" s="24" t="s">
        <v>68</v>
      </c>
      <c r="C122" s="25">
        <v>0</v>
      </c>
      <c r="D122" s="25">
        <v>0</v>
      </c>
      <c r="E122" s="25">
        <v>0</v>
      </c>
      <c r="F122" s="25">
        <v>10319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10319</v>
      </c>
      <c r="N122" s="25">
        <v>10319</v>
      </c>
      <c r="O122" s="25">
        <v>0</v>
      </c>
      <c r="P122" s="25">
        <v>0</v>
      </c>
    </row>
    <row r="123" spans="2:16" ht="15" thickBot="1" x14ac:dyDescent="0.35">
      <c r="B123" s="24" t="s">
        <v>69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10204</v>
      </c>
      <c r="L123" s="25">
        <v>0</v>
      </c>
      <c r="M123" s="25">
        <v>10204</v>
      </c>
      <c r="N123" s="25">
        <v>10204</v>
      </c>
      <c r="O123" s="25">
        <v>0</v>
      </c>
      <c r="P123" s="25">
        <v>0</v>
      </c>
    </row>
    <row r="124" spans="2:16" ht="15" thickBot="1" x14ac:dyDescent="0.35">
      <c r="B124" s="24" t="s">
        <v>70</v>
      </c>
      <c r="C124" s="25">
        <v>0</v>
      </c>
      <c r="D124" s="25">
        <v>0</v>
      </c>
      <c r="E124" s="25">
        <v>0</v>
      </c>
      <c r="F124" s="25">
        <v>10000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10000</v>
      </c>
      <c r="N124" s="25">
        <v>10000</v>
      </c>
      <c r="O124" s="25">
        <v>0</v>
      </c>
      <c r="P124" s="25">
        <v>0</v>
      </c>
    </row>
    <row r="125" spans="2:16" ht="15" thickBot="1" x14ac:dyDescent="0.35">
      <c r="B125" s="24" t="s">
        <v>71</v>
      </c>
      <c r="C125" s="25">
        <v>0</v>
      </c>
      <c r="D125" s="25">
        <v>11288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11288</v>
      </c>
      <c r="N125" s="25">
        <v>11288</v>
      </c>
      <c r="O125" s="25">
        <v>0</v>
      </c>
      <c r="P125" s="25">
        <v>0</v>
      </c>
    </row>
    <row r="126" spans="2:16" ht="15" thickBot="1" x14ac:dyDescent="0.35">
      <c r="B126" s="24" t="s">
        <v>72</v>
      </c>
      <c r="C126" s="25">
        <v>0</v>
      </c>
      <c r="D126" s="25">
        <v>0</v>
      </c>
      <c r="E126" s="25">
        <v>0</v>
      </c>
      <c r="F126" s="25">
        <v>0</v>
      </c>
      <c r="G126" s="25">
        <v>10000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10000</v>
      </c>
      <c r="N126" s="25">
        <v>10000</v>
      </c>
      <c r="O126" s="25">
        <v>0</v>
      </c>
      <c r="P126" s="25">
        <v>0</v>
      </c>
    </row>
    <row r="127" spans="2:16" ht="15" thickBot="1" x14ac:dyDescent="0.35">
      <c r="B127" s="24" t="s">
        <v>73</v>
      </c>
      <c r="C127" s="25">
        <v>0</v>
      </c>
      <c r="D127" s="25">
        <v>0</v>
      </c>
      <c r="E127" s="25">
        <v>0</v>
      </c>
      <c r="F127" s="25">
        <v>0</v>
      </c>
      <c r="G127" s="25">
        <v>10000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10000</v>
      </c>
      <c r="N127" s="25">
        <v>10000</v>
      </c>
      <c r="O127" s="25">
        <v>0</v>
      </c>
      <c r="P127" s="25">
        <v>0</v>
      </c>
    </row>
    <row r="128" spans="2:16" ht="15" thickBot="1" x14ac:dyDescent="0.35">
      <c r="B128" s="24" t="s">
        <v>74</v>
      </c>
      <c r="C128" s="25">
        <v>0</v>
      </c>
      <c r="D128" s="25">
        <v>0</v>
      </c>
      <c r="E128" s="25">
        <v>10000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10000</v>
      </c>
      <c r="N128" s="25">
        <v>10000</v>
      </c>
      <c r="O128" s="25">
        <v>0</v>
      </c>
      <c r="P128" s="25">
        <v>0</v>
      </c>
    </row>
    <row r="129" spans="2:16" ht="15" thickBot="1" x14ac:dyDescent="0.35">
      <c r="B129" s="24" t="s">
        <v>75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10000</v>
      </c>
      <c r="I129" s="25">
        <v>0</v>
      </c>
      <c r="J129" s="25">
        <v>0</v>
      </c>
      <c r="K129" s="25">
        <v>0</v>
      </c>
      <c r="L129" s="25">
        <v>0</v>
      </c>
      <c r="M129" s="25">
        <v>10000</v>
      </c>
      <c r="N129" s="25">
        <v>10000</v>
      </c>
      <c r="O129" s="25">
        <v>0</v>
      </c>
      <c r="P129" s="25">
        <v>0</v>
      </c>
    </row>
    <row r="130" spans="2:16" ht="15" thickBot="1" x14ac:dyDescent="0.35">
      <c r="B130" s="24" t="s">
        <v>76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11672</v>
      </c>
      <c r="J130" s="25">
        <v>0</v>
      </c>
      <c r="K130" s="25">
        <v>0</v>
      </c>
      <c r="L130" s="25">
        <v>0</v>
      </c>
      <c r="M130" s="25">
        <v>11672</v>
      </c>
      <c r="N130" s="25">
        <v>11672</v>
      </c>
      <c r="O130" s="25">
        <v>0</v>
      </c>
      <c r="P130" s="25">
        <v>0</v>
      </c>
    </row>
    <row r="131" spans="2:16" ht="15" thickBot="1" x14ac:dyDescent="0.35">
      <c r="B131" s="24" t="s">
        <v>77</v>
      </c>
      <c r="C131" s="25">
        <v>0</v>
      </c>
      <c r="D131" s="25">
        <v>0</v>
      </c>
      <c r="E131" s="25">
        <v>10000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10000</v>
      </c>
      <c r="N131" s="25">
        <v>10000</v>
      </c>
      <c r="O131" s="25">
        <v>0</v>
      </c>
      <c r="P131" s="25">
        <v>0</v>
      </c>
    </row>
    <row r="132" spans="2:16" ht="15" thickBot="1" x14ac:dyDescent="0.35"/>
    <row r="133" spans="2:16" ht="15" thickBot="1" x14ac:dyDescent="0.35">
      <c r="B133" s="26" t="s">
        <v>108</v>
      </c>
      <c r="C133" s="38">
        <v>83666</v>
      </c>
    </row>
    <row r="134" spans="2:16" ht="15" thickBot="1" x14ac:dyDescent="0.35">
      <c r="B134" s="26" t="s">
        <v>109</v>
      </c>
      <c r="C134" s="38">
        <v>0</v>
      </c>
    </row>
    <row r="135" spans="2:16" ht="15" thickBot="1" x14ac:dyDescent="0.35">
      <c r="B135" s="26" t="s">
        <v>110</v>
      </c>
      <c r="C135" s="38">
        <v>113666</v>
      </c>
    </row>
    <row r="136" spans="2:16" ht="15" thickBot="1" x14ac:dyDescent="0.35">
      <c r="B136" s="26" t="s">
        <v>111</v>
      </c>
      <c r="C136" s="38">
        <v>113666</v>
      </c>
    </row>
    <row r="137" spans="2:16" ht="15" thickBot="1" x14ac:dyDescent="0.35">
      <c r="B137" s="26" t="s">
        <v>112</v>
      </c>
      <c r="C137" s="38">
        <v>0</v>
      </c>
    </row>
    <row r="138" spans="2:16" ht="15" thickBot="1" x14ac:dyDescent="0.35">
      <c r="B138" s="26" t="s">
        <v>113</v>
      </c>
      <c r="C138" s="38"/>
    </row>
    <row r="139" spans="2:16" ht="15" thickBot="1" x14ac:dyDescent="0.35">
      <c r="B139" s="26" t="s">
        <v>114</v>
      </c>
      <c r="C139" s="38"/>
    </row>
    <row r="140" spans="2:16" ht="15" thickBot="1" x14ac:dyDescent="0.35">
      <c r="B140" s="26" t="s">
        <v>115</v>
      </c>
      <c r="C140" s="38">
        <v>0</v>
      </c>
    </row>
    <row r="142" spans="2:16" x14ac:dyDescent="0.3">
      <c r="B142" s="29" t="s">
        <v>116</v>
      </c>
    </row>
    <row r="144" spans="2:16" x14ac:dyDescent="0.3">
      <c r="B144" s="39" t="s">
        <v>213</v>
      </c>
    </row>
    <row r="145" spans="2:2" x14ac:dyDescent="0.3">
      <c r="B145" s="39" t="s">
        <v>269</v>
      </c>
    </row>
  </sheetData>
  <hyperlinks>
    <hyperlink ref="A68" r:id="rId1" display="https://miau.my-x.hu/myx-free/coco/test/906301820250728123557.html" xr:uid="{A44D2F60-FB84-4DC3-BBC4-1A81DF68DCFD}"/>
    <hyperlink ref="B142" r:id="rId2" display="https://miau.my-x.hu/myx-free/coco/test/382611320250804131656.html" xr:uid="{F073B712-6F08-41DC-9E38-A15D0AB47821}"/>
    <hyperlink ref="S68" r:id="rId3" display="https://miau.my-x.hu/myx-free/coco/test/384372820250804132309.html" xr:uid="{185B0EBA-C801-4DC1-8F8F-97CE95E97EEF}"/>
    <hyperlink ref="AL68" r:id="rId4" display="https://miau.my-x.hu/myx-free/coco/test/642419620250804133802.html" xr:uid="{31C8E505-0F65-49B3-A313-B8B00586CCDB}"/>
    <hyperlink ref="BE68" r:id="rId5" display="https://miau.my-x.hu/myx-free/coco/test/857666620250804142728.html" xr:uid="{D71A820A-C201-4B12-8865-B0B6D912AD37}"/>
  </hyperlinks>
  <pageMargins left="0.7" right="0.7" top="0.75" bottom="0.75" header="0.3" footer="0.3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6E15-2233-4F19-AF00-CAA9F629BD72}">
  <dimension ref="A1:BT145"/>
  <sheetViews>
    <sheetView topLeftCell="J1" zoomScale="45" workbookViewId="0">
      <selection activeCell="BD1" sqref="BD1"/>
    </sheetView>
  </sheetViews>
  <sheetFormatPr defaultRowHeight="14.4" x14ac:dyDescent="0.3"/>
  <sheetData>
    <row r="1" spans="1:69" ht="18" x14ac:dyDescent="0.3">
      <c r="A1" s="20"/>
      <c r="Q1" t="s">
        <v>326</v>
      </c>
      <c r="R1" t="s">
        <v>217</v>
      </c>
      <c r="S1" s="20"/>
      <c r="AJ1" t="s">
        <v>327</v>
      </c>
      <c r="AK1" t="s">
        <v>217</v>
      </c>
      <c r="AL1" s="20"/>
      <c r="BC1" t="s">
        <v>327</v>
      </c>
      <c r="BD1" t="s">
        <v>409</v>
      </c>
      <c r="BE1" s="20"/>
    </row>
    <row r="2" spans="1:69" x14ac:dyDescent="0.3">
      <c r="A2" s="21"/>
      <c r="S2" s="21"/>
      <c r="AL2" s="21"/>
      <c r="BE2" s="21"/>
    </row>
    <row r="5" spans="1:69" ht="18" x14ac:dyDescent="0.3">
      <c r="A5" s="22" t="s">
        <v>49</v>
      </c>
      <c r="B5" s="23">
        <v>2024384</v>
      </c>
      <c r="C5" s="22" t="s">
        <v>50</v>
      </c>
      <c r="D5" s="23">
        <v>11</v>
      </c>
      <c r="E5" s="22" t="s">
        <v>51</v>
      </c>
      <c r="F5" s="23">
        <v>11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140</v>
      </c>
      <c r="S5" s="36" t="s">
        <v>49</v>
      </c>
      <c r="T5" s="37">
        <v>1638433</v>
      </c>
      <c r="U5" s="36" t="s">
        <v>50</v>
      </c>
      <c r="V5" s="37">
        <v>11</v>
      </c>
      <c r="W5" s="36" t="s">
        <v>51</v>
      </c>
      <c r="X5" s="37">
        <v>11</v>
      </c>
      <c r="Y5" s="36" t="s">
        <v>52</v>
      </c>
      <c r="Z5" s="37">
        <v>11</v>
      </c>
      <c r="AA5" s="36" t="s">
        <v>53</v>
      </c>
      <c r="AB5" s="37">
        <v>0</v>
      </c>
      <c r="AC5" s="36" t="s">
        <v>54</v>
      </c>
      <c r="AD5" s="37" t="s">
        <v>282</v>
      </c>
      <c r="AL5" s="36" t="s">
        <v>49</v>
      </c>
      <c r="AM5" s="37">
        <v>5919017</v>
      </c>
      <c r="AN5" s="36" t="s">
        <v>50</v>
      </c>
      <c r="AO5" s="37">
        <v>11</v>
      </c>
      <c r="AP5" s="36" t="s">
        <v>51</v>
      </c>
      <c r="AQ5" s="37">
        <v>11</v>
      </c>
      <c r="AR5" s="36" t="s">
        <v>52</v>
      </c>
      <c r="AS5" s="37">
        <v>11</v>
      </c>
      <c r="AT5" s="36" t="s">
        <v>53</v>
      </c>
      <c r="AU5" s="37">
        <v>0</v>
      </c>
      <c r="AV5" s="36" t="s">
        <v>54</v>
      </c>
      <c r="AW5" s="37" t="s">
        <v>328</v>
      </c>
      <c r="BE5" s="36" t="s">
        <v>49</v>
      </c>
      <c r="BF5" s="37">
        <v>8596804</v>
      </c>
      <c r="BG5" s="36" t="s">
        <v>50</v>
      </c>
      <c r="BH5" s="37">
        <v>11</v>
      </c>
      <c r="BI5" s="36" t="s">
        <v>51</v>
      </c>
      <c r="BJ5" s="37">
        <v>11</v>
      </c>
      <c r="BK5" s="36" t="s">
        <v>52</v>
      </c>
      <c r="BL5" s="37">
        <v>11</v>
      </c>
      <c r="BM5" s="36" t="s">
        <v>53</v>
      </c>
      <c r="BN5" s="37">
        <v>0</v>
      </c>
      <c r="BO5" s="36" t="s">
        <v>54</v>
      </c>
      <c r="BP5" s="37" t="s">
        <v>396</v>
      </c>
    </row>
    <row r="6" spans="1:69" ht="18.600000000000001" thickBot="1" x14ac:dyDescent="0.35">
      <c r="A6" s="20"/>
      <c r="S6" s="20"/>
      <c r="AL6" s="20"/>
      <c r="BE6" s="20"/>
    </row>
    <row r="7" spans="1:69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124</v>
      </c>
      <c r="L7" s="24" t="s">
        <v>125</v>
      </c>
      <c r="M7" s="24" t="s">
        <v>126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 t="s">
        <v>61</v>
      </c>
      <c r="Y7" s="24" t="s">
        <v>62</v>
      </c>
      <c r="Z7" s="24" t="s">
        <v>63</v>
      </c>
      <c r="AA7" s="24" t="s">
        <v>64</v>
      </c>
      <c r="AB7" s="24" t="s">
        <v>65</v>
      </c>
      <c r="AC7" s="24" t="s">
        <v>124</v>
      </c>
      <c r="AD7" s="24" t="s">
        <v>125</v>
      </c>
      <c r="AE7" s="24" t="s">
        <v>126</v>
      </c>
      <c r="AL7" s="24" t="s">
        <v>56</v>
      </c>
      <c r="AM7" s="24" t="s">
        <v>57</v>
      </c>
      <c r="AN7" s="24" t="s">
        <v>58</v>
      </c>
      <c r="AO7" s="24" t="s">
        <v>59</v>
      </c>
      <c r="AP7" s="24" t="s">
        <v>60</v>
      </c>
      <c r="AQ7" s="24" t="s">
        <v>61</v>
      </c>
      <c r="AR7" s="24" t="s">
        <v>62</v>
      </c>
      <c r="AS7" s="24" t="s">
        <v>63</v>
      </c>
      <c r="AT7" s="24" t="s">
        <v>64</v>
      </c>
      <c r="AU7" s="24" t="s">
        <v>65</v>
      </c>
      <c r="AV7" s="24" t="s">
        <v>124</v>
      </c>
      <c r="AW7" s="24" t="s">
        <v>125</v>
      </c>
      <c r="AX7" s="24" t="s">
        <v>126</v>
      </c>
      <c r="BE7" s="24" t="s">
        <v>56</v>
      </c>
      <c r="BF7" s="24" t="s">
        <v>57</v>
      </c>
      <c r="BG7" s="24" t="s">
        <v>58</v>
      </c>
      <c r="BH7" s="24" t="s">
        <v>59</v>
      </c>
      <c r="BI7" s="24" t="s">
        <v>60</v>
      </c>
      <c r="BJ7" s="24" t="s">
        <v>61</v>
      </c>
      <c r="BK7" s="24" t="s">
        <v>62</v>
      </c>
      <c r="BL7" s="24" t="s">
        <v>63</v>
      </c>
      <c r="BM7" s="24" t="s">
        <v>64</v>
      </c>
      <c r="BN7" s="24" t="s">
        <v>65</v>
      </c>
      <c r="BO7" s="24" t="s">
        <v>124</v>
      </c>
      <c r="BP7" s="24" t="s">
        <v>125</v>
      </c>
      <c r="BQ7" s="24" t="s">
        <v>126</v>
      </c>
    </row>
    <row r="8" spans="1:69" ht="15" thickBot="1" x14ac:dyDescent="0.35">
      <c r="A8" s="24" t="s">
        <v>67</v>
      </c>
      <c r="B8" s="25">
        <v>11</v>
      </c>
      <c r="C8" s="25">
        <v>1</v>
      </c>
      <c r="D8" s="25">
        <v>8</v>
      </c>
      <c r="E8" s="25">
        <v>6</v>
      </c>
      <c r="F8" s="25">
        <v>4</v>
      </c>
      <c r="G8" s="25">
        <v>3</v>
      </c>
      <c r="H8" s="25">
        <v>3</v>
      </c>
      <c r="I8" s="25">
        <v>6</v>
      </c>
      <c r="J8" s="25">
        <v>5</v>
      </c>
      <c r="K8" s="25">
        <v>3</v>
      </c>
      <c r="L8" s="25">
        <v>3</v>
      </c>
      <c r="M8" s="25">
        <v>15857</v>
      </c>
      <c r="S8" s="24" t="s">
        <v>67</v>
      </c>
      <c r="T8" s="25">
        <v>11</v>
      </c>
      <c r="U8" s="25">
        <v>11</v>
      </c>
      <c r="V8" s="25">
        <v>3</v>
      </c>
      <c r="W8" s="25">
        <v>5</v>
      </c>
      <c r="X8" s="25">
        <v>5</v>
      </c>
      <c r="Y8" s="25">
        <v>1</v>
      </c>
      <c r="Z8" s="25">
        <v>5</v>
      </c>
      <c r="AA8" s="25">
        <v>6</v>
      </c>
      <c r="AB8" s="25">
        <v>10</v>
      </c>
      <c r="AC8" s="25">
        <v>2</v>
      </c>
      <c r="AD8" s="25">
        <v>2</v>
      </c>
      <c r="AE8" s="25">
        <v>15857</v>
      </c>
      <c r="AL8" s="24" t="s">
        <v>67</v>
      </c>
      <c r="AM8" s="25">
        <v>1</v>
      </c>
      <c r="AN8" s="25">
        <v>1</v>
      </c>
      <c r="AO8" s="25">
        <v>3</v>
      </c>
      <c r="AP8" s="25">
        <v>7</v>
      </c>
      <c r="AQ8" s="25">
        <v>6</v>
      </c>
      <c r="AR8" s="25">
        <v>1</v>
      </c>
      <c r="AS8" s="25">
        <v>5</v>
      </c>
      <c r="AT8" s="25">
        <v>6</v>
      </c>
      <c r="AU8" s="25">
        <v>10</v>
      </c>
      <c r="AV8" s="25">
        <v>2</v>
      </c>
      <c r="AW8" s="25">
        <v>2</v>
      </c>
      <c r="AX8" s="25">
        <v>15857</v>
      </c>
      <c r="BE8" s="24" t="s">
        <v>67</v>
      </c>
      <c r="BF8" s="25">
        <v>1</v>
      </c>
      <c r="BG8" s="25">
        <v>1</v>
      </c>
      <c r="BH8" s="25">
        <v>1</v>
      </c>
      <c r="BI8" s="25">
        <v>6</v>
      </c>
      <c r="BJ8" s="25">
        <v>4</v>
      </c>
      <c r="BK8" s="25">
        <v>9</v>
      </c>
      <c r="BL8" s="25">
        <v>3</v>
      </c>
      <c r="BM8" s="25">
        <v>1</v>
      </c>
      <c r="BN8" s="25">
        <v>1</v>
      </c>
      <c r="BO8" s="25">
        <v>3</v>
      </c>
      <c r="BP8" s="25">
        <v>3</v>
      </c>
      <c r="BQ8" s="25">
        <v>15857</v>
      </c>
    </row>
    <row r="9" spans="1:69" ht="15" thickBot="1" x14ac:dyDescent="0.35">
      <c r="A9" s="24" t="s">
        <v>68</v>
      </c>
      <c r="B9" s="25">
        <v>9</v>
      </c>
      <c r="C9" s="25">
        <v>3</v>
      </c>
      <c r="D9" s="25">
        <v>7</v>
      </c>
      <c r="E9" s="25">
        <v>7</v>
      </c>
      <c r="F9" s="25">
        <v>1</v>
      </c>
      <c r="G9" s="25">
        <v>7</v>
      </c>
      <c r="H9" s="25">
        <v>3</v>
      </c>
      <c r="I9" s="25">
        <v>6</v>
      </c>
      <c r="J9" s="25">
        <v>5</v>
      </c>
      <c r="K9" s="25">
        <v>4</v>
      </c>
      <c r="L9" s="25">
        <v>4</v>
      </c>
      <c r="M9" s="25">
        <v>16389</v>
      </c>
      <c r="S9" s="24" t="s">
        <v>68</v>
      </c>
      <c r="T9" s="25">
        <v>9</v>
      </c>
      <c r="U9" s="25">
        <v>9</v>
      </c>
      <c r="V9" s="25">
        <v>7</v>
      </c>
      <c r="W9" s="25">
        <v>7</v>
      </c>
      <c r="X9" s="25">
        <v>10</v>
      </c>
      <c r="Y9" s="25">
        <v>6</v>
      </c>
      <c r="Z9" s="25">
        <v>1</v>
      </c>
      <c r="AA9" s="25">
        <v>10</v>
      </c>
      <c r="AB9" s="25">
        <v>3</v>
      </c>
      <c r="AC9" s="25">
        <v>9</v>
      </c>
      <c r="AD9" s="25">
        <v>9</v>
      </c>
      <c r="AE9" s="25">
        <v>16389</v>
      </c>
      <c r="AL9" s="24" t="s">
        <v>68</v>
      </c>
      <c r="AM9" s="25">
        <v>3</v>
      </c>
      <c r="AN9" s="25">
        <v>3</v>
      </c>
      <c r="AO9" s="25">
        <v>7</v>
      </c>
      <c r="AP9" s="25">
        <v>4</v>
      </c>
      <c r="AQ9" s="25">
        <v>1</v>
      </c>
      <c r="AR9" s="25">
        <v>6</v>
      </c>
      <c r="AS9" s="25">
        <v>1</v>
      </c>
      <c r="AT9" s="25">
        <v>2</v>
      </c>
      <c r="AU9" s="25">
        <v>3</v>
      </c>
      <c r="AV9" s="25">
        <v>9</v>
      </c>
      <c r="AW9" s="25">
        <v>9</v>
      </c>
      <c r="AX9" s="25">
        <v>16389</v>
      </c>
      <c r="BE9" s="24" t="s">
        <v>68</v>
      </c>
      <c r="BF9" s="25">
        <v>3</v>
      </c>
      <c r="BG9" s="25">
        <v>3</v>
      </c>
      <c r="BH9" s="25">
        <v>5</v>
      </c>
      <c r="BI9" s="25">
        <v>7</v>
      </c>
      <c r="BJ9" s="25">
        <v>1</v>
      </c>
      <c r="BK9" s="25">
        <v>5</v>
      </c>
      <c r="BL9" s="25">
        <v>3</v>
      </c>
      <c r="BM9" s="25">
        <v>1</v>
      </c>
      <c r="BN9" s="25">
        <v>1</v>
      </c>
      <c r="BO9" s="25">
        <v>4</v>
      </c>
      <c r="BP9" s="25">
        <v>4</v>
      </c>
      <c r="BQ9" s="25">
        <v>16389</v>
      </c>
    </row>
    <row r="10" spans="1:69" ht="15" thickBot="1" x14ac:dyDescent="0.35">
      <c r="A10" s="24" t="s">
        <v>69</v>
      </c>
      <c r="B10" s="25">
        <v>10</v>
      </c>
      <c r="C10" s="25">
        <v>2</v>
      </c>
      <c r="D10" s="25">
        <v>6</v>
      </c>
      <c r="E10" s="25">
        <v>5</v>
      </c>
      <c r="F10" s="25">
        <v>3</v>
      </c>
      <c r="G10" s="25">
        <v>6</v>
      </c>
      <c r="H10" s="25">
        <v>3</v>
      </c>
      <c r="I10" s="25">
        <v>6</v>
      </c>
      <c r="J10" s="25">
        <v>5</v>
      </c>
      <c r="K10" s="25">
        <v>1</v>
      </c>
      <c r="L10" s="25">
        <v>1</v>
      </c>
      <c r="M10" s="25">
        <v>16131</v>
      </c>
      <c r="S10" s="24" t="s">
        <v>69</v>
      </c>
      <c r="T10" s="25">
        <v>8</v>
      </c>
      <c r="U10" s="25">
        <v>8</v>
      </c>
      <c r="V10" s="25">
        <v>1</v>
      </c>
      <c r="W10" s="25">
        <v>9</v>
      </c>
      <c r="X10" s="25">
        <v>8</v>
      </c>
      <c r="Y10" s="25">
        <v>2</v>
      </c>
      <c r="Z10" s="25">
        <v>10</v>
      </c>
      <c r="AA10" s="25">
        <v>11</v>
      </c>
      <c r="AB10" s="25">
        <v>4</v>
      </c>
      <c r="AC10" s="25">
        <v>1</v>
      </c>
      <c r="AD10" s="25">
        <v>1</v>
      </c>
      <c r="AE10" s="25">
        <v>16131</v>
      </c>
      <c r="AL10" s="24" t="s">
        <v>69</v>
      </c>
      <c r="AM10" s="25">
        <v>4</v>
      </c>
      <c r="AN10" s="25">
        <v>4</v>
      </c>
      <c r="AO10" s="25">
        <v>1</v>
      </c>
      <c r="AP10" s="25">
        <v>1</v>
      </c>
      <c r="AQ10" s="25">
        <v>3</v>
      </c>
      <c r="AR10" s="25">
        <v>2</v>
      </c>
      <c r="AS10" s="25">
        <v>10</v>
      </c>
      <c r="AT10" s="25">
        <v>1</v>
      </c>
      <c r="AU10" s="25">
        <v>4</v>
      </c>
      <c r="AV10" s="25">
        <v>1</v>
      </c>
      <c r="AW10" s="25">
        <v>1</v>
      </c>
      <c r="AX10" s="25">
        <v>16131</v>
      </c>
      <c r="BE10" s="24" t="s">
        <v>69</v>
      </c>
      <c r="BF10" s="25">
        <v>2</v>
      </c>
      <c r="BG10" s="25">
        <v>2</v>
      </c>
      <c r="BH10" s="25">
        <v>6</v>
      </c>
      <c r="BI10" s="25">
        <v>5</v>
      </c>
      <c r="BJ10" s="25">
        <v>3</v>
      </c>
      <c r="BK10" s="25">
        <v>6</v>
      </c>
      <c r="BL10" s="25">
        <v>3</v>
      </c>
      <c r="BM10" s="25">
        <v>1</v>
      </c>
      <c r="BN10" s="25">
        <v>1</v>
      </c>
      <c r="BO10" s="25">
        <v>1</v>
      </c>
      <c r="BP10" s="25">
        <v>1</v>
      </c>
      <c r="BQ10" s="25">
        <v>16131</v>
      </c>
    </row>
    <row r="11" spans="1:69" ht="15" thickBot="1" x14ac:dyDescent="0.35">
      <c r="A11" s="24" t="s">
        <v>70</v>
      </c>
      <c r="B11" s="25">
        <v>8</v>
      </c>
      <c r="C11" s="25">
        <v>4</v>
      </c>
      <c r="D11" s="25">
        <v>8</v>
      </c>
      <c r="E11" s="25">
        <v>9</v>
      </c>
      <c r="F11" s="25">
        <v>2</v>
      </c>
      <c r="G11" s="25">
        <v>5</v>
      </c>
      <c r="H11" s="25">
        <v>3</v>
      </c>
      <c r="I11" s="25">
        <v>6</v>
      </c>
      <c r="J11" s="25">
        <v>5</v>
      </c>
      <c r="K11" s="25">
        <v>2</v>
      </c>
      <c r="L11" s="25">
        <v>2</v>
      </c>
      <c r="M11" s="25">
        <v>14646</v>
      </c>
      <c r="S11" s="24" t="s">
        <v>70</v>
      </c>
      <c r="T11" s="25">
        <v>4</v>
      </c>
      <c r="U11" s="25">
        <v>4</v>
      </c>
      <c r="V11" s="25">
        <v>8</v>
      </c>
      <c r="W11" s="25">
        <v>6</v>
      </c>
      <c r="X11" s="25">
        <v>3</v>
      </c>
      <c r="Y11" s="25">
        <v>8</v>
      </c>
      <c r="Z11" s="25">
        <v>7</v>
      </c>
      <c r="AA11" s="25">
        <v>1</v>
      </c>
      <c r="AB11" s="25">
        <v>5</v>
      </c>
      <c r="AC11" s="25">
        <v>6</v>
      </c>
      <c r="AD11" s="25">
        <v>6</v>
      </c>
      <c r="AE11" s="25">
        <v>14646</v>
      </c>
      <c r="AL11" s="24" t="s">
        <v>70</v>
      </c>
      <c r="AM11" s="25">
        <v>8</v>
      </c>
      <c r="AN11" s="25">
        <v>8</v>
      </c>
      <c r="AO11" s="25">
        <v>8</v>
      </c>
      <c r="AP11" s="25">
        <v>6</v>
      </c>
      <c r="AQ11" s="25">
        <v>8</v>
      </c>
      <c r="AR11" s="25">
        <v>8</v>
      </c>
      <c r="AS11" s="25">
        <v>7</v>
      </c>
      <c r="AT11" s="25">
        <v>11</v>
      </c>
      <c r="AU11" s="25">
        <v>5</v>
      </c>
      <c r="AV11" s="25">
        <v>6</v>
      </c>
      <c r="AW11" s="25">
        <v>6</v>
      </c>
      <c r="AX11" s="25">
        <v>14646</v>
      </c>
      <c r="BE11" s="24" t="s">
        <v>70</v>
      </c>
      <c r="BF11" s="25">
        <v>4</v>
      </c>
      <c r="BG11" s="25">
        <v>4</v>
      </c>
      <c r="BH11" s="25">
        <v>1</v>
      </c>
      <c r="BI11" s="25">
        <v>9</v>
      </c>
      <c r="BJ11" s="25">
        <v>2</v>
      </c>
      <c r="BK11" s="25">
        <v>7</v>
      </c>
      <c r="BL11" s="25">
        <v>3</v>
      </c>
      <c r="BM11" s="25">
        <v>1</v>
      </c>
      <c r="BN11" s="25">
        <v>1</v>
      </c>
      <c r="BO11" s="25">
        <v>2</v>
      </c>
      <c r="BP11" s="25">
        <v>2</v>
      </c>
      <c r="BQ11" s="25">
        <v>14646</v>
      </c>
    </row>
    <row r="12" spans="1:69" ht="15" thickBot="1" x14ac:dyDescent="0.35">
      <c r="A12" s="24" t="s">
        <v>71</v>
      </c>
      <c r="B12" s="25">
        <v>3</v>
      </c>
      <c r="C12" s="25">
        <v>9</v>
      </c>
      <c r="D12" s="25">
        <v>1</v>
      </c>
      <c r="E12" s="25">
        <v>3</v>
      </c>
      <c r="F12" s="25">
        <v>6</v>
      </c>
      <c r="G12" s="25">
        <v>11</v>
      </c>
      <c r="H12" s="25">
        <v>3</v>
      </c>
      <c r="I12" s="25">
        <v>2</v>
      </c>
      <c r="J12" s="25">
        <v>2</v>
      </c>
      <c r="K12" s="25">
        <v>9</v>
      </c>
      <c r="L12" s="25">
        <v>9</v>
      </c>
      <c r="M12" s="25">
        <v>11288</v>
      </c>
      <c r="S12" s="24" t="s">
        <v>71</v>
      </c>
      <c r="T12" s="25">
        <v>10</v>
      </c>
      <c r="U12" s="25">
        <v>10</v>
      </c>
      <c r="V12" s="25">
        <v>9</v>
      </c>
      <c r="W12" s="25">
        <v>1</v>
      </c>
      <c r="X12" s="25">
        <v>5</v>
      </c>
      <c r="Y12" s="25">
        <v>5</v>
      </c>
      <c r="Z12" s="25">
        <v>8</v>
      </c>
      <c r="AA12" s="25">
        <v>3</v>
      </c>
      <c r="AB12" s="25">
        <v>8</v>
      </c>
      <c r="AC12" s="25">
        <v>4</v>
      </c>
      <c r="AD12" s="25">
        <v>4</v>
      </c>
      <c r="AE12" s="25">
        <v>11288</v>
      </c>
      <c r="AL12" s="24" t="s">
        <v>71</v>
      </c>
      <c r="AM12" s="25">
        <v>2</v>
      </c>
      <c r="AN12" s="25">
        <v>2</v>
      </c>
      <c r="AO12" s="25">
        <v>9</v>
      </c>
      <c r="AP12" s="25">
        <v>11</v>
      </c>
      <c r="AQ12" s="25">
        <v>6</v>
      </c>
      <c r="AR12" s="25">
        <v>5</v>
      </c>
      <c r="AS12" s="25">
        <v>8</v>
      </c>
      <c r="AT12" s="25">
        <v>8</v>
      </c>
      <c r="AU12" s="25">
        <v>8</v>
      </c>
      <c r="AV12" s="25">
        <v>4</v>
      </c>
      <c r="AW12" s="25">
        <v>4</v>
      </c>
      <c r="AX12" s="25">
        <v>11288</v>
      </c>
      <c r="BE12" s="24" t="s">
        <v>71</v>
      </c>
      <c r="BF12" s="25">
        <v>9</v>
      </c>
      <c r="BG12" s="25">
        <v>9</v>
      </c>
      <c r="BH12" s="25">
        <v>11</v>
      </c>
      <c r="BI12" s="25">
        <v>3</v>
      </c>
      <c r="BJ12" s="25">
        <v>6</v>
      </c>
      <c r="BK12" s="25">
        <v>1</v>
      </c>
      <c r="BL12" s="25">
        <v>3</v>
      </c>
      <c r="BM12" s="25">
        <v>10</v>
      </c>
      <c r="BN12" s="25">
        <v>10</v>
      </c>
      <c r="BO12" s="25">
        <v>9</v>
      </c>
      <c r="BP12" s="25">
        <v>9</v>
      </c>
      <c r="BQ12" s="25">
        <v>11288</v>
      </c>
    </row>
    <row r="13" spans="1:69" ht="15" thickBot="1" x14ac:dyDescent="0.35">
      <c r="A13" s="24" t="s">
        <v>72</v>
      </c>
      <c r="B13" s="25">
        <v>7</v>
      </c>
      <c r="C13" s="25">
        <v>5</v>
      </c>
      <c r="D13" s="25">
        <v>5</v>
      </c>
      <c r="E13" s="25">
        <v>8</v>
      </c>
      <c r="F13" s="25">
        <v>6</v>
      </c>
      <c r="G13" s="25">
        <v>2</v>
      </c>
      <c r="H13" s="25">
        <v>3</v>
      </c>
      <c r="I13" s="25">
        <v>3</v>
      </c>
      <c r="J13" s="25">
        <v>5</v>
      </c>
      <c r="K13" s="25">
        <v>5</v>
      </c>
      <c r="L13" s="25">
        <v>5</v>
      </c>
      <c r="M13" s="25">
        <v>10000</v>
      </c>
      <c r="S13" s="24" t="s">
        <v>72</v>
      </c>
      <c r="T13" s="25">
        <v>6</v>
      </c>
      <c r="U13" s="25">
        <v>6</v>
      </c>
      <c r="V13" s="25">
        <v>4</v>
      </c>
      <c r="W13" s="25">
        <v>2</v>
      </c>
      <c r="X13" s="25">
        <v>3</v>
      </c>
      <c r="Y13" s="25">
        <v>7</v>
      </c>
      <c r="Z13" s="25">
        <v>9</v>
      </c>
      <c r="AA13" s="25">
        <v>9</v>
      </c>
      <c r="AB13" s="25">
        <v>7</v>
      </c>
      <c r="AC13" s="25">
        <v>5</v>
      </c>
      <c r="AD13" s="25">
        <v>5</v>
      </c>
      <c r="AE13" s="25">
        <v>10000</v>
      </c>
      <c r="AL13" s="24" t="s">
        <v>72</v>
      </c>
      <c r="AM13" s="25">
        <v>6</v>
      </c>
      <c r="AN13" s="25">
        <v>6</v>
      </c>
      <c r="AO13" s="25">
        <v>4</v>
      </c>
      <c r="AP13" s="25">
        <v>10</v>
      </c>
      <c r="AQ13" s="25">
        <v>8</v>
      </c>
      <c r="AR13" s="25">
        <v>7</v>
      </c>
      <c r="AS13" s="25">
        <v>9</v>
      </c>
      <c r="AT13" s="25">
        <v>3</v>
      </c>
      <c r="AU13" s="25">
        <v>7</v>
      </c>
      <c r="AV13" s="25">
        <v>5</v>
      </c>
      <c r="AW13" s="25">
        <v>5</v>
      </c>
      <c r="AX13" s="25">
        <v>10000</v>
      </c>
      <c r="BE13" s="24" t="s">
        <v>72</v>
      </c>
      <c r="BF13" s="25">
        <v>5</v>
      </c>
      <c r="BG13" s="25">
        <v>5</v>
      </c>
      <c r="BH13" s="25">
        <v>7</v>
      </c>
      <c r="BI13" s="25">
        <v>8</v>
      </c>
      <c r="BJ13" s="25">
        <v>6</v>
      </c>
      <c r="BK13" s="25">
        <v>10</v>
      </c>
      <c r="BL13" s="25">
        <v>3</v>
      </c>
      <c r="BM13" s="25">
        <v>9</v>
      </c>
      <c r="BN13" s="25">
        <v>1</v>
      </c>
      <c r="BO13" s="25">
        <v>5</v>
      </c>
      <c r="BP13" s="25">
        <v>5</v>
      </c>
      <c r="BQ13" s="25">
        <v>10000</v>
      </c>
    </row>
    <row r="14" spans="1:69" ht="15" thickBot="1" x14ac:dyDescent="0.35">
      <c r="A14" s="24" t="s">
        <v>73</v>
      </c>
      <c r="B14" s="25">
        <v>2</v>
      </c>
      <c r="C14" s="25">
        <v>10</v>
      </c>
      <c r="D14" s="25">
        <v>8</v>
      </c>
      <c r="E14" s="25">
        <v>10</v>
      </c>
      <c r="F14" s="25">
        <v>6</v>
      </c>
      <c r="G14" s="25">
        <v>1</v>
      </c>
      <c r="H14" s="25">
        <v>3</v>
      </c>
      <c r="I14" s="25">
        <v>6</v>
      </c>
      <c r="J14" s="25">
        <v>5</v>
      </c>
      <c r="K14" s="25">
        <v>11</v>
      </c>
      <c r="L14" s="25">
        <v>11</v>
      </c>
      <c r="M14" s="25">
        <v>10000</v>
      </c>
      <c r="S14" s="24" t="s">
        <v>73</v>
      </c>
      <c r="T14" s="25">
        <v>2</v>
      </c>
      <c r="U14" s="25">
        <v>2</v>
      </c>
      <c r="V14" s="25">
        <v>6</v>
      </c>
      <c r="W14" s="25">
        <v>3</v>
      </c>
      <c r="X14" s="25">
        <v>1</v>
      </c>
      <c r="Y14" s="25">
        <v>8</v>
      </c>
      <c r="Z14" s="25">
        <v>2</v>
      </c>
      <c r="AA14" s="25">
        <v>2</v>
      </c>
      <c r="AB14" s="25">
        <v>11</v>
      </c>
      <c r="AC14" s="25">
        <v>11</v>
      </c>
      <c r="AD14" s="25">
        <v>11</v>
      </c>
      <c r="AE14" s="25">
        <v>10000</v>
      </c>
      <c r="AL14" s="24" t="s">
        <v>73</v>
      </c>
      <c r="AM14" s="25">
        <v>10</v>
      </c>
      <c r="AN14" s="25">
        <v>10</v>
      </c>
      <c r="AO14" s="25">
        <v>6</v>
      </c>
      <c r="AP14" s="25">
        <v>9</v>
      </c>
      <c r="AQ14" s="25">
        <v>11</v>
      </c>
      <c r="AR14" s="25">
        <v>8</v>
      </c>
      <c r="AS14" s="25">
        <v>2</v>
      </c>
      <c r="AT14" s="25">
        <v>10</v>
      </c>
      <c r="AU14" s="25">
        <v>11</v>
      </c>
      <c r="AV14" s="25">
        <v>11</v>
      </c>
      <c r="AW14" s="25">
        <v>11</v>
      </c>
      <c r="AX14" s="25">
        <v>10000</v>
      </c>
      <c r="BE14" s="24" t="s">
        <v>73</v>
      </c>
      <c r="BF14" s="25">
        <v>10</v>
      </c>
      <c r="BG14" s="25">
        <v>10</v>
      </c>
      <c r="BH14" s="25">
        <v>1</v>
      </c>
      <c r="BI14" s="25">
        <v>10</v>
      </c>
      <c r="BJ14" s="25">
        <v>6</v>
      </c>
      <c r="BK14" s="25">
        <v>11</v>
      </c>
      <c r="BL14" s="25">
        <v>3</v>
      </c>
      <c r="BM14" s="25">
        <v>1</v>
      </c>
      <c r="BN14" s="25">
        <v>1</v>
      </c>
      <c r="BO14" s="25">
        <v>11</v>
      </c>
      <c r="BP14" s="25">
        <v>11</v>
      </c>
      <c r="BQ14" s="25">
        <v>10000</v>
      </c>
    </row>
    <row r="15" spans="1:69" ht="15" thickBot="1" x14ac:dyDescent="0.35">
      <c r="A15" s="24" t="s">
        <v>74</v>
      </c>
      <c r="B15" s="25">
        <v>5</v>
      </c>
      <c r="C15" s="25">
        <v>7</v>
      </c>
      <c r="D15" s="25">
        <v>2</v>
      </c>
      <c r="E15" s="25">
        <v>1</v>
      </c>
      <c r="F15" s="25">
        <v>6</v>
      </c>
      <c r="G15" s="25">
        <v>10</v>
      </c>
      <c r="H15" s="25">
        <v>3</v>
      </c>
      <c r="I15" s="25">
        <v>4</v>
      </c>
      <c r="J15" s="25">
        <v>3</v>
      </c>
      <c r="K15" s="25">
        <v>7</v>
      </c>
      <c r="L15" s="25">
        <v>7</v>
      </c>
      <c r="M15" s="25">
        <v>11687</v>
      </c>
      <c r="S15" s="24" t="s">
        <v>74</v>
      </c>
      <c r="T15" s="25">
        <v>1</v>
      </c>
      <c r="U15" s="25">
        <v>1</v>
      </c>
      <c r="V15" s="25">
        <v>5</v>
      </c>
      <c r="W15" s="25">
        <v>7</v>
      </c>
      <c r="X15" s="25">
        <v>7</v>
      </c>
      <c r="Y15" s="25">
        <v>3</v>
      </c>
      <c r="Z15" s="25">
        <v>11</v>
      </c>
      <c r="AA15" s="25">
        <v>3</v>
      </c>
      <c r="AB15" s="25">
        <v>6</v>
      </c>
      <c r="AC15" s="25">
        <v>7</v>
      </c>
      <c r="AD15" s="25">
        <v>7</v>
      </c>
      <c r="AE15" s="25">
        <v>11687</v>
      </c>
      <c r="AL15" s="24" t="s">
        <v>74</v>
      </c>
      <c r="AM15" s="25">
        <v>11</v>
      </c>
      <c r="AN15" s="25">
        <v>11</v>
      </c>
      <c r="AO15" s="25">
        <v>5</v>
      </c>
      <c r="AP15" s="25">
        <v>4</v>
      </c>
      <c r="AQ15" s="25">
        <v>5</v>
      </c>
      <c r="AR15" s="25">
        <v>3</v>
      </c>
      <c r="AS15" s="25">
        <v>11</v>
      </c>
      <c r="AT15" s="25">
        <v>8</v>
      </c>
      <c r="AU15" s="25">
        <v>6</v>
      </c>
      <c r="AV15" s="25">
        <v>7</v>
      </c>
      <c r="AW15" s="25">
        <v>7</v>
      </c>
      <c r="AX15" s="25">
        <v>11687</v>
      </c>
      <c r="BE15" s="24" t="s">
        <v>74</v>
      </c>
      <c r="BF15" s="25">
        <v>7</v>
      </c>
      <c r="BG15" s="25">
        <v>7</v>
      </c>
      <c r="BH15" s="25">
        <v>9</v>
      </c>
      <c r="BI15" s="25">
        <v>1</v>
      </c>
      <c r="BJ15" s="25">
        <v>6</v>
      </c>
      <c r="BK15" s="25">
        <v>2</v>
      </c>
      <c r="BL15" s="25">
        <v>3</v>
      </c>
      <c r="BM15" s="25">
        <v>8</v>
      </c>
      <c r="BN15" s="25">
        <v>8</v>
      </c>
      <c r="BO15" s="25">
        <v>7</v>
      </c>
      <c r="BP15" s="25">
        <v>7</v>
      </c>
      <c r="BQ15" s="25">
        <v>11687</v>
      </c>
    </row>
    <row r="16" spans="1:69" ht="15" thickBot="1" x14ac:dyDescent="0.35">
      <c r="A16" s="24" t="s">
        <v>75</v>
      </c>
      <c r="B16" s="25">
        <v>4</v>
      </c>
      <c r="C16" s="25">
        <v>8</v>
      </c>
      <c r="D16" s="25">
        <v>2</v>
      </c>
      <c r="E16" s="25">
        <v>4</v>
      </c>
      <c r="F16" s="25">
        <v>6</v>
      </c>
      <c r="G16" s="25">
        <v>9</v>
      </c>
      <c r="H16" s="25">
        <v>1</v>
      </c>
      <c r="I16" s="25">
        <v>6</v>
      </c>
      <c r="J16" s="25">
        <v>3</v>
      </c>
      <c r="K16" s="25">
        <v>6</v>
      </c>
      <c r="L16" s="25">
        <v>6</v>
      </c>
      <c r="M16" s="25">
        <v>14379</v>
      </c>
      <c r="S16" s="24" t="s">
        <v>75</v>
      </c>
      <c r="T16" s="25">
        <v>7</v>
      </c>
      <c r="U16" s="25">
        <v>7</v>
      </c>
      <c r="V16" s="25">
        <v>10</v>
      </c>
      <c r="W16" s="25">
        <v>4</v>
      </c>
      <c r="X16" s="25">
        <v>8</v>
      </c>
      <c r="Y16" s="25">
        <v>11</v>
      </c>
      <c r="Z16" s="25">
        <v>6</v>
      </c>
      <c r="AA16" s="25">
        <v>8</v>
      </c>
      <c r="AB16" s="25">
        <v>2</v>
      </c>
      <c r="AC16" s="25">
        <v>10</v>
      </c>
      <c r="AD16" s="25">
        <v>10</v>
      </c>
      <c r="AE16" s="25">
        <v>14379</v>
      </c>
      <c r="AL16" s="24" t="s">
        <v>75</v>
      </c>
      <c r="AM16" s="25">
        <v>5</v>
      </c>
      <c r="AN16" s="25">
        <v>5</v>
      </c>
      <c r="AO16" s="25">
        <v>10</v>
      </c>
      <c r="AP16" s="25">
        <v>8</v>
      </c>
      <c r="AQ16" s="25">
        <v>3</v>
      </c>
      <c r="AR16" s="25">
        <v>11</v>
      </c>
      <c r="AS16" s="25">
        <v>6</v>
      </c>
      <c r="AT16" s="25">
        <v>4</v>
      </c>
      <c r="AU16" s="25">
        <v>2</v>
      </c>
      <c r="AV16" s="25">
        <v>10</v>
      </c>
      <c r="AW16" s="25">
        <v>10</v>
      </c>
      <c r="AX16" s="25">
        <v>14379</v>
      </c>
      <c r="BE16" s="24" t="s">
        <v>75</v>
      </c>
      <c r="BF16" s="25">
        <v>8</v>
      </c>
      <c r="BG16" s="25">
        <v>8</v>
      </c>
      <c r="BH16" s="25">
        <v>9</v>
      </c>
      <c r="BI16" s="25">
        <v>4</v>
      </c>
      <c r="BJ16" s="25">
        <v>6</v>
      </c>
      <c r="BK16" s="25">
        <v>3</v>
      </c>
      <c r="BL16" s="25">
        <v>1</v>
      </c>
      <c r="BM16" s="25">
        <v>1</v>
      </c>
      <c r="BN16" s="25">
        <v>8</v>
      </c>
      <c r="BO16" s="25">
        <v>6</v>
      </c>
      <c r="BP16" s="25">
        <v>6</v>
      </c>
      <c r="BQ16" s="25">
        <v>14379</v>
      </c>
    </row>
    <row r="17" spans="1:69" ht="15" thickBot="1" x14ac:dyDescent="0.35">
      <c r="A17" s="24" t="s">
        <v>76</v>
      </c>
      <c r="B17" s="25">
        <v>1</v>
      </c>
      <c r="C17" s="25">
        <v>11</v>
      </c>
      <c r="D17" s="25">
        <v>8</v>
      </c>
      <c r="E17" s="25">
        <v>10</v>
      </c>
      <c r="F17" s="25">
        <v>6</v>
      </c>
      <c r="G17" s="25">
        <v>4</v>
      </c>
      <c r="H17" s="25">
        <v>3</v>
      </c>
      <c r="I17" s="25">
        <v>1</v>
      </c>
      <c r="J17" s="25">
        <v>1</v>
      </c>
      <c r="K17" s="25">
        <v>10</v>
      </c>
      <c r="L17" s="25">
        <v>10</v>
      </c>
      <c r="M17" s="25">
        <v>11672</v>
      </c>
      <c r="S17" s="24" t="s">
        <v>76</v>
      </c>
      <c r="T17" s="25">
        <v>3</v>
      </c>
      <c r="U17" s="25">
        <v>3</v>
      </c>
      <c r="V17" s="25">
        <v>11</v>
      </c>
      <c r="W17" s="25">
        <v>9</v>
      </c>
      <c r="X17" s="25">
        <v>10</v>
      </c>
      <c r="Y17" s="25">
        <v>10</v>
      </c>
      <c r="Z17" s="25">
        <v>3</v>
      </c>
      <c r="AA17" s="25">
        <v>7</v>
      </c>
      <c r="AB17" s="25">
        <v>1</v>
      </c>
      <c r="AC17" s="25">
        <v>8</v>
      </c>
      <c r="AD17" s="25">
        <v>8</v>
      </c>
      <c r="AE17" s="25">
        <v>11672</v>
      </c>
      <c r="AL17" s="24" t="s">
        <v>76</v>
      </c>
      <c r="AM17" s="25">
        <v>9</v>
      </c>
      <c r="AN17" s="25">
        <v>9</v>
      </c>
      <c r="AO17" s="25">
        <v>11</v>
      </c>
      <c r="AP17" s="25">
        <v>1</v>
      </c>
      <c r="AQ17" s="25">
        <v>1</v>
      </c>
      <c r="AR17" s="25">
        <v>10</v>
      </c>
      <c r="AS17" s="25">
        <v>3</v>
      </c>
      <c r="AT17" s="25">
        <v>5</v>
      </c>
      <c r="AU17" s="25">
        <v>1</v>
      </c>
      <c r="AV17" s="25">
        <v>8</v>
      </c>
      <c r="AW17" s="25">
        <v>8</v>
      </c>
      <c r="AX17" s="25">
        <v>11672</v>
      </c>
      <c r="BE17" s="24" t="s">
        <v>76</v>
      </c>
      <c r="BF17" s="25">
        <v>11</v>
      </c>
      <c r="BG17" s="25">
        <v>11</v>
      </c>
      <c r="BH17" s="25">
        <v>1</v>
      </c>
      <c r="BI17" s="25">
        <v>10</v>
      </c>
      <c r="BJ17" s="25">
        <v>6</v>
      </c>
      <c r="BK17" s="25">
        <v>8</v>
      </c>
      <c r="BL17" s="25">
        <v>3</v>
      </c>
      <c r="BM17" s="25">
        <v>11</v>
      </c>
      <c r="BN17" s="25">
        <v>11</v>
      </c>
      <c r="BO17" s="25">
        <v>10</v>
      </c>
      <c r="BP17" s="25">
        <v>10</v>
      </c>
      <c r="BQ17" s="25">
        <v>11672</v>
      </c>
    </row>
    <row r="18" spans="1:69" ht="15" thickBot="1" x14ac:dyDescent="0.35">
      <c r="A18" s="24" t="s">
        <v>77</v>
      </c>
      <c r="B18" s="25">
        <v>6</v>
      </c>
      <c r="C18" s="25">
        <v>6</v>
      </c>
      <c r="D18" s="25">
        <v>4</v>
      </c>
      <c r="E18" s="25">
        <v>2</v>
      </c>
      <c r="F18" s="25">
        <v>5</v>
      </c>
      <c r="G18" s="25">
        <v>8</v>
      </c>
      <c r="H18" s="25">
        <v>2</v>
      </c>
      <c r="I18" s="25">
        <v>5</v>
      </c>
      <c r="J18" s="25">
        <v>5</v>
      </c>
      <c r="K18" s="25">
        <v>8</v>
      </c>
      <c r="L18" s="25">
        <v>8</v>
      </c>
      <c r="M18" s="25">
        <v>12699</v>
      </c>
      <c r="S18" s="24" t="s">
        <v>77</v>
      </c>
      <c r="T18" s="25">
        <v>5</v>
      </c>
      <c r="U18" s="25">
        <v>5</v>
      </c>
      <c r="V18" s="25">
        <v>1</v>
      </c>
      <c r="W18" s="25">
        <v>9</v>
      </c>
      <c r="X18" s="25">
        <v>2</v>
      </c>
      <c r="Y18" s="25">
        <v>4</v>
      </c>
      <c r="Z18" s="25">
        <v>4</v>
      </c>
      <c r="AA18" s="25">
        <v>5</v>
      </c>
      <c r="AB18" s="25">
        <v>9</v>
      </c>
      <c r="AC18" s="25">
        <v>3</v>
      </c>
      <c r="AD18" s="25">
        <v>3</v>
      </c>
      <c r="AE18" s="25">
        <v>12699</v>
      </c>
      <c r="AL18" s="24" t="s">
        <v>77</v>
      </c>
      <c r="AM18" s="25">
        <v>7</v>
      </c>
      <c r="AN18" s="25">
        <v>7</v>
      </c>
      <c r="AO18" s="25">
        <v>1</v>
      </c>
      <c r="AP18" s="25">
        <v>1</v>
      </c>
      <c r="AQ18" s="25">
        <v>10</v>
      </c>
      <c r="AR18" s="25">
        <v>4</v>
      </c>
      <c r="AS18" s="25">
        <v>4</v>
      </c>
      <c r="AT18" s="25">
        <v>7</v>
      </c>
      <c r="AU18" s="25">
        <v>9</v>
      </c>
      <c r="AV18" s="25">
        <v>3</v>
      </c>
      <c r="AW18" s="25">
        <v>3</v>
      </c>
      <c r="AX18" s="25">
        <v>12699</v>
      </c>
      <c r="BE18" s="24" t="s">
        <v>77</v>
      </c>
      <c r="BF18" s="25">
        <v>6</v>
      </c>
      <c r="BG18" s="25">
        <v>6</v>
      </c>
      <c r="BH18" s="25">
        <v>8</v>
      </c>
      <c r="BI18" s="25">
        <v>2</v>
      </c>
      <c r="BJ18" s="25">
        <v>5</v>
      </c>
      <c r="BK18" s="25">
        <v>4</v>
      </c>
      <c r="BL18" s="25">
        <v>2</v>
      </c>
      <c r="BM18" s="25">
        <v>7</v>
      </c>
      <c r="BN18" s="25">
        <v>1</v>
      </c>
      <c r="BO18" s="25">
        <v>8</v>
      </c>
      <c r="BP18" s="25">
        <v>8</v>
      </c>
      <c r="BQ18" s="25">
        <v>12699</v>
      </c>
    </row>
    <row r="19" spans="1:69" ht="18.600000000000001" thickBot="1" x14ac:dyDescent="0.35">
      <c r="A19" s="20"/>
      <c r="S19" s="20"/>
      <c r="AL19" s="20"/>
      <c r="BE19" s="20"/>
    </row>
    <row r="20" spans="1:69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K20" s="24" t="s">
        <v>124</v>
      </c>
      <c r="L20" s="24" t="s">
        <v>125</v>
      </c>
      <c r="S20" s="24" t="s">
        <v>78</v>
      </c>
      <c r="T20" s="24" t="s">
        <v>57</v>
      </c>
      <c r="U20" s="24" t="s">
        <v>58</v>
      </c>
      <c r="V20" s="24" t="s">
        <v>59</v>
      </c>
      <c r="W20" s="24" t="s">
        <v>60</v>
      </c>
      <c r="X20" s="24" t="s">
        <v>61</v>
      </c>
      <c r="Y20" s="24" t="s">
        <v>62</v>
      </c>
      <c r="Z20" s="24" t="s">
        <v>63</v>
      </c>
      <c r="AA20" s="24" t="s">
        <v>64</v>
      </c>
      <c r="AB20" s="24" t="s">
        <v>65</v>
      </c>
      <c r="AC20" s="24" t="s">
        <v>124</v>
      </c>
      <c r="AD20" s="24" t="s">
        <v>125</v>
      </c>
      <c r="AL20" s="24" t="s">
        <v>78</v>
      </c>
      <c r="AM20" s="24" t="s">
        <v>57</v>
      </c>
      <c r="AN20" s="24" t="s">
        <v>58</v>
      </c>
      <c r="AO20" s="24" t="s">
        <v>59</v>
      </c>
      <c r="AP20" s="24" t="s">
        <v>60</v>
      </c>
      <c r="AQ20" s="24" t="s">
        <v>61</v>
      </c>
      <c r="AR20" s="24" t="s">
        <v>62</v>
      </c>
      <c r="AS20" s="24" t="s">
        <v>63</v>
      </c>
      <c r="AT20" s="24" t="s">
        <v>64</v>
      </c>
      <c r="AU20" s="24" t="s">
        <v>65</v>
      </c>
      <c r="AV20" s="24" t="s">
        <v>124</v>
      </c>
      <c r="AW20" s="24" t="s">
        <v>125</v>
      </c>
      <c r="BE20" s="24" t="s">
        <v>78</v>
      </c>
      <c r="BF20" s="24" t="s">
        <v>57</v>
      </c>
      <c r="BG20" s="24" t="s">
        <v>58</v>
      </c>
      <c r="BH20" s="24" t="s">
        <v>59</v>
      </c>
      <c r="BI20" s="24" t="s">
        <v>60</v>
      </c>
      <c r="BJ20" s="24" t="s">
        <v>61</v>
      </c>
      <c r="BK20" s="24" t="s">
        <v>62</v>
      </c>
      <c r="BL20" s="24" t="s">
        <v>63</v>
      </c>
      <c r="BM20" s="24" t="s">
        <v>64</v>
      </c>
      <c r="BN20" s="24" t="s">
        <v>65</v>
      </c>
      <c r="BO20" s="24" t="s">
        <v>124</v>
      </c>
      <c r="BP20" s="24" t="s">
        <v>125</v>
      </c>
    </row>
    <row r="21" spans="1:69" ht="15" thickBot="1" x14ac:dyDescent="0.35">
      <c r="A21" s="24" t="s">
        <v>79</v>
      </c>
      <c r="B21" s="25" t="s">
        <v>127</v>
      </c>
      <c r="C21" s="25" t="s">
        <v>141</v>
      </c>
      <c r="D21" s="25" t="s">
        <v>129</v>
      </c>
      <c r="E21" s="25" t="s">
        <v>142</v>
      </c>
      <c r="F21" s="25" t="s">
        <v>143</v>
      </c>
      <c r="G21" s="25" t="s">
        <v>130</v>
      </c>
      <c r="H21" s="25" t="s">
        <v>144</v>
      </c>
      <c r="I21" s="25" t="s">
        <v>86</v>
      </c>
      <c r="J21" s="25" t="s">
        <v>86</v>
      </c>
      <c r="K21" s="25" t="s">
        <v>145</v>
      </c>
      <c r="L21" s="25" t="s">
        <v>86</v>
      </c>
      <c r="S21" s="24" t="s">
        <v>79</v>
      </c>
      <c r="T21" s="25" t="s">
        <v>142</v>
      </c>
      <c r="U21" s="25" t="s">
        <v>86</v>
      </c>
      <c r="V21" s="25" t="s">
        <v>86</v>
      </c>
      <c r="W21" s="25" t="s">
        <v>129</v>
      </c>
      <c r="X21" s="25" t="s">
        <v>283</v>
      </c>
      <c r="Y21" s="25" t="s">
        <v>284</v>
      </c>
      <c r="Z21" s="25" t="s">
        <v>143</v>
      </c>
      <c r="AA21" s="25" t="s">
        <v>146</v>
      </c>
      <c r="AB21" s="25" t="s">
        <v>127</v>
      </c>
      <c r="AC21" s="25" t="s">
        <v>145</v>
      </c>
      <c r="AD21" s="25" t="s">
        <v>86</v>
      </c>
      <c r="AL21" s="24" t="s">
        <v>79</v>
      </c>
      <c r="AM21" s="25" t="s">
        <v>329</v>
      </c>
      <c r="AN21" s="25" t="s">
        <v>86</v>
      </c>
      <c r="AO21" s="25" t="s">
        <v>330</v>
      </c>
      <c r="AP21" s="25" t="s">
        <v>86</v>
      </c>
      <c r="AQ21" s="25" t="s">
        <v>86</v>
      </c>
      <c r="AR21" s="25" t="s">
        <v>86</v>
      </c>
      <c r="AS21" s="25" t="s">
        <v>331</v>
      </c>
      <c r="AT21" s="25" t="s">
        <v>86</v>
      </c>
      <c r="AU21" s="25" t="s">
        <v>332</v>
      </c>
      <c r="AV21" s="25" t="s">
        <v>333</v>
      </c>
      <c r="AW21" s="25" t="s">
        <v>86</v>
      </c>
      <c r="BE21" s="24" t="s">
        <v>79</v>
      </c>
      <c r="BF21" s="25" t="s">
        <v>397</v>
      </c>
      <c r="BG21" s="25" t="s">
        <v>86</v>
      </c>
      <c r="BH21" s="25" t="s">
        <v>398</v>
      </c>
      <c r="BI21" s="25" t="s">
        <v>399</v>
      </c>
      <c r="BJ21" s="25" t="s">
        <v>400</v>
      </c>
      <c r="BK21" s="25" t="s">
        <v>401</v>
      </c>
      <c r="BL21" s="25" t="s">
        <v>402</v>
      </c>
      <c r="BM21" s="25" t="s">
        <v>86</v>
      </c>
      <c r="BN21" s="25" t="s">
        <v>86</v>
      </c>
      <c r="BO21" s="25" t="s">
        <v>403</v>
      </c>
      <c r="BP21" s="25" t="s">
        <v>86</v>
      </c>
    </row>
    <row r="22" spans="1:69" ht="15" thickBot="1" x14ac:dyDescent="0.35">
      <c r="A22" s="24" t="s">
        <v>88</v>
      </c>
      <c r="B22" s="25" t="s">
        <v>86</v>
      </c>
      <c r="C22" s="25" t="s">
        <v>86</v>
      </c>
      <c r="D22" s="25" t="s">
        <v>86</v>
      </c>
      <c r="E22" s="25" t="s">
        <v>142</v>
      </c>
      <c r="F22" s="25" t="s">
        <v>146</v>
      </c>
      <c r="G22" s="25" t="s">
        <v>130</v>
      </c>
      <c r="H22" s="25" t="s">
        <v>147</v>
      </c>
      <c r="I22" s="25" t="s">
        <v>86</v>
      </c>
      <c r="J22" s="25" t="s">
        <v>86</v>
      </c>
      <c r="K22" s="25" t="s">
        <v>86</v>
      </c>
      <c r="L22" s="25" t="s">
        <v>86</v>
      </c>
      <c r="S22" s="24" t="s">
        <v>88</v>
      </c>
      <c r="T22" s="25" t="s">
        <v>86</v>
      </c>
      <c r="U22" s="25" t="s">
        <v>86</v>
      </c>
      <c r="V22" s="25" t="s">
        <v>86</v>
      </c>
      <c r="W22" s="25" t="s">
        <v>130</v>
      </c>
      <c r="X22" s="25" t="s">
        <v>283</v>
      </c>
      <c r="Y22" s="25" t="s">
        <v>86</v>
      </c>
      <c r="Z22" s="25" t="s">
        <v>86</v>
      </c>
      <c r="AA22" s="25" t="s">
        <v>86</v>
      </c>
      <c r="AB22" s="25" t="s">
        <v>127</v>
      </c>
      <c r="AC22" s="25" t="s">
        <v>285</v>
      </c>
      <c r="AD22" s="25" t="s">
        <v>86</v>
      </c>
      <c r="AL22" s="24" t="s">
        <v>88</v>
      </c>
      <c r="AM22" s="25" t="s">
        <v>329</v>
      </c>
      <c r="AN22" s="25" t="s">
        <v>86</v>
      </c>
      <c r="AO22" s="25" t="s">
        <v>330</v>
      </c>
      <c r="AP22" s="25" t="s">
        <v>86</v>
      </c>
      <c r="AQ22" s="25" t="s">
        <v>86</v>
      </c>
      <c r="AR22" s="25" t="s">
        <v>86</v>
      </c>
      <c r="AS22" s="25" t="s">
        <v>334</v>
      </c>
      <c r="AT22" s="25" t="s">
        <v>86</v>
      </c>
      <c r="AU22" s="25" t="s">
        <v>332</v>
      </c>
      <c r="AV22" s="25" t="s">
        <v>333</v>
      </c>
      <c r="AW22" s="25" t="s">
        <v>86</v>
      </c>
      <c r="BE22" s="24" t="s">
        <v>88</v>
      </c>
      <c r="BF22" s="25" t="s">
        <v>404</v>
      </c>
      <c r="BG22" s="25" t="s">
        <v>86</v>
      </c>
      <c r="BH22" s="25" t="s">
        <v>86</v>
      </c>
      <c r="BI22" s="25" t="s">
        <v>399</v>
      </c>
      <c r="BJ22" s="25" t="s">
        <v>86</v>
      </c>
      <c r="BK22" s="25" t="s">
        <v>401</v>
      </c>
      <c r="BL22" s="25" t="s">
        <v>86</v>
      </c>
      <c r="BM22" s="25" t="s">
        <v>86</v>
      </c>
      <c r="BN22" s="25" t="s">
        <v>86</v>
      </c>
      <c r="BO22" s="25" t="s">
        <v>86</v>
      </c>
      <c r="BP22" s="25" t="s">
        <v>86</v>
      </c>
    </row>
    <row r="23" spans="1:69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86</v>
      </c>
      <c r="F23" s="25" t="s">
        <v>86</v>
      </c>
      <c r="G23" s="25" t="s">
        <v>86</v>
      </c>
      <c r="H23" s="25" t="s">
        <v>86</v>
      </c>
      <c r="I23" s="25" t="s">
        <v>86</v>
      </c>
      <c r="J23" s="25" t="s">
        <v>86</v>
      </c>
      <c r="K23" s="25" t="s">
        <v>86</v>
      </c>
      <c r="L23" s="25" t="s">
        <v>86</v>
      </c>
      <c r="S23" s="24" t="s">
        <v>92</v>
      </c>
      <c r="T23" s="25" t="s">
        <v>86</v>
      </c>
      <c r="U23" s="25" t="s">
        <v>86</v>
      </c>
      <c r="V23" s="25" t="s">
        <v>86</v>
      </c>
      <c r="W23" s="25" t="s">
        <v>286</v>
      </c>
      <c r="X23" s="25" t="s">
        <v>86</v>
      </c>
      <c r="Y23" s="25" t="s">
        <v>86</v>
      </c>
      <c r="Z23" s="25" t="s">
        <v>86</v>
      </c>
      <c r="AA23" s="25" t="s">
        <v>86</v>
      </c>
      <c r="AB23" s="25" t="s">
        <v>86</v>
      </c>
      <c r="AC23" s="25" t="s">
        <v>285</v>
      </c>
      <c r="AD23" s="25" t="s">
        <v>86</v>
      </c>
      <c r="AL23" s="24" t="s">
        <v>92</v>
      </c>
      <c r="AM23" s="25" t="s">
        <v>86</v>
      </c>
      <c r="AN23" s="25" t="s">
        <v>86</v>
      </c>
      <c r="AO23" s="25" t="s">
        <v>330</v>
      </c>
      <c r="AP23" s="25" t="s">
        <v>86</v>
      </c>
      <c r="AQ23" s="25" t="s">
        <v>86</v>
      </c>
      <c r="AR23" s="25" t="s">
        <v>86</v>
      </c>
      <c r="AS23" s="25" t="s">
        <v>335</v>
      </c>
      <c r="AT23" s="25" t="s">
        <v>86</v>
      </c>
      <c r="AU23" s="25" t="s">
        <v>336</v>
      </c>
      <c r="AV23" s="25" t="s">
        <v>333</v>
      </c>
      <c r="AW23" s="25" t="s">
        <v>86</v>
      </c>
      <c r="BE23" s="24" t="s">
        <v>92</v>
      </c>
      <c r="BF23" s="25" t="s">
        <v>404</v>
      </c>
      <c r="BG23" s="25" t="s">
        <v>86</v>
      </c>
      <c r="BH23" s="25" t="s">
        <v>86</v>
      </c>
      <c r="BI23" s="25" t="s">
        <v>405</v>
      </c>
      <c r="BJ23" s="25" t="s">
        <v>86</v>
      </c>
      <c r="BK23" s="25" t="s">
        <v>401</v>
      </c>
      <c r="BL23" s="25" t="s">
        <v>86</v>
      </c>
      <c r="BM23" s="25" t="s">
        <v>86</v>
      </c>
      <c r="BN23" s="25" t="s">
        <v>86</v>
      </c>
      <c r="BO23" s="25" t="s">
        <v>86</v>
      </c>
      <c r="BP23" s="25" t="s">
        <v>86</v>
      </c>
    </row>
    <row r="24" spans="1:69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86</v>
      </c>
      <c r="K24" s="25" t="s">
        <v>86</v>
      </c>
      <c r="L24" s="25" t="s">
        <v>86</v>
      </c>
      <c r="S24" s="24" t="s">
        <v>93</v>
      </c>
      <c r="T24" s="25" t="s">
        <v>86</v>
      </c>
      <c r="U24" s="25" t="s">
        <v>86</v>
      </c>
      <c r="V24" s="25" t="s">
        <v>86</v>
      </c>
      <c r="W24" s="25" t="s">
        <v>286</v>
      </c>
      <c r="X24" s="25" t="s">
        <v>86</v>
      </c>
      <c r="Y24" s="25" t="s">
        <v>86</v>
      </c>
      <c r="Z24" s="25" t="s">
        <v>86</v>
      </c>
      <c r="AA24" s="25" t="s">
        <v>86</v>
      </c>
      <c r="AB24" s="25" t="s">
        <v>86</v>
      </c>
      <c r="AC24" s="25" t="s">
        <v>86</v>
      </c>
      <c r="AD24" s="25" t="s">
        <v>86</v>
      </c>
      <c r="AL24" s="24" t="s">
        <v>93</v>
      </c>
      <c r="AM24" s="25" t="s">
        <v>86</v>
      </c>
      <c r="AN24" s="25" t="s">
        <v>86</v>
      </c>
      <c r="AO24" s="25" t="s">
        <v>330</v>
      </c>
      <c r="AP24" s="25" t="s">
        <v>86</v>
      </c>
      <c r="AQ24" s="25" t="s">
        <v>86</v>
      </c>
      <c r="AR24" s="25" t="s">
        <v>86</v>
      </c>
      <c r="AS24" s="25" t="s">
        <v>335</v>
      </c>
      <c r="AT24" s="25" t="s">
        <v>86</v>
      </c>
      <c r="AU24" s="25" t="s">
        <v>336</v>
      </c>
      <c r="AV24" s="25" t="s">
        <v>333</v>
      </c>
      <c r="AW24" s="25" t="s">
        <v>86</v>
      </c>
      <c r="BE24" s="24" t="s">
        <v>93</v>
      </c>
      <c r="BF24" s="25" t="s">
        <v>404</v>
      </c>
      <c r="BG24" s="25" t="s">
        <v>86</v>
      </c>
      <c r="BH24" s="25" t="s">
        <v>86</v>
      </c>
      <c r="BI24" s="25" t="s">
        <v>405</v>
      </c>
      <c r="BJ24" s="25" t="s">
        <v>86</v>
      </c>
      <c r="BK24" s="25" t="s">
        <v>401</v>
      </c>
      <c r="BL24" s="25" t="s">
        <v>86</v>
      </c>
      <c r="BM24" s="25" t="s">
        <v>86</v>
      </c>
      <c r="BN24" s="25" t="s">
        <v>86</v>
      </c>
      <c r="BO24" s="25" t="s">
        <v>86</v>
      </c>
      <c r="BP24" s="25" t="s">
        <v>86</v>
      </c>
    </row>
    <row r="25" spans="1:69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86</v>
      </c>
      <c r="K25" s="25" t="s">
        <v>86</v>
      </c>
      <c r="L25" s="25" t="s">
        <v>86</v>
      </c>
      <c r="S25" s="24" t="s">
        <v>95</v>
      </c>
      <c r="T25" s="25" t="s">
        <v>86</v>
      </c>
      <c r="U25" s="25" t="s">
        <v>86</v>
      </c>
      <c r="V25" s="25" t="s">
        <v>86</v>
      </c>
      <c r="W25" s="25" t="s">
        <v>86</v>
      </c>
      <c r="X25" s="25" t="s">
        <v>86</v>
      </c>
      <c r="Y25" s="25" t="s">
        <v>86</v>
      </c>
      <c r="Z25" s="25" t="s">
        <v>86</v>
      </c>
      <c r="AA25" s="25" t="s">
        <v>86</v>
      </c>
      <c r="AB25" s="25" t="s">
        <v>86</v>
      </c>
      <c r="AC25" s="25" t="s">
        <v>86</v>
      </c>
      <c r="AD25" s="25" t="s">
        <v>86</v>
      </c>
      <c r="AL25" s="24" t="s">
        <v>95</v>
      </c>
      <c r="AM25" s="25" t="s">
        <v>86</v>
      </c>
      <c r="AN25" s="25" t="s">
        <v>86</v>
      </c>
      <c r="AO25" s="25" t="s">
        <v>330</v>
      </c>
      <c r="AP25" s="25" t="s">
        <v>86</v>
      </c>
      <c r="AQ25" s="25" t="s">
        <v>86</v>
      </c>
      <c r="AR25" s="25" t="s">
        <v>86</v>
      </c>
      <c r="AS25" s="25" t="s">
        <v>337</v>
      </c>
      <c r="AT25" s="25" t="s">
        <v>86</v>
      </c>
      <c r="AU25" s="25" t="s">
        <v>336</v>
      </c>
      <c r="AV25" s="25" t="s">
        <v>333</v>
      </c>
      <c r="AW25" s="25" t="s">
        <v>86</v>
      </c>
      <c r="BE25" s="24" t="s">
        <v>95</v>
      </c>
      <c r="BF25" s="25" t="s">
        <v>404</v>
      </c>
      <c r="BG25" s="25" t="s">
        <v>86</v>
      </c>
      <c r="BH25" s="25" t="s">
        <v>86</v>
      </c>
      <c r="BI25" s="25" t="s">
        <v>405</v>
      </c>
      <c r="BJ25" s="25" t="s">
        <v>86</v>
      </c>
      <c r="BK25" s="25" t="s">
        <v>401</v>
      </c>
      <c r="BL25" s="25" t="s">
        <v>86</v>
      </c>
      <c r="BM25" s="25" t="s">
        <v>86</v>
      </c>
      <c r="BN25" s="25" t="s">
        <v>86</v>
      </c>
      <c r="BO25" s="25" t="s">
        <v>86</v>
      </c>
      <c r="BP25" s="25" t="s">
        <v>86</v>
      </c>
    </row>
    <row r="26" spans="1:69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K26" s="25" t="s">
        <v>86</v>
      </c>
      <c r="L26" s="25" t="s">
        <v>86</v>
      </c>
      <c r="S26" s="24" t="s">
        <v>96</v>
      </c>
      <c r="T26" s="25" t="s">
        <v>86</v>
      </c>
      <c r="U26" s="25" t="s">
        <v>86</v>
      </c>
      <c r="V26" s="25" t="s">
        <v>86</v>
      </c>
      <c r="W26" s="25" t="s">
        <v>86</v>
      </c>
      <c r="X26" s="25" t="s">
        <v>86</v>
      </c>
      <c r="Y26" s="25" t="s">
        <v>86</v>
      </c>
      <c r="Z26" s="25" t="s">
        <v>86</v>
      </c>
      <c r="AA26" s="25" t="s">
        <v>86</v>
      </c>
      <c r="AB26" s="25" t="s">
        <v>86</v>
      </c>
      <c r="AC26" s="25" t="s">
        <v>86</v>
      </c>
      <c r="AD26" s="25" t="s">
        <v>86</v>
      </c>
      <c r="AL26" s="24" t="s">
        <v>96</v>
      </c>
      <c r="AM26" s="25" t="s">
        <v>86</v>
      </c>
      <c r="AN26" s="25" t="s">
        <v>86</v>
      </c>
      <c r="AO26" s="25" t="s">
        <v>338</v>
      </c>
      <c r="AP26" s="25" t="s">
        <v>86</v>
      </c>
      <c r="AQ26" s="25" t="s">
        <v>86</v>
      </c>
      <c r="AR26" s="25" t="s">
        <v>86</v>
      </c>
      <c r="AS26" s="25" t="s">
        <v>337</v>
      </c>
      <c r="AT26" s="25" t="s">
        <v>86</v>
      </c>
      <c r="AU26" s="25" t="s">
        <v>336</v>
      </c>
      <c r="AV26" s="25" t="s">
        <v>333</v>
      </c>
      <c r="AW26" s="25" t="s">
        <v>86</v>
      </c>
      <c r="BE26" s="24" t="s">
        <v>96</v>
      </c>
      <c r="BF26" s="25" t="s">
        <v>406</v>
      </c>
      <c r="BG26" s="25" t="s">
        <v>86</v>
      </c>
      <c r="BH26" s="25" t="s">
        <v>86</v>
      </c>
      <c r="BI26" s="25" t="s">
        <v>405</v>
      </c>
      <c r="BJ26" s="25" t="s">
        <v>86</v>
      </c>
      <c r="BK26" s="25" t="s">
        <v>401</v>
      </c>
      <c r="BL26" s="25" t="s">
        <v>86</v>
      </c>
      <c r="BM26" s="25" t="s">
        <v>86</v>
      </c>
      <c r="BN26" s="25" t="s">
        <v>86</v>
      </c>
      <c r="BO26" s="25" t="s">
        <v>86</v>
      </c>
      <c r="BP26" s="25" t="s">
        <v>86</v>
      </c>
    </row>
    <row r="27" spans="1:69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K27" s="25" t="s">
        <v>86</v>
      </c>
      <c r="L27" s="25" t="s">
        <v>86</v>
      </c>
      <c r="S27" s="24" t="s">
        <v>97</v>
      </c>
      <c r="T27" s="25" t="s">
        <v>86</v>
      </c>
      <c r="U27" s="25" t="s">
        <v>86</v>
      </c>
      <c r="V27" s="25" t="s">
        <v>86</v>
      </c>
      <c r="W27" s="25" t="s">
        <v>86</v>
      </c>
      <c r="X27" s="25" t="s">
        <v>86</v>
      </c>
      <c r="Y27" s="25" t="s">
        <v>86</v>
      </c>
      <c r="Z27" s="25" t="s">
        <v>86</v>
      </c>
      <c r="AA27" s="25" t="s">
        <v>86</v>
      </c>
      <c r="AB27" s="25" t="s">
        <v>86</v>
      </c>
      <c r="AC27" s="25" t="s">
        <v>86</v>
      </c>
      <c r="AD27" s="25" t="s">
        <v>86</v>
      </c>
      <c r="AL27" s="24" t="s">
        <v>97</v>
      </c>
      <c r="AM27" s="25" t="s">
        <v>86</v>
      </c>
      <c r="AN27" s="25" t="s">
        <v>86</v>
      </c>
      <c r="AO27" s="25" t="s">
        <v>338</v>
      </c>
      <c r="AP27" s="25" t="s">
        <v>86</v>
      </c>
      <c r="AQ27" s="25" t="s">
        <v>86</v>
      </c>
      <c r="AR27" s="25" t="s">
        <v>86</v>
      </c>
      <c r="AS27" s="25" t="s">
        <v>86</v>
      </c>
      <c r="AT27" s="25" t="s">
        <v>86</v>
      </c>
      <c r="AU27" s="25" t="s">
        <v>86</v>
      </c>
      <c r="AV27" s="25" t="s">
        <v>86</v>
      </c>
      <c r="AW27" s="25" t="s">
        <v>86</v>
      </c>
      <c r="BE27" s="24" t="s">
        <v>97</v>
      </c>
      <c r="BF27" s="25" t="s">
        <v>407</v>
      </c>
      <c r="BG27" s="25" t="s">
        <v>86</v>
      </c>
      <c r="BH27" s="25" t="s">
        <v>86</v>
      </c>
      <c r="BI27" s="25" t="s">
        <v>405</v>
      </c>
      <c r="BJ27" s="25" t="s">
        <v>86</v>
      </c>
      <c r="BK27" s="25" t="s">
        <v>401</v>
      </c>
      <c r="BL27" s="25" t="s">
        <v>86</v>
      </c>
      <c r="BM27" s="25" t="s">
        <v>86</v>
      </c>
      <c r="BN27" s="25" t="s">
        <v>86</v>
      </c>
      <c r="BO27" s="25" t="s">
        <v>86</v>
      </c>
      <c r="BP27" s="25" t="s">
        <v>86</v>
      </c>
    </row>
    <row r="28" spans="1:69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K28" s="25" t="s">
        <v>86</v>
      </c>
      <c r="L28" s="25" t="s">
        <v>86</v>
      </c>
      <c r="S28" s="24" t="s">
        <v>98</v>
      </c>
      <c r="T28" s="25" t="s">
        <v>86</v>
      </c>
      <c r="U28" s="25" t="s">
        <v>86</v>
      </c>
      <c r="V28" s="25" t="s">
        <v>86</v>
      </c>
      <c r="W28" s="25" t="s">
        <v>86</v>
      </c>
      <c r="X28" s="25" t="s">
        <v>86</v>
      </c>
      <c r="Y28" s="25" t="s">
        <v>86</v>
      </c>
      <c r="Z28" s="25" t="s">
        <v>86</v>
      </c>
      <c r="AA28" s="25" t="s">
        <v>86</v>
      </c>
      <c r="AB28" s="25" t="s">
        <v>86</v>
      </c>
      <c r="AC28" s="25" t="s">
        <v>86</v>
      </c>
      <c r="AD28" s="25" t="s">
        <v>86</v>
      </c>
      <c r="AL28" s="24" t="s">
        <v>98</v>
      </c>
      <c r="AM28" s="25" t="s">
        <v>86</v>
      </c>
      <c r="AN28" s="25" t="s">
        <v>86</v>
      </c>
      <c r="AO28" s="25" t="s">
        <v>338</v>
      </c>
      <c r="AP28" s="25" t="s">
        <v>86</v>
      </c>
      <c r="AQ28" s="25" t="s">
        <v>86</v>
      </c>
      <c r="AR28" s="25" t="s">
        <v>86</v>
      </c>
      <c r="AS28" s="25" t="s">
        <v>86</v>
      </c>
      <c r="AT28" s="25" t="s">
        <v>86</v>
      </c>
      <c r="AU28" s="25" t="s">
        <v>86</v>
      </c>
      <c r="AV28" s="25" t="s">
        <v>86</v>
      </c>
      <c r="AW28" s="25" t="s">
        <v>86</v>
      </c>
      <c r="BE28" s="24" t="s">
        <v>98</v>
      </c>
      <c r="BF28" s="25" t="s">
        <v>407</v>
      </c>
      <c r="BG28" s="25" t="s">
        <v>86</v>
      </c>
      <c r="BH28" s="25" t="s">
        <v>86</v>
      </c>
      <c r="BI28" s="25" t="s">
        <v>405</v>
      </c>
      <c r="BJ28" s="25" t="s">
        <v>86</v>
      </c>
      <c r="BK28" s="25" t="s">
        <v>401</v>
      </c>
      <c r="BL28" s="25" t="s">
        <v>86</v>
      </c>
      <c r="BM28" s="25" t="s">
        <v>86</v>
      </c>
      <c r="BN28" s="25" t="s">
        <v>86</v>
      </c>
      <c r="BO28" s="25" t="s">
        <v>86</v>
      </c>
      <c r="BP28" s="25" t="s">
        <v>86</v>
      </c>
    </row>
    <row r="29" spans="1:69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K29" s="25" t="s">
        <v>86</v>
      </c>
      <c r="L29" s="25" t="s">
        <v>86</v>
      </c>
      <c r="S29" s="24" t="s">
        <v>99</v>
      </c>
      <c r="T29" s="25" t="s">
        <v>86</v>
      </c>
      <c r="U29" s="25" t="s">
        <v>86</v>
      </c>
      <c r="V29" s="25" t="s">
        <v>86</v>
      </c>
      <c r="W29" s="25" t="s">
        <v>86</v>
      </c>
      <c r="X29" s="25" t="s">
        <v>86</v>
      </c>
      <c r="Y29" s="25" t="s">
        <v>86</v>
      </c>
      <c r="Z29" s="25" t="s">
        <v>86</v>
      </c>
      <c r="AA29" s="25" t="s">
        <v>86</v>
      </c>
      <c r="AB29" s="25" t="s">
        <v>86</v>
      </c>
      <c r="AC29" s="25" t="s">
        <v>86</v>
      </c>
      <c r="AD29" s="25" t="s">
        <v>86</v>
      </c>
      <c r="AL29" s="24" t="s">
        <v>99</v>
      </c>
      <c r="AM29" s="25" t="s">
        <v>86</v>
      </c>
      <c r="AN29" s="25" t="s">
        <v>86</v>
      </c>
      <c r="AO29" s="25" t="s">
        <v>339</v>
      </c>
      <c r="AP29" s="25" t="s">
        <v>86</v>
      </c>
      <c r="AQ29" s="25" t="s">
        <v>86</v>
      </c>
      <c r="AR29" s="25" t="s">
        <v>86</v>
      </c>
      <c r="AS29" s="25" t="s">
        <v>86</v>
      </c>
      <c r="AT29" s="25" t="s">
        <v>86</v>
      </c>
      <c r="AU29" s="25" t="s">
        <v>86</v>
      </c>
      <c r="AV29" s="25" t="s">
        <v>86</v>
      </c>
      <c r="AW29" s="25" t="s">
        <v>86</v>
      </c>
      <c r="BE29" s="24" t="s">
        <v>99</v>
      </c>
      <c r="BF29" s="25" t="s">
        <v>407</v>
      </c>
      <c r="BG29" s="25" t="s">
        <v>86</v>
      </c>
      <c r="BH29" s="25" t="s">
        <v>86</v>
      </c>
      <c r="BI29" s="25" t="s">
        <v>405</v>
      </c>
      <c r="BJ29" s="25" t="s">
        <v>86</v>
      </c>
      <c r="BK29" s="25" t="s">
        <v>86</v>
      </c>
      <c r="BL29" s="25" t="s">
        <v>86</v>
      </c>
      <c r="BM29" s="25" t="s">
        <v>86</v>
      </c>
      <c r="BN29" s="25" t="s">
        <v>86</v>
      </c>
      <c r="BO29" s="25" t="s">
        <v>86</v>
      </c>
      <c r="BP29" s="25" t="s">
        <v>86</v>
      </c>
    </row>
    <row r="30" spans="1:69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K30" s="25" t="s">
        <v>86</v>
      </c>
      <c r="L30" s="25" t="s">
        <v>86</v>
      </c>
      <c r="S30" s="24" t="s">
        <v>100</v>
      </c>
      <c r="T30" s="25" t="s">
        <v>86</v>
      </c>
      <c r="U30" s="25" t="s">
        <v>86</v>
      </c>
      <c r="V30" s="25" t="s">
        <v>86</v>
      </c>
      <c r="W30" s="25" t="s">
        <v>86</v>
      </c>
      <c r="X30" s="25" t="s">
        <v>86</v>
      </c>
      <c r="Y30" s="25" t="s">
        <v>86</v>
      </c>
      <c r="Z30" s="25" t="s">
        <v>86</v>
      </c>
      <c r="AA30" s="25" t="s">
        <v>86</v>
      </c>
      <c r="AB30" s="25" t="s">
        <v>86</v>
      </c>
      <c r="AC30" s="25" t="s">
        <v>86</v>
      </c>
      <c r="AD30" s="25" t="s">
        <v>86</v>
      </c>
      <c r="AL30" s="24" t="s">
        <v>100</v>
      </c>
      <c r="AM30" s="25" t="s">
        <v>86</v>
      </c>
      <c r="AN30" s="25" t="s">
        <v>86</v>
      </c>
      <c r="AO30" s="25" t="s">
        <v>339</v>
      </c>
      <c r="AP30" s="25" t="s">
        <v>86</v>
      </c>
      <c r="AQ30" s="25" t="s">
        <v>86</v>
      </c>
      <c r="AR30" s="25" t="s">
        <v>86</v>
      </c>
      <c r="AS30" s="25" t="s">
        <v>86</v>
      </c>
      <c r="AT30" s="25" t="s">
        <v>86</v>
      </c>
      <c r="AU30" s="25" t="s">
        <v>86</v>
      </c>
      <c r="AV30" s="25" t="s">
        <v>86</v>
      </c>
      <c r="AW30" s="25" t="s">
        <v>86</v>
      </c>
      <c r="BE30" s="24" t="s">
        <v>100</v>
      </c>
      <c r="BF30" s="25" t="s">
        <v>407</v>
      </c>
      <c r="BG30" s="25" t="s">
        <v>86</v>
      </c>
      <c r="BH30" s="25" t="s">
        <v>86</v>
      </c>
      <c r="BI30" s="25" t="s">
        <v>405</v>
      </c>
      <c r="BJ30" s="25" t="s">
        <v>86</v>
      </c>
      <c r="BK30" s="25" t="s">
        <v>86</v>
      </c>
      <c r="BL30" s="25" t="s">
        <v>86</v>
      </c>
      <c r="BM30" s="25" t="s">
        <v>86</v>
      </c>
      <c r="BN30" s="25" t="s">
        <v>86</v>
      </c>
      <c r="BO30" s="25" t="s">
        <v>86</v>
      </c>
      <c r="BP30" s="25" t="s">
        <v>86</v>
      </c>
    </row>
    <row r="31" spans="1:69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K31" s="25" t="s">
        <v>86</v>
      </c>
      <c r="L31" s="25" t="s">
        <v>86</v>
      </c>
      <c r="S31" s="24" t="s">
        <v>101</v>
      </c>
      <c r="T31" s="25" t="s">
        <v>86</v>
      </c>
      <c r="U31" s="25" t="s">
        <v>86</v>
      </c>
      <c r="V31" s="25" t="s">
        <v>86</v>
      </c>
      <c r="W31" s="25" t="s">
        <v>86</v>
      </c>
      <c r="X31" s="25" t="s">
        <v>86</v>
      </c>
      <c r="Y31" s="25" t="s">
        <v>86</v>
      </c>
      <c r="Z31" s="25" t="s">
        <v>86</v>
      </c>
      <c r="AA31" s="25" t="s">
        <v>86</v>
      </c>
      <c r="AB31" s="25" t="s">
        <v>86</v>
      </c>
      <c r="AC31" s="25" t="s">
        <v>86</v>
      </c>
      <c r="AD31" s="25" t="s">
        <v>86</v>
      </c>
      <c r="AL31" s="24" t="s">
        <v>101</v>
      </c>
      <c r="AM31" s="25" t="s">
        <v>86</v>
      </c>
      <c r="AN31" s="25" t="s">
        <v>86</v>
      </c>
      <c r="AO31" s="25" t="s">
        <v>86</v>
      </c>
      <c r="AP31" s="25" t="s">
        <v>86</v>
      </c>
      <c r="AQ31" s="25" t="s">
        <v>86</v>
      </c>
      <c r="AR31" s="25" t="s">
        <v>86</v>
      </c>
      <c r="AS31" s="25" t="s">
        <v>86</v>
      </c>
      <c r="AT31" s="25" t="s">
        <v>86</v>
      </c>
      <c r="AU31" s="25" t="s">
        <v>86</v>
      </c>
      <c r="AV31" s="25" t="s">
        <v>86</v>
      </c>
      <c r="AW31" s="25" t="s">
        <v>86</v>
      </c>
      <c r="BE31" s="24" t="s">
        <v>101</v>
      </c>
      <c r="BF31" s="25" t="s">
        <v>86</v>
      </c>
      <c r="BG31" s="25" t="s">
        <v>86</v>
      </c>
      <c r="BH31" s="25" t="s">
        <v>86</v>
      </c>
      <c r="BI31" s="25" t="s">
        <v>86</v>
      </c>
      <c r="BJ31" s="25" t="s">
        <v>86</v>
      </c>
      <c r="BK31" s="25" t="s">
        <v>86</v>
      </c>
      <c r="BL31" s="25" t="s">
        <v>86</v>
      </c>
      <c r="BM31" s="25" t="s">
        <v>86</v>
      </c>
      <c r="BN31" s="25" t="s">
        <v>86</v>
      </c>
      <c r="BO31" s="25" t="s">
        <v>86</v>
      </c>
      <c r="BP31" s="25" t="s">
        <v>86</v>
      </c>
    </row>
    <row r="32" spans="1:69" ht="18.600000000000001" thickBot="1" x14ac:dyDescent="0.35">
      <c r="A32" s="20"/>
      <c r="S32" s="20"/>
      <c r="AL32" s="20"/>
      <c r="BE32" s="20"/>
    </row>
    <row r="33" spans="1:72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K33" s="24" t="s">
        <v>124</v>
      </c>
      <c r="L33" s="24" t="s">
        <v>125</v>
      </c>
      <c r="S33" s="24" t="s">
        <v>102</v>
      </c>
      <c r="T33" s="24" t="s">
        <v>57</v>
      </c>
      <c r="U33" s="24" t="s">
        <v>58</v>
      </c>
      <c r="V33" s="24" t="s">
        <v>59</v>
      </c>
      <c r="W33" s="24" t="s">
        <v>60</v>
      </c>
      <c r="X33" s="24" t="s">
        <v>61</v>
      </c>
      <c r="Y33" s="24" t="s">
        <v>62</v>
      </c>
      <c r="Z33" s="24" t="s">
        <v>63</v>
      </c>
      <c r="AA33" s="24" t="s">
        <v>64</v>
      </c>
      <c r="AB33" s="24" t="s">
        <v>65</v>
      </c>
      <c r="AC33" s="24" t="s">
        <v>124</v>
      </c>
      <c r="AD33" s="24" t="s">
        <v>125</v>
      </c>
      <c r="AL33" s="24" t="s">
        <v>102</v>
      </c>
      <c r="AM33" s="24" t="s">
        <v>57</v>
      </c>
      <c r="AN33" s="24" t="s">
        <v>58</v>
      </c>
      <c r="AO33" s="24" t="s">
        <v>59</v>
      </c>
      <c r="AP33" s="24" t="s">
        <v>60</v>
      </c>
      <c r="AQ33" s="24" t="s">
        <v>61</v>
      </c>
      <c r="AR33" s="24" t="s">
        <v>62</v>
      </c>
      <c r="AS33" s="24" t="s">
        <v>63</v>
      </c>
      <c r="AT33" s="24" t="s">
        <v>64</v>
      </c>
      <c r="AU33" s="24" t="s">
        <v>65</v>
      </c>
      <c r="AV33" s="24" t="s">
        <v>124</v>
      </c>
      <c r="AW33" s="24" t="s">
        <v>125</v>
      </c>
      <c r="BE33" s="24" t="s">
        <v>102</v>
      </c>
      <c r="BF33" s="24" t="s">
        <v>57</v>
      </c>
      <c r="BG33" s="24" t="s">
        <v>58</v>
      </c>
      <c r="BH33" s="24" t="s">
        <v>59</v>
      </c>
      <c r="BI33" s="24" t="s">
        <v>60</v>
      </c>
      <c r="BJ33" s="24" t="s">
        <v>61</v>
      </c>
      <c r="BK33" s="24" t="s">
        <v>62</v>
      </c>
      <c r="BL33" s="24" t="s">
        <v>63</v>
      </c>
      <c r="BM33" s="24" t="s">
        <v>64</v>
      </c>
      <c r="BN33" s="24" t="s">
        <v>65</v>
      </c>
      <c r="BO33" s="24" t="s">
        <v>124</v>
      </c>
      <c r="BP33" s="24" t="s">
        <v>125</v>
      </c>
    </row>
    <row r="34" spans="1:72" ht="15" thickBot="1" x14ac:dyDescent="0.35">
      <c r="A34" s="24" t="s">
        <v>79</v>
      </c>
      <c r="B34" s="25">
        <v>11672</v>
      </c>
      <c r="C34" s="25">
        <v>15857</v>
      </c>
      <c r="D34" s="25">
        <v>11288</v>
      </c>
      <c r="E34" s="25">
        <v>11687</v>
      </c>
      <c r="F34" s="25">
        <v>16389</v>
      </c>
      <c r="G34" s="25">
        <v>10000</v>
      </c>
      <c r="H34" s="25">
        <v>14379</v>
      </c>
      <c r="I34" s="25">
        <v>0</v>
      </c>
      <c r="J34" s="25">
        <v>0</v>
      </c>
      <c r="K34" s="25">
        <v>16131</v>
      </c>
      <c r="L34" s="25">
        <v>0</v>
      </c>
      <c r="S34" s="24" t="s">
        <v>79</v>
      </c>
      <c r="T34" s="25">
        <v>11687</v>
      </c>
      <c r="U34" s="25">
        <v>0</v>
      </c>
      <c r="V34" s="25">
        <v>0</v>
      </c>
      <c r="W34" s="25">
        <v>11288</v>
      </c>
      <c r="X34" s="25">
        <v>7293</v>
      </c>
      <c r="Y34" s="25">
        <v>10451</v>
      </c>
      <c r="Z34" s="25">
        <v>16389</v>
      </c>
      <c r="AA34" s="25">
        <v>14646</v>
      </c>
      <c r="AB34" s="25">
        <v>11672</v>
      </c>
      <c r="AC34" s="25">
        <v>16131</v>
      </c>
      <c r="AD34" s="25">
        <v>0</v>
      </c>
      <c r="AL34" s="24" t="s">
        <v>79</v>
      </c>
      <c r="AM34" s="25">
        <v>3648</v>
      </c>
      <c r="AN34" s="25">
        <v>0</v>
      </c>
      <c r="AO34" s="25">
        <v>5556</v>
      </c>
      <c r="AP34" s="25">
        <v>0</v>
      </c>
      <c r="AQ34" s="25">
        <v>0</v>
      </c>
      <c r="AR34" s="25">
        <v>0</v>
      </c>
      <c r="AS34" s="25">
        <v>6187</v>
      </c>
      <c r="AT34" s="25">
        <v>0</v>
      </c>
      <c r="AU34" s="25">
        <v>8973</v>
      </c>
      <c r="AV34" s="25">
        <v>4444</v>
      </c>
      <c r="AW34" s="25">
        <v>0</v>
      </c>
      <c r="BE34" s="24" t="s">
        <v>79</v>
      </c>
      <c r="BF34" s="25">
        <v>7152</v>
      </c>
      <c r="BG34" s="25">
        <v>0</v>
      </c>
      <c r="BH34" s="25">
        <v>1679</v>
      </c>
      <c r="BI34" s="25">
        <v>7425</v>
      </c>
      <c r="BJ34" s="25">
        <v>3422</v>
      </c>
      <c r="BK34" s="25">
        <v>2967</v>
      </c>
      <c r="BL34" s="25">
        <v>3091</v>
      </c>
      <c r="BM34" s="25">
        <v>0</v>
      </c>
      <c r="BN34" s="25">
        <v>0</v>
      </c>
      <c r="BO34" s="25">
        <v>3164</v>
      </c>
      <c r="BP34" s="25">
        <v>0</v>
      </c>
    </row>
    <row r="35" spans="1:72" ht="15" thickBot="1" x14ac:dyDescent="0.35">
      <c r="A35" s="24" t="s">
        <v>88</v>
      </c>
      <c r="B35" s="25">
        <v>0</v>
      </c>
      <c r="C35" s="25">
        <v>0</v>
      </c>
      <c r="D35" s="25">
        <v>0</v>
      </c>
      <c r="E35" s="25">
        <v>11687</v>
      </c>
      <c r="F35" s="25">
        <v>14646</v>
      </c>
      <c r="G35" s="25">
        <v>10000</v>
      </c>
      <c r="H35" s="25">
        <v>1012</v>
      </c>
      <c r="I35" s="25">
        <v>0</v>
      </c>
      <c r="J35" s="25">
        <v>0</v>
      </c>
      <c r="K35" s="25">
        <v>0</v>
      </c>
      <c r="L35" s="25">
        <v>0</v>
      </c>
      <c r="S35" s="24" t="s">
        <v>88</v>
      </c>
      <c r="T35" s="25">
        <v>0</v>
      </c>
      <c r="U35" s="25">
        <v>0</v>
      </c>
      <c r="V35" s="25">
        <v>0</v>
      </c>
      <c r="W35" s="25">
        <v>10000</v>
      </c>
      <c r="X35" s="25">
        <v>7293</v>
      </c>
      <c r="Y35" s="25">
        <v>0</v>
      </c>
      <c r="Z35" s="25">
        <v>0</v>
      </c>
      <c r="AA35" s="25">
        <v>0</v>
      </c>
      <c r="AB35" s="25">
        <v>11672</v>
      </c>
      <c r="AC35" s="25">
        <v>5406</v>
      </c>
      <c r="AD35" s="25">
        <v>0</v>
      </c>
      <c r="AL35" s="24" t="s">
        <v>88</v>
      </c>
      <c r="AM35" s="25">
        <v>3648</v>
      </c>
      <c r="AN35" s="25">
        <v>0</v>
      </c>
      <c r="AO35" s="25">
        <v>5556</v>
      </c>
      <c r="AP35" s="25">
        <v>0</v>
      </c>
      <c r="AQ35" s="25">
        <v>0</v>
      </c>
      <c r="AR35" s="25">
        <v>0</v>
      </c>
      <c r="AS35" s="25">
        <v>5929</v>
      </c>
      <c r="AT35" s="25">
        <v>0</v>
      </c>
      <c r="AU35" s="25">
        <v>8973</v>
      </c>
      <c r="AV35" s="25">
        <v>4444</v>
      </c>
      <c r="AW35" s="25">
        <v>0</v>
      </c>
      <c r="BE35" s="24" t="s">
        <v>88</v>
      </c>
      <c r="BF35" s="25">
        <v>2974</v>
      </c>
      <c r="BG35" s="25">
        <v>0</v>
      </c>
      <c r="BH35" s="25">
        <v>0</v>
      </c>
      <c r="BI35" s="25">
        <v>7425</v>
      </c>
      <c r="BJ35" s="25">
        <v>0</v>
      </c>
      <c r="BK35" s="25">
        <v>2967</v>
      </c>
      <c r="BL35" s="25">
        <v>0</v>
      </c>
      <c r="BM35" s="25">
        <v>0</v>
      </c>
      <c r="BN35" s="25">
        <v>0</v>
      </c>
      <c r="BO35" s="25">
        <v>0</v>
      </c>
      <c r="BP35" s="25">
        <v>0</v>
      </c>
    </row>
    <row r="36" spans="1:72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S36" s="24" t="s">
        <v>92</v>
      </c>
      <c r="T36" s="25">
        <v>0</v>
      </c>
      <c r="U36" s="25">
        <v>0</v>
      </c>
      <c r="V36" s="25">
        <v>0</v>
      </c>
      <c r="W36" s="25">
        <v>2707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5406</v>
      </c>
      <c r="AD36" s="25">
        <v>0</v>
      </c>
      <c r="AL36" s="24" t="s">
        <v>92</v>
      </c>
      <c r="AM36" s="25">
        <v>0</v>
      </c>
      <c r="AN36" s="25">
        <v>0</v>
      </c>
      <c r="AO36" s="25">
        <v>5556</v>
      </c>
      <c r="AP36" s="25">
        <v>0</v>
      </c>
      <c r="AQ36" s="25">
        <v>0</v>
      </c>
      <c r="AR36" s="25">
        <v>0</v>
      </c>
      <c r="AS36" s="25">
        <v>2699</v>
      </c>
      <c r="AT36" s="25">
        <v>0</v>
      </c>
      <c r="AU36" s="25">
        <v>6131</v>
      </c>
      <c r="AV36" s="25">
        <v>4444</v>
      </c>
      <c r="AW36" s="25">
        <v>0</v>
      </c>
      <c r="BE36" s="24" t="s">
        <v>92</v>
      </c>
      <c r="BF36" s="25">
        <v>2974</v>
      </c>
      <c r="BG36" s="25">
        <v>0</v>
      </c>
      <c r="BH36" s="25">
        <v>0</v>
      </c>
      <c r="BI36" s="25">
        <v>7026</v>
      </c>
      <c r="BJ36" s="25">
        <v>0</v>
      </c>
      <c r="BK36" s="25">
        <v>2967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</row>
    <row r="37" spans="1:72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S37" s="24" t="s">
        <v>93</v>
      </c>
      <c r="T37" s="25">
        <v>0</v>
      </c>
      <c r="U37" s="25">
        <v>0</v>
      </c>
      <c r="V37" s="25">
        <v>0</v>
      </c>
      <c r="W37" s="25">
        <v>2707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L37" s="24" t="s">
        <v>93</v>
      </c>
      <c r="AM37" s="25">
        <v>0</v>
      </c>
      <c r="AN37" s="25">
        <v>0</v>
      </c>
      <c r="AO37" s="25">
        <v>5556</v>
      </c>
      <c r="AP37" s="25">
        <v>0</v>
      </c>
      <c r="AQ37" s="25">
        <v>0</v>
      </c>
      <c r="AR37" s="25">
        <v>0</v>
      </c>
      <c r="AS37" s="25">
        <v>2699</v>
      </c>
      <c r="AT37" s="25">
        <v>0</v>
      </c>
      <c r="AU37" s="25">
        <v>6131</v>
      </c>
      <c r="AV37" s="25">
        <v>4444</v>
      </c>
      <c r="AW37" s="25">
        <v>0</v>
      </c>
      <c r="BE37" s="24" t="s">
        <v>93</v>
      </c>
      <c r="BF37" s="25">
        <v>2974</v>
      </c>
      <c r="BG37" s="25">
        <v>0</v>
      </c>
      <c r="BH37" s="25">
        <v>0</v>
      </c>
      <c r="BI37" s="25">
        <v>7026</v>
      </c>
      <c r="BJ37" s="25">
        <v>0</v>
      </c>
      <c r="BK37" s="25">
        <v>2967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</row>
    <row r="38" spans="1:72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S38" s="24" t="s">
        <v>95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L38" s="24" t="s">
        <v>95</v>
      </c>
      <c r="AM38" s="25">
        <v>0</v>
      </c>
      <c r="AN38" s="25">
        <v>0</v>
      </c>
      <c r="AO38" s="25">
        <v>5556</v>
      </c>
      <c r="AP38" s="25">
        <v>0</v>
      </c>
      <c r="AQ38" s="25">
        <v>0</v>
      </c>
      <c r="AR38" s="25">
        <v>0</v>
      </c>
      <c r="AS38" s="25">
        <v>2210</v>
      </c>
      <c r="AT38" s="25">
        <v>0</v>
      </c>
      <c r="AU38" s="25">
        <v>6131</v>
      </c>
      <c r="AV38" s="25">
        <v>4444</v>
      </c>
      <c r="AW38" s="25">
        <v>0</v>
      </c>
      <c r="BE38" s="24" t="s">
        <v>95</v>
      </c>
      <c r="BF38" s="25">
        <v>2974</v>
      </c>
      <c r="BG38" s="25">
        <v>0</v>
      </c>
      <c r="BH38" s="25">
        <v>0</v>
      </c>
      <c r="BI38" s="25">
        <v>7026</v>
      </c>
      <c r="BJ38" s="25">
        <v>0</v>
      </c>
      <c r="BK38" s="25">
        <v>2967</v>
      </c>
      <c r="BL38" s="25">
        <v>0</v>
      </c>
      <c r="BM38" s="25">
        <v>0</v>
      </c>
      <c r="BN38" s="25">
        <v>0</v>
      </c>
      <c r="BO38" s="25">
        <v>0</v>
      </c>
      <c r="BP38" s="25">
        <v>0</v>
      </c>
    </row>
    <row r="39" spans="1:72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S39" s="24" t="s">
        <v>96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L39" s="24" t="s">
        <v>96</v>
      </c>
      <c r="AM39" s="25">
        <v>0</v>
      </c>
      <c r="AN39" s="25">
        <v>0</v>
      </c>
      <c r="AO39" s="25">
        <v>4071</v>
      </c>
      <c r="AP39" s="25">
        <v>0</v>
      </c>
      <c r="AQ39" s="25">
        <v>0</v>
      </c>
      <c r="AR39" s="25">
        <v>0</v>
      </c>
      <c r="AS39" s="25">
        <v>2210</v>
      </c>
      <c r="AT39" s="25">
        <v>0</v>
      </c>
      <c r="AU39" s="25">
        <v>6131</v>
      </c>
      <c r="AV39" s="25">
        <v>4444</v>
      </c>
      <c r="AW39" s="25">
        <v>0</v>
      </c>
      <c r="BE39" s="24" t="s">
        <v>96</v>
      </c>
      <c r="BF39" s="25">
        <v>2307</v>
      </c>
      <c r="BG39" s="25">
        <v>0</v>
      </c>
      <c r="BH39" s="25">
        <v>0</v>
      </c>
      <c r="BI39" s="25">
        <v>7026</v>
      </c>
      <c r="BJ39" s="25">
        <v>0</v>
      </c>
      <c r="BK39" s="25">
        <v>2967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</row>
    <row r="40" spans="1:72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S40" s="24" t="s">
        <v>97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L40" s="24" t="s">
        <v>97</v>
      </c>
      <c r="AM40" s="25">
        <v>0</v>
      </c>
      <c r="AN40" s="25">
        <v>0</v>
      </c>
      <c r="AO40" s="25">
        <v>4071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BE40" s="24" t="s">
        <v>97</v>
      </c>
      <c r="BF40" s="25">
        <v>1295</v>
      </c>
      <c r="BG40" s="25">
        <v>0</v>
      </c>
      <c r="BH40" s="25">
        <v>0</v>
      </c>
      <c r="BI40" s="25">
        <v>7026</v>
      </c>
      <c r="BJ40" s="25">
        <v>0</v>
      </c>
      <c r="BK40" s="25">
        <v>2967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</row>
    <row r="41" spans="1:72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S41" s="24" t="s">
        <v>98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L41" s="24" t="s">
        <v>98</v>
      </c>
      <c r="AM41" s="25">
        <v>0</v>
      </c>
      <c r="AN41" s="25">
        <v>0</v>
      </c>
      <c r="AO41" s="25">
        <v>4071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BE41" s="24" t="s">
        <v>98</v>
      </c>
      <c r="BF41" s="25">
        <v>1295</v>
      </c>
      <c r="BG41" s="25">
        <v>0</v>
      </c>
      <c r="BH41" s="25">
        <v>0</v>
      </c>
      <c r="BI41" s="25">
        <v>7026</v>
      </c>
      <c r="BJ41" s="25">
        <v>0</v>
      </c>
      <c r="BK41" s="25">
        <v>2967</v>
      </c>
      <c r="BL41" s="25">
        <v>0</v>
      </c>
      <c r="BM41" s="25">
        <v>0</v>
      </c>
      <c r="BN41" s="25">
        <v>0</v>
      </c>
      <c r="BO41" s="25">
        <v>0</v>
      </c>
      <c r="BP41" s="25">
        <v>0</v>
      </c>
    </row>
    <row r="42" spans="1:72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S42" s="24" t="s">
        <v>99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L42" s="24" t="s">
        <v>99</v>
      </c>
      <c r="AM42" s="25">
        <v>0</v>
      </c>
      <c r="AN42" s="25">
        <v>0</v>
      </c>
      <c r="AO42" s="25">
        <v>3197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BE42" s="24" t="s">
        <v>99</v>
      </c>
      <c r="BF42" s="25">
        <v>1295</v>
      </c>
      <c r="BG42" s="25">
        <v>0</v>
      </c>
      <c r="BH42" s="25">
        <v>0</v>
      </c>
      <c r="BI42" s="25">
        <v>7026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</row>
    <row r="43" spans="1:72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S43" s="24" t="s">
        <v>100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L43" s="24" t="s">
        <v>100</v>
      </c>
      <c r="AM43" s="25">
        <v>0</v>
      </c>
      <c r="AN43" s="25">
        <v>0</v>
      </c>
      <c r="AO43" s="25">
        <v>3197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BE43" s="24" t="s">
        <v>100</v>
      </c>
      <c r="BF43" s="25">
        <v>1295</v>
      </c>
      <c r="BG43" s="25">
        <v>0</v>
      </c>
      <c r="BH43" s="25">
        <v>0</v>
      </c>
      <c r="BI43" s="25">
        <v>7026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</row>
    <row r="44" spans="1:72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S44" s="24" t="s">
        <v>101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L44" s="24" t="s">
        <v>101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BE44" s="24" t="s">
        <v>101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</row>
    <row r="45" spans="1:72" ht="18.600000000000001" thickBot="1" x14ac:dyDescent="0.35">
      <c r="A45" s="20"/>
      <c r="S45" s="20"/>
      <c r="AL45" s="20"/>
      <c r="BE45" s="20"/>
    </row>
    <row r="46" spans="1:72" ht="15" thickBot="1" x14ac:dyDescent="0.35">
      <c r="A46" s="24" t="s">
        <v>103</v>
      </c>
      <c r="B46" s="24" t="s">
        <v>57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63</v>
      </c>
      <c r="I46" s="24" t="s">
        <v>64</v>
      </c>
      <c r="J46" s="24" t="s">
        <v>65</v>
      </c>
      <c r="K46" s="24" t="s">
        <v>124</v>
      </c>
      <c r="L46" s="24" t="s">
        <v>125</v>
      </c>
      <c r="M46" s="24" t="s">
        <v>104</v>
      </c>
      <c r="N46" s="24" t="s">
        <v>105</v>
      </c>
      <c r="O46" s="24" t="s">
        <v>106</v>
      </c>
      <c r="P46" s="24" t="s">
        <v>107</v>
      </c>
      <c r="S46" s="24" t="s">
        <v>103</v>
      </c>
      <c r="T46" s="24" t="s">
        <v>57</v>
      </c>
      <c r="U46" s="24" t="s">
        <v>58</v>
      </c>
      <c r="V46" s="24" t="s">
        <v>59</v>
      </c>
      <c r="W46" s="24" t="s">
        <v>60</v>
      </c>
      <c r="X46" s="24" t="s">
        <v>61</v>
      </c>
      <c r="Y46" s="24" t="s">
        <v>62</v>
      </c>
      <c r="Z46" s="24" t="s">
        <v>63</v>
      </c>
      <c r="AA46" s="24" t="s">
        <v>64</v>
      </c>
      <c r="AB46" s="24" t="s">
        <v>65</v>
      </c>
      <c r="AC46" s="24" t="s">
        <v>124</v>
      </c>
      <c r="AD46" s="24" t="s">
        <v>125</v>
      </c>
      <c r="AE46" s="24" t="s">
        <v>104</v>
      </c>
      <c r="AF46" s="24" t="s">
        <v>105</v>
      </c>
      <c r="AG46" s="24" t="s">
        <v>106</v>
      </c>
      <c r="AH46" s="24" t="s">
        <v>107</v>
      </c>
      <c r="AL46" s="24" t="s">
        <v>103</v>
      </c>
      <c r="AM46" s="24" t="s">
        <v>57</v>
      </c>
      <c r="AN46" s="24" t="s">
        <v>58</v>
      </c>
      <c r="AO46" s="24" t="s">
        <v>59</v>
      </c>
      <c r="AP46" s="24" t="s">
        <v>60</v>
      </c>
      <c r="AQ46" s="24" t="s">
        <v>61</v>
      </c>
      <c r="AR46" s="24" t="s">
        <v>62</v>
      </c>
      <c r="AS46" s="24" t="s">
        <v>63</v>
      </c>
      <c r="AT46" s="24" t="s">
        <v>64</v>
      </c>
      <c r="AU46" s="24" t="s">
        <v>65</v>
      </c>
      <c r="AV46" s="24" t="s">
        <v>124</v>
      </c>
      <c r="AW46" s="24" t="s">
        <v>125</v>
      </c>
      <c r="AX46" s="24" t="s">
        <v>104</v>
      </c>
      <c r="AY46" s="24" t="s">
        <v>105</v>
      </c>
      <c r="AZ46" s="24" t="s">
        <v>106</v>
      </c>
      <c r="BA46" s="24" t="s">
        <v>107</v>
      </c>
      <c r="BE46" s="24" t="s">
        <v>103</v>
      </c>
      <c r="BF46" s="24" t="s">
        <v>57</v>
      </c>
      <c r="BG46" s="24" t="s">
        <v>58</v>
      </c>
      <c r="BH46" s="24" t="s">
        <v>59</v>
      </c>
      <c r="BI46" s="24" t="s">
        <v>60</v>
      </c>
      <c r="BJ46" s="24" t="s">
        <v>61</v>
      </c>
      <c r="BK46" s="24" t="s">
        <v>62</v>
      </c>
      <c r="BL46" s="24" t="s">
        <v>63</v>
      </c>
      <c r="BM46" s="24" t="s">
        <v>64</v>
      </c>
      <c r="BN46" s="24" t="s">
        <v>65</v>
      </c>
      <c r="BO46" s="24" t="s">
        <v>124</v>
      </c>
      <c r="BP46" s="24" t="s">
        <v>125</v>
      </c>
      <c r="BQ46" s="24" t="s">
        <v>104</v>
      </c>
      <c r="BR46" s="24" t="s">
        <v>105</v>
      </c>
      <c r="BS46" s="24" t="s">
        <v>106</v>
      </c>
      <c r="BT46" s="24" t="s">
        <v>107</v>
      </c>
    </row>
    <row r="47" spans="1:72" ht="15" thickBot="1" x14ac:dyDescent="0.35">
      <c r="A47" s="24" t="s">
        <v>67</v>
      </c>
      <c r="B47" s="25">
        <v>0</v>
      </c>
      <c r="C47" s="25">
        <v>15857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15857</v>
      </c>
      <c r="N47" s="25">
        <v>15857</v>
      </c>
      <c r="O47" s="25">
        <v>0</v>
      </c>
      <c r="P47" s="25">
        <v>0</v>
      </c>
      <c r="S47" s="24" t="s">
        <v>67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10451</v>
      </c>
      <c r="Z47" s="25">
        <v>0</v>
      </c>
      <c r="AA47" s="25">
        <v>0</v>
      </c>
      <c r="AB47" s="25">
        <v>0</v>
      </c>
      <c r="AC47" s="25">
        <v>5406</v>
      </c>
      <c r="AD47" s="25">
        <v>0</v>
      </c>
      <c r="AE47" s="25">
        <v>15857</v>
      </c>
      <c r="AF47" s="25">
        <v>15857</v>
      </c>
      <c r="AG47" s="25">
        <v>0</v>
      </c>
      <c r="AH47" s="25">
        <v>0</v>
      </c>
      <c r="AL47" s="24" t="s">
        <v>67</v>
      </c>
      <c r="AM47" s="25">
        <v>3648</v>
      </c>
      <c r="AN47" s="25">
        <v>0</v>
      </c>
      <c r="AO47" s="25">
        <v>5556</v>
      </c>
      <c r="AP47" s="25">
        <v>0</v>
      </c>
      <c r="AQ47" s="25">
        <v>0</v>
      </c>
      <c r="AR47" s="25">
        <v>0</v>
      </c>
      <c r="AS47" s="25">
        <v>2210</v>
      </c>
      <c r="AT47" s="25">
        <v>0</v>
      </c>
      <c r="AU47" s="25">
        <v>0</v>
      </c>
      <c r="AV47" s="25">
        <v>4444</v>
      </c>
      <c r="AW47" s="25">
        <v>0</v>
      </c>
      <c r="AX47" s="25">
        <v>15858</v>
      </c>
      <c r="AY47" s="25">
        <v>15857</v>
      </c>
      <c r="AZ47" s="25">
        <v>-1</v>
      </c>
      <c r="BA47" s="25">
        <v>-0.01</v>
      </c>
      <c r="BE47" s="24" t="s">
        <v>67</v>
      </c>
      <c r="BF47" s="25">
        <v>7152</v>
      </c>
      <c r="BG47" s="25">
        <v>0</v>
      </c>
      <c r="BH47" s="25">
        <v>1679</v>
      </c>
      <c r="BI47" s="25">
        <v>7026</v>
      </c>
      <c r="BJ47" s="25">
        <v>0</v>
      </c>
      <c r="BK47" s="25">
        <v>0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15857</v>
      </c>
      <c r="BR47" s="25">
        <v>15857</v>
      </c>
      <c r="BS47" s="25">
        <v>0</v>
      </c>
      <c r="BT47" s="25">
        <v>0</v>
      </c>
    </row>
    <row r="48" spans="1:72" ht="15" thickBot="1" x14ac:dyDescent="0.35">
      <c r="A48" s="24" t="s">
        <v>68</v>
      </c>
      <c r="B48" s="25">
        <v>0</v>
      </c>
      <c r="C48" s="25">
        <v>0</v>
      </c>
      <c r="D48" s="25">
        <v>0</v>
      </c>
      <c r="E48" s="25">
        <v>0</v>
      </c>
      <c r="F48" s="25">
        <v>16389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16389</v>
      </c>
      <c r="N48" s="25">
        <v>16389</v>
      </c>
      <c r="O48" s="25">
        <v>0</v>
      </c>
      <c r="P48" s="25">
        <v>0</v>
      </c>
      <c r="S48" s="24" t="s">
        <v>68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16389</v>
      </c>
      <c r="AA48" s="25">
        <v>0</v>
      </c>
      <c r="AB48" s="25">
        <v>0</v>
      </c>
      <c r="AC48" s="25">
        <v>0</v>
      </c>
      <c r="AD48" s="25">
        <v>0</v>
      </c>
      <c r="AE48" s="25">
        <v>16389</v>
      </c>
      <c r="AF48" s="25">
        <v>16389</v>
      </c>
      <c r="AG48" s="25">
        <v>0</v>
      </c>
      <c r="AH48" s="25">
        <v>0</v>
      </c>
      <c r="AL48" s="24" t="s">
        <v>68</v>
      </c>
      <c r="AM48" s="25">
        <v>0</v>
      </c>
      <c r="AN48" s="25">
        <v>0</v>
      </c>
      <c r="AO48" s="25">
        <v>4071</v>
      </c>
      <c r="AP48" s="25">
        <v>0</v>
      </c>
      <c r="AQ48" s="25">
        <v>0</v>
      </c>
      <c r="AR48" s="25">
        <v>0</v>
      </c>
      <c r="AS48" s="25">
        <v>6187</v>
      </c>
      <c r="AT48" s="25">
        <v>0</v>
      </c>
      <c r="AU48" s="25">
        <v>6131</v>
      </c>
      <c r="AV48" s="25">
        <v>0</v>
      </c>
      <c r="AW48" s="25">
        <v>0</v>
      </c>
      <c r="AX48" s="25">
        <v>16389</v>
      </c>
      <c r="AY48" s="25">
        <v>16389</v>
      </c>
      <c r="AZ48" s="25">
        <v>0</v>
      </c>
      <c r="BA48" s="25">
        <v>0</v>
      </c>
      <c r="BE48" s="24" t="s">
        <v>68</v>
      </c>
      <c r="BF48" s="25">
        <v>2974</v>
      </c>
      <c r="BG48" s="25">
        <v>0</v>
      </c>
      <c r="BH48" s="25">
        <v>0</v>
      </c>
      <c r="BI48" s="25">
        <v>7026</v>
      </c>
      <c r="BJ48" s="25">
        <v>3422</v>
      </c>
      <c r="BK48" s="25">
        <v>2967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v>16389</v>
      </c>
      <c r="BR48" s="25">
        <v>16389</v>
      </c>
      <c r="BS48" s="25">
        <v>0</v>
      </c>
      <c r="BT48" s="25">
        <v>0</v>
      </c>
    </row>
    <row r="49" spans="1:72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16131</v>
      </c>
      <c r="L49" s="25">
        <v>0</v>
      </c>
      <c r="M49" s="25">
        <v>16131</v>
      </c>
      <c r="N49" s="25">
        <v>16131</v>
      </c>
      <c r="O49" s="25">
        <v>0</v>
      </c>
      <c r="P49" s="25">
        <v>0</v>
      </c>
      <c r="S49" s="24" t="s">
        <v>69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16131</v>
      </c>
      <c r="AD49" s="25">
        <v>0</v>
      </c>
      <c r="AE49" s="25">
        <v>16131</v>
      </c>
      <c r="AF49" s="25">
        <v>16131</v>
      </c>
      <c r="AG49" s="25">
        <v>0</v>
      </c>
      <c r="AH49" s="25">
        <v>0</v>
      </c>
      <c r="AL49" s="24" t="s">
        <v>69</v>
      </c>
      <c r="AM49" s="25">
        <v>0</v>
      </c>
      <c r="AN49" s="25">
        <v>0</v>
      </c>
      <c r="AO49" s="25">
        <v>5556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6131</v>
      </c>
      <c r="AV49" s="25">
        <v>4444</v>
      </c>
      <c r="AW49" s="25">
        <v>0</v>
      </c>
      <c r="AX49" s="25">
        <v>16131</v>
      </c>
      <c r="AY49" s="25">
        <v>16131</v>
      </c>
      <c r="AZ49" s="25">
        <v>0</v>
      </c>
      <c r="BA49" s="25">
        <v>0</v>
      </c>
      <c r="BE49" s="24" t="s">
        <v>69</v>
      </c>
      <c r="BF49" s="25">
        <v>2974</v>
      </c>
      <c r="BG49" s="25">
        <v>0</v>
      </c>
      <c r="BH49" s="25">
        <v>0</v>
      </c>
      <c r="BI49" s="25">
        <v>7026</v>
      </c>
      <c r="BJ49" s="25">
        <v>0</v>
      </c>
      <c r="BK49" s="25">
        <v>2967</v>
      </c>
      <c r="BL49" s="25">
        <v>0</v>
      </c>
      <c r="BM49" s="25">
        <v>0</v>
      </c>
      <c r="BN49" s="25">
        <v>0</v>
      </c>
      <c r="BO49" s="25">
        <v>3164</v>
      </c>
      <c r="BP49" s="25">
        <v>0</v>
      </c>
      <c r="BQ49" s="25">
        <v>16131</v>
      </c>
      <c r="BR49" s="25">
        <v>16131</v>
      </c>
      <c r="BS49" s="25">
        <v>0</v>
      </c>
      <c r="BT49" s="25">
        <v>0</v>
      </c>
    </row>
    <row r="50" spans="1:72" ht="15" thickBot="1" x14ac:dyDescent="0.35">
      <c r="A50" s="24" t="s">
        <v>70</v>
      </c>
      <c r="B50" s="25">
        <v>0</v>
      </c>
      <c r="C50" s="25">
        <v>0</v>
      </c>
      <c r="D50" s="25">
        <v>0</v>
      </c>
      <c r="E50" s="25">
        <v>0</v>
      </c>
      <c r="F50" s="25">
        <v>14646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14646</v>
      </c>
      <c r="N50" s="25">
        <v>14646</v>
      </c>
      <c r="O50" s="25">
        <v>0</v>
      </c>
      <c r="P50" s="25">
        <v>0</v>
      </c>
      <c r="S50" s="24" t="s">
        <v>70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14646</v>
      </c>
      <c r="AB50" s="25">
        <v>0</v>
      </c>
      <c r="AC50" s="25">
        <v>0</v>
      </c>
      <c r="AD50" s="25">
        <v>0</v>
      </c>
      <c r="AE50" s="25">
        <v>14646</v>
      </c>
      <c r="AF50" s="25">
        <v>14646</v>
      </c>
      <c r="AG50" s="25">
        <v>0</v>
      </c>
      <c r="AH50" s="25">
        <v>0</v>
      </c>
      <c r="AL50" s="24" t="s">
        <v>70</v>
      </c>
      <c r="AM50" s="25">
        <v>0</v>
      </c>
      <c r="AN50" s="25">
        <v>0</v>
      </c>
      <c r="AO50" s="25">
        <v>4071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6131</v>
      </c>
      <c r="AV50" s="25">
        <v>4444</v>
      </c>
      <c r="AW50" s="25">
        <v>0</v>
      </c>
      <c r="AX50" s="25">
        <v>14646</v>
      </c>
      <c r="AY50" s="25">
        <v>14646</v>
      </c>
      <c r="AZ50" s="25">
        <v>0</v>
      </c>
      <c r="BA50" s="25">
        <v>0</v>
      </c>
      <c r="BE50" s="24" t="s">
        <v>70</v>
      </c>
      <c r="BF50" s="25">
        <v>2974</v>
      </c>
      <c r="BG50" s="25">
        <v>0</v>
      </c>
      <c r="BH50" s="25">
        <v>1679</v>
      </c>
      <c r="BI50" s="25">
        <v>7026</v>
      </c>
      <c r="BJ50" s="25">
        <v>0</v>
      </c>
      <c r="BK50" s="25">
        <v>2967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14646</v>
      </c>
      <c r="BR50" s="25">
        <v>14646</v>
      </c>
      <c r="BS50" s="25">
        <v>0</v>
      </c>
      <c r="BT50" s="25">
        <v>0</v>
      </c>
    </row>
    <row r="51" spans="1:72" ht="15" thickBot="1" x14ac:dyDescent="0.35">
      <c r="A51" s="24" t="s">
        <v>71</v>
      </c>
      <c r="B51" s="25">
        <v>0</v>
      </c>
      <c r="C51" s="25">
        <v>0</v>
      </c>
      <c r="D51" s="25">
        <v>11288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11288</v>
      </c>
      <c r="N51" s="25">
        <v>11288</v>
      </c>
      <c r="O51" s="25">
        <v>0</v>
      </c>
      <c r="P51" s="25">
        <v>0</v>
      </c>
      <c r="S51" s="24" t="s">
        <v>71</v>
      </c>
      <c r="T51" s="25">
        <v>0</v>
      </c>
      <c r="U51" s="25">
        <v>0</v>
      </c>
      <c r="V51" s="25">
        <v>0</v>
      </c>
      <c r="W51" s="25">
        <v>11288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11288</v>
      </c>
      <c r="AF51" s="25">
        <v>11288</v>
      </c>
      <c r="AG51" s="25">
        <v>0</v>
      </c>
      <c r="AH51" s="25">
        <v>0</v>
      </c>
      <c r="AL51" s="24" t="s">
        <v>71</v>
      </c>
      <c r="AM51" s="25">
        <v>3648</v>
      </c>
      <c r="AN51" s="25">
        <v>0</v>
      </c>
      <c r="AO51" s="25">
        <v>3197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4444</v>
      </c>
      <c r="AW51" s="25">
        <v>0</v>
      </c>
      <c r="AX51" s="25">
        <v>11289</v>
      </c>
      <c r="AY51" s="25">
        <v>11288</v>
      </c>
      <c r="AZ51" s="25">
        <v>-1</v>
      </c>
      <c r="BA51" s="25">
        <v>-0.01</v>
      </c>
      <c r="BE51" s="24" t="s">
        <v>71</v>
      </c>
      <c r="BF51" s="25">
        <v>1295</v>
      </c>
      <c r="BG51" s="25">
        <v>0</v>
      </c>
      <c r="BH51" s="25">
        <v>0</v>
      </c>
      <c r="BI51" s="25">
        <v>7026</v>
      </c>
      <c r="BJ51" s="25">
        <v>0</v>
      </c>
      <c r="BK51" s="25">
        <v>2967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11288</v>
      </c>
      <c r="BR51" s="25">
        <v>11288</v>
      </c>
      <c r="BS51" s="25">
        <v>0</v>
      </c>
      <c r="BT51" s="25">
        <v>0</v>
      </c>
    </row>
    <row r="52" spans="1:72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10000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10000</v>
      </c>
      <c r="N52" s="25">
        <v>10000</v>
      </c>
      <c r="O52" s="25">
        <v>0</v>
      </c>
      <c r="P52" s="25">
        <v>0</v>
      </c>
      <c r="S52" s="24" t="s">
        <v>72</v>
      </c>
      <c r="T52" s="25">
        <v>0</v>
      </c>
      <c r="U52" s="25">
        <v>0</v>
      </c>
      <c r="V52" s="25">
        <v>0</v>
      </c>
      <c r="W52" s="25">
        <v>10000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10000</v>
      </c>
      <c r="AF52" s="25">
        <v>10000</v>
      </c>
      <c r="AG52" s="25">
        <v>0</v>
      </c>
      <c r="AH52" s="25">
        <v>0</v>
      </c>
      <c r="AL52" s="24" t="s">
        <v>72</v>
      </c>
      <c r="AM52" s="25">
        <v>0</v>
      </c>
      <c r="AN52" s="25">
        <v>0</v>
      </c>
      <c r="AO52" s="25">
        <v>5556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4444</v>
      </c>
      <c r="AW52" s="25">
        <v>0</v>
      </c>
      <c r="AX52" s="25">
        <v>10000</v>
      </c>
      <c r="AY52" s="25">
        <v>10000</v>
      </c>
      <c r="AZ52" s="25">
        <v>0</v>
      </c>
      <c r="BA52" s="25">
        <v>0</v>
      </c>
      <c r="BE52" s="24" t="s">
        <v>72</v>
      </c>
      <c r="BF52" s="25">
        <v>2974</v>
      </c>
      <c r="BG52" s="25">
        <v>0</v>
      </c>
      <c r="BH52" s="25">
        <v>0</v>
      </c>
      <c r="BI52" s="25">
        <v>7026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10000</v>
      </c>
      <c r="BR52" s="25">
        <v>10000</v>
      </c>
      <c r="BS52" s="25">
        <v>0</v>
      </c>
      <c r="BT52" s="25">
        <v>0</v>
      </c>
    </row>
    <row r="53" spans="1:72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10000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10000</v>
      </c>
      <c r="N53" s="25">
        <v>10000</v>
      </c>
      <c r="O53" s="25">
        <v>0</v>
      </c>
      <c r="P53" s="25">
        <v>0</v>
      </c>
      <c r="S53" s="24" t="s">
        <v>73</v>
      </c>
      <c r="T53" s="25">
        <v>0</v>
      </c>
      <c r="U53" s="25">
        <v>0</v>
      </c>
      <c r="V53" s="25">
        <v>0</v>
      </c>
      <c r="W53" s="25">
        <v>2707</v>
      </c>
      <c r="X53" s="25">
        <v>7293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10000</v>
      </c>
      <c r="AF53" s="25">
        <v>10000</v>
      </c>
      <c r="AG53" s="25">
        <v>0</v>
      </c>
      <c r="AH53" s="25">
        <v>0</v>
      </c>
      <c r="AL53" s="24" t="s">
        <v>73</v>
      </c>
      <c r="AM53" s="25">
        <v>0</v>
      </c>
      <c r="AN53" s="25">
        <v>0</v>
      </c>
      <c r="AO53" s="25">
        <v>4071</v>
      </c>
      <c r="AP53" s="25">
        <v>0</v>
      </c>
      <c r="AQ53" s="25">
        <v>0</v>
      </c>
      <c r="AR53" s="25">
        <v>0</v>
      </c>
      <c r="AS53" s="25">
        <v>5929</v>
      </c>
      <c r="AT53" s="25">
        <v>0</v>
      </c>
      <c r="AU53" s="25">
        <v>0</v>
      </c>
      <c r="AV53" s="25">
        <v>0</v>
      </c>
      <c r="AW53" s="25">
        <v>0</v>
      </c>
      <c r="AX53" s="25">
        <v>10000</v>
      </c>
      <c r="AY53" s="25">
        <v>10000</v>
      </c>
      <c r="AZ53" s="25">
        <v>0</v>
      </c>
      <c r="BA53" s="25">
        <v>0</v>
      </c>
      <c r="BE53" s="24" t="s">
        <v>73</v>
      </c>
      <c r="BF53" s="25">
        <v>1295</v>
      </c>
      <c r="BG53" s="25">
        <v>0</v>
      </c>
      <c r="BH53" s="25">
        <v>1679</v>
      </c>
      <c r="BI53" s="25">
        <v>7026</v>
      </c>
      <c r="BJ53" s="25">
        <v>0</v>
      </c>
      <c r="BK53" s="25">
        <v>0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10000</v>
      </c>
      <c r="BR53" s="25">
        <v>10000</v>
      </c>
      <c r="BS53" s="25">
        <v>0</v>
      </c>
      <c r="BT53" s="25">
        <v>0</v>
      </c>
    </row>
    <row r="54" spans="1:72" ht="15" thickBot="1" x14ac:dyDescent="0.35">
      <c r="A54" s="24" t="s">
        <v>74</v>
      </c>
      <c r="B54" s="25">
        <v>0</v>
      </c>
      <c r="C54" s="25">
        <v>0</v>
      </c>
      <c r="D54" s="25">
        <v>0</v>
      </c>
      <c r="E54" s="25">
        <v>11687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11687</v>
      </c>
      <c r="N54" s="25">
        <v>11687</v>
      </c>
      <c r="O54" s="25">
        <v>0</v>
      </c>
      <c r="P54" s="25">
        <v>0</v>
      </c>
      <c r="S54" s="24" t="s">
        <v>74</v>
      </c>
      <c r="T54" s="25">
        <v>11687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11687</v>
      </c>
      <c r="AF54" s="25">
        <v>11687</v>
      </c>
      <c r="AG54" s="25">
        <v>0</v>
      </c>
      <c r="AH54" s="25">
        <v>0</v>
      </c>
      <c r="AL54" s="24" t="s">
        <v>74</v>
      </c>
      <c r="AM54" s="25">
        <v>0</v>
      </c>
      <c r="AN54" s="25">
        <v>0</v>
      </c>
      <c r="AO54" s="25">
        <v>5556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6131</v>
      </c>
      <c r="AV54" s="25">
        <v>0</v>
      </c>
      <c r="AW54" s="25">
        <v>0</v>
      </c>
      <c r="AX54" s="25">
        <v>11687</v>
      </c>
      <c r="AY54" s="25">
        <v>11687</v>
      </c>
      <c r="AZ54" s="25">
        <v>0</v>
      </c>
      <c r="BA54" s="25">
        <v>0</v>
      </c>
      <c r="BE54" s="24" t="s">
        <v>74</v>
      </c>
      <c r="BF54" s="25">
        <v>1295</v>
      </c>
      <c r="BG54" s="25">
        <v>0</v>
      </c>
      <c r="BH54" s="25">
        <v>0</v>
      </c>
      <c r="BI54" s="25">
        <v>7425</v>
      </c>
      <c r="BJ54" s="25">
        <v>0</v>
      </c>
      <c r="BK54" s="25">
        <v>2967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11687</v>
      </c>
      <c r="BR54" s="25">
        <v>11687</v>
      </c>
      <c r="BS54" s="25">
        <v>0</v>
      </c>
      <c r="BT54" s="25">
        <v>0</v>
      </c>
    </row>
    <row r="55" spans="1:72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14379</v>
      </c>
      <c r="I55" s="25">
        <v>0</v>
      </c>
      <c r="J55" s="25">
        <v>0</v>
      </c>
      <c r="K55" s="25">
        <v>0</v>
      </c>
      <c r="L55" s="25">
        <v>0</v>
      </c>
      <c r="M55" s="25">
        <v>14379</v>
      </c>
      <c r="N55" s="25">
        <v>14379</v>
      </c>
      <c r="O55" s="25">
        <v>0</v>
      </c>
      <c r="P55" s="25">
        <v>0</v>
      </c>
      <c r="S55" s="24" t="s">
        <v>75</v>
      </c>
      <c r="T55" s="25">
        <v>0</v>
      </c>
      <c r="U55" s="25">
        <v>0</v>
      </c>
      <c r="V55" s="25">
        <v>0</v>
      </c>
      <c r="W55" s="25">
        <v>2707</v>
      </c>
      <c r="X55" s="25">
        <v>0</v>
      </c>
      <c r="Y55" s="25">
        <v>0</v>
      </c>
      <c r="Z55" s="25">
        <v>0</v>
      </c>
      <c r="AA55" s="25">
        <v>0</v>
      </c>
      <c r="AB55" s="25">
        <v>11672</v>
      </c>
      <c r="AC55" s="25">
        <v>0</v>
      </c>
      <c r="AD55" s="25">
        <v>0</v>
      </c>
      <c r="AE55" s="25">
        <v>14379</v>
      </c>
      <c r="AF55" s="25">
        <v>14379</v>
      </c>
      <c r="AG55" s="25">
        <v>0</v>
      </c>
      <c r="AH55" s="25">
        <v>0</v>
      </c>
      <c r="AL55" s="24" t="s">
        <v>75</v>
      </c>
      <c r="AM55" s="25">
        <v>0</v>
      </c>
      <c r="AN55" s="25">
        <v>0</v>
      </c>
      <c r="AO55" s="25">
        <v>3197</v>
      </c>
      <c r="AP55" s="25">
        <v>0</v>
      </c>
      <c r="AQ55" s="25">
        <v>0</v>
      </c>
      <c r="AR55" s="25">
        <v>0</v>
      </c>
      <c r="AS55" s="25">
        <v>2210</v>
      </c>
      <c r="AT55" s="25">
        <v>0</v>
      </c>
      <c r="AU55" s="25">
        <v>8973</v>
      </c>
      <c r="AV55" s="25">
        <v>0</v>
      </c>
      <c r="AW55" s="25">
        <v>0</v>
      </c>
      <c r="AX55" s="25">
        <v>14380</v>
      </c>
      <c r="AY55" s="25">
        <v>14379</v>
      </c>
      <c r="AZ55" s="25">
        <v>-1</v>
      </c>
      <c r="BA55" s="25">
        <v>-0.01</v>
      </c>
      <c r="BE55" s="24" t="s">
        <v>75</v>
      </c>
      <c r="BF55" s="25">
        <v>1295</v>
      </c>
      <c r="BG55" s="25">
        <v>0</v>
      </c>
      <c r="BH55" s="25">
        <v>0</v>
      </c>
      <c r="BI55" s="25">
        <v>7026</v>
      </c>
      <c r="BJ55" s="25">
        <v>0</v>
      </c>
      <c r="BK55" s="25">
        <v>2967</v>
      </c>
      <c r="BL55" s="25">
        <v>3091</v>
      </c>
      <c r="BM55" s="25">
        <v>0</v>
      </c>
      <c r="BN55" s="25">
        <v>0</v>
      </c>
      <c r="BO55" s="25">
        <v>0</v>
      </c>
      <c r="BP55" s="25">
        <v>0</v>
      </c>
      <c r="BQ55" s="25">
        <v>14379</v>
      </c>
      <c r="BR55" s="25">
        <v>14379</v>
      </c>
      <c r="BS55" s="25">
        <v>0</v>
      </c>
      <c r="BT55" s="25">
        <v>0</v>
      </c>
    </row>
    <row r="56" spans="1:72" ht="15" thickBot="1" x14ac:dyDescent="0.35">
      <c r="A56" s="24" t="s">
        <v>76</v>
      </c>
      <c r="B56" s="25">
        <v>11672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11672</v>
      </c>
      <c r="N56" s="25">
        <v>11672</v>
      </c>
      <c r="O56" s="25">
        <v>0</v>
      </c>
      <c r="P56" s="25">
        <v>0</v>
      </c>
      <c r="S56" s="24" t="s">
        <v>76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11672</v>
      </c>
      <c r="AC56" s="25">
        <v>0</v>
      </c>
      <c r="AD56" s="25">
        <v>0</v>
      </c>
      <c r="AE56" s="25">
        <v>11672</v>
      </c>
      <c r="AF56" s="25">
        <v>11672</v>
      </c>
      <c r="AG56" s="25">
        <v>0</v>
      </c>
      <c r="AH56" s="25">
        <v>0</v>
      </c>
      <c r="AL56" s="24" t="s">
        <v>76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2699</v>
      </c>
      <c r="AT56" s="25">
        <v>0</v>
      </c>
      <c r="AU56" s="25">
        <v>8973</v>
      </c>
      <c r="AV56" s="25">
        <v>0</v>
      </c>
      <c r="AW56" s="25">
        <v>0</v>
      </c>
      <c r="AX56" s="25">
        <v>11672</v>
      </c>
      <c r="AY56" s="25">
        <v>11672</v>
      </c>
      <c r="AZ56" s="25">
        <v>0</v>
      </c>
      <c r="BA56" s="25">
        <v>0</v>
      </c>
      <c r="BE56" s="24" t="s">
        <v>76</v>
      </c>
      <c r="BF56" s="25">
        <v>0</v>
      </c>
      <c r="BG56" s="25">
        <v>0</v>
      </c>
      <c r="BH56" s="25">
        <v>1679</v>
      </c>
      <c r="BI56" s="25">
        <v>7026</v>
      </c>
      <c r="BJ56" s="25">
        <v>0</v>
      </c>
      <c r="BK56" s="25">
        <v>2967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11672</v>
      </c>
      <c r="BR56" s="25">
        <v>11672</v>
      </c>
      <c r="BS56" s="25">
        <v>0</v>
      </c>
      <c r="BT56" s="25">
        <v>0</v>
      </c>
    </row>
    <row r="57" spans="1:72" ht="15" thickBot="1" x14ac:dyDescent="0.35">
      <c r="A57" s="24" t="s">
        <v>77</v>
      </c>
      <c r="B57" s="25">
        <v>0</v>
      </c>
      <c r="C57" s="25">
        <v>0</v>
      </c>
      <c r="D57" s="25">
        <v>0</v>
      </c>
      <c r="E57" s="25">
        <v>11687</v>
      </c>
      <c r="F57" s="25">
        <v>0</v>
      </c>
      <c r="G57" s="25">
        <v>0</v>
      </c>
      <c r="H57" s="25">
        <v>1012</v>
      </c>
      <c r="I57" s="25">
        <v>0</v>
      </c>
      <c r="J57" s="25">
        <v>0</v>
      </c>
      <c r="K57" s="25">
        <v>0</v>
      </c>
      <c r="L57" s="25">
        <v>0</v>
      </c>
      <c r="M57" s="25">
        <v>12699</v>
      </c>
      <c r="N57" s="25">
        <v>12699</v>
      </c>
      <c r="O57" s="25">
        <v>0</v>
      </c>
      <c r="P57" s="25">
        <v>0</v>
      </c>
      <c r="S57" s="24" t="s">
        <v>77</v>
      </c>
      <c r="T57" s="25">
        <v>0</v>
      </c>
      <c r="U57" s="25">
        <v>0</v>
      </c>
      <c r="V57" s="25">
        <v>0</v>
      </c>
      <c r="W57" s="25">
        <v>0</v>
      </c>
      <c r="X57" s="25">
        <v>7293</v>
      </c>
      <c r="Y57" s="25">
        <v>0</v>
      </c>
      <c r="Z57" s="25">
        <v>0</v>
      </c>
      <c r="AA57" s="25">
        <v>0</v>
      </c>
      <c r="AB57" s="25">
        <v>0</v>
      </c>
      <c r="AC57" s="25">
        <v>5406</v>
      </c>
      <c r="AD57" s="25">
        <v>0</v>
      </c>
      <c r="AE57" s="25">
        <v>12699</v>
      </c>
      <c r="AF57" s="25">
        <v>12699</v>
      </c>
      <c r="AG57" s="25">
        <v>0</v>
      </c>
      <c r="AH57" s="25">
        <v>0</v>
      </c>
      <c r="AL57" s="24" t="s">
        <v>77</v>
      </c>
      <c r="AM57" s="25">
        <v>0</v>
      </c>
      <c r="AN57" s="25">
        <v>0</v>
      </c>
      <c r="AO57" s="25">
        <v>5556</v>
      </c>
      <c r="AP57" s="25">
        <v>0</v>
      </c>
      <c r="AQ57" s="25">
        <v>0</v>
      </c>
      <c r="AR57" s="25">
        <v>0</v>
      </c>
      <c r="AS57" s="25">
        <v>2699</v>
      </c>
      <c r="AT57" s="25">
        <v>0</v>
      </c>
      <c r="AU57" s="25">
        <v>0</v>
      </c>
      <c r="AV57" s="25">
        <v>4444</v>
      </c>
      <c r="AW57" s="25">
        <v>0</v>
      </c>
      <c r="AX57" s="25">
        <v>12699</v>
      </c>
      <c r="AY57" s="25">
        <v>12699</v>
      </c>
      <c r="AZ57" s="25">
        <v>0</v>
      </c>
      <c r="BA57" s="25">
        <v>0</v>
      </c>
      <c r="BE57" s="24" t="s">
        <v>77</v>
      </c>
      <c r="BF57" s="25">
        <v>2307</v>
      </c>
      <c r="BG57" s="25">
        <v>0</v>
      </c>
      <c r="BH57" s="25">
        <v>0</v>
      </c>
      <c r="BI57" s="25">
        <v>7425</v>
      </c>
      <c r="BJ57" s="25">
        <v>0</v>
      </c>
      <c r="BK57" s="25">
        <v>2967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12699</v>
      </c>
      <c r="BR57" s="25">
        <v>12699</v>
      </c>
      <c r="BS57" s="25">
        <v>0</v>
      </c>
      <c r="BT57" s="25">
        <v>0</v>
      </c>
    </row>
    <row r="58" spans="1:72" ht="15" thickBot="1" x14ac:dyDescent="0.35"/>
    <row r="59" spans="1:72" ht="15" thickBot="1" x14ac:dyDescent="0.35">
      <c r="A59" s="26" t="s">
        <v>108</v>
      </c>
      <c r="B59" s="27">
        <v>107403</v>
      </c>
      <c r="S59" s="26" t="s">
        <v>108</v>
      </c>
      <c r="T59" s="38">
        <v>99557</v>
      </c>
      <c r="AL59" s="26" t="s">
        <v>108</v>
      </c>
      <c r="AM59" s="38">
        <v>28808</v>
      </c>
      <c r="BE59" s="26" t="s">
        <v>108</v>
      </c>
      <c r="BF59" s="38">
        <v>28900</v>
      </c>
    </row>
    <row r="60" spans="1:72" ht="15" thickBot="1" x14ac:dyDescent="0.35">
      <c r="A60" s="26" t="s">
        <v>109</v>
      </c>
      <c r="B60" s="27">
        <v>0</v>
      </c>
      <c r="S60" s="26" t="s">
        <v>109</v>
      </c>
      <c r="T60" s="38">
        <v>0</v>
      </c>
      <c r="AL60" s="26" t="s">
        <v>109</v>
      </c>
      <c r="AM60" s="38">
        <v>0</v>
      </c>
      <c r="BE60" s="26" t="s">
        <v>109</v>
      </c>
      <c r="BF60" s="38">
        <v>0</v>
      </c>
    </row>
    <row r="61" spans="1:72" ht="15" thickBot="1" x14ac:dyDescent="0.35">
      <c r="A61" s="26" t="s">
        <v>110</v>
      </c>
      <c r="B61" s="27">
        <v>144748</v>
      </c>
      <c r="S61" s="26" t="s">
        <v>110</v>
      </c>
      <c r="T61" s="38">
        <v>144748</v>
      </c>
      <c r="AL61" s="26" t="s">
        <v>110</v>
      </c>
      <c r="AM61" s="38">
        <v>144751</v>
      </c>
      <c r="BE61" s="26" t="s">
        <v>110</v>
      </c>
      <c r="BF61" s="38">
        <v>144748</v>
      </c>
    </row>
    <row r="62" spans="1:72" ht="15" thickBot="1" x14ac:dyDescent="0.35">
      <c r="A62" s="26" t="s">
        <v>111</v>
      </c>
      <c r="B62" s="27">
        <v>144748</v>
      </c>
      <c r="S62" s="26" t="s">
        <v>111</v>
      </c>
      <c r="T62" s="38">
        <v>144748</v>
      </c>
      <c r="AL62" s="26" t="s">
        <v>111</v>
      </c>
      <c r="AM62" s="38">
        <v>144748</v>
      </c>
      <c r="BE62" s="26" t="s">
        <v>111</v>
      </c>
      <c r="BF62" s="38">
        <v>144748</v>
      </c>
    </row>
    <row r="63" spans="1:72" ht="15" thickBot="1" x14ac:dyDescent="0.35">
      <c r="A63" s="26" t="s">
        <v>112</v>
      </c>
      <c r="B63" s="27">
        <v>0</v>
      </c>
      <c r="S63" s="26" t="s">
        <v>112</v>
      </c>
      <c r="T63" s="38">
        <v>0</v>
      </c>
      <c r="AL63" s="26" t="s">
        <v>112</v>
      </c>
      <c r="AM63" s="38">
        <v>3</v>
      </c>
      <c r="BE63" s="26" t="s">
        <v>112</v>
      </c>
      <c r="BF63" s="38">
        <v>0</v>
      </c>
    </row>
    <row r="64" spans="1:72" ht="15" thickBot="1" x14ac:dyDescent="0.35">
      <c r="A64" s="26" t="s">
        <v>113</v>
      </c>
      <c r="B64" s="27"/>
      <c r="S64" s="26" t="s">
        <v>113</v>
      </c>
      <c r="T64" s="38"/>
      <c r="AL64" s="26" t="s">
        <v>113</v>
      </c>
      <c r="AM64" s="38"/>
      <c r="BE64" s="26" t="s">
        <v>113</v>
      </c>
      <c r="BF64" s="38"/>
    </row>
    <row r="65" spans="1:58" ht="15" thickBot="1" x14ac:dyDescent="0.35">
      <c r="A65" s="26" t="s">
        <v>114</v>
      </c>
      <c r="B65" s="27"/>
      <c r="S65" s="26" t="s">
        <v>114</v>
      </c>
      <c r="T65" s="38"/>
      <c r="AL65" s="26" t="s">
        <v>114</v>
      </c>
      <c r="AM65" s="38"/>
      <c r="BE65" s="26" t="s">
        <v>114</v>
      </c>
      <c r="BF65" s="38"/>
    </row>
    <row r="66" spans="1:58" ht="15" thickBot="1" x14ac:dyDescent="0.35">
      <c r="A66" s="26" t="s">
        <v>115</v>
      </c>
      <c r="B66" s="27">
        <v>0</v>
      </c>
      <c r="S66" s="26" t="s">
        <v>115</v>
      </c>
      <c r="T66" s="38">
        <v>0</v>
      </c>
      <c r="AL66" s="26" t="s">
        <v>115</v>
      </c>
      <c r="AM66" s="38">
        <v>0</v>
      </c>
      <c r="BE66" s="26" t="s">
        <v>115</v>
      </c>
      <c r="BF66" s="38">
        <v>0</v>
      </c>
    </row>
    <row r="68" spans="1:58" x14ac:dyDescent="0.3">
      <c r="A68" s="29" t="s">
        <v>116</v>
      </c>
      <c r="S68" s="29" t="s">
        <v>116</v>
      </c>
      <c r="AL68" s="29" t="s">
        <v>116</v>
      </c>
      <c r="BE68" s="29" t="s">
        <v>116</v>
      </c>
    </row>
    <row r="70" spans="1:58" x14ac:dyDescent="0.3">
      <c r="A70" s="28" t="s">
        <v>133</v>
      </c>
      <c r="S70" s="39" t="s">
        <v>213</v>
      </c>
      <c r="AL70" s="39" t="s">
        <v>213</v>
      </c>
      <c r="BE70" s="39" t="s">
        <v>213</v>
      </c>
    </row>
    <row r="71" spans="1:58" x14ac:dyDescent="0.3">
      <c r="A71" s="28" t="s">
        <v>120</v>
      </c>
      <c r="S71" s="39" t="s">
        <v>287</v>
      </c>
      <c r="AL71" s="39" t="s">
        <v>340</v>
      </c>
      <c r="BE71" s="39" t="s">
        <v>408</v>
      </c>
    </row>
    <row r="75" spans="1:58" ht="18" x14ac:dyDescent="0.3">
      <c r="B75" s="20"/>
    </row>
    <row r="76" spans="1:58" x14ac:dyDescent="0.3">
      <c r="B76" s="21"/>
    </row>
    <row r="79" spans="1:58" ht="18" x14ac:dyDescent="0.3">
      <c r="B79" s="36" t="s">
        <v>49</v>
      </c>
      <c r="C79" s="37">
        <v>8392581</v>
      </c>
      <c r="D79" s="36" t="s">
        <v>50</v>
      </c>
      <c r="E79" s="37">
        <v>11</v>
      </c>
      <c r="F79" s="36" t="s">
        <v>51</v>
      </c>
      <c r="G79" s="37">
        <v>10</v>
      </c>
      <c r="H79" s="36" t="s">
        <v>52</v>
      </c>
      <c r="I79" s="37">
        <v>11</v>
      </c>
      <c r="J79" s="36" t="s">
        <v>53</v>
      </c>
      <c r="K79" s="37">
        <v>0</v>
      </c>
      <c r="L79" s="36" t="s">
        <v>54</v>
      </c>
      <c r="M79" s="37" t="s">
        <v>270</v>
      </c>
    </row>
    <row r="80" spans="1:58" ht="18.600000000000001" thickBot="1" x14ac:dyDescent="0.35">
      <c r="B80" s="20"/>
    </row>
    <row r="81" spans="2:13" ht="15" thickBot="1" x14ac:dyDescent="0.35">
      <c r="B81" s="24" t="s">
        <v>56</v>
      </c>
      <c r="C81" s="24" t="s">
        <v>57</v>
      </c>
      <c r="D81" s="24" t="s">
        <v>58</v>
      </c>
      <c r="E81" s="24" t="s">
        <v>59</v>
      </c>
      <c r="F81" s="24" t="s">
        <v>60</v>
      </c>
      <c r="G81" s="24" t="s">
        <v>61</v>
      </c>
      <c r="H81" s="24" t="s">
        <v>62</v>
      </c>
      <c r="I81" s="24" t="s">
        <v>63</v>
      </c>
      <c r="J81" s="24" t="s">
        <v>64</v>
      </c>
      <c r="K81" s="24" t="s">
        <v>65</v>
      </c>
      <c r="L81" s="24" t="s">
        <v>124</v>
      </c>
      <c r="M81" s="24" t="s">
        <v>268</v>
      </c>
    </row>
    <row r="82" spans="2:13" ht="15" thickBot="1" x14ac:dyDescent="0.35">
      <c r="B82" s="24" t="s">
        <v>67</v>
      </c>
      <c r="C82" s="25">
        <v>1</v>
      </c>
      <c r="D82" s="25">
        <v>8</v>
      </c>
      <c r="E82" s="25">
        <v>6</v>
      </c>
      <c r="F82" s="25">
        <v>4</v>
      </c>
      <c r="G82" s="25">
        <v>3</v>
      </c>
      <c r="H82" s="25">
        <v>3</v>
      </c>
      <c r="I82" s="25">
        <v>6</v>
      </c>
      <c r="J82" s="25">
        <v>5</v>
      </c>
      <c r="K82" s="25">
        <v>3</v>
      </c>
      <c r="L82" s="25">
        <v>3</v>
      </c>
      <c r="M82" s="25">
        <v>15857</v>
      </c>
    </row>
    <row r="83" spans="2:13" ht="15" thickBot="1" x14ac:dyDescent="0.35">
      <c r="B83" s="24" t="s">
        <v>68</v>
      </c>
      <c r="C83" s="25">
        <v>3</v>
      </c>
      <c r="D83" s="25">
        <v>7</v>
      </c>
      <c r="E83" s="25">
        <v>7</v>
      </c>
      <c r="F83" s="25">
        <v>1</v>
      </c>
      <c r="G83" s="25">
        <v>7</v>
      </c>
      <c r="H83" s="25">
        <v>3</v>
      </c>
      <c r="I83" s="25">
        <v>6</v>
      </c>
      <c r="J83" s="25">
        <v>5</v>
      </c>
      <c r="K83" s="25">
        <v>4</v>
      </c>
      <c r="L83" s="25">
        <v>4</v>
      </c>
      <c r="M83" s="25">
        <v>16389</v>
      </c>
    </row>
    <row r="84" spans="2:13" ht="15" thickBot="1" x14ac:dyDescent="0.35">
      <c r="B84" s="24" t="s">
        <v>69</v>
      </c>
      <c r="C84" s="25">
        <v>2</v>
      </c>
      <c r="D84" s="25">
        <v>6</v>
      </c>
      <c r="E84" s="25">
        <v>5</v>
      </c>
      <c r="F84" s="25">
        <v>3</v>
      </c>
      <c r="G84" s="25">
        <v>6</v>
      </c>
      <c r="H84" s="25">
        <v>3</v>
      </c>
      <c r="I84" s="25">
        <v>6</v>
      </c>
      <c r="J84" s="25">
        <v>5</v>
      </c>
      <c r="K84" s="25">
        <v>1</v>
      </c>
      <c r="L84" s="25">
        <v>1</v>
      </c>
      <c r="M84" s="25">
        <v>16131</v>
      </c>
    </row>
    <row r="85" spans="2:13" ht="15" thickBot="1" x14ac:dyDescent="0.35">
      <c r="B85" s="24" t="s">
        <v>70</v>
      </c>
      <c r="C85" s="25">
        <v>4</v>
      </c>
      <c r="D85" s="25">
        <v>8</v>
      </c>
      <c r="E85" s="25">
        <v>9</v>
      </c>
      <c r="F85" s="25">
        <v>2</v>
      </c>
      <c r="G85" s="25">
        <v>5</v>
      </c>
      <c r="H85" s="25">
        <v>3</v>
      </c>
      <c r="I85" s="25">
        <v>6</v>
      </c>
      <c r="J85" s="25">
        <v>5</v>
      </c>
      <c r="K85" s="25">
        <v>2</v>
      </c>
      <c r="L85" s="25">
        <v>2</v>
      </c>
      <c r="M85" s="25">
        <v>14646</v>
      </c>
    </row>
    <row r="86" spans="2:13" ht="15" thickBot="1" x14ac:dyDescent="0.35">
      <c r="B86" s="24" t="s">
        <v>71</v>
      </c>
      <c r="C86" s="25">
        <v>9</v>
      </c>
      <c r="D86" s="25">
        <v>1</v>
      </c>
      <c r="E86" s="25">
        <v>3</v>
      </c>
      <c r="F86" s="25">
        <v>6</v>
      </c>
      <c r="G86" s="25">
        <v>11</v>
      </c>
      <c r="H86" s="25">
        <v>3</v>
      </c>
      <c r="I86" s="25">
        <v>2</v>
      </c>
      <c r="J86" s="25">
        <v>2</v>
      </c>
      <c r="K86" s="25">
        <v>9</v>
      </c>
      <c r="L86" s="25">
        <v>9</v>
      </c>
      <c r="M86" s="25">
        <v>11288</v>
      </c>
    </row>
    <row r="87" spans="2:13" ht="15" thickBot="1" x14ac:dyDescent="0.35">
      <c r="B87" s="24" t="s">
        <v>72</v>
      </c>
      <c r="C87" s="25">
        <v>5</v>
      </c>
      <c r="D87" s="25">
        <v>5</v>
      </c>
      <c r="E87" s="25">
        <v>8</v>
      </c>
      <c r="F87" s="25">
        <v>6</v>
      </c>
      <c r="G87" s="25">
        <v>2</v>
      </c>
      <c r="H87" s="25">
        <v>3</v>
      </c>
      <c r="I87" s="25">
        <v>3</v>
      </c>
      <c r="J87" s="25">
        <v>5</v>
      </c>
      <c r="K87" s="25">
        <v>5</v>
      </c>
      <c r="L87" s="25">
        <v>5</v>
      </c>
      <c r="M87" s="25">
        <v>10000</v>
      </c>
    </row>
    <row r="88" spans="2:13" ht="15" thickBot="1" x14ac:dyDescent="0.35">
      <c r="B88" s="24" t="s">
        <v>73</v>
      </c>
      <c r="C88" s="25">
        <v>10</v>
      </c>
      <c r="D88" s="25">
        <v>8</v>
      </c>
      <c r="E88" s="25">
        <v>10</v>
      </c>
      <c r="F88" s="25">
        <v>6</v>
      </c>
      <c r="G88" s="25">
        <v>1</v>
      </c>
      <c r="H88" s="25">
        <v>3</v>
      </c>
      <c r="I88" s="25">
        <v>6</v>
      </c>
      <c r="J88" s="25">
        <v>5</v>
      </c>
      <c r="K88" s="25">
        <v>11</v>
      </c>
      <c r="L88" s="25">
        <v>11</v>
      </c>
      <c r="M88" s="25">
        <v>10000</v>
      </c>
    </row>
    <row r="89" spans="2:13" ht="15" thickBot="1" x14ac:dyDescent="0.35">
      <c r="B89" s="24" t="s">
        <v>74</v>
      </c>
      <c r="C89" s="25">
        <v>7</v>
      </c>
      <c r="D89" s="25">
        <v>2</v>
      </c>
      <c r="E89" s="25">
        <v>1</v>
      </c>
      <c r="F89" s="25">
        <v>6</v>
      </c>
      <c r="G89" s="25">
        <v>10</v>
      </c>
      <c r="H89" s="25">
        <v>3</v>
      </c>
      <c r="I89" s="25">
        <v>4</v>
      </c>
      <c r="J89" s="25">
        <v>3</v>
      </c>
      <c r="K89" s="25">
        <v>7</v>
      </c>
      <c r="L89" s="25">
        <v>7</v>
      </c>
      <c r="M89" s="25">
        <v>11687</v>
      </c>
    </row>
    <row r="90" spans="2:13" ht="15" thickBot="1" x14ac:dyDescent="0.35">
      <c r="B90" s="24" t="s">
        <v>75</v>
      </c>
      <c r="C90" s="25">
        <v>8</v>
      </c>
      <c r="D90" s="25">
        <v>2</v>
      </c>
      <c r="E90" s="25">
        <v>4</v>
      </c>
      <c r="F90" s="25">
        <v>6</v>
      </c>
      <c r="G90" s="25">
        <v>9</v>
      </c>
      <c r="H90" s="25">
        <v>1</v>
      </c>
      <c r="I90" s="25">
        <v>6</v>
      </c>
      <c r="J90" s="25">
        <v>3</v>
      </c>
      <c r="K90" s="25">
        <v>6</v>
      </c>
      <c r="L90" s="25">
        <v>6</v>
      </c>
      <c r="M90" s="25">
        <v>14379</v>
      </c>
    </row>
    <row r="91" spans="2:13" ht="15" thickBot="1" x14ac:dyDescent="0.35">
      <c r="B91" s="24" t="s">
        <v>76</v>
      </c>
      <c r="C91" s="25">
        <v>11</v>
      </c>
      <c r="D91" s="25">
        <v>8</v>
      </c>
      <c r="E91" s="25">
        <v>10</v>
      </c>
      <c r="F91" s="25">
        <v>6</v>
      </c>
      <c r="G91" s="25">
        <v>4</v>
      </c>
      <c r="H91" s="25">
        <v>3</v>
      </c>
      <c r="I91" s="25">
        <v>1</v>
      </c>
      <c r="J91" s="25">
        <v>1</v>
      </c>
      <c r="K91" s="25">
        <v>10</v>
      </c>
      <c r="L91" s="25">
        <v>10</v>
      </c>
      <c r="M91" s="25">
        <v>11672</v>
      </c>
    </row>
    <row r="92" spans="2:13" ht="15" thickBot="1" x14ac:dyDescent="0.35">
      <c r="B92" s="24" t="s">
        <v>77</v>
      </c>
      <c r="C92" s="25">
        <v>6</v>
      </c>
      <c r="D92" s="25">
        <v>4</v>
      </c>
      <c r="E92" s="25">
        <v>2</v>
      </c>
      <c r="F92" s="25">
        <v>5</v>
      </c>
      <c r="G92" s="25">
        <v>8</v>
      </c>
      <c r="H92" s="25">
        <v>2</v>
      </c>
      <c r="I92" s="25">
        <v>5</v>
      </c>
      <c r="J92" s="25">
        <v>5</v>
      </c>
      <c r="K92" s="25">
        <v>8</v>
      </c>
      <c r="L92" s="25">
        <v>8</v>
      </c>
      <c r="M92" s="25">
        <v>12699</v>
      </c>
    </row>
    <row r="93" spans="2:13" ht="18.600000000000001" thickBot="1" x14ac:dyDescent="0.35">
      <c r="B93" s="20"/>
    </row>
    <row r="94" spans="2:13" ht="15" thickBot="1" x14ac:dyDescent="0.35">
      <c r="B94" s="24" t="s">
        <v>78</v>
      </c>
      <c r="C94" s="24" t="s">
        <v>57</v>
      </c>
      <c r="D94" s="24" t="s">
        <v>58</v>
      </c>
      <c r="E94" s="24" t="s">
        <v>59</v>
      </c>
      <c r="F94" s="24" t="s">
        <v>60</v>
      </c>
      <c r="G94" s="24" t="s">
        <v>61</v>
      </c>
      <c r="H94" s="24" t="s">
        <v>62</v>
      </c>
      <c r="I94" s="24" t="s">
        <v>63</v>
      </c>
      <c r="J94" s="24" t="s">
        <v>64</v>
      </c>
      <c r="K94" s="24" t="s">
        <v>65</v>
      </c>
      <c r="L94" s="24" t="s">
        <v>124</v>
      </c>
    </row>
    <row r="95" spans="2:13" ht="15" thickBot="1" x14ac:dyDescent="0.35">
      <c r="B95" s="24" t="s">
        <v>79</v>
      </c>
      <c r="C95" s="25" t="s">
        <v>141</v>
      </c>
      <c r="D95" s="25" t="s">
        <v>129</v>
      </c>
      <c r="E95" s="25" t="s">
        <v>142</v>
      </c>
      <c r="F95" s="25" t="s">
        <v>143</v>
      </c>
      <c r="G95" s="25" t="s">
        <v>130</v>
      </c>
      <c r="H95" s="25" t="s">
        <v>144</v>
      </c>
      <c r="I95" s="25" t="s">
        <v>127</v>
      </c>
      <c r="J95" s="25" t="s">
        <v>86</v>
      </c>
      <c r="K95" s="25" t="s">
        <v>145</v>
      </c>
      <c r="L95" s="25" t="s">
        <v>86</v>
      </c>
    </row>
    <row r="96" spans="2:13" ht="15" thickBot="1" x14ac:dyDescent="0.35">
      <c r="B96" s="24" t="s">
        <v>88</v>
      </c>
      <c r="C96" s="25" t="s">
        <v>86</v>
      </c>
      <c r="D96" s="25" t="s">
        <v>86</v>
      </c>
      <c r="E96" s="25" t="s">
        <v>142</v>
      </c>
      <c r="F96" s="25" t="s">
        <v>146</v>
      </c>
      <c r="G96" s="25" t="s">
        <v>130</v>
      </c>
      <c r="H96" s="25" t="s">
        <v>147</v>
      </c>
      <c r="I96" s="25" t="s">
        <v>86</v>
      </c>
      <c r="J96" s="25" t="s">
        <v>86</v>
      </c>
      <c r="K96" s="25" t="s">
        <v>86</v>
      </c>
      <c r="L96" s="25" t="s">
        <v>86</v>
      </c>
    </row>
    <row r="97" spans="2:12" ht="15" thickBot="1" x14ac:dyDescent="0.35">
      <c r="B97" s="24" t="s">
        <v>92</v>
      </c>
      <c r="C97" s="25" t="s">
        <v>86</v>
      </c>
      <c r="D97" s="25" t="s">
        <v>86</v>
      </c>
      <c r="E97" s="25" t="s">
        <v>86</v>
      </c>
      <c r="F97" s="25" t="s">
        <v>86</v>
      </c>
      <c r="G97" s="25" t="s">
        <v>86</v>
      </c>
      <c r="H97" s="25" t="s">
        <v>86</v>
      </c>
      <c r="I97" s="25" t="s">
        <v>86</v>
      </c>
      <c r="J97" s="25" t="s">
        <v>86</v>
      </c>
      <c r="K97" s="25" t="s">
        <v>86</v>
      </c>
      <c r="L97" s="25" t="s">
        <v>86</v>
      </c>
    </row>
    <row r="98" spans="2:12" ht="15" thickBot="1" x14ac:dyDescent="0.35">
      <c r="B98" s="24" t="s">
        <v>93</v>
      </c>
      <c r="C98" s="25" t="s">
        <v>86</v>
      </c>
      <c r="D98" s="25" t="s">
        <v>86</v>
      </c>
      <c r="E98" s="25" t="s">
        <v>86</v>
      </c>
      <c r="F98" s="25" t="s">
        <v>86</v>
      </c>
      <c r="G98" s="25" t="s">
        <v>86</v>
      </c>
      <c r="H98" s="25" t="s">
        <v>86</v>
      </c>
      <c r="I98" s="25" t="s">
        <v>86</v>
      </c>
      <c r="J98" s="25" t="s">
        <v>86</v>
      </c>
      <c r="K98" s="25" t="s">
        <v>86</v>
      </c>
      <c r="L98" s="25" t="s">
        <v>86</v>
      </c>
    </row>
    <row r="99" spans="2:12" ht="15" thickBot="1" x14ac:dyDescent="0.35">
      <c r="B99" s="24" t="s">
        <v>95</v>
      </c>
      <c r="C99" s="25" t="s">
        <v>86</v>
      </c>
      <c r="D99" s="25" t="s">
        <v>86</v>
      </c>
      <c r="E99" s="25" t="s">
        <v>86</v>
      </c>
      <c r="F99" s="25" t="s">
        <v>86</v>
      </c>
      <c r="G99" s="25" t="s">
        <v>86</v>
      </c>
      <c r="H99" s="25" t="s">
        <v>86</v>
      </c>
      <c r="I99" s="25" t="s">
        <v>86</v>
      </c>
      <c r="J99" s="25" t="s">
        <v>86</v>
      </c>
      <c r="K99" s="25" t="s">
        <v>86</v>
      </c>
      <c r="L99" s="25" t="s">
        <v>86</v>
      </c>
    </row>
    <row r="100" spans="2:12" ht="15" thickBot="1" x14ac:dyDescent="0.35">
      <c r="B100" s="24" t="s">
        <v>96</v>
      </c>
      <c r="C100" s="25" t="s">
        <v>86</v>
      </c>
      <c r="D100" s="25" t="s">
        <v>86</v>
      </c>
      <c r="E100" s="25" t="s">
        <v>86</v>
      </c>
      <c r="F100" s="25" t="s">
        <v>86</v>
      </c>
      <c r="G100" s="25" t="s">
        <v>86</v>
      </c>
      <c r="H100" s="25" t="s">
        <v>86</v>
      </c>
      <c r="I100" s="25" t="s">
        <v>86</v>
      </c>
      <c r="J100" s="25" t="s">
        <v>86</v>
      </c>
      <c r="K100" s="25" t="s">
        <v>86</v>
      </c>
      <c r="L100" s="25" t="s">
        <v>86</v>
      </c>
    </row>
    <row r="101" spans="2:12" ht="15" thickBot="1" x14ac:dyDescent="0.35">
      <c r="B101" s="24" t="s">
        <v>97</v>
      </c>
      <c r="C101" s="25" t="s">
        <v>86</v>
      </c>
      <c r="D101" s="25" t="s">
        <v>86</v>
      </c>
      <c r="E101" s="25" t="s">
        <v>86</v>
      </c>
      <c r="F101" s="25" t="s">
        <v>86</v>
      </c>
      <c r="G101" s="25" t="s">
        <v>86</v>
      </c>
      <c r="H101" s="25" t="s">
        <v>86</v>
      </c>
      <c r="I101" s="25" t="s">
        <v>86</v>
      </c>
      <c r="J101" s="25" t="s">
        <v>86</v>
      </c>
      <c r="K101" s="25" t="s">
        <v>86</v>
      </c>
      <c r="L101" s="25" t="s">
        <v>86</v>
      </c>
    </row>
    <row r="102" spans="2:12" ht="15" thickBot="1" x14ac:dyDescent="0.35">
      <c r="B102" s="24" t="s">
        <v>98</v>
      </c>
      <c r="C102" s="25" t="s">
        <v>86</v>
      </c>
      <c r="D102" s="25" t="s">
        <v>86</v>
      </c>
      <c r="E102" s="25" t="s">
        <v>86</v>
      </c>
      <c r="F102" s="25" t="s">
        <v>86</v>
      </c>
      <c r="G102" s="25" t="s">
        <v>86</v>
      </c>
      <c r="H102" s="25" t="s">
        <v>86</v>
      </c>
      <c r="I102" s="25" t="s">
        <v>86</v>
      </c>
      <c r="J102" s="25" t="s">
        <v>86</v>
      </c>
      <c r="K102" s="25" t="s">
        <v>86</v>
      </c>
      <c r="L102" s="25" t="s">
        <v>86</v>
      </c>
    </row>
    <row r="103" spans="2:12" ht="15" thickBot="1" x14ac:dyDescent="0.35">
      <c r="B103" s="24" t="s">
        <v>99</v>
      </c>
      <c r="C103" s="25" t="s">
        <v>86</v>
      </c>
      <c r="D103" s="25" t="s">
        <v>86</v>
      </c>
      <c r="E103" s="25" t="s">
        <v>86</v>
      </c>
      <c r="F103" s="25" t="s">
        <v>86</v>
      </c>
      <c r="G103" s="25" t="s">
        <v>86</v>
      </c>
      <c r="H103" s="25" t="s">
        <v>86</v>
      </c>
      <c r="I103" s="25" t="s">
        <v>86</v>
      </c>
      <c r="J103" s="25" t="s">
        <v>86</v>
      </c>
      <c r="K103" s="25" t="s">
        <v>86</v>
      </c>
      <c r="L103" s="25" t="s">
        <v>86</v>
      </c>
    </row>
    <row r="104" spans="2:12" ht="15" thickBot="1" x14ac:dyDescent="0.35">
      <c r="B104" s="24" t="s">
        <v>100</v>
      </c>
      <c r="C104" s="25" t="s">
        <v>86</v>
      </c>
      <c r="D104" s="25" t="s">
        <v>86</v>
      </c>
      <c r="E104" s="25" t="s">
        <v>86</v>
      </c>
      <c r="F104" s="25" t="s">
        <v>86</v>
      </c>
      <c r="G104" s="25" t="s">
        <v>86</v>
      </c>
      <c r="H104" s="25" t="s">
        <v>86</v>
      </c>
      <c r="I104" s="25" t="s">
        <v>86</v>
      </c>
      <c r="J104" s="25" t="s">
        <v>86</v>
      </c>
      <c r="K104" s="25" t="s">
        <v>86</v>
      </c>
      <c r="L104" s="25" t="s">
        <v>86</v>
      </c>
    </row>
    <row r="105" spans="2:12" ht="15" thickBot="1" x14ac:dyDescent="0.35">
      <c r="B105" s="24" t="s">
        <v>101</v>
      </c>
      <c r="C105" s="25" t="s">
        <v>86</v>
      </c>
      <c r="D105" s="25" t="s">
        <v>86</v>
      </c>
      <c r="E105" s="25" t="s">
        <v>86</v>
      </c>
      <c r="F105" s="25" t="s">
        <v>86</v>
      </c>
      <c r="G105" s="25" t="s">
        <v>86</v>
      </c>
      <c r="H105" s="25" t="s">
        <v>86</v>
      </c>
      <c r="I105" s="25" t="s">
        <v>86</v>
      </c>
      <c r="J105" s="25" t="s">
        <v>86</v>
      </c>
      <c r="K105" s="25" t="s">
        <v>86</v>
      </c>
      <c r="L105" s="25" t="s">
        <v>86</v>
      </c>
    </row>
    <row r="106" spans="2:12" ht="18.600000000000001" thickBot="1" x14ac:dyDescent="0.35">
      <c r="B106" s="20"/>
    </row>
    <row r="107" spans="2:12" ht="15" thickBot="1" x14ac:dyDescent="0.35">
      <c r="B107" s="24" t="s">
        <v>102</v>
      </c>
      <c r="C107" s="24" t="s">
        <v>57</v>
      </c>
      <c r="D107" s="24" t="s">
        <v>58</v>
      </c>
      <c r="E107" s="24" t="s">
        <v>59</v>
      </c>
      <c r="F107" s="24" t="s">
        <v>60</v>
      </c>
      <c r="G107" s="24" t="s">
        <v>61</v>
      </c>
      <c r="H107" s="24" t="s">
        <v>62</v>
      </c>
      <c r="I107" s="24" t="s">
        <v>63</v>
      </c>
      <c r="J107" s="24" t="s">
        <v>64</v>
      </c>
      <c r="K107" s="24" t="s">
        <v>65</v>
      </c>
      <c r="L107" s="24" t="s">
        <v>124</v>
      </c>
    </row>
    <row r="108" spans="2:12" ht="15" thickBot="1" x14ac:dyDescent="0.35">
      <c r="B108" s="24" t="s">
        <v>79</v>
      </c>
      <c r="C108" s="25">
        <v>15857</v>
      </c>
      <c r="D108" s="25">
        <v>11288</v>
      </c>
      <c r="E108" s="25">
        <v>11687</v>
      </c>
      <c r="F108" s="25">
        <v>16389</v>
      </c>
      <c r="G108" s="25">
        <v>10000</v>
      </c>
      <c r="H108" s="25">
        <v>14379</v>
      </c>
      <c r="I108" s="25">
        <v>11672</v>
      </c>
      <c r="J108" s="25">
        <v>0</v>
      </c>
      <c r="K108" s="25">
        <v>16131</v>
      </c>
      <c r="L108" s="25">
        <v>0</v>
      </c>
    </row>
    <row r="109" spans="2:12" ht="15" thickBot="1" x14ac:dyDescent="0.35">
      <c r="B109" s="24" t="s">
        <v>88</v>
      </c>
      <c r="C109" s="25">
        <v>0</v>
      </c>
      <c r="D109" s="25">
        <v>0</v>
      </c>
      <c r="E109" s="25">
        <v>11687</v>
      </c>
      <c r="F109" s="25">
        <v>14646</v>
      </c>
      <c r="G109" s="25">
        <v>10000</v>
      </c>
      <c r="H109" s="25">
        <v>1012</v>
      </c>
      <c r="I109" s="25">
        <v>0</v>
      </c>
      <c r="J109" s="25">
        <v>0</v>
      </c>
      <c r="K109" s="25">
        <v>0</v>
      </c>
      <c r="L109" s="25">
        <v>0</v>
      </c>
    </row>
    <row r="110" spans="2:12" ht="15" thickBot="1" x14ac:dyDescent="0.35">
      <c r="B110" s="24" t="s">
        <v>92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</row>
    <row r="111" spans="2:12" ht="15" thickBot="1" x14ac:dyDescent="0.35">
      <c r="B111" s="24" t="s">
        <v>93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5" thickBot="1" x14ac:dyDescent="0.35">
      <c r="B112" s="24" t="s">
        <v>95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</row>
    <row r="113" spans="2:16" ht="15" thickBot="1" x14ac:dyDescent="0.35">
      <c r="B113" s="24" t="s">
        <v>96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</row>
    <row r="114" spans="2:16" ht="15" thickBot="1" x14ac:dyDescent="0.35">
      <c r="B114" s="24" t="s">
        <v>97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</row>
    <row r="115" spans="2:16" ht="15" thickBot="1" x14ac:dyDescent="0.35">
      <c r="B115" s="24" t="s">
        <v>98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6" ht="15" thickBot="1" x14ac:dyDescent="0.35">
      <c r="B116" s="24" t="s">
        <v>99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2:16" ht="15" thickBot="1" x14ac:dyDescent="0.35">
      <c r="B117" s="24" t="s">
        <v>100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</row>
    <row r="118" spans="2:16" ht="15" thickBot="1" x14ac:dyDescent="0.35">
      <c r="B118" s="24" t="s">
        <v>101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6" ht="18.600000000000001" thickBot="1" x14ac:dyDescent="0.35">
      <c r="B119" s="20"/>
    </row>
    <row r="120" spans="2:16" ht="15" thickBot="1" x14ac:dyDescent="0.35">
      <c r="B120" s="24" t="s">
        <v>103</v>
      </c>
      <c r="C120" s="24" t="s">
        <v>57</v>
      </c>
      <c r="D120" s="24" t="s">
        <v>58</v>
      </c>
      <c r="E120" s="24" t="s">
        <v>59</v>
      </c>
      <c r="F120" s="24" t="s">
        <v>60</v>
      </c>
      <c r="G120" s="24" t="s">
        <v>61</v>
      </c>
      <c r="H120" s="24" t="s">
        <v>62</v>
      </c>
      <c r="I120" s="24" t="s">
        <v>63</v>
      </c>
      <c r="J120" s="24" t="s">
        <v>64</v>
      </c>
      <c r="K120" s="24" t="s">
        <v>65</v>
      </c>
      <c r="L120" s="24" t="s">
        <v>124</v>
      </c>
      <c r="M120" s="24" t="s">
        <v>104</v>
      </c>
      <c r="N120" s="24" t="s">
        <v>105</v>
      </c>
      <c r="O120" s="24" t="s">
        <v>106</v>
      </c>
      <c r="P120" s="24" t="s">
        <v>107</v>
      </c>
    </row>
    <row r="121" spans="2:16" ht="15" thickBot="1" x14ac:dyDescent="0.35">
      <c r="B121" s="24" t="s">
        <v>67</v>
      </c>
      <c r="C121" s="25">
        <v>15857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15857</v>
      </c>
      <c r="N121" s="25">
        <v>15857</v>
      </c>
      <c r="O121" s="25">
        <v>0</v>
      </c>
      <c r="P121" s="25">
        <v>0</v>
      </c>
    </row>
    <row r="122" spans="2:16" ht="15" thickBot="1" x14ac:dyDescent="0.35">
      <c r="B122" s="24" t="s">
        <v>68</v>
      </c>
      <c r="C122" s="25">
        <v>0</v>
      </c>
      <c r="D122" s="25">
        <v>0</v>
      </c>
      <c r="E122" s="25">
        <v>0</v>
      </c>
      <c r="F122" s="25">
        <v>16389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16389</v>
      </c>
      <c r="N122" s="25">
        <v>16389</v>
      </c>
      <c r="O122" s="25">
        <v>0</v>
      </c>
      <c r="P122" s="25">
        <v>0</v>
      </c>
    </row>
    <row r="123" spans="2:16" ht="15" thickBot="1" x14ac:dyDescent="0.35">
      <c r="B123" s="24" t="s">
        <v>69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16131</v>
      </c>
      <c r="L123" s="25">
        <v>0</v>
      </c>
      <c r="M123" s="25">
        <v>16131</v>
      </c>
      <c r="N123" s="25">
        <v>16131</v>
      </c>
      <c r="O123" s="25">
        <v>0</v>
      </c>
      <c r="P123" s="25">
        <v>0</v>
      </c>
    </row>
    <row r="124" spans="2:16" ht="15" thickBot="1" x14ac:dyDescent="0.35">
      <c r="B124" s="24" t="s">
        <v>70</v>
      </c>
      <c r="C124" s="25">
        <v>0</v>
      </c>
      <c r="D124" s="25">
        <v>0</v>
      </c>
      <c r="E124" s="25">
        <v>0</v>
      </c>
      <c r="F124" s="25">
        <v>14646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14646</v>
      </c>
      <c r="N124" s="25">
        <v>14646</v>
      </c>
      <c r="O124" s="25">
        <v>0</v>
      </c>
      <c r="P124" s="25">
        <v>0</v>
      </c>
    </row>
    <row r="125" spans="2:16" ht="15" thickBot="1" x14ac:dyDescent="0.35">
      <c r="B125" s="24" t="s">
        <v>71</v>
      </c>
      <c r="C125" s="25">
        <v>0</v>
      </c>
      <c r="D125" s="25">
        <v>11288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11288</v>
      </c>
      <c r="N125" s="25">
        <v>11288</v>
      </c>
      <c r="O125" s="25">
        <v>0</v>
      </c>
      <c r="P125" s="25">
        <v>0</v>
      </c>
    </row>
    <row r="126" spans="2:16" ht="15" thickBot="1" x14ac:dyDescent="0.35">
      <c r="B126" s="24" t="s">
        <v>72</v>
      </c>
      <c r="C126" s="25">
        <v>0</v>
      </c>
      <c r="D126" s="25">
        <v>0</v>
      </c>
      <c r="E126" s="25">
        <v>0</v>
      </c>
      <c r="F126" s="25">
        <v>0</v>
      </c>
      <c r="G126" s="25">
        <v>10000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10000</v>
      </c>
      <c r="N126" s="25">
        <v>10000</v>
      </c>
      <c r="O126" s="25">
        <v>0</v>
      </c>
      <c r="P126" s="25">
        <v>0</v>
      </c>
    </row>
    <row r="127" spans="2:16" ht="15" thickBot="1" x14ac:dyDescent="0.35">
      <c r="B127" s="24" t="s">
        <v>73</v>
      </c>
      <c r="C127" s="25">
        <v>0</v>
      </c>
      <c r="D127" s="25">
        <v>0</v>
      </c>
      <c r="E127" s="25">
        <v>0</v>
      </c>
      <c r="F127" s="25">
        <v>0</v>
      </c>
      <c r="G127" s="25">
        <v>10000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10000</v>
      </c>
      <c r="N127" s="25">
        <v>10000</v>
      </c>
      <c r="O127" s="25">
        <v>0</v>
      </c>
      <c r="P127" s="25">
        <v>0</v>
      </c>
    </row>
    <row r="128" spans="2:16" ht="15" thickBot="1" x14ac:dyDescent="0.35">
      <c r="B128" s="24" t="s">
        <v>74</v>
      </c>
      <c r="C128" s="25">
        <v>0</v>
      </c>
      <c r="D128" s="25">
        <v>0</v>
      </c>
      <c r="E128" s="25">
        <v>11687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11687</v>
      </c>
      <c r="N128" s="25">
        <v>11687</v>
      </c>
      <c r="O128" s="25">
        <v>0</v>
      </c>
      <c r="P128" s="25">
        <v>0</v>
      </c>
    </row>
    <row r="129" spans="2:16" ht="15" thickBot="1" x14ac:dyDescent="0.35">
      <c r="B129" s="24" t="s">
        <v>75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14379</v>
      </c>
      <c r="I129" s="25">
        <v>0</v>
      </c>
      <c r="J129" s="25">
        <v>0</v>
      </c>
      <c r="K129" s="25">
        <v>0</v>
      </c>
      <c r="L129" s="25">
        <v>0</v>
      </c>
      <c r="M129" s="25">
        <v>14379</v>
      </c>
      <c r="N129" s="25">
        <v>14379</v>
      </c>
      <c r="O129" s="25">
        <v>0</v>
      </c>
      <c r="P129" s="25">
        <v>0</v>
      </c>
    </row>
    <row r="130" spans="2:16" ht="15" thickBot="1" x14ac:dyDescent="0.35">
      <c r="B130" s="24" t="s">
        <v>76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11672</v>
      </c>
      <c r="J130" s="25">
        <v>0</v>
      </c>
      <c r="K130" s="25">
        <v>0</v>
      </c>
      <c r="L130" s="25">
        <v>0</v>
      </c>
      <c r="M130" s="25">
        <v>11672</v>
      </c>
      <c r="N130" s="25">
        <v>11672</v>
      </c>
      <c r="O130" s="25">
        <v>0</v>
      </c>
      <c r="P130" s="25">
        <v>0</v>
      </c>
    </row>
    <row r="131" spans="2:16" ht="15" thickBot="1" x14ac:dyDescent="0.35">
      <c r="B131" s="24" t="s">
        <v>77</v>
      </c>
      <c r="C131" s="25">
        <v>0</v>
      </c>
      <c r="D131" s="25">
        <v>0</v>
      </c>
      <c r="E131" s="25">
        <v>11687</v>
      </c>
      <c r="F131" s="25">
        <v>0</v>
      </c>
      <c r="G131" s="25">
        <v>0</v>
      </c>
      <c r="H131" s="25">
        <v>1012</v>
      </c>
      <c r="I131" s="25">
        <v>0</v>
      </c>
      <c r="J131" s="25">
        <v>0</v>
      </c>
      <c r="K131" s="25">
        <v>0</v>
      </c>
      <c r="L131" s="25">
        <v>0</v>
      </c>
      <c r="M131" s="25">
        <v>12699</v>
      </c>
      <c r="N131" s="25">
        <v>12699</v>
      </c>
      <c r="O131" s="25">
        <v>0</v>
      </c>
      <c r="P131" s="25">
        <v>0</v>
      </c>
    </row>
    <row r="132" spans="2:16" ht="15" thickBot="1" x14ac:dyDescent="0.35"/>
    <row r="133" spans="2:16" ht="15" thickBot="1" x14ac:dyDescent="0.35">
      <c r="B133" s="26" t="s">
        <v>108</v>
      </c>
      <c r="C133" s="38">
        <v>107403</v>
      </c>
    </row>
    <row r="134" spans="2:16" ht="15" thickBot="1" x14ac:dyDescent="0.35">
      <c r="B134" s="26" t="s">
        <v>109</v>
      </c>
      <c r="C134" s="38">
        <v>0</v>
      </c>
    </row>
    <row r="135" spans="2:16" ht="15" thickBot="1" x14ac:dyDescent="0.35">
      <c r="B135" s="26" t="s">
        <v>110</v>
      </c>
      <c r="C135" s="38">
        <v>144748</v>
      </c>
    </row>
    <row r="136" spans="2:16" ht="15" thickBot="1" x14ac:dyDescent="0.35">
      <c r="B136" s="26" t="s">
        <v>111</v>
      </c>
      <c r="C136" s="38">
        <v>144748</v>
      </c>
    </row>
    <row r="137" spans="2:16" ht="15" thickBot="1" x14ac:dyDescent="0.35">
      <c r="B137" s="26" t="s">
        <v>112</v>
      </c>
      <c r="C137" s="38">
        <v>0</v>
      </c>
    </row>
    <row r="138" spans="2:16" ht="15" thickBot="1" x14ac:dyDescent="0.35">
      <c r="B138" s="26" t="s">
        <v>113</v>
      </c>
      <c r="C138" s="38"/>
    </row>
    <row r="139" spans="2:16" ht="15" thickBot="1" x14ac:dyDescent="0.35">
      <c r="B139" s="26" t="s">
        <v>114</v>
      </c>
      <c r="C139" s="38"/>
    </row>
    <row r="140" spans="2:16" ht="15" thickBot="1" x14ac:dyDescent="0.35">
      <c r="B140" s="26" t="s">
        <v>115</v>
      </c>
      <c r="C140" s="38">
        <v>0</v>
      </c>
    </row>
    <row r="142" spans="2:16" x14ac:dyDescent="0.3">
      <c r="B142" s="29" t="s">
        <v>116</v>
      </c>
    </row>
    <row r="144" spans="2:16" x14ac:dyDescent="0.3">
      <c r="B144" s="39" t="s">
        <v>213</v>
      </c>
    </row>
    <row r="145" spans="2:2" x14ac:dyDescent="0.3">
      <c r="B145" s="39" t="s">
        <v>271</v>
      </c>
    </row>
  </sheetData>
  <hyperlinks>
    <hyperlink ref="A68" r:id="rId1" display="https://miau.my-x.hu/myx-free/coco/test/202438420250728140107.html" xr:uid="{95E87773-B567-49EB-A366-AF90F4215A63}"/>
    <hyperlink ref="B142" r:id="rId2" display="https://miau.my-x.hu/myx-free/coco/test/839258120250804131729.html" xr:uid="{E70BB50E-AD48-4327-8322-FA38821CA0CC}"/>
    <hyperlink ref="S68" r:id="rId3" display="https://miau.my-x.hu/myx-free/coco/test/163843320250804132530.html" xr:uid="{DB9DA31B-48E1-44F0-BDAD-18DD30A470A6}"/>
    <hyperlink ref="AL68" r:id="rId4" display="https://miau.my-x.hu/myx-free/coco/test/591901720250804133857.html" xr:uid="{9D5D73DA-C1BB-4FB2-8B65-E47A86F7B46F}"/>
    <hyperlink ref="BE68" r:id="rId5" display="https://miau.my-x.hu/myx-free/coco/test/859680420250804142842.html" xr:uid="{7D784858-9053-4A6E-9C21-EEDF8BC6FE2C}"/>
  </hyperlinks>
  <pageMargins left="0.7" right="0.7" top="0.75" bottom="0.75" header="0.3" footer="0.3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3B51-8BE6-40E8-A90E-3F9F0863E2C3}">
  <dimension ref="A1:BT145"/>
  <sheetViews>
    <sheetView topLeftCell="Z1" zoomScale="68" workbookViewId="0">
      <selection activeCell="BE1" sqref="BE1:BT71"/>
    </sheetView>
  </sheetViews>
  <sheetFormatPr defaultRowHeight="14.4" x14ac:dyDescent="0.3"/>
  <sheetData>
    <row r="1" spans="1:69" ht="18" x14ac:dyDescent="0.3">
      <c r="A1" s="20"/>
      <c r="Q1" t="s">
        <v>326</v>
      </c>
      <c r="R1" t="s">
        <v>217</v>
      </c>
      <c r="S1" s="20"/>
      <c r="AJ1" t="s">
        <v>327</v>
      </c>
      <c r="AK1" t="s">
        <v>217</v>
      </c>
      <c r="AL1" s="20"/>
      <c r="BC1" t="s">
        <v>327</v>
      </c>
      <c r="BD1" t="s">
        <v>409</v>
      </c>
      <c r="BE1" s="20"/>
    </row>
    <row r="2" spans="1:69" x14ac:dyDescent="0.3">
      <c r="A2" s="21"/>
      <c r="S2" s="21"/>
      <c r="AL2" s="21"/>
      <c r="BE2" s="21"/>
    </row>
    <row r="5" spans="1:69" ht="18" x14ac:dyDescent="0.3">
      <c r="A5" s="22" t="s">
        <v>49</v>
      </c>
      <c r="B5" s="23">
        <v>7402087</v>
      </c>
      <c r="C5" s="22" t="s">
        <v>50</v>
      </c>
      <c r="D5" s="23">
        <v>11</v>
      </c>
      <c r="E5" s="22" t="s">
        <v>51</v>
      </c>
      <c r="F5" s="23">
        <v>11</v>
      </c>
      <c r="G5" s="22" t="s">
        <v>52</v>
      </c>
      <c r="H5" s="23">
        <v>11</v>
      </c>
      <c r="I5" s="22" t="s">
        <v>53</v>
      </c>
      <c r="J5" s="23">
        <v>0</v>
      </c>
      <c r="K5" s="22" t="s">
        <v>54</v>
      </c>
      <c r="L5" s="23" t="s">
        <v>148</v>
      </c>
      <c r="S5" s="36" t="s">
        <v>49</v>
      </c>
      <c r="T5" s="37">
        <v>7706595</v>
      </c>
      <c r="U5" s="36" t="s">
        <v>50</v>
      </c>
      <c r="V5" s="37">
        <v>11</v>
      </c>
      <c r="W5" s="36" t="s">
        <v>51</v>
      </c>
      <c r="X5" s="37">
        <v>11</v>
      </c>
      <c r="Y5" s="36" t="s">
        <v>52</v>
      </c>
      <c r="Z5" s="37">
        <v>11</v>
      </c>
      <c r="AA5" s="36" t="s">
        <v>53</v>
      </c>
      <c r="AB5" s="37">
        <v>0</v>
      </c>
      <c r="AC5" s="36" t="s">
        <v>54</v>
      </c>
      <c r="AD5" s="37" t="s">
        <v>288</v>
      </c>
      <c r="AL5" s="36" t="s">
        <v>49</v>
      </c>
      <c r="AM5" s="37">
        <v>3792760</v>
      </c>
      <c r="AN5" s="36" t="s">
        <v>50</v>
      </c>
      <c r="AO5" s="37">
        <v>11</v>
      </c>
      <c r="AP5" s="36" t="s">
        <v>51</v>
      </c>
      <c r="AQ5" s="37">
        <v>11</v>
      </c>
      <c r="AR5" s="36" t="s">
        <v>52</v>
      </c>
      <c r="AS5" s="37">
        <v>11</v>
      </c>
      <c r="AT5" s="36" t="s">
        <v>53</v>
      </c>
      <c r="AU5" s="37">
        <v>0</v>
      </c>
      <c r="AV5" s="36" t="s">
        <v>54</v>
      </c>
      <c r="AW5" s="37" t="s">
        <v>341</v>
      </c>
      <c r="BE5" s="36" t="s">
        <v>49</v>
      </c>
      <c r="BF5" s="37">
        <v>6218004</v>
      </c>
      <c r="BG5" s="36" t="s">
        <v>50</v>
      </c>
      <c r="BH5" s="37">
        <v>11</v>
      </c>
      <c r="BI5" s="36" t="s">
        <v>51</v>
      </c>
      <c r="BJ5" s="37">
        <v>11</v>
      </c>
      <c r="BK5" s="36" t="s">
        <v>52</v>
      </c>
      <c r="BL5" s="37">
        <v>11</v>
      </c>
      <c r="BM5" s="36" t="s">
        <v>53</v>
      </c>
      <c r="BN5" s="37">
        <v>0</v>
      </c>
      <c r="BO5" s="36" t="s">
        <v>54</v>
      </c>
      <c r="BP5" s="37" t="s">
        <v>410</v>
      </c>
    </row>
    <row r="6" spans="1:69" ht="18.600000000000001" thickBot="1" x14ac:dyDescent="0.35">
      <c r="A6" s="20"/>
      <c r="S6" s="20"/>
      <c r="AL6" s="20"/>
      <c r="BE6" s="20"/>
    </row>
    <row r="7" spans="1:69" ht="15" thickBot="1" x14ac:dyDescent="0.35">
      <c r="A7" s="24" t="s">
        <v>56</v>
      </c>
      <c r="B7" s="24" t="s">
        <v>57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4" t="s">
        <v>63</v>
      </c>
      <c r="I7" s="24" t="s">
        <v>64</v>
      </c>
      <c r="J7" s="24" t="s">
        <v>65</v>
      </c>
      <c r="K7" s="24" t="s">
        <v>124</v>
      </c>
      <c r="L7" s="24" t="s">
        <v>125</v>
      </c>
      <c r="M7" s="24" t="s">
        <v>126</v>
      </c>
      <c r="S7" s="24" t="s">
        <v>56</v>
      </c>
      <c r="T7" s="24" t="s">
        <v>57</v>
      </c>
      <c r="U7" s="24" t="s">
        <v>58</v>
      </c>
      <c r="V7" s="24" t="s">
        <v>59</v>
      </c>
      <c r="W7" s="24" t="s">
        <v>60</v>
      </c>
      <c r="X7" s="24" t="s">
        <v>61</v>
      </c>
      <c r="Y7" s="24" t="s">
        <v>62</v>
      </c>
      <c r="Z7" s="24" t="s">
        <v>63</v>
      </c>
      <c r="AA7" s="24" t="s">
        <v>64</v>
      </c>
      <c r="AB7" s="24" t="s">
        <v>65</v>
      </c>
      <c r="AC7" s="24" t="s">
        <v>124</v>
      </c>
      <c r="AD7" s="24" t="s">
        <v>125</v>
      </c>
      <c r="AE7" s="24" t="s">
        <v>126</v>
      </c>
      <c r="AL7" s="24" t="s">
        <v>56</v>
      </c>
      <c r="AM7" s="24" t="s">
        <v>57</v>
      </c>
      <c r="AN7" s="24" t="s">
        <v>58</v>
      </c>
      <c r="AO7" s="24" t="s">
        <v>59</v>
      </c>
      <c r="AP7" s="24" t="s">
        <v>60</v>
      </c>
      <c r="AQ7" s="24" t="s">
        <v>61</v>
      </c>
      <c r="AR7" s="24" t="s">
        <v>62</v>
      </c>
      <c r="AS7" s="24" t="s">
        <v>63</v>
      </c>
      <c r="AT7" s="24" t="s">
        <v>64</v>
      </c>
      <c r="AU7" s="24" t="s">
        <v>65</v>
      </c>
      <c r="AV7" s="24" t="s">
        <v>124</v>
      </c>
      <c r="AW7" s="24" t="s">
        <v>125</v>
      </c>
      <c r="AX7" s="24" t="s">
        <v>126</v>
      </c>
      <c r="BE7" s="24" t="s">
        <v>56</v>
      </c>
      <c r="BF7" s="24" t="s">
        <v>57</v>
      </c>
      <c r="BG7" s="24" t="s">
        <v>58</v>
      </c>
      <c r="BH7" s="24" t="s">
        <v>59</v>
      </c>
      <c r="BI7" s="24" t="s">
        <v>60</v>
      </c>
      <c r="BJ7" s="24" t="s">
        <v>61</v>
      </c>
      <c r="BK7" s="24" t="s">
        <v>62</v>
      </c>
      <c r="BL7" s="24" t="s">
        <v>63</v>
      </c>
      <c r="BM7" s="24" t="s">
        <v>64</v>
      </c>
      <c r="BN7" s="24" t="s">
        <v>65</v>
      </c>
      <c r="BO7" s="24" t="s">
        <v>124</v>
      </c>
      <c r="BP7" s="24" t="s">
        <v>125</v>
      </c>
      <c r="BQ7" s="24" t="s">
        <v>126</v>
      </c>
    </row>
    <row r="8" spans="1:69" ht="15" thickBot="1" x14ac:dyDescent="0.35">
      <c r="A8" s="24" t="s">
        <v>67</v>
      </c>
      <c r="B8" s="25">
        <v>11</v>
      </c>
      <c r="C8" s="25">
        <v>1</v>
      </c>
      <c r="D8" s="25">
        <v>8</v>
      </c>
      <c r="E8" s="25">
        <v>6</v>
      </c>
      <c r="F8" s="25">
        <v>4</v>
      </c>
      <c r="G8" s="25">
        <v>3</v>
      </c>
      <c r="H8" s="25">
        <v>3</v>
      </c>
      <c r="I8" s="25">
        <v>6</v>
      </c>
      <c r="J8" s="25">
        <v>5</v>
      </c>
      <c r="K8" s="25">
        <v>3</v>
      </c>
      <c r="L8" s="25">
        <v>3</v>
      </c>
      <c r="M8" s="25">
        <v>169436</v>
      </c>
      <c r="S8" s="24" t="s">
        <v>67</v>
      </c>
      <c r="T8" s="25">
        <v>11</v>
      </c>
      <c r="U8" s="25">
        <v>11</v>
      </c>
      <c r="V8" s="25">
        <v>3</v>
      </c>
      <c r="W8" s="25">
        <v>5</v>
      </c>
      <c r="X8" s="25">
        <v>5</v>
      </c>
      <c r="Y8" s="25">
        <v>1</v>
      </c>
      <c r="Z8" s="25">
        <v>5</v>
      </c>
      <c r="AA8" s="25">
        <v>6</v>
      </c>
      <c r="AB8" s="25">
        <v>10</v>
      </c>
      <c r="AC8" s="25">
        <v>2</v>
      </c>
      <c r="AD8" s="25">
        <v>2</v>
      </c>
      <c r="AE8" s="25">
        <v>169436</v>
      </c>
      <c r="AL8" s="24" t="s">
        <v>67</v>
      </c>
      <c r="AM8" s="25">
        <v>1</v>
      </c>
      <c r="AN8" s="25">
        <v>1</v>
      </c>
      <c r="AO8" s="25">
        <v>3</v>
      </c>
      <c r="AP8" s="25">
        <v>7</v>
      </c>
      <c r="AQ8" s="25">
        <v>6</v>
      </c>
      <c r="AR8" s="25">
        <v>1</v>
      </c>
      <c r="AS8" s="25">
        <v>5</v>
      </c>
      <c r="AT8" s="25">
        <v>6</v>
      </c>
      <c r="AU8" s="25">
        <v>2</v>
      </c>
      <c r="AV8" s="25">
        <v>2</v>
      </c>
      <c r="AW8" s="25">
        <v>2</v>
      </c>
      <c r="AX8" s="25">
        <v>169436</v>
      </c>
      <c r="BE8" s="24" t="s">
        <v>67</v>
      </c>
      <c r="BF8" s="25">
        <v>1</v>
      </c>
      <c r="BG8" s="25">
        <v>1</v>
      </c>
      <c r="BH8" s="25">
        <v>1</v>
      </c>
      <c r="BI8" s="25">
        <v>6</v>
      </c>
      <c r="BJ8" s="25">
        <v>4</v>
      </c>
      <c r="BK8" s="25">
        <v>3</v>
      </c>
      <c r="BL8" s="25">
        <v>1</v>
      </c>
      <c r="BM8" s="25">
        <v>1</v>
      </c>
      <c r="BN8" s="25">
        <v>1</v>
      </c>
      <c r="BO8" s="25">
        <v>3</v>
      </c>
      <c r="BP8" s="25">
        <v>3</v>
      </c>
      <c r="BQ8" s="25">
        <v>169436</v>
      </c>
    </row>
    <row r="9" spans="1:69" ht="15" thickBot="1" x14ac:dyDescent="0.35">
      <c r="A9" s="24" t="s">
        <v>68</v>
      </c>
      <c r="B9" s="25">
        <v>9</v>
      </c>
      <c r="C9" s="25">
        <v>3</v>
      </c>
      <c r="D9" s="25">
        <v>7</v>
      </c>
      <c r="E9" s="25">
        <v>7</v>
      </c>
      <c r="F9" s="25">
        <v>1</v>
      </c>
      <c r="G9" s="25">
        <v>7</v>
      </c>
      <c r="H9" s="25">
        <v>3</v>
      </c>
      <c r="I9" s="25">
        <v>6</v>
      </c>
      <c r="J9" s="25">
        <v>5</v>
      </c>
      <c r="K9" s="25">
        <v>4</v>
      </c>
      <c r="L9" s="25">
        <v>4</v>
      </c>
      <c r="M9" s="25">
        <v>144504</v>
      </c>
      <c r="S9" s="24" t="s">
        <v>68</v>
      </c>
      <c r="T9" s="25">
        <v>9</v>
      </c>
      <c r="U9" s="25">
        <v>9</v>
      </c>
      <c r="V9" s="25">
        <v>7</v>
      </c>
      <c r="W9" s="25">
        <v>7</v>
      </c>
      <c r="X9" s="25">
        <v>10</v>
      </c>
      <c r="Y9" s="25">
        <v>6</v>
      </c>
      <c r="Z9" s="25">
        <v>1</v>
      </c>
      <c r="AA9" s="25">
        <v>10</v>
      </c>
      <c r="AB9" s="25">
        <v>3</v>
      </c>
      <c r="AC9" s="25">
        <v>9</v>
      </c>
      <c r="AD9" s="25">
        <v>9</v>
      </c>
      <c r="AE9" s="25">
        <v>144504</v>
      </c>
      <c r="AL9" s="24" t="s">
        <v>68</v>
      </c>
      <c r="AM9" s="25">
        <v>3</v>
      </c>
      <c r="AN9" s="25">
        <v>3</v>
      </c>
      <c r="AO9" s="25">
        <v>7</v>
      </c>
      <c r="AP9" s="25">
        <v>4</v>
      </c>
      <c r="AQ9" s="25">
        <v>1</v>
      </c>
      <c r="AR9" s="25">
        <v>6</v>
      </c>
      <c r="AS9" s="25">
        <v>1</v>
      </c>
      <c r="AT9" s="25">
        <v>2</v>
      </c>
      <c r="AU9" s="25">
        <v>9</v>
      </c>
      <c r="AV9" s="25">
        <v>9</v>
      </c>
      <c r="AW9" s="25">
        <v>9</v>
      </c>
      <c r="AX9" s="25">
        <v>144504</v>
      </c>
      <c r="BE9" s="24" t="s">
        <v>68</v>
      </c>
      <c r="BF9" s="25">
        <v>3</v>
      </c>
      <c r="BG9" s="25">
        <v>3</v>
      </c>
      <c r="BH9" s="25">
        <v>5</v>
      </c>
      <c r="BI9" s="25">
        <v>7</v>
      </c>
      <c r="BJ9" s="25">
        <v>1</v>
      </c>
      <c r="BK9" s="25">
        <v>7</v>
      </c>
      <c r="BL9" s="25">
        <v>1</v>
      </c>
      <c r="BM9" s="25">
        <v>1</v>
      </c>
      <c r="BN9" s="25">
        <v>1</v>
      </c>
      <c r="BO9" s="25">
        <v>4</v>
      </c>
      <c r="BP9" s="25">
        <v>4</v>
      </c>
      <c r="BQ9" s="25">
        <v>144504</v>
      </c>
    </row>
    <row r="10" spans="1:69" ht="15" thickBot="1" x14ac:dyDescent="0.35">
      <c r="A10" s="24" t="s">
        <v>69</v>
      </c>
      <c r="B10" s="25">
        <v>10</v>
      </c>
      <c r="C10" s="25">
        <v>2</v>
      </c>
      <c r="D10" s="25">
        <v>6</v>
      </c>
      <c r="E10" s="25">
        <v>5</v>
      </c>
      <c r="F10" s="25">
        <v>3</v>
      </c>
      <c r="G10" s="25">
        <v>6</v>
      </c>
      <c r="H10" s="25">
        <v>3</v>
      </c>
      <c r="I10" s="25">
        <v>6</v>
      </c>
      <c r="J10" s="25">
        <v>5</v>
      </c>
      <c r="K10" s="25">
        <v>1</v>
      </c>
      <c r="L10" s="25">
        <v>1</v>
      </c>
      <c r="M10" s="25">
        <v>156535</v>
      </c>
      <c r="S10" s="24" t="s">
        <v>69</v>
      </c>
      <c r="T10" s="25">
        <v>8</v>
      </c>
      <c r="U10" s="25">
        <v>8</v>
      </c>
      <c r="V10" s="25">
        <v>1</v>
      </c>
      <c r="W10" s="25">
        <v>9</v>
      </c>
      <c r="X10" s="25">
        <v>8</v>
      </c>
      <c r="Y10" s="25">
        <v>2</v>
      </c>
      <c r="Z10" s="25">
        <v>10</v>
      </c>
      <c r="AA10" s="25">
        <v>11</v>
      </c>
      <c r="AB10" s="25">
        <v>4</v>
      </c>
      <c r="AC10" s="25">
        <v>1</v>
      </c>
      <c r="AD10" s="25">
        <v>1</v>
      </c>
      <c r="AE10" s="25">
        <v>156535</v>
      </c>
      <c r="AL10" s="24" t="s">
        <v>69</v>
      </c>
      <c r="AM10" s="25">
        <v>4</v>
      </c>
      <c r="AN10" s="25">
        <v>4</v>
      </c>
      <c r="AO10" s="25">
        <v>1</v>
      </c>
      <c r="AP10" s="25">
        <v>1</v>
      </c>
      <c r="AQ10" s="25">
        <v>3</v>
      </c>
      <c r="AR10" s="25">
        <v>2</v>
      </c>
      <c r="AS10" s="25">
        <v>10</v>
      </c>
      <c r="AT10" s="25">
        <v>1</v>
      </c>
      <c r="AU10" s="25">
        <v>8</v>
      </c>
      <c r="AV10" s="25">
        <v>1</v>
      </c>
      <c r="AW10" s="25">
        <v>1</v>
      </c>
      <c r="AX10" s="25">
        <v>156535</v>
      </c>
      <c r="BE10" s="24" t="s">
        <v>69</v>
      </c>
      <c r="BF10" s="25">
        <v>2</v>
      </c>
      <c r="BG10" s="25">
        <v>2</v>
      </c>
      <c r="BH10" s="25">
        <v>6</v>
      </c>
      <c r="BI10" s="25">
        <v>5</v>
      </c>
      <c r="BJ10" s="25">
        <v>3</v>
      </c>
      <c r="BK10" s="25">
        <v>6</v>
      </c>
      <c r="BL10" s="25">
        <v>1</v>
      </c>
      <c r="BM10" s="25">
        <v>1</v>
      </c>
      <c r="BN10" s="25">
        <v>1</v>
      </c>
      <c r="BO10" s="25">
        <v>1</v>
      </c>
      <c r="BP10" s="25">
        <v>1</v>
      </c>
      <c r="BQ10" s="25">
        <v>156535</v>
      </c>
    </row>
    <row r="11" spans="1:69" ht="15" thickBot="1" x14ac:dyDescent="0.35">
      <c r="A11" s="24" t="s">
        <v>70</v>
      </c>
      <c r="B11" s="25">
        <v>8</v>
      </c>
      <c r="C11" s="25">
        <v>4</v>
      </c>
      <c r="D11" s="25">
        <v>8</v>
      </c>
      <c r="E11" s="25">
        <v>9</v>
      </c>
      <c r="F11" s="25">
        <v>2</v>
      </c>
      <c r="G11" s="25">
        <v>5</v>
      </c>
      <c r="H11" s="25">
        <v>3</v>
      </c>
      <c r="I11" s="25">
        <v>6</v>
      </c>
      <c r="J11" s="25">
        <v>5</v>
      </c>
      <c r="K11" s="25">
        <v>2</v>
      </c>
      <c r="L11" s="25">
        <v>2</v>
      </c>
      <c r="M11" s="25">
        <v>141165</v>
      </c>
      <c r="S11" s="24" t="s">
        <v>70</v>
      </c>
      <c r="T11" s="25">
        <v>4</v>
      </c>
      <c r="U11" s="25">
        <v>4</v>
      </c>
      <c r="V11" s="25">
        <v>8</v>
      </c>
      <c r="W11" s="25">
        <v>6</v>
      </c>
      <c r="X11" s="25">
        <v>3</v>
      </c>
      <c r="Y11" s="25">
        <v>8</v>
      </c>
      <c r="Z11" s="25">
        <v>7</v>
      </c>
      <c r="AA11" s="25">
        <v>1</v>
      </c>
      <c r="AB11" s="25">
        <v>5</v>
      </c>
      <c r="AC11" s="25">
        <v>6</v>
      </c>
      <c r="AD11" s="25">
        <v>6</v>
      </c>
      <c r="AE11" s="25">
        <v>141165</v>
      </c>
      <c r="AL11" s="24" t="s">
        <v>70</v>
      </c>
      <c r="AM11" s="25">
        <v>8</v>
      </c>
      <c r="AN11" s="25">
        <v>8</v>
      </c>
      <c r="AO11" s="25">
        <v>8</v>
      </c>
      <c r="AP11" s="25">
        <v>6</v>
      </c>
      <c r="AQ11" s="25">
        <v>8</v>
      </c>
      <c r="AR11" s="25">
        <v>8</v>
      </c>
      <c r="AS11" s="25">
        <v>7</v>
      </c>
      <c r="AT11" s="25">
        <v>11</v>
      </c>
      <c r="AU11" s="25">
        <v>7</v>
      </c>
      <c r="AV11" s="25">
        <v>6</v>
      </c>
      <c r="AW11" s="25">
        <v>6</v>
      </c>
      <c r="AX11" s="25">
        <v>141165</v>
      </c>
      <c r="BE11" s="24" t="s">
        <v>70</v>
      </c>
      <c r="BF11" s="25">
        <v>4</v>
      </c>
      <c r="BG11" s="25">
        <v>4</v>
      </c>
      <c r="BH11" s="25">
        <v>1</v>
      </c>
      <c r="BI11" s="25">
        <v>9</v>
      </c>
      <c r="BJ11" s="25">
        <v>2</v>
      </c>
      <c r="BK11" s="25">
        <v>5</v>
      </c>
      <c r="BL11" s="25">
        <v>1</v>
      </c>
      <c r="BM11" s="25">
        <v>1</v>
      </c>
      <c r="BN11" s="25">
        <v>1</v>
      </c>
      <c r="BO11" s="25">
        <v>2</v>
      </c>
      <c r="BP11" s="25">
        <v>2</v>
      </c>
      <c r="BQ11" s="25">
        <v>141165</v>
      </c>
    </row>
    <row r="12" spans="1:69" ht="15" thickBot="1" x14ac:dyDescent="0.35">
      <c r="A12" s="24" t="s">
        <v>71</v>
      </c>
      <c r="B12" s="25">
        <v>3</v>
      </c>
      <c r="C12" s="25">
        <v>9</v>
      </c>
      <c r="D12" s="25">
        <v>1</v>
      </c>
      <c r="E12" s="25">
        <v>3</v>
      </c>
      <c r="F12" s="25">
        <v>6</v>
      </c>
      <c r="G12" s="25">
        <v>11</v>
      </c>
      <c r="H12" s="25">
        <v>3</v>
      </c>
      <c r="I12" s="25">
        <v>2</v>
      </c>
      <c r="J12" s="25">
        <v>2</v>
      </c>
      <c r="K12" s="25">
        <v>9</v>
      </c>
      <c r="L12" s="25">
        <v>9</v>
      </c>
      <c r="M12" s="25">
        <v>58969</v>
      </c>
      <c r="S12" s="24" t="s">
        <v>71</v>
      </c>
      <c r="T12" s="25">
        <v>10</v>
      </c>
      <c r="U12" s="25">
        <v>10</v>
      </c>
      <c r="V12" s="25">
        <v>9</v>
      </c>
      <c r="W12" s="25">
        <v>1</v>
      </c>
      <c r="X12" s="25">
        <v>5</v>
      </c>
      <c r="Y12" s="25">
        <v>5</v>
      </c>
      <c r="Z12" s="25">
        <v>8</v>
      </c>
      <c r="AA12" s="25">
        <v>3</v>
      </c>
      <c r="AB12" s="25">
        <v>8</v>
      </c>
      <c r="AC12" s="25">
        <v>4</v>
      </c>
      <c r="AD12" s="25">
        <v>4</v>
      </c>
      <c r="AE12" s="25">
        <v>58969</v>
      </c>
      <c r="AL12" s="24" t="s">
        <v>71</v>
      </c>
      <c r="AM12" s="25">
        <v>2</v>
      </c>
      <c r="AN12" s="25">
        <v>2</v>
      </c>
      <c r="AO12" s="25">
        <v>9</v>
      </c>
      <c r="AP12" s="25">
        <v>11</v>
      </c>
      <c r="AQ12" s="25">
        <v>6</v>
      </c>
      <c r="AR12" s="25">
        <v>5</v>
      </c>
      <c r="AS12" s="25">
        <v>8</v>
      </c>
      <c r="AT12" s="25">
        <v>8</v>
      </c>
      <c r="AU12" s="25">
        <v>4</v>
      </c>
      <c r="AV12" s="25">
        <v>4</v>
      </c>
      <c r="AW12" s="25">
        <v>4</v>
      </c>
      <c r="AX12" s="25">
        <v>58969</v>
      </c>
      <c r="BE12" s="24" t="s">
        <v>71</v>
      </c>
      <c r="BF12" s="25">
        <v>9</v>
      </c>
      <c r="BG12" s="25">
        <v>9</v>
      </c>
      <c r="BH12" s="25">
        <v>11</v>
      </c>
      <c r="BI12" s="25">
        <v>3</v>
      </c>
      <c r="BJ12" s="25">
        <v>6</v>
      </c>
      <c r="BK12" s="25">
        <v>11</v>
      </c>
      <c r="BL12" s="25">
        <v>1</v>
      </c>
      <c r="BM12" s="25">
        <v>10</v>
      </c>
      <c r="BN12" s="25">
        <v>10</v>
      </c>
      <c r="BO12" s="25">
        <v>9</v>
      </c>
      <c r="BP12" s="25">
        <v>9</v>
      </c>
      <c r="BQ12" s="25">
        <v>58969</v>
      </c>
    </row>
    <row r="13" spans="1:69" ht="15" thickBot="1" x14ac:dyDescent="0.35">
      <c r="A13" s="24" t="s">
        <v>72</v>
      </c>
      <c r="B13" s="25">
        <v>7</v>
      </c>
      <c r="C13" s="25">
        <v>5</v>
      </c>
      <c r="D13" s="25">
        <v>5</v>
      </c>
      <c r="E13" s="25">
        <v>8</v>
      </c>
      <c r="F13" s="25">
        <v>6</v>
      </c>
      <c r="G13" s="25">
        <v>2</v>
      </c>
      <c r="H13" s="25">
        <v>3</v>
      </c>
      <c r="I13" s="25">
        <v>3</v>
      </c>
      <c r="J13" s="25">
        <v>5</v>
      </c>
      <c r="K13" s="25">
        <v>5</v>
      </c>
      <c r="L13" s="25">
        <v>5</v>
      </c>
      <c r="M13" s="25">
        <v>58076</v>
      </c>
      <c r="S13" s="24" t="s">
        <v>72</v>
      </c>
      <c r="T13" s="25">
        <v>6</v>
      </c>
      <c r="U13" s="25">
        <v>6</v>
      </c>
      <c r="V13" s="25">
        <v>4</v>
      </c>
      <c r="W13" s="25">
        <v>2</v>
      </c>
      <c r="X13" s="25">
        <v>3</v>
      </c>
      <c r="Y13" s="25">
        <v>7</v>
      </c>
      <c r="Z13" s="25">
        <v>9</v>
      </c>
      <c r="AA13" s="25">
        <v>9</v>
      </c>
      <c r="AB13" s="25">
        <v>7</v>
      </c>
      <c r="AC13" s="25">
        <v>5</v>
      </c>
      <c r="AD13" s="25">
        <v>5</v>
      </c>
      <c r="AE13" s="25">
        <v>58076</v>
      </c>
      <c r="AL13" s="24" t="s">
        <v>72</v>
      </c>
      <c r="AM13" s="25">
        <v>6</v>
      </c>
      <c r="AN13" s="25">
        <v>6</v>
      </c>
      <c r="AO13" s="25">
        <v>4</v>
      </c>
      <c r="AP13" s="25">
        <v>10</v>
      </c>
      <c r="AQ13" s="25">
        <v>8</v>
      </c>
      <c r="AR13" s="25">
        <v>7</v>
      </c>
      <c r="AS13" s="25">
        <v>9</v>
      </c>
      <c r="AT13" s="25">
        <v>3</v>
      </c>
      <c r="AU13" s="25">
        <v>5</v>
      </c>
      <c r="AV13" s="25">
        <v>5</v>
      </c>
      <c r="AW13" s="25">
        <v>5</v>
      </c>
      <c r="AX13" s="25">
        <v>58076</v>
      </c>
      <c r="BE13" s="24" t="s">
        <v>72</v>
      </c>
      <c r="BF13" s="25">
        <v>5</v>
      </c>
      <c r="BG13" s="25">
        <v>5</v>
      </c>
      <c r="BH13" s="25">
        <v>7</v>
      </c>
      <c r="BI13" s="25">
        <v>8</v>
      </c>
      <c r="BJ13" s="25">
        <v>6</v>
      </c>
      <c r="BK13" s="25">
        <v>2</v>
      </c>
      <c r="BL13" s="25">
        <v>1</v>
      </c>
      <c r="BM13" s="25">
        <v>9</v>
      </c>
      <c r="BN13" s="25">
        <v>1</v>
      </c>
      <c r="BO13" s="25">
        <v>5</v>
      </c>
      <c r="BP13" s="25">
        <v>5</v>
      </c>
      <c r="BQ13" s="25">
        <v>58076</v>
      </c>
    </row>
    <row r="14" spans="1:69" ht="15" thickBot="1" x14ac:dyDescent="0.35">
      <c r="A14" s="24" t="s">
        <v>73</v>
      </c>
      <c r="B14" s="25">
        <v>2</v>
      </c>
      <c r="C14" s="25">
        <v>10</v>
      </c>
      <c r="D14" s="25">
        <v>8</v>
      </c>
      <c r="E14" s="25">
        <v>10</v>
      </c>
      <c r="F14" s="25">
        <v>6</v>
      </c>
      <c r="G14" s="25">
        <v>1</v>
      </c>
      <c r="H14" s="25">
        <v>3</v>
      </c>
      <c r="I14" s="25">
        <v>6</v>
      </c>
      <c r="J14" s="25">
        <v>5</v>
      </c>
      <c r="K14" s="25">
        <v>11</v>
      </c>
      <c r="L14" s="25">
        <v>11</v>
      </c>
      <c r="M14" s="25">
        <v>81428</v>
      </c>
      <c r="S14" s="24" t="s">
        <v>73</v>
      </c>
      <c r="T14" s="25">
        <v>2</v>
      </c>
      <c r="U14" s="25">
        <v>2</v>
      </c>
      <c r="V14" s="25">
        <v>6</v>
      </c>
      <c r="W14" s="25">
        <v>3</v>
      </c>
      <c r="X14" s="25">
        <v>1</v>
      </c>
      <c r="Y14" s="25">
        <v>8</v>
      </c>
      <c r="Z14" s="25">
        <v>2</v>
      </c>
      <c r="AA14" s="25">
        <v>2</v>
      </c>
      <c r="AB14" s="25">
        <v>11</v>
      </c>
      <c r="AC14" s="25">
        <v>11</v>
      </c>
      <c r="AD14" s="25">
        <v>11</v>
      </c>
      <c r="AE14" s="25">
        <v>81428</v>
      </c>
      <c r="AL14" s="24" t="s">
        <v>73</v>
      </c>
      <c r="AM14" s="25">
        <v>10</v>
      </c>
      <c r="AN14" s="25">
        <v>10</v>
      </c>
      <c r="AO14" s="25">
        <v>6</v>
      </c>
      <c r="AP14" s="25">
        <v>9</v>
      </c>
      <c r="AQ14" s="25">
        <v>11</v>
      </c>
      <c r="AR14" s="25">
        <v>8</v>
      </c>
      <c r="AS14" s="25">
        <v>2</v>
      </c>
      <c r="AT14" s="25">
        <v>10</v>
      </c>
      <c r="AU14" s="25">
        <v>1</v>
      </c>
      <c r="AV14" s="25">
        <v>11</v>
      </c>
      <c r="AW14" s="25">
        <v>11</v>
      </c>
      <c r="AX14" s="25">
        <v>81428</v>
      </c>
      <c r="BE14" s="24" t="s">
        <v>73</v>
      </c>
      <c r="BF14" s="25">
        <v>10</v>
      </c>
      <c r="BG14" s="25">
        <v>10</v>
      </c>
      <c r="BH14" s="25">
        <v>1</v>
      </c>
      <c r="BI14" s="25">
        <v>10</v>
      </c>
      <c r="BJ14" s="25">
        <v>6</v>
      </c>
      <c r="BK14" s="25">
        <v>1</v>
      </c>
      <c r="BL14" s="25">
        <v>1</v>
      </c>
      <c r="BM14" s="25">
        <v>1</v>
      </c>
      <c r="BN14" s="25">
        <v>1</v>
      </c>
      <c r="BO14" s="25">
        <v>11</v>
      </c>
      <c r="BP14" s="25">
        <v>11</v>
      </c>
      <c r="BQ14" s="25">
        <v>81428</v>
      </c>
    </row>
    <row r="15" spans="1:69" ht="15" thickBot="1" x14ac:dyDescent="0.35">
      <c r="A15" s="24" t="s">
        <v>74</v>
      </c>
      <c r="B15" s="25">
        <v>5</v>
      </c>
      <c r="C15" s="25">
        <v>7</v>
      </c>
      <c r="D15" s="25">
        <v>2</v>
      </c>
      <c r="E15" s="25">
        <v>1</v>
      </c>
      <c r="F15" s="25">
        <v>6</v>
      </c>
      <c r="G15" s="25">
        <v>10</v>
      </c>
      <c r="H15" s="25">
        <v>3</v>
      </c>
      <c r="I15" s="25">
        <v>4</v>
      </c>
      <c r="J15" s="25">
        <v>3</v>
      </c>
      <c r="K15" s="25">
        <v>7</v>
      </c>
      <c r="L15" s="25">
        <v>7</v>
      </c>
      <c r="M15" s="25">
        <v>90168</v>
      </c>
      <c r="S15" s="24" t="s">
        <v>74</v>
      </c>
      <c r="T15" s="25">
        <v>1</v>
      </c>
      <c r="U15" s="25">
        <v>1</v>
      </c>
      <c r="V15" s="25">
        <v>5</v>
      </c>
      <c r="W15" s="25">
        <v>7</v>
      </c>
      <c r="X15" s="25">
        <v>7</v>
      </c>
      <c r="Y15" s="25">
        <v>3</v>
      </c>
      <c r="Z15" s="25">
        <v>11</v>
      </c>
      <c r="AA15" s="25">
        <v>3</v>
      </c>
      <c r="AB15" s="25">
        <v>6</v>
      </c>
      <c r="AC15" s="25">
        <v>7</v>
      </c>
      <c r="AD15" s="25">
        <v>7</v>
      </c>
      <c r="AE15" s="25">
        <v>90168</v>
      </c>
      <c r="AL15" s="24" t="s">
        <v>74</v>
      </c>
      <c r="AM15" s="25">
        <v>11</v>
      </c>
      <c r="AN15" s="25">
        <v>11</v>
      </c>
      <c r="AO15" s="25">
        <v>5</v>
      </c>
      <c r="AP15" s="25">
        <v>4</v>
      </c>
      <c r="AQ15" s="25">
        <v>5</v>
      </c>
      <c r="AR15" s="25">
        <v>3</v>
      </c>
      <c r="AS15" s="25">
        <v>11</v>
      </c>
      <c r="AT15" s="25">
        <v>8</v>
      </c>
      <c r="AU15" s="25">
        <v>6</v>
      </c>
      <c r="AV15" s="25">
        <v>7</v>
      </c>
      <c r="AW15" s="25">
        <v>7</v>
      </c>
      <c r="AX15" s="25">
        <v>90168</v>
      </c>
      <c r="BE15" s="24" t="s">
        <v>74</v>
      </c>
      <c r="BF15" s="25">
        <v>7</v>
      </c>
      <c r="BG15" s="25">
        <v>7</v>
      </c>
      <c r="BH15" s="25">
        <v>9</v>
      </c>
      <c r="BI15" s="25">
        <v>1</v>
      </c>
      <c r="BJ15" s="25">
        <v>6</v>
      </c>
      <c r="BK15" s="25">
        <v>10</v>
      </c>
      <c r="BL15" s="25">
        <v>1</v>
      </c>
      <c r="BM15" s="25">
        <v>8</v>
      </c>
      <c r="BN15" s="25">
        <v>8</v>
      </c>
      <c r="BO15" s="25">
        <v>7</v>
      </c>
      <c r="BP15" s="25">
        <v>7</v>
      </c>
      <c r="BQ15" s="25">
        <v>90168</v>
      </c>
    </row>
    <row r="16" spans="1:69" ht="15" thickBot="1" x14ac:dyDescent="0.35">
      <c r="A16" s="24" t="s">
        <v>75</v>
      </c>
      <c r="B16" s="25">
        <v>4</v>
      </c>
      <c r="C16" s="25">
        <v>8</v>
      </c>
      <c r="D16" s="25">
        <v>2</v>
      </c>
      <c r="E16" s="25">
        <v>4</v>
      </c>
      <c r="F16" s="25">
        <v>6</v>
      </c>
      <c r="G16" s="25">
        <v>9</v>
      </c>
      <c r="H16" s="25">
        <v>1</v>
      </c>
      <c r="I16" s="25">
        <v>6</v>
      </c>
      <c r="J16" s="25">
        <v>3</v>
      </c>
      <c r="K16" s="25">
        <v>6</v>
      </c>
      <c r="L16" s="25">
        <v>6</v>
      </c>
      <c r="M16" s="25">
        <v>81532</v>
      </c>
      <c r="S16" s="24" t="s">
        <v>75</v>
      </c>
      <c r="T16" s="25">
        <v>7</v>
      </c>
      <c r="U16" s="25">
        <v>7</v>
      </c>
      <c r="V16" s="25">
        <v>10</v>
      </c>
      <c r="W16" s="25">
        <v>4</v>
      </c>
      <c r="X16" s="25">
        <v>8</v>
      </c>
      <c r="Y16" s="25">
        <v>11</v>
      </c>
      <c r="Z16" s="25">
        <v>6</v>
      </c>
      <c r="AA16" s="25">
        <v>8</v>
      </c>
      <c r="AB16" s="25">
        <v>2</v>
      </c>
      <c r="AC16" s="25">
        <v>10</v>
      </c>
      <c r="AD16" s="25">
        <v>10</v>
      </c>
      <c r="AE16" s="25">
        <v>81532</v>
      </c>
      <c r="AL16" s="24" t="s">
        <v>75</v>
      </c>
      <c r="AM16" s="25">
        <v>5</v>
      </c>
      <c r="AN16" s="25">
        <v>5</v>
      </c>
      <c r="AO16" s="25">
        <v>10</v>
      </c>
      <c r="AP16" s="25">
        <v>8</v>
      </c>
      <c r="AQ16" s="25">
        <v>3</v>
      </c>
      <c r="AR16" s="25">
        <v>11</v>
      </c>
      <c r="AS16" s="25">
        <v>6</v>
      </c>
      <c r="AT16" s="25">
        <v>4</v>
      </c>
      <c r="AU16" s="25">
        <v>10</v>
      </c>
      <c r="AV16" s="25">
        <v>10</v>
      </c>
      <c r="AW16" s="25">
        <v>10</v>
      </c>
      <c r="AX16" s="25">
        <v>81532</v>
      </c>
      <c r="BE16" s="24" t="s">
        <v>75</v>
      </c>
      <c r="BF16" s="25">
        <v>8</v>
      </c>
      <c r="BG16" s="25">
        <v>8</v>
      </c>
      <c r="BH16" s="25">
        <v>9</v>
      </c>
      <c r="BI16" s="25">
        <v>4</v>
      </c>
      <c r="BJ16" s="25">
        <v>6</v>
      </c>
      <c r="BK16" s="25">
        <v>9</v>
      </c>
      <c r="BL16" s="25">
        <v>11</v>
      </c>
      <c r="BM16" s="25">
        <v>1</v>
      </c>
      <c r="BN16" s="25">
        <v>8</v>
      </c>
      <c r="BO16" s="25">
        <v>6</v>
      </c>
      <c r="BP16" s="25">
        <v>6</v>
      </c>
      <c r="BQ16" s="25">
        <v>81532</v>
      </c>
    </row>
    <row r="17" spans="1:69" ht="15" thickBot="1" x14ac:dyDescent="0.35">
      <c r="A17" s="24" t="s">
        <v>76</v>
      </c>
      <c r="B17" s="25">
        <v>1</v>
      </c>
      <c r="C17" s="25">
        <v>11</v>
      </c>
      <c r="D17" s="25">
        <v>8</v>
      </c>
      <c r="E17" s="25">
        <v>10</v>
      </c>
      <c r="F17" s="25">
        <v>6</v>
      </c>
      <c r="G17" s="25">
        <v>4</v>
      </c>
      <c r="H17" s="25">
        <v>3</v>
      </c>
      <c r="I17" s="25">
        <v>1</v>
      </c>
      <c r="J17" s="25">
        <v>1</v>
      </c>
      <c r="K17" s="25">
        <v>10</v>
      </c>
      <c r="L17" s="25">
        <v>10</v>
      </c>
      <c r="M17" s="25">
        <v>75217</v>
      </c>
      <c r="S17" s="24" t="s">
        <v>76</v>
      </c>
      <c r="T17" s="25">
        <v>3</v>
      </c>
      <c r="U17" s="25">
        <v>3</v>
      </c>
      <c r="V17" s="25">
        <v>11</v>
      </c>
      <c r="W17" s="25">
        <v>9</v>
      </c>
      <c r="X17" s="25">
        <v>10</v>
      </c>
      <c r="Y17" s="25">
        <v>10</v>
      </c>
      <c r="Z17" s="25">
        <v>3</v>
      </c>
      <c r="AA17" s="25">
        <v>7</v>
      </c>
      <c r="AB17" s="25">
        <v>1</v>
      </c>
      <c r="AC17" s="25">
        <v>8</v>
      </c>
      <c r="AD17" s="25">
        <v>8</v>
      </c>
      <c r="AE17" s="25">
        <v>75217</v>
      </c>
      <c r="AL17" s="24" t="s">
        <v>76</v>
      </c>
      <c r="AM17" s="25">
        <v>9</v>
      </c>
      <c r="AN17" s="25">
        <v>9</v>
      </c>
      <c r="AO17" s="25">
        <v>11</v>
      </c>
      <c r="AP17" s="25">
        <v>1</v>
      </c>
      <c r="AQ17" s="25">
        <v>1</v>
      </c>
      <c r="AR17" s="25">
        <v>10</v>
      </c>
      <c r="AS17" s="25">
        <v>3</v>
      </c>
      <c r="AT17" s="25">
        <v>5</v>
      </c>
      <c r="AU17" s="25">
        <v>11</v>
      </c>
      <c r="AV17" s="25">
        <v>8</v>
      </c>
      <c r="AW17" s="25">
        <v>8</v>
      </c>
      <c r="AX17" s="25">
        <v>75217</v>
      </c>
      <c r="BE17" s="24" t="s">
        <v>76</v>
      </c>
      <c r="BF17" s="25">
        <v>11</v>
      </c>
      <c r="BG17" s="25">
        <v>11</v>
      </c>
      <c r="BH17" s="25">
        <v>1</v>
      </c>
      <c r="BI17" s="25">
        <v>10</v>
      </c>
      <c r="BJ17" s="25">
        <v>6</v>
      </c>
      <c r="BK17" s="25">
        <v>4</v>
      </c>
      <c r="BL17" s="25">
        <v>1</v>
      </c>
      <c r="BM17" s="25">
        <v>11</v>
      </c>
      <c r="BN17" s="25">
        <v>11</v>
      </c>
      <c r="BO17" s="25">
        <v>10</v>
      </c>
      <c r="BP17" s="25">
        <v>10</v>
      </c>
      <c r="BQ17" s="25">
        <v>75217</v>
      </c>
    </row>
    <row r="18" spans="1:69" ht="15" thickBot="1" x14ac:dyDescent="0.35">
      <c r="A18" s="24" t="s">
        <v>77</v>
      </c>
      <c r="B18" s="25">
        <v>6</v>
      </c>
      <c r="C18" s="25">
        <v>6</v>
      </c>
      <c r="D18" s="25">
        <v>4</v>
      </c>
      <c r="E18" s="25">
        <v>2</v>
      </c>
      <c r="F18" s="25">
        <v>5</v>
      </c>
      <c r="G18" s="25">
        <v>8</v>
      </c>
      <c r="H18" s="25">
        <v>2</v>
      </c>
      <c r="I18" s="25">
        <v>5</v>
      </c>
      <c r="J18" s="25">
        <v>5</v>
      </c>
      <c r="K18" s="25">
        <v>8</v>
      </c>
      <c r="L18" s="25">
        <v>8</v>
      </c>
      <c r="M18" s="25">
        <v>88272</v>
      </c>
      <c r="S18" s="24" t="s">
        <v>77</v>
      </c>
      <c r="T18" s="25">
        <v>5</v>
      </c>
      <c r="U18" s="25">
        <v>5</v>
      </c>
      <c r="V18" s="25">
        <v>1</v>
      </c>
      <c r="W18" s="25">
        <v>9</v>
      </c>
      <c r="X18" s="25">
        <v>2</v>
      </c>
      <c r="Y18" s="25">
        <v>4</v>
      </c>
      <c r="Z18" s="25">
        <v>4</v>
      </c>
      <c r="AA18" s="25">
        <v>5</v>
      </c>
      <c r="AB18" s="25">
        <v>9</v>
      </c>
      <c r="AC18" s="25">
        <v>3</v>
      </c>
      <c r="AD18" s="25">
        <v>3</v>
      </c>
      <c r="AE18" s="25">
        <v>88272</v>
      </c>
      <c r="AL18" s="24" t="s">
        <v>77</v>
      </c>
      <c r="AM18" s="25">
        <v>7</v>
      </c>
      <c r="AN18" s="25">
        <v>7</v>
      </c>
      <c r="AO18" s="25">
        <v>1</v>
      </c>
      <c r="AP18" s="25">
        <v>1</v>
      </c>
      <c r="AQ18" s="25">
        <v>10</v>
      </c>
      <c r="AR18" s="25">
        <v>4</v>
      </c>
      <c r="AS18" s="25">
        <v>4</v>
      </c>
      <c r="AT18" s="25">
        <v>7</v>
      </c>
      <c r="AU18" s="25">
        <v>3</v>
      </c>
      <c r="AV18" s="25">
        <v>3</v>
      </c>
      <c r="AW18" s="25">
        <v>3</v>
      </c>
      <c r="AX18" s="25">
        <v>88272</v>
      </c>
      <c r="BE18" s="24" t="s">
        <v>77</v>
      </c>
      <c r="BF18" s="25">
        <v>6</v>
      </c>
      <c r="BG18" s="25">
        <v>6</v>
      </c>
      <c r="BH18" s="25">
        <v>8</v>
      </c>
      <c r="BI18" s="25">
        <v>2</v>
      </c>
      <c r="BJ18" s="25">
        <v>5</v>
      </c>
      <c r="BK18" s="25">
        <v>8</v>
      </c>
      <c r="BL18" s="25">
        <v>10</v>
      </c>
      <c r="BM18" s="25">
        <v>7</v>
      </c>
      <c r="BN18" s="25">
        <v>1</v>
      </c>
      <c r="BO18" s="25">
        <v>8</v>
      </c>
      <c r="BP18" s="25">
        <v>8</v>
      </c>
      <c r="BQ18" s="25">
        <v>88272</v>
      </c>
    </row>
    <row r="19" spans="1:69" ht="18.600000000000001" thickBot="1" x14ac:dyDescent="0.35">
      <c r="A19" s="20"/>
      <c r="S19" s="20"/>
      <c r="AL19" s="20"/>
      <c r="BE19" s="20"/>
    </row>
    <row r="20" spans="1:69" ht="15" thickBot="1" x14ac:dyDescent="0.35">
      <c r="A20" s="24" t="s">
        <v>78</v>
      </c>
      <c r="B20" s="24" t="s">
        <v>57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4" t="s">
        <v>63</v>
      </c>
      <c r="I20" s="24" t="s">
        <v>64</v>
      </c>
      <c r="J20" s="24" t="s">
        <v>65</v>
      </c>
      <c r="K20" s="24" t="s">
        <v>124</v>
      </c>
      <c r="L20" s="24" t="s">
        <v>125</v>
      </c>
      <c r="S20" s="24" t="s">
        <v>78</v>
      </c>
      <c r="T20" s="24" t="s">
        <v>57</v>
      </c>
      <c r="U20" s="24" t="s">
        <v>58</v>
      </c>
      <c r="V20" s="24" t="s">
        <v>59</v>
      </c>
      <c r="W20" s="24" t="s">
        <v>60</v>
      </c>
      <c r="X20" s="24" t="s">
        <v>61</v>
      </c>
      <c r="Y20" s="24" t="s">
        <v>62</v>
      </c>
      <c r="Z20" s="24" t="s">
        <v>63</v>
      </c>
      <c r="AA20" s="24" t="s">
        <v>64</v>
      </c>
      <c r="AB20" s="24" t="s">
        <v>65</v>
      </c>
      <c r="AC20" s="24" t="s">
        <v>124</v>
      </c>
      <c r="AD20" s="24" t="s">
        <v>125</v>
      </c>
      <c r="AL20" s="24" t="s">
        <v>78</v>
      </c>
      <c r="AM20" s="24" t="s">
        <v>57</v>
      </c>
      <c r="AN20" s="24" t="s">
        <v>58</v>
      </c>
      <c r="AO20" s="24" t="s">
        <v>59</v>
      </c>
      <c r="AP20" s="24" t="s">
        <v>60</v>
      </c>
      <c r="AQ20" s="24" t="s">
        <v>61</v>
      </c>
      <c r="AR20" s="24" t="s">
        <v>62</v>
      </c>
      <c r="AS20" s="24" t="s">
        <v>63</v>
      </c>
      <c r="AT20" s="24" t="s">
        <v>64</v>
      </c>
      <c r="AU20" s="24" t="s">
        <v>65</v>
      </c>
      <c r="AV20" s="24" t="s">
        <v>124</v>
      </c>
      <c r="AW20" s="24" t="s">
        <v>125</v>
      </c>
      <c r="BE20" s="24" t="s">
        <v>78</v>
      </c>
      <c r="BF20" s="24" t="s">
        <v>57</v>
      </c>
      <c r="BG20" s="24" t="s">
        <v>58</v>
      </c>
      <c r="BH20" s="24" t="s">
        <v>59</v>
      </c>
      <c r="BI20" s="24" t="s">
        <v>60</v>
      </c>
      <c r="BJ20" s="24" t="s">
        <v>61</v>
      </c>
      <c r="BK20" s="24" t="s">
        <v>62</v>
      </c>
      <c r="BL20" s="24" t="s">
        <v>63</v>
      </c>
      <c r="BM20" s="24" t="s">
        <v>64</v>
      </c>
      <c r="BN20" s="24" t="s">
        <v>65</v>
      </c>
      <c r="BO20" s="24" t="s">
        <v>124</v>
      </c>
      <c r="BP20" s="24" t="s">
        <v>125</v>
      </c>
    </row>
    <row r="21" spans="1:69" ht="15" thickBot="1" x14ac:dyDescent="0.35">
      <c r="A21" s="24" t="s">
        <v>79</v>
      </c>
      <c r="B21" s="25" t="s">
        <v>149</v>
      </c>
      <c r="C21" s="25" t="s">
        <v>150</v>
      </c>
      <c r="D21" s="25" t="s">
        <v>151</v>
      </c>
      <c r="E21" s="25" t="s">
        <v>152</v>
      </c>
      <c r="F21" s="25" t="s">
        <v>153</v>
      </c>
      <c r="G21" s="25" t="s">
        <v>154</v>
      </c>
      <c r="H21" s="25" t="s">
        <v>155</v>
      </c>
      <c r="I21" s="25" t="s">
        <v>86</v>
      </c>
      <c r="J21" s="25" t="s">
        <v>86</v>
      </c>
      <c r="K21" s="25" t="s">
        <v>156</v>
      </c>
      <c r="L21" s="25" t="s">
        <v>86</v>
      </c>
      <c r="S21" s="24" t="s">
        <v>79</v>
      </c>
      <c r="T21" s="25" t="s">
        <v>152</v>
      </c>
      <c r="U21" s="25" t="s">
        <v>86</v>
      </c>
      <c r="V21" s="25" t="s">
        <v>86</v>
      </c>
      <c r="W21" s="25" t="s">
        <v>151</v>
      </c>
      <c r="X21" s="25" t="s">
        <v>289</v>
      </c>
      <c r="Y21" s="25" t="s">
        <v>290</v>
      </c>
      <c r="Z21" s="25" t="s">
        <v>153</v>
      </c>
      <c r="AA21" s="25" t="s">
        <v>158</v>
      </c>
      <c r="AB21" s="25" t="s">
        <v>149</v>
      </c>
      <c r="AC21" s="25" t="s">
        <v>156</v>
      </c>
      <c r="AD21" s="25" t="s">
        <v>86</v>
      </c>
      <c r="AL21" s="24" t="s">
        <v>79</v>
      </c>
      <c r="AM21" s="25" t="s">
        <v>342</v>
      </c>
      <c r="AN21" s="25" t="s">
        <v>207</v>
      </c>
      <c r="AO21" s="25" t="s">
        <v>207</v>
      </c>
      <c r="AP21" s="25" t="s">
        <v>343</v>
      </c>
      <c r="AQ21" s="25" t="s">
        <v>344</v>
      </c>
      <c r="AR21" s="25" t="s">
        <v>345</v>
      </c>
      <c r="AS21" s="25" t="s">
        <v>346</v>
      </c>
      <c r="AT21" s="25" t="s">
        <v>347</v>
      </c>
      <c r="AU21" s="25" t="s">
        <v>348</v>
      </c>
      <c r="AV21" s="25" t="s">
        <v>207</v>
      </c>
      <c r="AW21" s="25" t="s">
        <v>207</v>
      </c>
      <c r="BE21" s="24" t="s">
        <v>79</v>
      </c>
      <c r="BF21" s="25" t="s">
        <v>411</v>
      </c>
      <c r="BG21" s="25" t="s">
        <v>86</v>
      </c>
      <c r="BH21" s="25" t="s">
        <v>412</v>
      </c>
      <c r="BI21" s="25" t="s">
        <v>152</v>
      </c>
      <c r="BJ21" s="25" t="s">
        <v>413</v>
      </c>
      <c r="BK21" s="25" t="s">
        <v>414</v>
      </c>
      <c r="BL21" s="25" t="s">
        <v>86</v>
      </c>
      <c r="BM21" s="25" t="s">
        <v>86</v>
      </c>
      <c r="BN21" s="25" t="s">
        <v>86</v>
      </c>
      <c r="BO21" s="25" t="s">
        <v>415</v>
      </c>
      <c r="BP21" s="25" t="s">
        <v>86</v>
      </c>
    </row>
    <row r="22" spans="1:69" ht="15" thickBot="1" x14ac:dyDescent="0.35">
      <c r="A22" s="24" t="s">
        <v>88</v>
      </c>
      <c r="B22" s="25" t="s">
        <v>86</v>
      </c>
      <c r="C22" s="25" t="s">
        <v>86</v>
      </c>
      <c r="D22" s="25" t="s">
        <v>86</v>
      </c>
      <c r="E22" s="25" t="s">
        <v>157</v>
      </c>
      <c r="F22" s="25" t="s">
        <v>158</v>
      </c>
      <c r="G22" s="25" t="s">
        <v>159</v>
      </c>
      <c r="H22" s="25" t="s">
        <v>86</v>
      </c>
      <c r="I22" s="25" t="s">
        <v>86</v>
      </c>
      <c r="J22" s="25" t="s">
        <v>86</v>
      </c>
      <c r="K22" s="25" t="s">
        <v>86</v>
      </c>
      <c r="L22" s="25" t="s">
        <v>86</v>
      </c>
      <c r="S22" s="24" t="s">
        <v>88</v>
      </c>
      <c r="T22" s="25" t="s">
        <v>86</v>
      </c>
      <c r="U22" s="25" t="s">
        <v>86</v>
      </c>
      <c r="V22" s="25" t="s">
        <v>86</v>
      </c>
      <c r="W22" s="25" t="s">
        <v>159</v>
      </c>
      <c r="X22" s="25" t="s">
        <v>289</v>
      </c>
      <c r="Y22" s="25" t="s">
        <v>86</v>
      </c>
      <c r="Z22" s="25" t="s">
        <v>86</v>
      </c>
      <c r="AA22" s="25" t="s">
        <v>86</v>
      </c>
      <c r="AB22" s="25" t="s">
        <v>149</v>
      </c>
      <c r="AC22" s="25" t="s">
        <v>291</v>
      </c>
      <c r="AD22" s="25" t="s">
        <v>86</v>
      </c>
      <c r="AL22" s="24" t="s">
        <v>88</v>
      </c>
      <c r="AM22" s="25" t="s">
        <v>349</v>
      </c>
      <c r="AN22" s="25" t="s">
        <v>207</v>
      </c>
      <c r="AO22" s="25" t="s">
        <v>207</v>
      </c>
      <c r="AP22" s="25" t="s">
        <v>343</v>
      </c>
      <c r="AQ22" s="25" t="s">
        <v>344</v>
      </c>
      <c r="AR22" s="25" t="s">
        <v>345</v>
      </c>
      <c r="AS22" s="25" t="s">
        <v>350</v>
      </c>
      <c r="AT22" s="25" t="s">
        <v>207</v>
      </c>
      <c r="AU22" s="25" t="s">
        <v>351</v>
      </c>
      <c r="AV22" s="25" t="s">
        <v>207</v>
      </c>
      <c r="AW22" s="25" t="s">
        <v>207</v>
      </c>
      <c r="BE22" s="24" t="s">
        <v>88</v>
      </c>
      <c r="BF22" s="25" t="s">
        <v>86</v>
      </c>
      <c r="BG22" s="25" t="s">
        <v>86</v>
      </c>
      <c r="BH22" s="25" t="s">
        <v>86</v>
      </c>
      <c r="BI22" s="25" t="s">
        <v>416</v>
      </c>
      <c r="BJ22" s="25" t="s">
        <v>417</v>
      </c>
      <c r="BK22" s="25" t="s">
        <v>159</v>
      </c>
      <c r="BL22" s="25" t="s">
        <v>86</v>
      </c>
      <c r="BM22" s="25" t="s">
        <v>86</v>
      </c>
      <c r="BN22" s="25" t="s">
        <v>86</v>
      </c>
      <c r="BO22" s="25" t="s">
        <v>86</v>
      </c>
      <c r="BP22" s="25" t="s">
        <v>86</v>
      </c>
    </row>
    <row r="23" spans="1:69" ht="15" thickBot="1" x14ac:dyDescent="0.35">
      <c r="A23" s="24" t="s">
        <v>92</v>
      </c>
      <c r="B23" s="25" t="s">
        <v>86</v>
      </c>
      <c r="C23" s="25" t="s">
        <v>86</v>
      </c>
      <c r="D23" s="25" t="s">
        <v>86</v>
      </c>
      <c r="E23" s="25" t="s">
        <v>86</v>
      </c>
      <c r="F23" s="25" t="s">
        <v>86</v>
      </c>
      <c r="G23" s="25" t="s">
        <v>86</v>
      </c>
      <c r="H23" s="25" t="s">
        <v>86</v>
      </c>
      <c r="I23" s="25" t="s">
        <v>86</v>
      </c>
      <c r="J23" s="25" t="s">
        <v>86</v>
      </c>
      <c r="K23" s="25" t="s">
        <v>86</v>
      </c>
      <c r="L23" s="25" t="s">
        <v>86</v>
      </c>
      <c r="S23" s="24" t="s">
        <v>92</v>
      </c>
      <c r="T23" s="25" t="s">
        <v>86</v>
      </c>
      <c r="U23" s="25" t="s">
        <v>86</v>
      </c>
      <c r="V23" s="25" t="s">
        <v>86</v>
      </c>
      <c r="W23" s="25" t="s">
        <v>292</v>
      </c>
      <c r="X23" s="25" t="s">
        <v>86</v>
      </c>
      <c r="Y23" s="25" t="s">
        <v>86</v>
      </c>
      <c r="Z23" s="25" t="s">
        <v>86</v>
      </c>
      <c r="AA23" s="25" t="s">
        <v>86</v>
      </c>
      <c r="AB23" s="25" t="s">
        <v>86</v>
      </c>
      <c r="AC23" s="25" t="s">
        <v>291</v>
      </c>
      <c r="AD23" s="25" t="s">
        <v>86</v>
      </c>
      <c r="AL23" s="24" t="s">
        <v>92</v>
      </c>
      <c r="AM23" s="25" t="s">
        <v>349</v>
      </c>
      <c r="AN23" s="25" t="s">
        <v>207</v>
      </c>
      <c r="AO23" s="25" t="s">
        <v>207</v>
      </c>
      <c r="AP23" s="25" t="s">
        <v>343</v>
      </c>
      <c r="AQ23" s="25" t="s">
        <v>344</v>
      </c>
      <c r="AR23" s="25" t="s">
        <v>352</v>
      </c>
      <c r="AS23" s="25" t="s">
        <v>350</v>
      </c>
      <c r="AT23" s="25" t="s">
        <v>207</v>
      </c>
      <c r="AU23" s="25" t="s">
        <v>351</v>
      </c>
      <c r="AV23" s="25" t="s">
        <v>207</v>
      </c>
      <c r="AW23" s="25" t="s">
        <v>207</v>
      </c>
      <c r="BE23" s="24" t="s">
        <v>92</v>
      </c>
      <c r="BF23" s="25" t="s">
        <v>86</v>
      </c>
      <c r="BG23" s="25" t="s">
        <v>86</v>
      </c>
      <c r="BH23" s="25" t="s">
        <v>86</v>
      </c>
      <c r="BI23" s="25" t="s">
        <v>151</v>
      </c>
      <c r="BJ23" s="25" t="s">
        <v>86</v>
      </c>
      <c r="BK23" s="25" t="s">
        <v>159</v>
      </c>
      <c r="BL23" s="25" t="s">
        <v>86</v>
      </c>
      <c r="BM23" s="25" t="s">
        <v>86</v>
      </c>
      <c r="BN23" s="25" t="s">
        <v>86</v>
      </c>
      <c r="BO23" s="25" t="s">
        <v>86</v>
      </c>
      <c r="BP23" s="25" t="s">
        <v>86</v>
      </c>
    </row>
    <row r="24" spans="1:69" ht="15" thickBot="1" x14ac:dyDescent="0.35">
      <c r="A24" s="24" t="s">
        <v>93</v>
      </c>
      <c r="B24" s="25" t="s">
        <v>86</v>
      </c>
      <c r="C24" s="25" t="s">
        <v>86</v>
      </c>
      <c r="D24" s="25" t="s">
        <v>86</v>
      </c>
      <c r="E24" s="25" t="s">
        <v>86</v>
      </c>
      <c r="F24" s="25" t="s">
        <v>86</v>
      </c>
      <c r="G24" s="25" t="s">
        <v>86</v>
      </c>
      <c r="H24" s="25" t="s">
        <v>86</v>
      </c>
      <c r="I24" s="25" t="s">
        <v>86</v>
      </c>
      <c r="J24" s="25" t="s">
        <v>86</v>
      </c>
      <c r="K24" s="25" t="s">
        <v>86</v>
      </c>
      <c r="L24" s="25" t="s">
        <v>86</v>
      </c>
      <c r="S24" s="24" t="s">
        <v>93</v>
      </c>
      <c r="T24" s="25" t="s">
        <v>86</v>
      </c>
      <c r="U24" s="25" t="s">
        <v>86</v>
      </c>
      <c r="V24" s="25" t="s">
        <v>86</v>
      </c>
      <c r="W24" s="25" t="s">
        <v>292</v>
      </c>
      <c r="X24" s="25" t="s">
        <v>86</v>
      </c>
      <c r="Y24" s="25" t="s">
        <v>86</v>
      </c>
      <c r="Z24" s="25" t="s">
        <v>86</v>
      </c>
      <c r="AA24" s="25" t="s">
        <v>86</v>
      </c>
      <c r="AB24" s="25" t="s">
        <v>86</v>
      </c>
      <c r="AC24" s="25" t="s">
        <v>86</v>
      </c>
      <c r="AD24" s="25" t="s">
        <v>86</v>
      </c>
      <c r="AL24" s="24" t="s">
        <v>93</v>
      </c>
      <c r="AM24" s="25" t="s">
        <v>349</v>
      </c>
      <c r="AN24" s="25" t="s">
        <v>207</v>
      </c>
      <c r="AO24" s="25" t="s">
        <v>207</v>
      </c>
      <c r="AP24" s="25" t="s">
        <v>343</v>
      </c>
      <c r="AQ24" s="25" t="s">
        <v>344</v>
      </c>
      <c r="AR24" s="25" t="s">
        <v>353</v>
      </c>
      <c r="AS24" s="25" t="s">
        <v>350</v>
      </c>
      <c r="AT24" s="25" t="s">
        <v>207</v>
      </c>
      <c r="AU24" s="25" t="s">
        <v>351</v>
      </c>
      <c r="AV24" s="25" t="s">
        <v>207</v>
      </c>
      <c r="AW24" s="25" t="s">
        <v>207</v>
      </c>
      <c r="BE24" s="24" t="s">
        <v>93</v>
      </c>
      <c r="BF24" s="25" t="s">
        <v>86</v>
      </c>
      <c r="BG24" s="25" t="s">
        <v>86</v>
      </c>
      <c r="BH24" s="25" t="s">
        <v>86</v>
      </c>
      <c r="BI24" s="25" t="s">
        <v>151</v>
      </c>
      <c r="BJ24" s="25" t="s">
        <v>86</v>
      </c>
      <c r="BK24" s="25" t="s">
        <v>159</v>
      </c>
      <c r="BL24" s="25" t="s">
        <v>86</v>
      </c>
      <c r="BM24" s="25" t="s">
        <v>86</v>
      </c>
      <c r="BN24" s="25" t="s">
        <v>86</v>
      </c>
      <c r="BO24" s="25" t="s">
        <v>86</v>
      </c>
      <c r="BP24" s="25" t="s">
        <v>86</v>
      </c>
    </row>
    <row r="25" spans="1:69" ht="15" thickBot="1" x14ac:dyDescent="0.35">
      <c r="A25" s="24" t="s">
        <v>95</v>
      </c>
      <c r="B25" s="25" t="s">
        <v>86</v>
      </c>
      <c r="C25" s="25" t="s">
        <v>86</v>
      </c>
      <c r="D25" s="25" t="s">
        <v>86</v>
      </c>
      <c r="E25" s="25" t="s">
        <v>86</v>
      </c>
      <c r="F25" s="25" t="s">
        <v>86</v>
      </c>
      <c r="G25" s="25" t="s">
        <v>86</v>
      </c>
      <c r="H25" s="25" t="s">
        <v>86</v>
      </c>
      <c r="I25" s="25" t="s">
        <v>86</v>
      </c>
      <c r="J25" s="25" t="s">
        <v>86</v>
      </c>
      <c r="K25" s="25" t="s">
        <v>86</v>
      </c>
      <c r="L25" s="25" t="s">
        <v>86</v>
      </c>
      <c r="S25" s="24" t="s">
        <v>95</v>
      </c>
      <c r="T25" s="25" t="s">
        <v>86</v>
      </c>
      <c r="U25" s="25" t="s">
        <v>86</v>
      </c>
      <c r="V25" s="25" t="s">
        <v>86</v>
      </c>
      <c r="W25" s="25" t="s">
        <v>86</v>
      </c>
      <c r="X25" s="25" t="s">
        <v>86</v>
      </c>
      <c r="Y25" s="25" t="s">
        <v>86</v>
      </c>
      <c r="Z25" s="25" t="s">
        <v>86</v>
      </c>
      <c r="AA25" s="25" t="s">
        <v>86</v>
      </c>
      <c r="AB25" s="25" t="s">
        <v>86</v>
      </c>
      <c r="AC25" s="25" t="s">
        <v>86</v>
      </c>
      <c r="AD25" s="25" t="s">
        <v>86</v>
      </c>
      <c r="AL25" s="24" t="s">
        <v>95</v>
      </c>
      <c r="AM25" s="25" t="s">
        <v>349</v>
      </c>
      <c r="AN25" s="25" t="s">
        <v>207</v>
      </c>
      <c r="AO25" s="25" t="s">
        <v>207</v>
      </c>
      <c r="AP25" s="25" t="s">
        <v>343</v>
      </c>
      <c r="AQ25" s="25" t="s">
        <v>344</v>
      </c>
      <c r="AR25" s="25" t="s">
        <v>353</v>
      </c>
      <c r="AS25" s="25" t="s">
        <v>350</v>
      </c>
      <c r="AT25" s="25" t="s">
        <v>207</v>
      </c>
      <c r="AU25" s="25" t="s">
        <v>351</v>
      </c>
      <c r="AV25" s="25" t="s">
        <v>207</v>
      </c>
      <c r="AW25" s="25" t="s">
        <v>207</v>
      </c>
      <c r="BE25" s="24" t="s">
        <v>95</v>
      </c>
      <c r="BF25" s="25" t="s">
        <v>86</v>
      </c>
      <c r="BG25" s="25" t="s">
        <v>86</v>
      </c>
      <c r="BH25" s="25" t="s">
        <v>86</v>
      </c>
      <c r="BI25" s="25" t="s">
        <v>86</v>
      </c>
      <c r="BJ25" s="25" t="s">
        <v>86</v>
      </c>
      <c r="BK25" s="25" t="s">
        <v>418</v>
      </c>
      <c r="BL25" s="25" t="s">
        <v>86</v>
      </c>
      <c r="BM25" s="25" t="s">
        <v>86</v>
      </c>
      <c r="BN25" s="25" t="s">
        <v>86</v>
      </c>
      <c r="BO25" s="25" t="s">
        <v>86</v>
      </c>
      <c r="BP25" s="25" t="s">
        <v>86</v>
      </c>
    </row>
    <row r="26" spans="1:69" ht="15" thickBot="1" x14ac:dyDescent="0.35">
      <c r="A26" s="24" t="s">
        <v>96</v>
      </c>
      <c r="B26" s="25" t="s">
        <v>86</v>
      </c>
      <c r="C26" s="25" t="s">
        <v>86</v>
      </c>
      <c r="D26" s="25" t="s">
        <v>86</v>
      </c>
      <c r="E26" s="25" t="s">
        <v>86</v>
      </c>
      <c r="F26" s="25" t="s">
        <v>86</v>
      </c>
      <c r="G26" s="25" t="s">
        <v>86</v>
      </c>
      <c r="H26" s="25" t="s">
        <v>86</v>
      </c>
      <c r="I26" s="25" t="s">
        <v>86</v>
      </c>
      <c r="J26" s="25" t="s">
        <v>86</v>
      </c>
      <c r="K26" s="25" t="s">
        <v>86</v>
      </c>
      <c r="L26" s="25" t="s">
        <v>86</v>
      </c>
      <c r="S26" s="24" t="s">
        <v>96</v>
      </c>
      <c r="T26" s="25" t="s">
        <v>86</v>
      </c>
      <c r="U26" s="25" t="s">
        <v>86</v>
      </c>
      <c r="V26" s="25" t="s">
        <v>86</v>
      </c>
      <c r="W26" s="25" t="s">
        <v>86</v>
      </c>
      <c r="X26" s="25" t="s">
        <v>86</v>
      </c>
      <c r="Y26" s="25" t="s">
        <v>86</v>
      </c>
      <c r="Z26" s="25" t="s">
        <v>86</v>
      </c>
      <c r="AA26" s="25" t="s">
        <v>86</v>
      </c>
      <c r="AB26" s="25" t="s">
        <v>86</v>
      </c>
      <c r="AC26" s="25" t="s">
        <v>86</v>
      </c>
      <c r="AD26" s="25" t="s">
        <v>86</v>
      </c>
      <c r="AL26" s="24" t="s">
        <v>96</v>
      </c>
      <c r="AM26" s="25" t="s">
        <v>354</v>
      </c>
      <c r="AN26" s="25" t="s">
        <v>207</v>
      </c>
      <c r="AO26" s="25" t="s">
        <v>207</v>
      </c>
      <c r="AP26" s="25" t="s">
        <v>343</v>
      </c>
      <c r="AQ26" s="25" t="s">
        <v>344</v>
      </c>
      <c r="AR26" s="25" t="s">
        <v>353</v>
      </c>
      <c r="AS26" s="25" t="s">
        <v>350</v>
      </c>
      <c r="AT26" s="25" t="s">
        <v>207</v>
      </c>
      <c r="AU26" s="25" t="s">
        <v>351</v>
      </c>
      <c r="AV26" s="25" t="s">
        <v>207</v>
      </c>
      <c r="AW26" s="25" t="s">
        <v>207</v>
      </c>
      <c r="BE26" s="24" t="s">
        <v>96</v>
      </c>
      <c r="BF26" s="25" t="s">
        <v>86</v>
      </c>
      <c r="BG26" s="25" t="s">
        <v>86</v>
      </c>
      <c r="BH26" s="25" t="s">
        <v>86</v>
      </c>
      <c r="BI26" s="25" t="s">
        <v>86</v>
      </c>
      <c r="BJ26" s="25" t="s">
        <v>86</v>
      </c>
      <c r="BK26" s="25" t="s">
        <v>418</v>
      </c>
      <c r="BL26" s="25" t="s">
        <v>86</v>
      </c>
      <c r="BM26" s="25" t="s">
        <v>86</v>
      </c>
      <c r="BN26" s="25" t="s">
        <v>86</v>
      </c>
      <c r="BO26" s="25" t="s">
        <v>86</v>
      </c>
      <c r="BP26" s="25" t="s">
        <v>86</v>
      </c>
    </row>
    <row r="27" spans="1:69" ht="15" thickBot="1" x14ac:dyDescent="0.35">
      <c r="A27" s="24" t="s">
        <v>97</v>
      </c>
      <c r="B27" s="25" t="s">
        <v>86</v>
      </c>
      <c r="C27" s="25" t="s">
        <v>86</v>
      </c>
      <c r="D27" s="25" t="s">
        <v>86</v>
      </c>
      <c r="E27" s="25" t="s">
        <v>86</v>
      </c>
      <c r="F27" s="25" t="s">
        <v>86</v>
      </c>
      <c r="G27" s="25" t="s">
        <v>86</v>
      </c>
      <c r="H27" s="25" t="s">
        <v>86</v>
      </c>
      <c r="I27" s="25" t="s">
        <v>86</v>
      </c>
      <c r="J27" s="25" t="s">
        <v>86</v>
      </c>
      <c r="K27" s="25" t="s">
        <v>86</v>
      </c>
      <c r="L27" s="25" t="s">
        <v>86</v>
      </c>
      <c r="S27" s="24" t="s">
        <v>97</v>
      </c>
      <c r="T27" s="25" t="s">
        <v>86</v>
      </c>
      <c r="U27" s="25" t="s">
        <v>86</v>
      </c>
      <c r="V27" s="25" t="s">
        <v>86</v>
      </c>
      <c r="W27" s="25" t="s">
        <v>86</v>
      </c>
      <c r="X27" s="25" t="s">
        <v>86</v>
      </c>
      <c r="Y27" s="25" t="s">
        <v>86</v>
      </c>
      <c r="Z27" s="25" t="s">
        <v>86</v>
      </c>
      <c r="AA27" s="25" t="s">
        <v>86</v>
      </c>
      <c r="AB27" s="25" t="s">
        <v>86</v>
      </c>
      <c r="AC27" s="25" t="s">
        <v>86</v>
      </c>
      <c r="AD27" s="25" t="s">
        <v>86</v>
      </c>
      <c r="AL27" s="24" t="s">
        <v>97</v>
      </c>
      <c r="AM27" s="25" t="s">
        <v>354</v>
      </c>
      <c r="AN27" s="25" t="s">
        <v>207</v>
      </c>
      <c r="AO27" s="25" t="s">
        <v>207</v>
      </c>
      <c r="AP27" s="25" t="s">
        <v>355</v>
      </c>
      <c r="AQ27" s="25" t="s">
        <v>344</v>
      </c>
      <c r="AR27" s="25" t="s">
        <v>353</v>
      </c>
      <c r="AS27" s="25" t="s">
        <v>350</v>
      </c>
      <c r="AT27" s="25" t="s">
        <v>207</v>
      </c>
      <c r="AU27" s="25" t="s">
        <v>351</v>
      </c>
      <c r="AV27" s="25" t="s">
        <v>207</v>
      </c>
      <c r="AW27" s="25" t="s">
        <v>207</v>
      </c>
      <c r="BE27" s="24" t="s">
        <v>97</v>
      </c>
      <c r="BF27" s="25" t="s">
        <v>86</v>
      </c>
      <c r="BG27" s="25" t="s">
        <v>86</v>
      </c>
      <c r="BH27" s="25" t="s">
        <v>86</v>
      </c>
      <c r="BI27" s="25" t="s">
        <v>86</v>
      </c>
      <c r="BJ27" s="25" t="s">
        <v>86</v>
      </c>
      <c r="BK27" s="25" t="s">
        <v>418</v>
      </c>
      <c r="BL27" s="25" t="s">
        <v>86</v>
      </c>
      <c r="BM27" s="25" t="s">
        <v>86</v>
      </c>
      <c r="BN27" s="25" t="s">
        <v>86</v>
      </c>
      <c r="BO27" s="25" t="s">
        <v>86</v>
      </c>
      <c r="BP27" s="25" t="s">
        <v>86</v>
      </c>
    </row>
    <row r="28" spans="1:69" ht="15" thickBot="1" x14ac:dyDescent="0.35">
      <c r="A28" s="24" t="s">
        <v>98</v>
      </c>
      <c r="B28" s="25" t="s">
        <v>86</v>
      </c>
      <c r="C28" s="25" t="s">
        <v>86</v>
      </c>
      <c r="D28" s="25" t="s">
        <v>86</v>
      </c>
      <c r="E28" s="25" t="s">
        <v>86</v>
      </c>
      <c r="F28" s="25" t="s">
        <v>86</v>
      </c>
      <c r="G28" s="25" t="s">
        <v>86</v>
      </c>
      <c r="H28" s="25" t="s">
        <v>86</v>
      </c>
      <c r="I28" s="25" t="s">
        <v>86</v>
      </c>
      <c r="J28" s="25" t="s">
        <v>86</v>
      </c>
      <c r="K28" s="25" t="s">
        <v>86</v>
      </c>
      <c r="L28" s="25" t="s">
        <v>86</v>
      </c>
      <c r="S28" s="24" t="s">
        <v>98</v>
      </c>
      <c r="T28" s="25" t="s">
        <v>86</v>
      </c>
      <c r="U28" s="25" t="s">
        <v>86</v>
      </c>
      <c r="V28" s="25" t="s">
        <v>86</v>
      </c>
      <c r="W28" s="25" t="s">
        <v>86</v>
      </c>
      <c r="X28" s="25" t="s">
        <v>86</v>
      </c>
      <c r="Y28" s="25" t="s">
        <v>86</v>
      </c>
      <c r="Z28" s="25" t="s">
        <v>86</v>
      </c>
      <c r="AA28" s="25" t="s">
        <v>86</v>
      </c>
      <c r="AB28" s="25" t="s">
        <v>86</v>
      </c>
      <c r="AC28" s="25" t="s">
        <v>86</v>
      </c>
      <c r="AD28" s="25" t="s">
        <v>86</v>
      </c>
      <c r="AL28" s="24" t="s">
        <v>98</v>
      </c>
      <c r="AM28" s="25" t="s">
        <v>354</v>
      </c>
      <c r="AN28" s="25" t="s">
        <v>207</v>
      </c>
      <c r="AO28" s="25" t="s">
        <v>207</v>
      </c>
      <c r="AP28" s="25" t="s">
        <v>355</v>
      </c>
      <c r="AQ28" s="25" t="s">
        <v>344</v>
      </c>
      <c r="AR28" s="25" t="s">
        <v>353</v>
      </c>
      <c r="AS28" s="25" t="s">
        <v>207</v>
      </c>
      <c r="AT28" s="25" t="s">
        <v>207</v>
      </c>
      <c r="AU28" s="25" t="s">
        <v>207</v>
      </c>
      <c r="AV28" s="25" t="s">
        <v>207</v>
      </c>
      <c r="AW28" s="25" t="s">
        <v>207</v>
      </c>
      <c r="BE28" s="24" t="s">
        <v>98</v>
      </c>
      <c r="BF28" s="25" t="s">
        <v>86</v>
      </c>
      <c r="BG28" s="25" t="s">
        <v>86</v>
      </c>
      <c r="BH28" s="25" t="s">
        <v>86</v>
      </c>
      <c r="BI28" s="25" t="s">
        <v>86</v>
      </c>
      <c r="BJ28" s="25" t="s">
        <v>86</v>
      </c>
      <c r="BK28" s="25" t="s">
        <v>418</v>
      </c>
      <c r="BL28" s="25" t="s">
        <v>86</v>
      </c>
      <c r="BM28" s="25" t="s">
        <v>86</v>
      </c>
      <c r="BN28" s="25" t="s">
        <v>86</v>
      </c>
      <c r="BO28" s="25" t="s">
        <v>86</v>
      </c>
      <c r="BP28" s="25" t="s">
        <v>86</v>
      </c>
    </row>
    <row r="29" spans="1:69" ht="15" thickBot="1" x14ac:dyDescent="0.35">
      <c r="A29" s="24" t="s">
        <v>99</v>
      </c>
      <c r="B29" s="25" t="s">
        <v>86</v>
      </c>
      <c r="C29" s="25" t="s">
        <v>86</v>
      </c>
      <c r="D29" s="25" t="s">
        <v>86</v>
      </c>
      <c r="E29" s="25" t="s">
        <v>86</v>
      </c>
      <c r="F29" s="25" t="s">
        <v>86</v>
      </c>
      <c r="G29" s="25" t="s">
        <v>86</v>
      </c>
      <c r="H29" s="25" t="s">
        <v>86</v>
      </c>
      <c r="I29" s="25" t="s">
        <v>86</v>
      </c>
      <c r="J29" s="25" t="s">
        <v>86</v>
      </c>
      <c r="K29" s="25" t="s">
        <v>86</v>
      </c>
      <c r="L29" s="25" t="s">
        <v>86</v>
      </c>
      <c r="S29" s="24" t="s">
        <v>99</v>
      </c>
      <c r="T29" s="25" t="s">
        <v>86</v>
      </c>
      <c r="U29" s="25" t="s">
        <v>86</v>
      </c>
      <c r="V29" s="25" t="s">
        <v>86</v>
      </c>
      <c r="W29" s="25" t="s">
        <v>86</v>
      </c>
      <c r="X29" s="25" t="s">
        <v>86</v>
      </c>
      <c r="Y29" s="25" t="s">
        <v>86</v>
      </c>
      <c r="Z29" s="25" t="s">
        <v>86</v>
      </c>
      <c r="AA29" s="25" t="s">
        <v>86</v>
      </c>
      <c r="AB29" s="25" t="s">
        <v>86</v>
      </c>
      <c r="AC29" s="25" t="s">
        <v>86</v>
      </c>
      <c r="AD29" s="25" t="s">
        <v>86</v>
      </c>
      <c r="AL29" s="24" t="s">
        <v>99</v>
      </c>
      <c r="AM29" s="25" t="s">
        <v>207</v>
      </c>
      <c r="AN29" s="25" t="s">
        <v>207</v>
      </c>
      <c r="AO29" s="25" t="s">
        <v>207</v>
      </c>
      <c r="AP29" s="25" t="s">
        <v>207</v>
      </c>
      <c r="AQ29" s="25" t="s">
        <v>207</v>
      </c>
      <c r="AR29" s="25" t="s">
        <v>207</v>
      </c>
      <c r="AS29" s="25" t="s">
        <v>207</v>
      </c>
      <c r="AT29" s="25" t="s">
        <v>207</v>
      </c>
      <c r="AU29" s="25" t="s">
        <v>207</v>
      </c>
      <c r="AV29" s="25" t="s">
        <v>207</v>
      </c>
      <c r="AW29" s="25" t="s">
        <v>207</v>
      </c>
      <c r="BE29" s="24" t="s">
        <v>99</v>
      </c>
      <c r="BF29" s="25" t="s">
        <v>86</v>
      </c>
      <c r="BG29" s="25" t="s">
        <v>86</v>
      </c>
      <c r="BH29" s="25" t="s">
        <v>86</v>
      </c>
      <c r="BI29" s="25" t="s">
        <v>86</v>
      </c>
      <c r="BJ29" s="25" t="s">
        <v>86</v>
      </c>
      <c r="BK29" s="25" t="s">
        <v>418</v>
      </c>
      <c r="BL29" s="25" t="s">
        <v>86</v>
      </c>
      <c r="BM29" s="25" t="s">
        <v>86</v>
      </c>
      <c r="BN29" s="25" t="s">
        <v>86</v>
      </c>
      <c r="BO29" s="25" t="s">
        <v>86</v>
      </c>
      <c r="BP29" s="25" t="s">
        <v>86</v>
      </c>
    </row>
    <row r="30" spans="1:69" ht="15" thickBot="1" x14ac:dyDescent="0.35">
      <c r="A30" s="24" t="s">
        <v>100</v>
      </c>
      <c r="B30" s="25" t="s">
        <v>86</v>
      </c>
      <c r="C30" s="25" t="s">
        <v>86</v>
      </c>
      <c r="D30" s="25" t="s">
        <v>86</v>
      </c>
      <c r="E30" s="25" t="s">
        <v>86</v>
      </c>
      <c r="F30" s="25" t="s">
        <v>86</v>
      </c>
      <c r="G30" s="25" t="s">
        <v>86</v>
      </c>
      <c r="H30" s="25" t="s">
        <v>86</v>
      </c>
      <c r="I30" s="25" t="s">
        <v>86</v>
      </c>
      <c r="J30" s="25" t="s">
        <v>86</v>
      </c>
      <c r="K30" s="25" t="s">
        <v>86</v>
      </c>
      <c r="L30" s="25" t="s">
        <v>86</v>
      </c>
      <c r="S30" s="24" t="s">
        <v>100</v>
      </c>
      <c r="T30" s="25" t="s">
        <v>86</v>
      </c>
      <c r="U30" s="25" t="s">
        <v>86</v>
      </c>
      <c r="V30" s="25" t="s">
        <v>86</v>
      </c>
      <c r="W30" s="25" t="s">
        <v>86</v>
      </c>
      <c r="X30" s="25" t="s">
        <v>86</v>
      </c>
      <c r="Y30" s="25" t="s">
        <v>86</v>
      </c>
      <c r="Z30" s="25" t="s">
        <v>86</v>
      </c>
      <c r="AA30" s="25" t="s">
        <v>86</v>
      </c>
      <c r="AB30" s="25" t="s">
        <v>86</v>
      </c>
      <c r="AC30" s="25" t="s">
        <v>86</v>
      </c>
      <c r="AD30" s="25" t="s">
        <v>86</v>
      </c>
      <c r="AL30" s="24" t="s">
        <v>100</v>
      </c>
      <c r="AM30" s="25" t="s">
        <v>207</v>
      </c>
      <c r="AN30" s="25" t="s">
        <v>207</v>
      </c>
      <c r="AO30" s="25" t="s">
        <v>207</v>
      </c>
      <c r="AP30" s="25" t="s">
        <v>207</v>
      </c>
      <c r="AQ30" s="25" t="s">
        <v>207</v>
      </c>
      <c r="AR30" s="25" t="s">
        <v>207</v>
      </c>
      <c r="AS30" s="25" t="s">
        <v>207</v>
      </c>
      <c r="AT30" s="25" t="s">
        <v>207</v>
      </c>
      <c r="AU30" s="25" t="s">
        <v>207</v>
      </c>
      <c r="AV30" s="25" t="s">
        <v>207</v>
      </c>
      <c r="AW30" s="25" t="s">
        <v>207</v>
      </c>
      <c r="BE30" s="24" t="s">
        <v>100</v>
      </c>
      <c r="BF30" s="25" t="s">
        <v>86</v>
      </c>
      <c r="BG30" s="25" t="s">
        <v>86</v>
      </c>
      <c r="BH30" s="25" t="s">
        <v>86</v>
      </c>
      <c r="BI30" s="25" t="s">
        <v>86</v>
      </c>
      <c r="BJ30" s="25" t="s">
        <v>86</v>
      </c>
      <c r="BK30" s="25" t="s">
        <v>86</v>
      </c>
      <c r="BL30" s="25" t="s">
        <v>86</v>
      </c>
      <c r="BM30" s="25" t="s">
        <v>86</v>
      </c>
      <c r="BN30" s="25" t="s">
        <v>86</v>
      </c>
      <c r="BO30" s="25" t="s">
        <v>86</v>
      </c>
      <c r="BP30" s="25" t="s">
        <v>86</v>
      </c>
    </row>
    <row r="31" spans="1:69" ht="15" thickBot="1" x14ac:dyDescent="0.35">
      <c r="A31" s="24" t="s">
        <v>101</v>
      </c>
      <c r="B31" s="25" t="s">
        <v>86</v>
      </c>
      <c r="C31" s="25" t="s">
        <v>86</v>
      </c>
      <c r="D31" s="25" t="s">
        <v>86</v>
      </c>
      <c r="E31" s="25" t="s">
        <v>86</v>
      </c>
      <c r="F31" s="25" t="s">
        <v>86</v>
      </c>
      <c r="G31" s="25" t="s">
        <v>86</v>
      </c>
      <c r="H31" s="25" t="s">
        <v>86</v>
      </c>
      <c r="I31" s="25" t="s">
        <v>86</v>
      </c>
      <c r="J31" s="25" t="s">
        <v>86</v>
      </c>
      <c r="K31" s="25" t="s">
        <v>86</v>
      </c>
      <c r="L31" s="25" t="s">
        <v>86</v>
      </c>
      <c r="S31" s="24" t="s">
        <v>101</v>
      </c>
      <c r="T31" s="25" t="s">
        <v>86</v>
      </c>
      <c r="U31" s="25" t="s">
        <v>86</v>
      </c>
      <c r="V31" s="25" t="s">
        <v>86</v>
      </c>
      <c r="W31" s="25" t="s">
        <v>86</v>
      </c>
      <c r="X31" s="25" t="s">
        <v>86</v>
      </c>
      <c r="Y31" s="25" t="s">
        <v>86</v>
      </c>
      <c r="Z31" s="25" t="s">
        <v>86</v>
      </c>
      <c r="AA31" s="25" t="s">
        <v>86</v>
      </c>
      <c r="AB31" s="25" t="s">
        <v>86</v>
      </c>
      <c r="AC31" s="25" t="s">
        <v>86</v>
      </c>
      <c r="AD31" s="25" t="s">
        <v>86</v>
      </c>
      <c r="AL31" s="24" t="s">
        <v>101</v>
      </c>
      <c r="AM31" s="25" t="s">
        <v>207</v>
      </c>
      <c r="AN31" s="25" t="s">
        <v>207</v>
      </c>
      <c r="AO31" s="25" t="s">
        <v>207</v>
      </c>
      <c r="AP31" s="25" t="s">
        <v>207</v>
      </c>
      <c r="AQ31" s="25" t="s">
        <v>207</v>
      </c>
      <c r="AR31" s="25" t="s">
        <v>207</v>
      </c>
      <c r="AS31" s="25" t="s">
        <v>207</v>
      </c>
      <c r="AT31" s="25" t="s">
        <v>207</v>
      </c>
      <c r="AU31" s="25" t="s">
        <v>207</v>
      </c>
      <c r="AV31" s="25" t="s">
        <v>207</v>
      </c>
      <c r="AW31" s="25" t="s">
        <v>207</v>
      </c>
      <c r="BE31" s="24" t="s">
        <v>101</v>
      </c>
      <c r="BF31" s="25" t="s">
        <v>86</v>
      </c>
      <c r="BG31" s="25" t="s">
        <v>86</v>
      </c>
      <c r="BH31" s="25" t="s">
        <v>86</v>
      </c>
      <c r="BI31" s="25" t="s">
        <v>86</v>
      </c>
      <c r="BJ31" s="25" t="s">
        <v>86</v>
      </c>
      <c r="BK31" s="25" t="s">
        <v>86</v>
      </c>
      <c r="BL31" s="25" t="s">
        <v>86</v>
      </c>
      <c r="BM31" s="25" t="s">
        <v>86</v>
      </c>
      <c r="BN31" s="25" t="s">
        <v>86</v>
      </c>
      <c r="BO31" s="25" t="s">
        <v>86</v>
      </c>
      <c r="BP31" s="25" t="s">
        <v>86</v>
      </c>
    </row>
    <row r="32" spans="1:69" ht="18.600000000000001" thickBot="1" x14ac:dyDescent="0.35">
      <c r="A32" s="20"/>
      <c r="S32" s="20"/>
      <c r="AL32" s="20"/>
      <c r="BE32" s="20"/>
    </row>
    <row r="33" spans="1:72" ht="15" thickBot="1" x14ac:dyDescent="0.35">
      <c r="A33" s="24" t="s">
        <v>102</v>
      </c>
      <c r="B33" s="24" t="s">
        <v>57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4" t="s">
        <v>63</v>
      </c>
      <c r="I33" s="24" t="s">
        <v>64</v>
      </c>
      <c r="J33" s="24" t="s">
        <v>65</v>
      </c>
      <c r="K33" s="24" t="s">
        <v>124</v>
      </c>
      <c r="L33" s="24" t="s">
        <v>125</v>
      </c>
      <c r="S33" s="24" t="s">
        <v>102</v>
      </c>
      <c r="T33" s="24" t="s">
        <v>57</v>
      </c>
      <c r="U33" s="24" t="s">
        <v>58</v>
      </c>
      <c r="V33" s="24" t="s">
        <v>59</v>
      </c>
      <c r="W33" s="24" t="s">
        <v>60</v>
      </c>
      <c r="X33" s="24" t="s">
        <v>61</v>
      </c>
      <c r="Y33" s="24" t="s">
        <v>62</v>
      </c>
      <c r="Z33" s="24" t="s">
        <v>63</v>
      </c>
      <c r="AA33" s="24" t="s">
        <v>64</v>
      </c>
      <c r="AB33" s="24" t="s">
        <v>65</v>
      </c>
      <c r="AC33" s="24" t="s">
        <v>124</v>
      </c>
      <c r="AD33" s="24" t="s">
        <v>125</v>
      </c>
      <c r="AL33" s="24" t="s">
        <v>102</v>
      </c>
      <c r="AM33" s="24" t="s">
        <v>57</v>
      </c>
      <c r="AN33" s="24" t="s">
        <v>58</v>
      </c>
      <c r="AO33" s="24" t="s">
        <v>59</v>
      </c>
      <c r="AP33" s="24" t="s">
        <v>60</v>
      </c>
      <c r="AQ33" s="24" t="s">
        <v>61</v>
      </c>
      <c r="AR33" s="24" t="s">
        <v>62</v>
      </c>
      <c r="AS33" s="24" t="s">
        <v>63</v>
      </c>
      <c r="AT33" s="24" t="s">
        <v>64</v>
      </c>
      <c r="AU33" s="24" t="s">
        <v>65</v>
      </c>
      <c r="AV33" s="24" t="s">
        <v>124</v>
      </c>
      <c r="AW33" s="24" t="s">
        <v>125</v>
      </c>
      <c r="BE33" s="24" t="s">
        <v>102</v>
      </c>
      <c r="BF33" s="24" t="s">
        <v>57</v>
      </c>
      <c r="BG33" s="24" t="s">
        <v>58</v>
      </c>
      <c r="BH33" s="24" t="s">
        <v>59</v>
      </c>
      <c r="BI33" s="24" t="s">
        <v>60</v>
      </c>
      <c r="BJ33" s="24" t="s">
        <v>61</v>
      </c>
      <c r="BK33" s="24" t="s">
        <v>62</v>
      </c>
      <c r="BL33" s="24" t="s">
        <v>63</v>
      </c>
      <c r="BM33" s="24" t="s">
        <v>64</v>
      </c>
      <c r="BN33" s="24" t="s">
        <v>65</v>
      </c>
      <c r="BO33" s="24" t="s">
        <v>124</v>
      </c>
      <c r="BP33" s="24" t="s">
        <v>125</v>
      </c>
    </row>
    <row r="34" spans="1:72" ht="15" thickBot="1" x14ac:dyDescent="0.35">
      <c r="A34" s="24" t="s">
        <v>79</v>
      </c>
      <c r="B34" s="25">
        <v>75217</v>
      </c>
      <c r="C34" s="25">
        <v>169436</v>
      </c>
      <c r="D34" s="25">
        <v>58969</v>
      </c>
      <c r="E34" s="25">
        <v>90168</v>
      </c>
      <c r="F34" s="25">
        <v>144504</v>
      </c>
      <c r="G34" s="25">
        <v>81428</v>
      </c>
      <c r="H34" s="25">
        <v>81532</v>
      </c>
      <c r="I34" s="25">
        <v>0</v>
      </c>
      <c r="J34" s="25">
        <v>0</v>
      </c>
      <c r="K34" s="25">
        <v>156535</v>
      </c>
      <c r="L34" s="25">
        <v>0</v>
      </c>
      <c r="S34" s="24" t="s">
        <v>79</v>
      </c>
      <c r="T34" s="25">
        <v>90168</v>
      </c>
      <c r="U34" s="25">
        <v>0</v>
      </c>
      <c r="V34" s="25">
        <v>0</v>
      </c>
      <c r="W34" s="25">
        <v>58969</v>
      </c>
      <c r="X34" s="25">
        <v>75113</v>
      </c>
      <c r="Y34" s="25">
        <v>156277</v>
      </c>
      <c r="Z34" s="25">
        <v>144504</v>
      </c>
      <c r="AA34" s="25">
        <v>141165</v>
      </c>
      <c r="AB34" s="25">
        <v>75217</v>
      </c>
      <c r="AC34" s="25">
        <v>156535</v>
      </c>
      <c r="AD34" s="25">
        <v>0</v>
      </c>
      <c r="AL34" s="24" t="s">
        <v>79</v>
      </c>
      <c r="AM34" s="25">
        <v>31481.599999999999</v>
      </c>
      <c r="AN34" s="25">
        <v>0</v>
      </c>
      <c r="AO34" s="25">
        <v>0</v>
      </c>
      <c r="AP34" s="25">
        <v>33419.699999999997</v>
      </c>
      <c r="AQ34" s="25">
        <v>11110</v>
      </c>
      <c r="AR34" s="25">
        <v>58453.7</v>
      </c>
      <c r="AS34" s="25">
        <v>65535.4</v>
      </c>
      <c r="AT34" s="25">
        <v>33834.199999999997</v>
      </c>
      <c r="AU34" s="25">
        <v>32338.799999999999</v>
      </c>
      <c r="AV34" s="25">
        <v>0</v>
      </c>
      <c r="AW34" s="25">
        <v>0</v>
      </c>
      <c r="BE34" s="24" t="s">
        <v>79</v>
      </c>
      <c r="BF34" s="25">
        <v>94219</v>
      </c>
      <c r="BG34" s="25">
        <v>0</v>
      </c>
      <c r="BH34" s="25">
        <v>17141</v>
      </c>
      <c r="BI34" s="25">
        <v>90168</v>
      </c>
      <c r="BJ34" s="25">
        <v>121941</v>
      </c>
      <c r="BK34" s="25">
        <v>64287</v>
      </c>
      <c r="BL34" s="25">
        <v>0</v>
      </c>
      <c r="BM34" s="25">
        <v>0</v>
      </c>
      <c r="BN34" s="25">
        <v>0</v>
      </c>
      <c r="BO34" s="25">
        <v>133972</v>
      </c>
      <c r="BP34" s="25">
        <v>0</v>
      </c>
    </row>
    <row r="35" spans="1:72" ht="15" thickBot="1" x14ac:dyDescent="0.35">
      <c r="A35" s="24" t="s">
        <v>88</v>
      </c>
      <c r="B35" s="25">
        <v>0</v>
      </c>
      <c r="C35" s="25">
        <v>0</v>
      </c>
      <c r="D35" s="25">
        <v>0</v>
      </c>
      <c r="E35" s="25">
        <v>88272</v>
      </c>
      <c r="F35" s="25">
        <v>141165</v>
      </c>
      <c r="G35" s="25">
        <v>58076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S35" s="24" t="s">
        <v>88</v>
      </c>
      <c r="T35" s="25">
        <v>0</v>
      </c>
      <c r="U35" s="25">
        <v>0</v>
      </c>
      <c r="V35" s="25">
        <v>0</v>
      </c>
      <c r="W35" s="25">
        <v>58076</v>
      </c>
      <c r="X35" s="25">
        <v>75113</v>
      </c>
      <c r="Y35" s="25">
        <v>0</v>
      </c>
      <c r="Z35" s="25">
        <v>0</v>
      </c>
      <c r="AA35" s="25">
        <v>0</v>
      </c>
      <c r="AB35" s="25">
        <v>75217</v>
      </c>
      <c r="AC35" s="25">
        <v>13159</v>
      </c>
      <c r="AD35" s="25">
        <v>0</v>
      </c>
      <c r="AL35" s="24" t="s">
        <v>88</v>
      </c>
      <c r="AM35" s="25">
        <v>17694.2</v>
      </c>
      <c r="AN35" s="25">
        <v>0</v>
      </c>
      <c r="AO35" s="25">
        <v>0</v>
      </c>
      <c r="AP35" s="25">
        <v>33419.699999999997</v>
      </c>
      <c r="AQ35" s="25">
        <v>11110</v>
      </c>
      <c r="AR35" s="25">
        <v>58453.7</v>
      </c>
      <c r="AS35" s="25">
        <v>33160.1</v>
      </c>
      <c r="AT35" s="25">
        <v>0</v>
      </c>
      <c r="AU35" s="25">
        <v>14526.2</v>
      </c>
      <c r="AV35" s="25">
        <v>0</v>
      </c>
      <c r="AW35" s="25">
        <v>0</v>
      </c>
      <c r="BE35" s="24" t="s">
        <v>88</v>
      </c>
      <c r="BF35" s="25">
        <v>0</v>
      </c>
      <c r="BG35" s="25">
        <v>0</v>
      </c>
      <c r="BH35" s="25">
        <v>0</v>
      </c>
      <c r="BI35" s="25">
        <v>65709</v>
      </c>
      <c r="BJ35" s="25">
        <v>101461</v>
      </c>
      <c r="BK35" s="25">
        <v>58076</v>
      </c>
      <c r="BL35" s="25">
        <v>0</v>
      </c>
      <c r="BM35" s="25">
        <v>0</v>
      </c>
      <c r="BN35" s="25">
        <v>0</v>
      </c>
      <c r="BO35" s="25">
        <v>0</v>
      </c>
      <c r="BP35" s="25">
        <v>0</v>
      </c>
    </row>
    <row r="36" spans="1:72" ht="15" thickBot="1" x14ac:dyDescent="0.35">
      <c r="A36" s="24" t="s">
        <v>92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S36" s="24" t="s">
        <v>92</v>
      </c>
      <c r="T36" s="25">
        <v>0</v>
      </c>
      <c r="U36" s="25">
        <v>0</v>
      </c>
      <c r="V36" s="25">
        <v>0</v>
      </c>
      <c r="W36" s="25">
        <v>6315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13159</v>
      </c>
      <c r="AD36" s="25">
        <v>0</v>
      </c>
      <c r="AL36" s="24" t="s">
        <v>92</v>
      </c>
      <c r="AM36" s="25">
        <v>17694.2</v>
      </c>
      <c r="AN36" s="25">
        <v>0</v>
      </c>
      <c r="AO36" s="25">
        <v>0</v>
      </c>
      <c r="AP36" s="25">
        <v>33419.699999999997</v>
      </c>
      <c r="AQ36" s="25">
        <v>11110</v>
      </c>
      <c r="AR36" s="25">
        <v>29947.200000000001</v>
      </c>
      <c r="AS36" s="25">
        <v>33160.1</v>
      </c>
      <c r="AT36" s="25">
        <v>0</v>
      </c>
      <c r="AU36" s="25">
        <v>14526.2</v>
      </c>
      <c r="AV36" s="25">
        <v>0</v>
      </c>
      <c r="AW36" s="25">
        <v>0</v>
      </c>
      <c r="BE36" s="24" t="s">
        <v>92</v>
      </c>
      <c r="BF36" s="25">
        <v>0</v>
      </c>
      <c r="BG36" s="25">
        <v>0</v>
      </c>
      <c r="BH36" s="25">
        <v>0</v>
      </c>
      <c r="BI36" s="25">
        <v>58969</v>
      </c>
      <c r="BJ36" s="25">
        <v>0</v>
      </c>
      <c r="BK36" s="25">
        <v>58076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</row>
    <row r="37" spans="1:72" ht="15" thickBot="1" x14ac:dyDescent="0.35">
      <c r="A37" s="24" t="s">
        <v>93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S37" s="24" t="s">
        <v>93</v>
      </c>
      <c r="T37" s="25">
        <v>0</v>
      </c>
      <c r="U37" s="25">
        <v>0</v>
      </c>
      <c r="V37" s="25">
        <v>0</v>
      </c>
      <c r="W37" s="25">
        <v>6315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L37" s="24" t="s">
        <v>93</v>
      </c>
      <c r="AM37" s="25">
        <v>17694.2</v>
      </c>
      <c r="AN37" s="25">
        <v>0</v>
      </c>
      <c r="AO37" s="25">
        <v>0</v>
      </c>
      <c r="AP37" s="25">
        <v>33419.699999999997</v>
      </c>
      <c r="AQ37" s="25">
        <v>11110</v>
      </c>
      <c r="AR37" s="25">
        <v>14877.1</v>
      </c>
      <c r="AS37" s="25">
        <v>33160.1</v>
      </c>
      <c r="AT37" s="25">
        <v>0</v>
      </c>
      <c r="AU37" s="25">
        <v>14526.2</v>
      </c>
      <c r="AV37" s="25">
        <v>0</v>
      </c>
      <c r="AW37" s="25">
        <v>0</v>
      </c>
      <c r="BE37" s="24" t="s">
        <v>93</v>
      </c>
      <c r="BF37" s="25">
        <v>0</v>
      </c>
      <c r="BG37" s="25">
        <v>0</v>
      </c>
      <c r="BH37" s="25">
        <v>0</v>
      </c>
      <c r="BI37" s="25">
        <v>58969</v>
      </c>
      <c r="BJ37" s="25">
        <v>0</v>
      </c>
      <c r="BK37" s="25">
        <v>58076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</row>
    <row r="38" spans="1:72" ht="15" thickBot="1" x14ac:dyDescent="0.35">
      <c r="A38" s="24" t="s">
        <v>95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S38" s="24" t="s">
        <v>95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L38" s="24" t="s">
        <v>95</v>
      </c>
      <c r="AM38" s="25">
        <v>17694.2</v>
      </c>
      <c r="AN38" s="25">
        <v>0</v>
      </c>
      <c r="AO38" s="25">
        <v>0</v>
      </c>
      <c r="AP38" s="25">
        <v>33419.699999999997</v>
      </c>
      <c r="AQ38" s="25">
        <v>11110</v>
      </c>
      <c r="AR38" s="25">
        <v>14877.1</v>
      </c>
      <c r="AS38" s="25">
        <v>33160.1</v>
      </c>
      <c r="AT38" s="25">
        <v>0</v>
      </c>
      <c r="AU38" s="25">
        <v>14526.2</v>
      </c>
      <c r="AV38" s="25">
        <v>0</v>
      </c>
      <c r="AW38" s="25">
        <v>0</v>
      </c>
      <c r="BE38" s="24" t="s">
        <v>95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22563</v>
      </c>
      <c r="BL38" s="25">
        <v>0</v>
      </c>
      <c r="BM38" s="25">
        <v>0</v>
      </c>
      <c r="BN38" s="25">
        <v>0</v>
      </c>
      <c r="BO38" s="25">
        <v>0</v>
      </c>
      <c r="BP38" s="25">
        <v>0</v>
      </c>
    </row>
    <row r="39" spans="1:72" ht="15" thickBot="1" x14ac:dyDescent="0.35">
      <c r="A39" s="24" t="s">
        <v>96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S39" s="24" t="s">
        <v>96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L39" s="24" t="s">
        <v>96</v>
      </c>
      <c r="AM39" s="25">
        <v>17253.5</v>
      </c>
      <c r="AN39" s="25">
        <v>0</v>
      </c>
      <c r="AO39" s="25">
        <v>0</v>
      </c>
      <c r="AP39" s="25">
        <v>33419.699999999997</v>
      </c>
      <c r="AQ39" s="25">
        <v>11110</v>
      </c>
      <c r="AR39" s="25">
        <v>14877.1</v>
      </c>
      <c r="AS39" s="25">
        <v>33160.1</v>
      </c>
      <c r="AT39" s="25">
        <v>0</v>
      </c>
      <c r="AU39" s="25">
        <v>14526.2</v>
      </c>
      <c r="AV39" s="25">
        <v>0</v>
      </c>
      <c r="AW39" s="25">
        <v>0</v>
      </c>
      <c r="BE39" s="24" t="s">
        <v>96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22563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</row>
    <row r="40" spans="1:72" ht="15" thickBot="1" x14ac:dyDescent="0.35">
      <c r="A40" s="24" t="s">
        <v>97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S40" s="24" t="s">
        <v>97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L40" s="24" t="s">
        <v>97</v>
      </c>
      <c r="AM40" s="25">
        <v>17253.5</v>
      </c>
      <c r="AN40" s="25">
        <v>0</v>
      </c>
      <c r="AO40" s="25">
        <v>0</v>
      </c>
      <c r="AP40" s="25">
        <v>18514.400000000001</v>
      </c>
      <c r="AQ40" s="25">
        <v>11110</v>
      </c>
      <c r="AR40" s="25">
        <v>14877.1</v>
      </c>
      <c r="AS40" s="25">
        <v>33160.1</v>
      </c>
      <c r="AT40" s="25">
        <v>0</v>
      </c>
      <c r="AU40" s="25">
        <v>14526.2</v>
      </c>
      <c r="AV40" s="25">
        <v>0</v>
      </c>
      <c r="AW40" s="25">
        <v>0</v>
      </c>
      <c r="BE40" s="24" t="s">
        <v>97</v>
      </c>
      <c r="BF40" s="25">
        <v>0</v>
      </c>
      <c r="BG40" s="25">
        <v>0</v>
      </c>
      <c r="BH40" s="25">
        <v>0</v>
      </c>
      <c r="BI40" s="25">
        <v>0</v>
      </c>
      <c r="BJ40" s="25">
        <v>0</v>
      </c>
      <c r="BK40" s="25">
        <v>22563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</row>
    <row r="41" spans="1:72" ht="15" thickBot="1" x14ac:dyDescent="0.35">
      <c r="A41" s="24" t="s">
        <v>98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S41" s="24" t="s">
        <v>98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L41" s="24" t="s">
        <v>98</v>
      </c>
      <c r="AM41" s="25">
        <v>17253.5</v>
      </c>
      <c r="AN41" s="25">
        <v>0</v>
      </c>
      <c r="AO41" s="25">
        <v>0</v>
      </c>
      <c r="AP41" s="25">
        <v>18514.400000000001</v>
      </c>
      <c r="AQ41" s="25">
        <v>11110</v>
      </c>
      <c r="AR41" s="25">
        <v>14877.1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BE41" s="24" t="s">
        <v>98</v>
      </c>
      <c r="BF41" s="25">
        <v>0</v>
      </c>
      <c r="BG41" s="25">
        <v>0</v>
      </c>
      <c r="BH41" s="25">
        <v>0</v>
      </c>
      <c r="BI41" s="25">
        <v>0</v>
      </c>
      <c r="BJ41" s="25">
        <v>0</v>
      </c>
      <c r="BK41" s="25">
        <v>22563</v>
      </c>
      <c r="BL41" s="25">
        <v>0</v>
      </c>
      <c r="BM41" s="25">
        <v>0</v>
      </c>
      <c r="BN41" s="25">
        <v>0</v>
      </c>
      <c r="BO41" s="25">
        <v>0</v>
      </c>
      <c r="BP41" s="25">
        <v>0</v>
      </c>
    </row>
    <row r="42" spans="1:72" ht="15" thickBot="1" x14ac:dyDescent="0.35">
      <c r="A42" s="24" t="s">
        <v>99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S42" s="24" t="s">
        <v>99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L42" s="24" t="s">
        <v>99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BE42" s="24" t="s">
        <v>99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22563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</row>
    <row r="43" spans="1:72" ht="15" thickBot="1" x14ac:dyDescent="0.35">
      <c r="A43" s="24" t="s">
        <v>100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S43" s="24" t="s">
        <v>100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L43" s="24" t="s">
        <v>100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BE43" s="24" t="s">
        <v>100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</row>
    <row r="44" spans="1:72" ht="15" thickBot="1" x14ac:dyDescent="0.35">
      <c r="A44" s="24" t="s">
        <v>101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S44" s="24" t="s">
        <v>101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L44" s="24" t="s">
        <v>101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BE44" s="24" t="s">
        <v>101</v>
      </c>
      <c r="BF44" s="25">
        <v>0</v>
      </c>
      <c r="BG44" s="25">
        <v>0</v>
      </c>
      <c r="BH44" s="25">
        <v>0</v>
      </c>
      <c r="BI44" s="25">
        <v>0</v>
      </c>
      <c r="BJ44" s="25">
        <v>0</v>
      </c>
      <c r="BK44" s="25">
        <v>0</v>
      </c>
      <c r="BL44" s="25">
        <v>0</v>
      </c>
      <c r="BM44" s="25">
        <v>0</v>
      </c>
      <c r="BN44" s="25">
        <v>0</v>
      </c>
      <c r="BO44" s="25">
        <v>0</v>
      </c>
      <c r="BP44" s="25">
        <v>0</v>
      </c>
    </row>
    <row r="45" spans="1:72" ht="18.600000000000001" thickBot="1" x14ac:dyDescent="0.35">
      <c r="A45" s="20"/>
      <c r="S45" s="20"/>
      <c r="AL45" s="20"/>
      <c r="BE45" s="20"/>
    </row>
    <row r="46" spans="1:72" ht="15" thickBot="1" x14ac:dyDescent="0.35">
      <c r="A46" s="24" t="s">
        <v>103</v>
      </c>
      <c r="B46" s="24" t="s">
        <v>57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4" t="s">
        <v>63</v>
      </c>
      <c r="I46" s="24" t="s">
        <v>64</v>
      </c>
      <c r="J46" s="24" t="s">
        <v>65</v>
      </c>
      <c r="K46" s="24" t="s">
        <v>124</v>
      </c>
      <c r="L46" s="24" t="s">
        <v>125</v>
      </c>
      <c r="M46" s="24" t="s">
        <v>104</v>
      </c>
      <c r="N46" s="24" t="s">
        <v>105</v>
      </c>
      <c r="O46" s="24" t="s">
        <v>106</v>
      </c>
      <c r="P46" s="24" t="s">
        <v>107</v>
      </c>
      <c r="S46" s="24" t="s">
        <v>103</v>
      </c>
      <c r="T46" s="24" t="s">
        <v>57</v>
      </c>
      <c r="U46" s="24" t="s">
        <v>58</v>
      </c>
      <c r="V46" s="24" t="s">
        <v>59</v>
      </c>
      <c r="W46" s="24" t="s">
        <v>60</v>
      </c>
      <c r="X46" s="24" t="s">
        <v>61</v>
      </c>
      <c r="Y46" s="24" t="s">
        <v>62</v>
      </c>
      <c r="Z46" s="24" t="s">
        <v>63</v>
      </c>
      <c r="AA46" s="24" t="s">
        <v>64</v>
      </c>
      <c r="AB46" s="24" t="s">
        <v>65</v>
      </c>
      <c r="AC46" s="24" t="s">
        <v>124</v>
      </c>
      <c r="AD46" s="24" t="s">
        <v>125</v>
      </c>
      <c r="AE46" s="24" t="s">
        <v>104</v>
      </c>
      <c r="AF46" s="24" t="s">
        <v>105</v>
      </c>
      <c r="AG46" s="24" t="s">
        <v>106</v>
      </c>
      <c r="AH46" s="24" t="s">
        <v>107</v>
      </c>
      <c r="AL46" s="24" t="s">
        <v>103</v>
      </c>
      <c r="AM46" s="24" t="s">
        <v>57</v>
      </c>
      <c r="AN46" s="24" t="s">
        <v>58</v>
      </c>
      <c r="AO46" s="24" t="s">
        <v>59</v>
      </c>
      <c r="AP46" s="24" t="s">
        <v>60</v>
      </c>
      <c r="AQ46" s="24" t="s">
        <v>61</v>
      </c>
      <c r="AR46" s="24" t="s">
        <v>62</v>
      </c>
      <c r="AS46" s="24" t="s">
        <v>63</v>
      </c>
      <c r="AT46" s="24" t="s">
        <v>64</v>
      </c>
      <c r="AU46" s="24" t="s">
        <v>65</v>
      </c>
      <c r="AV46" s="24" t="s">
        <v>124</v>
      </c>
      <c r="AW46" s="24" t="s">
        <v>125</v>
      </c>
      <c r="AX46" s="24" t="s">
        <v>104</v>
      </c>
      <c r="AY46" s="24" t="s">
        <v>105</v>
      </c>
      <c r="AZ46" s="24" t="s">
        <v>106</v>
      </c>
      <c r="BA46" s="24" t="s">
        <v>107</v>
      </c>
      <c r="BE46" s="24" t="s">
        <v>103</v>
      </c>
      <c r="BF46" s="24" t="s">
        <v>57</v>
      </c>
      <c r="BG46" s="24" t="s">
        <v>58</v>
      </c>
      <c r="BH46" s="24" t="s">
        <v>59</v>
      </c>
      <c r="BI46" s="24" t="s">
        <v>60</v>
      </c>
      <c r="BJ46" s="24" t="s">
        <v>61</v>
      </c>
      <c r="BK46" s="24" t="s">
        <v>62</v>
      </c>
      <c r="BL46" s="24" t="s">
        <v>63</v>
      </c>
      <c r="BM46" s="24" t="s">
        <v>64</v>
      </c>
      <c r="BN46" s="24" t="s">
        <v>65</v>
      </c>
      <c r="BO46" s="24" t="s">
        <v>124</v>
      </c>
      <c r="BP46" s="24" t="s">
        <v>125</v>
      </c>
      <c r="BQ46" s="24" t="s">
        <v>104</v>
      </c>
      <c r="BR46" s="24" t="s">
        <v>105</v>
      </c>
      <c r="BS46" s="24" t="s">
        <v>106</v>
      </c>
      <c r="BT46" s="24" t="s">
        <v>107</v>
      </c>
    </row>
    <row r="47" spans="1:72" ht="15" thickBot="1" x14ac:dyDescent="0.35">
      <c r="A47" s="24" t="s">
        <v>67</v>
      </c>
      <c r="B47" s="25">
        <v>0</v>
      </c>
      <c r="C47" s="25">
        <v>169436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169436</v>
      </c>
      <c r="N47" s="25">
        <v>169436</v>
      </c>
      <c r="O47" s="25">
        <v>0</v>
      </c>
      <c r="P47" s="25">
        <v>0</v>
      </c>
      <c r="S47" s="24" t="s">
        <v>67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156277</v>
      </c>
      <c r="Z47" s="25">
        <v>0</v>
      </c>
      <c r="AA47" s="25">
        <v>0</v>
      </c>
      <c r="AB47" s="25">
        <v>0</v>
      </c>
      <c r="AC47" s="25">
        <v>13159</v>
      </c>
      <c r="AD47" s="25">
        <v>0</v>
      </c>
      <c r="AE47" s="25">
        <v>169436</v>
      </c>
      <c r="AF47" s="25">
        <v>169436</v>
      </c>
      <c r="AG47" s="25">
        <v>0</v>
      </c>
      <c r="AH47" s="25">
        <v>0</v>
      </c>
      <c r="AL47" s="24" t="s">
        <v>67</v>
      </c>
      <c r="AM47" s="25">
        <v>31481.599999999999</v>
      </c>
      <c r="AN47" s="25">
        <v>0</v>
      </c>
      <c r="AO47" s="25">
        <v>0</v>
      </c>
      <c r="AP47" s="25">
        <v>18514.400000000001</v>
      </c>
      <c r="AQ47" s="25">
        <v>11110</v>
      </c>
      <c r="AR47" s="25">
        <v>58453.7</v>
      </c>
      <c r="AS47" s="25">
        <v>33160.1</v>
      </c>
      <c r="AT47" s="25">
        <v>0</v>
      </c>
      <c r="AU47" s="25">
        <v>14526.2</v>
      </c>
      <c r="AV47" s="25">
        <v>0</v>
      </c>
      <c r="AW47" s="25">
        <v>0</v>
      </c>
      <c r="AX47" s="25">
        <v>167246</v>
      </c>
      <c r="AY47" s="25">
        <v>169436</v>
      </c>
      <c r="AZ47" s="25">
        <v>2190</v>
      </c>
      <c r="BA47" s="25">
        <v>1.29</v>
      </c>
      <c r="BE47" s="24" t="s">
        <v>67</v>
      </c>
      <c r="BF47" s="25">
        <v>94219</v>
      </c>
      <c r="BG47" s="25">
        <v>0</v>
      </c>
      <c r="BH47" s="25">
        <v>17141</v>
      </c>
      <c r="BI47" s="25">
        <v>0</v>
      </c>
      <c r="BJ47" s="25">
        <v>0</v>
      </c>
      <c r="BK47" s="25">
        <v>58076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169436</v>
      </c>
      <c r="BR47" s="25">
        <v>169436</v>
      </c>
      <c r="BS47" s="25">
        <v>0</v>
      </c>
      <c r="BT47" s="25">
        <v>0</v>
      </c>
    </row>
    <row r="48" spans="1:72" ht="15" thickBot="1" x14ac:dyDescent="0.35">
      <c r="A48" s="24" t="s">
        <v>68</v>
      </c>
      <c r="B48" s="25">
        <v>0</v>
      </c>
      <c r="C48" s="25">
        <v>0</v>
      </c>
      <c r="D48" s="25">
        <v>0</v>
      </c>
      <c r="E48" s="25">
        <v>0</v>
      </c>
      <c r="F48" s="25">
        <v>144504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144504</v>
      </c>
      <c r="N48" s="25">
        <v>144504</v>
      </c>
      <c r="O48" s="25">
        <v>0</v>
      </c>
      <c r="P48" s="25">
        <v>0</v>
      </c>
      <c r="S48" s="24" t="s">
        <v>68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144504</v>
      </c>
      <c r="AA48" s="25">
        <v>0</v>
      </c>
      <c r="AB48" s="25">
        <v>0</v>
      </c>
      <c r="AC48" s="25">
        <v>0</v>
      </c>
      <c r="AD48" s="25">
        <v>0</v>
      </c>
      <c r="AE48" s="25">
        <v>144504</v>
      </c>
      <c r="AF48" s="25">
        <v>144504</v>
      </c>
      <c r="AG48" s="25">
        <v>0</v>
      </c>
      <c r="AH48" s="25">
        <v>0</v>
      </c>
      <c r="AL48" s="24" t="s">
        <v>68</v>
      </c>
      <c r="AM48" s="25">
        <v>17694.2</v>
      </c>
      <c r="AN48" s="25">
        <v>0</v>
      </c>
      <c r="AO48" s="25">
        <v>0</v>
      </c>
      <c r="AP48" s="25">
        <v>33419.699999999997</v>
      </c>
      <c r="AQ48" s="25">
        <v>11110</v>
      </c>
      <c r="AR48" s="25">
        <v>14877.1</v>
      </c>
      <c r="AS48" s="25">
        <v>65535.4</v>
      </c>
      <c r="AT48" s="25">
        <v>0</v>
      </c>
      <c r="AU48" s="25">
        <v>0</v>
      </c>
      <c r="AV48" s="25">
        <v>0</v>
      </c>
      <c r="AW48" s="25">
        <v>0</v>
      </c>
      <c r="AX48" s="25">
        <v>142636.4</v>
      </c>
      <c r="AY48" s="25">
        <v>144504</v>
      </c>
      <c r="AZ48" s="25">
        <v>1867.6</v>
      </c>
      <c r="BA48" s="25">
        <v>1.29</v>
      </c>
      <c r="BE48" s="24" t="s">
        <v>68</v>
      </c>
      <c r="BF48" s="25">
        <v>0</v>
      </c>
      <c r="BG48" s="25">
        <v>0</v>
      </c>
      <c r="BH48" s="25">
        <v>0</v>
      </c>
      <c r="BI48" s="25">
        <v>0</v>
      </c>
      <c r="BJ48" s="25">
        <v>121941</v>
      </c>
      <c r="BK48" s="25">
        <v>22563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v>144504</v>
      </c>
      <c r="BR48" s="25">
        <v>144504</v>
      </c>
      <c r="BS48" s="25">
        <v>0</v>
      </c>
      <c r="BT48" s="25">
        <v>0</v>
      </c>
    </row>
    <row r="49" spans="1:72" ht="15" thickBot="1" x14ac:dyDescent="0.35">
      <c r="A49" s="24" t="s">
        <v>69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156535</v>
      </c>
      <c r="L49" s="25">
        <v>0</v>
      </c>
      <c r="M49" s="25">
        <v>156535</v>
      </c>
      <c r="N49" s="25">
        <v>156535</v>
      </c>
      <c r="O49" s="25">
        <v>0</v>
      </c>
      <c r="P49" s="25">
        <v>0</v>
      </c>
      <c r="S49" s="24" t="s">
        <v>69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156535</v>
      </c>
      <c r="AD49" s="25">
        <v>0</v>
      </c>
      <c r="AE49" s="25">
        <v>156535</v>
      </c>
      <c r="AF49" s="25">
        <v>156535</v>
      </c>
      <c r="AG49" s="25">
        <v>0</v>
      </c>
      <c r="AH49" s="25">
        <v>0</v>
      </c>
      <c r="AL49" s="24" t="s">
        <v>69</v>
      </c>
      <c r="AM49" s="25">
        <v>17694.2</v>
      </c>
      <c r="AN49" s="25">
        <v>0</v>
      </c>
      <c r="AO49" s="25">
        <v>0</v>
      </c>
      <c r="AP49" s="25">
        <v>33419.699999999997</v>
      </c>
      <c r="AQ49" s="25">
        <v>11110</v>
      </c>
      <c r="AR49" s="25">
        <v>58453.7</v>
      </c>
      <c r="AS49" s="25">
        <v>0</v>
      </c>
      <c r="AT49" s="25">
        <v>33834.199999999997</v>
      </c>
      <c r="AU49" s="25">
        <v>0</v>
      </c>
      <c r="AV49" s="25">
        <v>0</v>
      </c>
      <c r="AW49" s="25">
        <v>0</v>
      </c>
      <c r="AX49" s="25">
        <v>154511.79999999999</v>
      </c>
      <c r="AY49" s="25">
        <v>156535</v>
      </c>
      <c r="AZ49" s="25">
        <v>2023.2</v>
      </c>
      <c r="BA49" s="25">
        <v>1.29</v>
      </c>
      <c r="BE49" s="24" t="s">
        <v>69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22563</v>
      </c>
      <c r="BL49" s="25">
        <v>0</v>
      </c>
      <c r="BM49" s="25">
        <v>0</v>
      </c>
      <c r="BN49" s="25">
        <v>0</v>
      </c>
      <c r="BO49" s="25">
        <v>133972</v>
      </c>
      <c r="BP49" s="25">
        <v>0</v>
      </c>
      <c r="BQ49" s="25">
        <v>156535</v>
      </c>
      <c r="BR49" s="25">
        <v>156535</v>
      </c>
      <c r="BS49" s="25">
        <v>0</v>
      </c>
      <c r="BT49" s="25">
        <v>0</v>
      </c>
    </row>
    <row r="50" spans="1:72" ht="15" thickBot="1" x14ac:dyDescent="0.35">
      <c r="A50" s="24" t="s">
        <v>70</v>
      </c>
      <c r="B50" s="25">
        <v>0</v>
      </c>
      <c r="C50" s="25">
        <v>0</v>
      </c>
      <c r="D50" s="25">
        <v>0</v>
      </c>
      <c r="E50" s="25">
        <v>0</v>
      </c>
      <c r="F50" s="25">
        <v>141165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141165</v>
      </c>
      <c r="N50" s="25">
        <v>141165</v>
      </c>
      <c r="O50" s="25">
        <v>0</v>
      </c>
      <c r="P50" s="25">
        <v>0</v>
      </c>
      <c r="S50" s="24" t="s">
        <v>70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141165</v>
      </c>
      <c r="AB50" s="25">
        <v>0</v>
      </c>
      <c r="AC50" s="25">
        <v>0</v>
      </c>
      <c r="AD50" s="25">
        <v>0</v>
      </c>
      <c r="AE50" s="25">
        <v>141165</v>
      </c>
      <c r="AF50" s="25">
        <v>141165</v>
      </c>
      <c r="AG50" s="25">
        <v>0</v>
      </c>
      <c r="AH50" s="25">
        <v>0</v>
      </c>
      <c r="AL50" s="24" t="s">
        <v>70</v>
      </c>
      <c r="AM50" s="25">
        <v>17253.5</v>
      </c>
      <c r="AN50" s="25">
        <v>0</v>
      </c>
      <c r="AO50" s="25">
        <v>0</v>
      </c>
      <c r="AP50" s="25">
        <v>33419.699999999997</v>
      </c>
      <c r="AQ50" s="25">
        <v>11110</v>
      </c>
      <c r="AR50" s="25">
        <v>14877.1</v>
      </c>
      <c r="AS50" s="25">
        <v>33160.1</v>
      </c>
      <c r="AT50" s="25">
        <v>0</v>
      </c>
      <c r="AU50" s="25">
        <v>14526.2</v>
      </c>
      <c r="AV50" s="25">
        <v>0</v>
      </c>
      <c r="AW50" s="25">
        <v>0</v>
      </c>
      <c r="AX50" s="25">
        <v>124346.5</v>
      </c>
      <c r="AY50" s="25">
        <v>141165</v>
      </c>
      <c r="AZ50" s="25">
        <v>16818.5</v>
      </c>
      <c r="BA50" s="25">
        <v>11.91</v>
      </c>
      <c r="BE50" s="24" t="s">
        <v>70</v>
      </c>
      <c r="BF50" s="25">
        <v>0</v>
      </c>
      <c r="BG50" s="25">
        <v>0</v>
      </c>
      <c r="BH50" s="25">
        <v>17141</v>
      </c>
      <c r="BI50" s="25">
        <v>0</v>
      </c>
      <c r="BJ50" s="25">
        <v>101461</v>
      </c>
      <c r="BK50" s="25">
        <v>22563</v>
      </c>
      <c r="BL50" s="25">
        <v>0</v>
      </c>
      <c r="BM50" s="25">
        <v>0</v>
      </c>
      <c r="BN50" s="25">
        <v>0</v>
      </c>
      <c r="BO50" s="25">
        <v>0</v>
      </c>
      <c r="BP50" s="25">
        <v>0</v>
      </c>
      <c r="BQ50" s="25">
        <v>141165</v>
      </c>
      <c r="BR50" s="25">
        <v>141165</v>
      </c>
      <c r="BS50" s="25">
        <v>0</v>
      </c>
      <c r="BT50" s="25">
        <v>0</v>
      </c>
    </row>
    <row r="51" spans="1:72" ht="15" thickBot="1" x14ac:dyDescent="0.35">
      <c r="A51" s="24" t="s">
        <v>71</v>
      </c>
      <c r="B51" s="25">
        <v>0</v>
      </c>
      <c r="C51" s="25">
        <v>0</v>
      </c>
      <c r="D51" s="25">
        <v>58969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58969</v>
      </c>
      <c r="N51" s="25">
        <v>58969</v>
      </c>
      <c r="O51" s="25">
        <v>0</v>
      </c>
      <c r="P51" s="25">
        <v>0</v>
      </c>
      <c r="S51" s="24" t="s">
        <v>71</v>
      </c>
      <c r="T51" s="25">
        <v>0</v>
      </c>
      <c r="U51" s="25">
        <v>0</v>
      </c>
      <c r="V51" s="25">
        <v>0</v>
      </c>
      <c r="W51" s="25">
        <v>58969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58969</v>
      </c>
      <c r="AF51" s="25">
        <v>58969</v>
      </c>
      <c r="AG51" s="25">
        <v>0</v>
      </c>
      <c r="AH51" s="25">
        <v>0</v>
      </c>
      <c r="AL51" s="24" t="s">
        <v>71</v>
      </c>
      <c r="AM51" s="25">
        <v>17694.2</v>
      </c>
      <c r="AN51" s="25">
        <v>0</v>
      </c>
      <c r="AO51" s="25">
        <v>0</v>
      </c>
      <c r="AP51" s="25">
        <v>0</v>
      </c>
      <c r="AQ51" s="25">
        <v>11110</v>
      </c>
      <c r="AR51" s="25">
        <v>14877.1</v>
      </c>
      <c r="AS51" s="25">
        <v>0</v>
      </c>
      <c r="AT51" s="25">
        <v>0</v>
      </c>
      <c r="AU51" s="25">
        <v>14526.2</v>
      </c>
      <c r="AV51" s="25">
        <v>0</v>
      </c>
      <c r="AW51" s="25">
        <v>0</v>
      </c>
      <c r="AX51" s="25">
        <v>58207.4</v>
      </c>
      <c r="AY51" s="25">
        <v>58969</v>
      </c>
      <c r="AZ51" s="25">
        <v>761.6</v>
      </c>
      <c r="BA51" s="25">
        <v>1.29</v>
      </c>
      <c r="BE51" s="24" t="s">
        <v>71</v>
      </c>
      <c r="BF51" s="25">
        <v>0</v>
      </c>
      <c r="BG51" s="25">
        <v>0</v>
      </c>
      <c r="BH51" s="25">
        <v>0</v>
      </c>
      <c r="BI51" s="25">
        <v>58969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58969</v>
      </c>
      <c r="BR51" s="25">
        <v>58969</v>
      </c>
      <c r="BS51" s="25">
        <v>0</v>
      </c>
      <c r="BT51" s="25">
        <v>0</v>
      </c>
    </row>
    <row r="52" spans="1:72" ht="15" thickBot="1" x14ac:dyDescent="0.35">
      <c r="A52" s="24" t="s">
        <v>72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58076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58076</v>
      </c>
      <c r="N52" s="25">
        <v>58076</v>
      </c>
      <c r="O52" s="25">
        <v>0</v>
      </c>
      <c r="P52" s="25">
        <v>0</v>
      </c>
      <c r="S52" s="24" t="s">
        <v>72</v>
      </c>
      <c r="T52" s="25">
        <v>0</v>
      </c>
      <c r="U52" s="25">
        <v>0</v>
      </c>
      <c r="V52" s="25">
        <v>0</v>
      </c>
      <c r="W52" s="25">
        <v>58076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58076</v>
      </c>
      <c r="AF52" s="25">
        <v>58076</v>
      </c>
      <c r="AG52" s="25">
        <v>0</v>
      </c>
      <c r="AH52" s="25">
        <v>0</v>
      </c>
      <c r="AL52" s="24" t="s">
        <v>72</v>
      </c>
      <c r="AM52" s="25">
        <v>17253.5</v>
      </c>
      <c r="AN52" s="25">
        <v>0</v>
      </c>
      <c r="AO52" s="25">
        <v>0</v>
      </c>
      <c r="AP52" s="25">
        <v>0</v>
      </c>
      <c r="AQ52" s="25">
        <v>11110</v>
      </c>
      <c r="AR52" s="25">
        <v>14877.1</v>
      </c>
      <c r="AS52" s="25">
        <v>0</v>
      </c>
      <c r="AT52" s="25">
        <v>0</v>
      </c>
      <c r="AU52" s="25">
        <v>14526.2</v>
      </c>
      <c r="AV52" s="25">
        <v>0</v>
      </c>
      <c r="AW52" s="25">
        <v>0</v>
      </c>
      <c r="AX52" s="25">
        <v>57766.7</v>
      </c>
      <c r="AY52" s="25">
        <v>58076</v>
      </c>
      <c r="AZ52" s="25">
        <v>309.3</v>
      </c>
      <c r="BA52" s="25">
        <v>0.53</v>
      </c>
      <c r="BE52" s="24" t="s">
        <v>72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58076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58076</v>
      </c>
      <c r="BR52" s="25">
        <v>58076</v>
      </c>
      <c r="BS52" s="25">
        <v>0</v>
      </c>
      <c r="BT52" s="25">
        <v>0</v>
      </c>
    </row>
    <row r="53" spans="1:72" ht="15" thickBot="1" x14ac:dyDescent="0.35">
      <c r="A53" s="24" t="s">
        <v>73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81428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81428</v>
      </c>
      <c r="N53" s="25">
        <v>81428</v>
      </c>
      <c r="O53" s="25">
        <v>0</v>
      </c>
      <c r="P53" s="25">
        <v>0</v>
      </c>
      <c r="S53" s="24" t="s">
        <v>73</v>
      </c>
      <c r="T53" s="25">
        <v>0</v>
      </c>
      <c r="U53" s="25">
        <v>0</v>
      </c>
      <c r="V53" s="25">
        <v>0</v>
      </c>
      <c r="W53" s="25">
        <v>6315</v>
      </c>
      <c r="X53" s="25">
        <v>75113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81428</v>
      </c>
      <c r="AF53" s="25">
        <v>81428</v>
      </c>
      <c r="AG53" s="25">
        <v>0</v>
      </c>
      <c r="AH53" s="25">
        <v>0</v>
      </c>
      <c r="AL53" s="24" t="s">
        <v>73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14877.1</v>
      </c>
      <c r="AS53" s="25">
        <v>33160.1</v>
      </c>
      <c r="AT53" s="25">
        <v>0</v>
      </c>
      <c r="AU53" s="25">
        <v>32338.799999999999</v>
      </c>
      <c r="AV53" s="25">
        <v>0</v>
      </c>
      <c r="AW53" s="25">
        <v>0</v>
      </c>
      <c r="AX53" s="25">
        <v>80376</v>
      </c>
      <c r="AY53" s="25">
        <v>81428</v>
      </c>
      <c r="AZ53" s="25">
        <v>1052</v>
      </c>
      <c r="BA53" s="25">
        <v>1.29</v>
      </c>
      <c r="BE53" s="24" t="s">
        <v>73</v>
      </c>
      <c r="BF53" s="25">
        <v>0</v>
      </c>
      <c r="BG53" s="25">
        <v>0</v>
      </c>
      <c r="BH53" s="25">
        <v>17141</v>
      </c>
      <c r="BI53" s="25">
        <v>0</v>
      </c>
      <c r="BJ53" s="25">
        <v>0</v>
      </c>
      <c r="BK53" s="25">
        <v>64287</v>
      </c>
      <c r="BL53" s="25">
        <v>0</v>
      </c>
      <c r="BM53" s="25">
        <v>0</v>
      </c>
      <c r="BN53" s="25">
        <v>0</v>
      </c>
      <c r="BO53" s="25">
        <v>0</v>
      </c>
      <c r="BP53" s="25">
        <v>0</v>
      </c>
      <c r="BQ53" s="25">
        <v>81428</v>
      </c>
      <c r="BR53" s="25">
        <v>81428</v>
      </c>
      <c r="BS53" s="25">
        <v>0</v>
      </c>
      <c r="BT53" s="25">
        <v>0</v>
      </c>
    </row>
    <row r="54" spans="1:72" ht="15" thickBot="1" x14ac:dyDescent="0.35">
      <c r="A54" s="24" t="s">
        <v>74</v>
      </c>
      <c r="B54" s="25">
        <v>0</v>
      </c>
      <c r="C54" s="25">
        <v>0</v>
      </c>
      <c r="D54" s="25">
        <v>0</v>
      </c>
      <c r="E54" s="25">
        <v>90168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90168</v>
      </c>
      <c r="N54" s="25">
        <v>90168</v>
      </c>
      <c r="O54" s="25">
        <v>0</v>
      </c>
      <c r="P54" s="25">
        <v>0</v>
      </c>
      <c r="S54" s="24" t="s">
        <v>74</v>
      </c>
      <c r="T54" s="25">
        <v>90168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90168</v>
      </c>
      <c r="AF54" s="25">
        <v>90168</v>
      </c>
      <c r="AG54" s="25">
        <v>0</v>
      </c>
      <c r="AH54" s="25">
        <v>0</v>
      </c>
      <c r="AL54" s="24" t="s">
        <v>74</v>
      </c>
      <c r="AM54" s="25">
        <v>0</v>
      </c>
      <c r="AN54" s="25">
        <v>0</v>
      </c>
      <c r="AO54" s="25">
        <v>0</v>
      </c>
      <c r="AP54" s="25">
        <v>33419.699999999997</v>
      </c>
      <c r="AQ54" s="25">
        <v>11110</v>
      </c>
      <c r="AR54" s="25">
        <v>29947.200000000001</v>
      </c>
      <c r="AS54" s="25">
        <v>0</v>
      </c>
      <c r="AT54" s="25">
        <v>0</v>
      </c>
      <c r="AU54" s="25">
        <v>14526.2</v>
      </c>
      <c r="AV54" s="25">
        <v>0</v>
      </c>
      <c r="AW54" s="25">
        <v>0</v>
      </c>
      <c r="AX54" s="25">
        <v>89003</v>
      </c>
      <c r="AY54" s="25">
        <v>90168</v>
      </c>
      <c r="AZ54" s="25">
        <v>1165</v>
      </c>
      <c r="BA54" s="25">
        <v>1.29</v>
      </c>
      <c r="BE54" s="24" t="s">
        <v>74</v>
      </c>
      <c r="BF54" s="25">
        <v>0</v>
      </c>
      <c r="BG54" s="25">
        <v>0</v>
      </c>
      <c r="BH54" s="25">
        <v>0</v>
      </c>
      <c r="BI54" s="25">
        <v>90168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90168</v>
      </c>
      <c r="BR54" s="25">
        <v>90168</v>
      </c>
      <c r="BS54" s="25">
        <v>0</v>
      </c>
      <c r="BT54" s="25">
        <v>0</v>
      </c>
    </row>
    <row r="55" spans="1:72" ht="15" thickBot="1" x14ac:dyDescent="0.35">
      <c r="A55" s="24" t="s">
        <v>75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81532</v>
      </c>
      <c r="I55" s="25">
        <v>0</v>
      </c>
      <c r="J55" s="25">
        <v>0</v>
      </c>
      <c r="K55" s="25">
        <v>0</v>
      </c>
      <c r="L55" s="25">
        <v>0</v>
      </c>
      <c r="M55" s="25">
        <v>81532</v>
      </c>
      <c r="N55" s="25">
        <v>81532</v>
      </c>
      <c r="O55" s="25">
        <v>0</v>
      </c>
      <c r="P55" s="25">
        <v>0</v>
      </c>
      <c r="S55" s="24" t="s">
        <v>75</v>
      </c>
      <c r="T55" s="25">
        <v>0</v>
      </c>
      <c r="U55" s="25">
        <v>0</v>
      </c>
      <c r="V55" s="25">
        <v>0</v>
      </c>
      <c r="W55" s="25">
        <v>6315</v>
      </c>
      <c r="X55" s="25">
        <v>0</v>
      </c>
      <c r="Y55" s="25">
        <v>0</v>
      </c>
      <c r="Z55" s="25">
        <v>0</v>
      </c>
      <c r="AA55" s="25">
        <v>0</v>
      </c>
      <c r="AB55" s="25">
        <v>75217</v>
      </c>
      <c r="AC55" s="25">
        <v>0</v>
      </c>
      <c r="AD55" s="25">
        <v>0</v>
      </c>
      <c r="AE55" s="25">
        <v>81532</v>
      </c>
      <c r="AF55" s="25">
        <v>81532</v>
      </c>
      <c r="AG55" s="25">
        <v>0</v>
      </c>
      <c r="AH55" s="25">
        <v>0</v>
      </c>
      <c r="AL55" s="24" t="s">
        <v>75</v>
      </c>
      <c r="AM55" s="25">
        <v>17694.2</v>
      </c>
      <c r="AN55" s="25">
        <v>0</v>
      </c>
      <c r="AO55" s="25">
        <v>0</v>
      </c>
      <c r="AP55" s="25">
        <v>18514.400000000001</v>
      </c>
      <c r="AQ55" s="25">
        <v>11110</v>
      </c>
      <c r="AR55" s="25">
        <v>0</v>
      </c>
      <c r="AS55" s="25">
        <v>33160.1</v>
      </c>
      <c r="AT55" s="25">
        <v>0</v>
      </c>
      <c r="AU55" s="25">
        <v>0</v>
      </c>
      <c r="AV55" s="25">
        <v>0</v>
      </c>
      <c r="AW55" s="25">
        <v>0</v>
      </c>
      <c r="AX55" s="25">
        <v>80478.7</v>
      </c>
      <c r="AY55" s="25">
        <v>81532</v>
      </c>
      <c r="AZ55" s="25">
        <v>1053.3</v>
      </c>
      <c r="BA55" s="25">
        <v>1.29</v>
      </c>
      <c r="BE55" s="24" t="s">
        <v>75</v>
      </c>
      <c r="BF55" s="25">
        <v>0</v>
      </c>
      <c r="BG55" s="25">
        <v>0</v>
      </c>
      <c r="BH55" s="25">
        <v>0</v>
      </c>
      <c r="BI55" s="25">
        <v>58969</v>
      </c>
      <c r="BJ55" s="25">
        <v>0</v>
      </c>
      <c r="BK55" s="25">
        <v>22563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81532</v>
      </c>
      <c r="BR55" s="25">
        <v>81532</v>
      </c>
      <c r="BS55" s="25">
        <v>0</v>
      </c>
      <c r="BT55" s="25">
        <v>0</v>
      </c>
    </row>
    <row r="56" spans="1:72" ht="15" thickBot="1" x14ac:dyDescent="0.35">
      <c r="A56" s="24" t="s">
        <v>76</v>
      </c>
      <c r="B56" s="25">
        <v>75217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75217</v>
      </c>
      <c r="N56" s="25">
        <v>75217</v>
      </c>
      <c r="O56" s="25">
        <v>0</v>
      </c>
      <c r="P56" s="25">
        <v>0</v>
      </c>
      <c r="S56" s="24" t="s">
        <v>76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75217</v>
      </c>
      <c r="AC56" s="25">
        <v>0</v>
      </c>
      <c r="AD56" s="25">
        <v>0</v>
      </c>
      <c r="AE56" s="25">
        <v>75217</v>
      </c>
      <c r="AF56" s="25">
        <v>75217</v>
      </c>
      <c r="AG56" s="25">
        <v>0</v>
      </c>
      <c r="AH56" s="25">
        <v>0</v>
      </c>
      <c r="AL56" s="24" t="s">
        <v>76</v>
      </c>
      <c r="AM56" s="25">
        <v>0</v>
      </c>
      <c r="AN56" s="25">
        <v>0</v>
      </c>
      <c r="AO56" s="25">
        <v>0</v>
      </c>
      <c r="AP56" s="25">
        <v>33419.699999999997</v>
      </c>
      <c r="AQ56" s="25">
        <v>11110</v>
      </c>
      <c r="AR56" s="25">
        <v>0</v>
      </c>
      <c r="AS56" s="25">
        <v>33160.1</v>
      </c>
      <c r="AT56" s="25">
        <v>0</v>
      </c>
      <c r="AU56" s="25">
        <v>0</v>
      </c>
      <c r="AV56" s="25">
        <v>0</v>
      </c>
      <c r="AW56" s="25">
        <v>0</v>
      </c>
      <c r="AX56" s="25">
        <v>77689.7</v>
      </c>
      <c r="AY56" s="25">
        <v>75217</v>
      </c>
      <c r="AZ56" s="25">
        <v>-2472.6999999999998</v>
      </c>
      <c r="BA56" s="25">
        <v>-3.29</v>
      </c>
      <c r="BE56" s="24" t="s">
        <v>76</v>
      </c>
      <c r="BF56" s="25">
        <v>0</v>
      </c>
      <c r="BG56" s="25">
        <v>0</v>
      </c>
      <c r="BH56" s="25">
        <v>17141</v>
      </c>
      <c r="BI56" s="25">
        <v>0</v>
      </c>
      <c r="BJ56" s="25">
        <v>0</v>
      </c>
      <c r="BK56" s="25">
        <v>58076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75217</v>
      </c>
      <c r="BR56" s="25">
        <v>75217</v>
      </c>
      <c r="BS56" s="25">
        <v>0</v>
      </c>
      <c r="BT56" s="25">
        <v>0</v>
      </c>
    </row>
    <row r="57" spans="1:72" ht="15" thickBot="1" x14ac:dyDescent="0.35">
      <c r="A57" s="24" t="s">
        <v>77</v>
      </c>
      <c r="B57" s="25">
        <v>0</v>
      </c>
      <c r="C57" s="25">
        <v>0</v>
      </c>
      <c r="D57" s="25">
        <v>0</v>
      </c>
      <c r="E57" s="25">
        <v>88272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88272</v>
      </c>
      <c r="N57" s="25">
        <v>88272</v>
      </c>
      <c r="O57" s="25">
        <v>0</v>
      </c>
      <c r="P57" s="25">
        <v>0</v>
      </c>
      <c r="S57" s="24" t="s">
        <v>77</v>
      </c>
      <c r="T57" s="25">
        <v>0</v>
      </c>
      <c r="U57" s="25">
        <v>0</v>
      </c>
      <c r="V57" s="25">
        <v>0</v>
      </c>
      <c r="W57" s="25">
        <v>0</v>
      </c>
      <c r="X57" s="25">
        <v>75113</v>
      </c>
      <c r="Y57" s="25">
        <v>0</v>
      </c>
      <c r="Z57" s="25">
        <v>0</v>
      </c>
      <c r="AA57" s="25">
        <v>0</v>
      </c>
      <c r="AB57" s="25">
        <v>0</v>
      </c>
      <c r="AC57" s="25">
        <v>13159</v>
      </c>
      <c r="AD57" s="25">
        <v>0</v>
      </c>
      <c r="AE57" s="25">
        <v>88272</v>
      </c>
      <c r="AF57" s="25">
        <v>88272</v>
      </c>
      <c r="AG57" s="25">
        <v>0</v>
      </c>
      <c r="AH57" s="25">
        <v>0</v>
      </c>
      <c r="AL57" s="24" t="s">
        <v>77</v>
      </c>
      <c r="AM57" s="25">
        <v>17253.5</v>
      </c>
      <c r="AN57" s="25">
        <v>0</v>
      </c>
      <c r="AO57" s="25">
        <v>0</v>
      </c>
      <c r="AP57" s="25">
        <v>33419.699999999997</v>
      </c>
      <c r="AQ57" s="25">
        <v>0</v>
      </c>
      <c r="AR57" s="25">
        <v>14877.1</v>
      </c>
      <c r="AS57" s="25">
        <v>33160.1</v>
      </c>
      <c r="AT57" s="25">
        <v>0</v>
      </c>
      <c r="AU57" s="25">
        <v>14526.2</v>
      </c>
      <c r="AV57" s="25">
        <v>0</v>
      </c>
      <c r="AW57" s="25">
        <v>0</v>
      </c>
      <c r="AX57" s="25">
        <v>113236.5</v>
      </c>
      <c r="AY57" s="25">
        <v>88272</v>
      </c>
      <c r="AZ57" s="25">
        <v>-24964.5</v>
      </c>
      <c r="BA57" s="25">
        <v>-28.28</v>
      </c>
      <c r="BE57" s="24" t="s">
        <v>77</v>
      </c>
      <c r="BF57" s="25">
        <v>0</v>
      </c>
      <c r="BG57" s="25">
        <v>0</v>
      </c>
      <c r="BH57" s="25">
        <v>0</v>
      </c>
      <c r="BI57" s="25">
        <v>65709</v>
      </c>
      <c r="BJ57" s="25">
        <v>0</v>
      </c>
      <c r="BK57" s="25">
        <v>22563</v>
      </c>
      <c r="BL57" s="25">
        <v>0</v>
      </c>
      <c r="BM57" s="25">
        <v>0</v>
      </c>
      <c r="BN57" s="25">
        <v>0</v>
      </c>
      <c r="BO57" s="25">
        <v>0</v>
      </c>
      <c r="BP57" s="25">
        <v>0</v>
      </c>
      <c r="BQ57" s="25">
        <v>88272</v>
      </c>
      <c r="BR57" s="25">
        <v>88272</v>
      </c>
      <c r="BS57" s="25">
        <v>0</v>
      </c>
      <c r="BT57" s="25">
        <v>0</v>
      </c>
    </row>
    <row r="58" spans="1:72" ht="15" thickBot="1" x14ac:dyDescent="0.35">
      <c r="AY58">
        <f>CORREL(AY47:AY57,AX47:AX57)</f>
        <v>0.97170783130289895</v>
      </c>
    </row>
    <row r="59" spans="1:72" ht="15" thickBot="1" x14ac:dyDescent="0.35">
      <c r="A59" s="26" t="s">
        <v>108</v>
      </c>
      <c r="B59" s="27">
        <v>857789</v>
      </c>
      <c r="S59" s="26" t="s">
        <v>108</v>
      </c>
      <c r="T59" s="38">
        <v>897948</v>
      </c>
      <c r="AL59" s="26" t="s">
        <v>108</v>
      </c>
      <c r="AM59" s="38">
        <v>266173.40000000002</v>
      </c>
      <c r="BE59" s="26" t="s">
        <v>108</v>
      </c>
      <c r="BF59" s="38">
        <v>521728</v>
      </c>
    </row>
    <row r="60" spans="1:72" ht="15" thickBot="1" x14ac:dyDescent="0.35">
      <c r="A60" s="26" t="s">
        <v>109</v>
      </c>
      <c r="B60" s="27">
        <v>0</v>
      </c>
      <c r="S60" s="26" t="s">
        <v>109</v>
      </c>
      <c r="T60" s="38">
        <v>0</v>
      </c>
      <c r="AL60" s="26" t="s">
        <v>109</v>
      </c>
      <c r="AM60" s="38">
        <v>0</v>
      </c>
      <c r="BE60" s="26" t="s">
        <v>109</v>
      </c>
      <c r="BF60" s="38">
        <v>0</v>
      </c>
    </row>
    <row r="61" spans="1:72" ht="15" thickBot="1" x14ac:dyDescent="0.35">
      <c r="A61" s="26" t="s">
        <v>110</v>
      </c>
      <c r="B61" s="27">
        <v>1145302</v>
      </c>
      <c r="S61" s="26" t="s">
        <v>110</v>
      </c>
      <c r="T61" s="38">
        <v>1145302</v>
      </c>
      <c r="AL61" s="26" t="s">
        <v>110</v>
      </c>
      <c r="AM61" s="38">
        <v>1145498.7</v>
      </c>
      <c r="BE61" s="26" t="s">
        <v>110</v>
      </c>
      <c r="BF61" s="38">
        <v>1145302</v>
      </c>
    </row>
    <row r="62" spans="1:72" ht="15" thickBot="1" x14ac:dyDescent="0.35">
      <c r="A62" s="26" t="s">
        <v>111</v>
      </c>
      <c r="B62" s="27">
        <v>1145302</v>
      </c>
      <c r="S62" s="26" t="s">
        <v>111</v>
      </c>
      <c r="T62" s="38">
        <v>1145302</v>
      </c>
      <c r="AL62" s="26" t="s">
        <v>111</v>
      </c>
      <c r="AM62" s="38">
        <v>1145302</v>
      </c>
      <c r="BE62" s="26" t="s">
        <v>111</v>
      </c>
      <c r="BF62" s="38">
        <v>1145302</v>
      </c>
    </row>
    <row r="63" spans="1:72" ht="15" thickBot="1" x14ac:dyDescent="0.35">
      <c r="A63" s="26" t="s">
        <v>112</v>
      </c>
      <c r="B63" s="27">
        <v>0</v>
      </c>
      <c r="S63" s="26" t="s">
        <v>112</v>
      </c>
      <c r="T63" s="38">
        <v>0</v>
      </c>
      <c r="AL63" s="26" t="s">
        <v>112</v>
      </c>
      <c r="AM63" s="38">
        <v>196.7</v>
      </c>
      <c r="BE63" s="26" t="s">
        <v>112</v>
      </c>
      <c r="BF63" s="38">
        <v>0</v>
      </c>
    </row>
    <row r="64" spans="1:72" ht="15" thickBot="1" x14ac:dyDescent="0.35">
      <c r="A64" s="26" t="s">
        <v>113</v>
      </c>
      <c r="B64" s="27"/>
      <c r="S64" s="26" t="s">
        <v>113</v>
      </c>
      <c r="T64" s="38"/>
      <c r="AL64" s="26" t="s">
        <v>113</v>
      </c>
      <c r="AM64" s="38"/>
      <c r="BE64" s="26" t="s">
        <v>113</v>
      </c>
      <c r="BF64" s="38"/>
    </row>
    <row r="65" spans="1:58" ht="15" thickBot="1" x14ac:dyDescent="0.35">
      <c r="A65" s="26" t="s">
        <v>114</v>
      </c>
      <c r="B65" s="27"/>
      <c r="S65" s="26" t="s">
        <v>114</v>
      </c>
      <c r="T65" s="38"/>
      <c r="AL65" s="26" t="s">
        <v>114</v>
      </c>
      <c r="AM65" s="38"/>
      <c r="BE65" s="26" t="s">
        <v>114</v>
      </c>
      <c r="BF65" s="38"/>
    </row>
    <row r="66" spans="1:58" ht="15" thickBot="1" x14ac:dyDescent="0.35">
      <c r="A66" s="26" t="s">
        <v>115</v>
      </c>
      <c r="B66" s="27">
        <v>0</v>
      </c>
      <c r="S66" s="26" t="s">
        <v>115</v>
      </c>
      <c r="T66" s="38">
        <v>0</v>
      </c>
      <c r="AL66" s="26" t="s">
        <v>115</v>
      </c>
      <c r="AM66" s="38">
        <v>0</v>
      </c>
      <c r="BE66" s="26" t="s">
        <v>115</v>
      </c>
      <c r="BF66" s="38">
        <v>0</v>
      </c>
    </row>
    <row r="68" spans="1:58" x14ac:dyDescent="0.3">
      <c r="A68" s="29" t="s">
        <v>116</v>
      </c>
      <c r="S68" s="29" t="s">
        <v>116</v>
      </c>
      <c r="AL68" s="29" t="s">
        <v>116</v>
      </c>
      <c r="BE68" s="29" t="s">
        <v>116</v>
      </c>
    </row>
    <row r="70" spans="1:58" x14ac:dyDescent="0.3">
      <c r="A70" s="28" t="s">
        <v>133</v>
      </c>
      <c r="S70" s="39" t="s">
        <v>213</v>
      </c>
      <c r="AL70" s="39" t="s">
        <v>213</v>
      </c>
      <c r="BE70" s="39" t="s">
        <v>213</v>
      </c>
    </row>
    <row r="71" spans="1:58" x14ac:dyDescent="0.3">
      <c r="A71" s="28" t="s">
        <v>134</v>
      </c>
      <c r="S71" s="39" t="s">
        <v>293</v>
      </c>
      <c r="AL71" s="39" t="s">
        <v>356</v>
      </c>
      <c r="BE71" s="39" t="s">
        <v>419</v>
      </c>
    </row>
    <row r="75" spans="1:58" ht="18" x14ac:dyDescent="0.3">
      <c r="B75" s="20"/>
    </row>
    <row r="76" spans="1:58" x14ac:dyDescent="0.3">
      <c r="B76" s="21"/>
    </row>
    <row r="79" spans="1:58" ht="18" x14ac:dyDescent="0.3">
      <c r="B79" s="36" t="s">
        <v>49</v>
      </c>
      <c r="C79" s="37">
        <v>4188379</v>
      </c>
      <c r="D79" s="36" t="s">
        <v>50</v>
      </c>
      <c r="E79" s="37">
        <v>11</v>
      </c>
      <c r="F79" s="36" t="s">
        <v>51</v>
      </c>
      <c r="G79" s="37">
        <v>10</v>
      </c>
      <c r="H79" s="36" t="s">
        <v>52</v>
      </c>
      <c r="I79" s="37">
        <v>11</v>
      </c>
      <c r="J79" s="36" t="s">
        <v>53</v>
      </c>
      <c r="K79" s="37">
        <v>0</v>
      </c>
      <c r="L79" s="36" t="s">
        <v>54</v>
      </c>
      <c r="M79" s="37" t="s">
        <v>272</v>
      </c>
    </row>
    <row r="80" spans="1:58" ht="18.600000000000001" thickBot="1" x14ac:dyDescent="0.35">
      <c r="B80" s="20"/>
    </row>
    <row r="81" spans="2:13" ht="15" thickBot="1" x14ac:dyDescent="0.35">
      <c r="B81" s="24" t="s">
        <v>56</v>
      </c>
      <c r="C81" s="24" t="s">
        <v>57</v>
      </c>
      <c r="D81" s="24" t="s">
        <v>58</v>
      </c>
      <c r="E81" s="24" t="s">
        <v>59</v>
      </c>
      <c r="F81" s="24" t="s">
        <v>60</v>
      </c>
      <c r="G81" s="24" t="s">
        <v>61</v>
      </c>
      <c r="H81" s="24" t="s">
        <v>62</v>
      </c>
      <c r="I81" s="24" t="s">
        <v>63</v>
      </c>
      <c r="J81" s="24" t="s">
        <v>64</v>
      </c>
      <c r="K81" s="24" t="s">
        <v>65</v>
      </c>
      <c r="L81" s="24" t="s">
        <v>124</v>
      </c>
      <c r="M81" s="24" t="s">
        <v>268</v>
      </c>
    </row>
    <row r="82" spans="2:13" ht="15" thickBot="1" x14ac:dyDescent="0.35">
      <c r="B82" s="24" t="s">
        <v>67</v>
      </c>
      <c r="C82" s="25">
        <v>1</v>
      </c>
      <c r="D82" s="25">
        <v>8</v>
      </c>
      <c r="E82" s="25">
        <v>6</v>
      </c>
      <c r="F82" s="25">
        <v>4</v>
      </c>
      <c r="G82" s="25">
        <v>3</v>
      </c>
      <c r="H82" s="25">
        <v>3</v>
      </c>
      <c r="I82" s="25">
        <v>6</v>
      </c>
      <c r="J82" s="25">
        <v>5</v>
      </c>
      <c r="K82" s="25">
        <v>3</v>
      </c>
      <c r="L82" s="25">
        <v>3</v>
      </c>
      <c r="M82" s="25">
        <v>169436</v>
      </c>
    </row>
    <row r="83" spans="2:13" ht="15" thickBot="1" x14ac:dyDescent="0.35">
      <c r="B83" s="24" t="s">
        <v>68</v>
      </c>
      <c r="C83" s="25">
        <v>3</v>
      </c>
      <c r="D83" s="25">
        <v>7</v>
      </c>
      <c r="E83" s="25">
        <v>7</v>
      </c>
      <c r="F83" s="25">
        <v>1</v>
      </c>
      <c r="G83" s="25">
        <v>7</v>
      </c>
      <c r="H83" s="25">
        <v>3</v>
      </c>
      <c r="I83" s="25">
        <v>6</v>
      </c>
      <c r="J83" s="25">
        <v>5</v>
      </c>
      <c r="K83" s="25">
        <v>4</v>
      </c>
      <c r="L83" s="25">
        <v>4</v>
      </c>
      <c r="M83" s="25">
        <v>144504</v>
      </c>
    </row>
    <row r="84" spans="2:13" ht="15" thickBot="1" x14ac:dyDescent="0.35">
      <c r="B84" s="24" t="s">
        <v>69</v>
      </c>
      <c r="C84" s="25">
        <v>2</v>
      </c>
      <c r="D84" s="25">
        <v>6</v>
      </c>
      <c r="E84" s="25">
        <v>5</v>
      </c>
      <c r="F84" s="25">
        <v>3</v>
      </c>
      <c r="G84" s="25">
        <v>6</v>
      </c>
      <c r="H84" s="25">
        <v>3</v>
      </c>
      <c r="I84" s="25">
        <v>6</v>
      </c>
      <c r="J84" s="25">
        <v>5</v>
      </c>
      <c r="K84" s="25">
        <v>1</v>
      </c>
      <c r="L84" s="25">
        <v>1</v>
      </c>
      <c r="M84" s="25">
        <v>156535</v>
      </c>
    </row>
    <row r="85" spans="2:13" ht="15" thickBot="1" x14ac:dyDescent="0.35">
      <c r="B85" s="24" t="s">
        <v>70</v>
      </c>
      <c r="C85" s="25">
        <v>4</v>
      </c>
      <c r="D85" s="25">
        <v>8</v>
      </c>
      <c r="E85" s="25">
        <v>9</v>
      </c>
      <c r="F85" s="25">
        <v>2</v>
      </c>
      <c r="G85" s="25">
        <v>5</v>
      </c>
      <c r="H85" s="25">
        <v>3</v>
      </c>
      <c r="I85" s="25">
        <v>6</v>
      </c>
      <c r="J85" s="25">
        <v>5</v>
      </c>
      <c r="K85" s="25">
        <v>2</v>
      </c>
      <c r="L85" s="25">
        <v>2</v>
      </c>
      <c r="M85" s="25">
        <v>141165</v>
      </c>
    </row>
    <row r="86" spans="2:13" ht="15" thickBot="1" x14ac:dyDescent="0.35">
      <c r="B86" s="24" t="s">
        <v>71</v>
      </c>
      <c r="C86" s="25">
        <v>9</v>
      </c>
      <c r="D86" s="25">
        <v>1</v>
      </c>
      <c r="E86" s="25">
        <v>3</v>
      </c>
      <c r="F86" s="25">
        <v>6</v>
      </c>
      <c r="G86" s="25">
        <v>11</v>
      </c>
      <c r="H86" s="25">
        <v>3</v>
      </c>
      <c r="I86" s="25">
        <v>2</v>
      </c>
      <c r="J86" s="25">
        <v>2</v>
      </c>
      <c r="K86" s="25">
        <v>9</v>
      </c>
      <c r="L86" s="25">
        <v>9</v>
      </c>
      <c r="M86" s="25">
        <v>58969</v>
      </c>
    </row>
    <row r="87" spans="2:13" ht="15" thickBot="1" x14ac:dyDescent="0.35">
      <c r="B87" s="24" t="s">
        <v>72</v>
      </c>
      <c r="C87" s="25">
        <v>5</v>
      </c>
      <c r="D87" s="25">
        <v>5</v>
      </c>
      <c r="E87" s="25">
        <v>8</v>
      </c>
      <c r="F87" s="25">
        <v>6</v>
      </c>
      <c r="G87" s="25">
        <v>2</v>
      </c>
      <c r="H87" s="25">
        <v>3</v>
      </c>
      <c r="I87" s="25">
        <v>3</v>
      </c>
      <c r="J87" s="25">
        <v>5</v>
      </c>
      <c r="K87" s="25">
        <v>5</v>
      </c>
      <c r="L87" s="25">
        <v>5</v>
      </c>
      <c r="M87" s="25">
        <v>58076</v>
      </c>
    </row>
    <row r="88" spans="2:13" ht="15" thickBot="1" x14ac:dyDescent="0.35">
      <c r="B88" s="24" t="s">
        <v>73</v>
      </c>
      <c r="C88" s="25">
        <v>10</v>
      </c>
      <c r="D88" s="25">
        <v>8</v>
      </c>
      <c r="E88" s="25">
        <v>10</v>
      </c>
      <c r="F88" s="25">
        <v>6</v>
      </c>
      <c r="G88" s="25">
        <v>1</v>
      </c>
      <c r="H88" s="25">
        <v>3</v>
      </c>
      <c r="I88" s="25">
        <v>6</v>
      </c>
      <c r="J88" s="25">
        <v>5</v>
      </c>
      <c r="K88" s="25">
        <v>11</v>
      </c>
      <c r="L88" s="25">
        <v>11</v>
      </c>
      <c r="M88" s="25">
        <v>81428</v>
      </c>
    </row>
    <row r="89" spans="2:13" ht="15" thickBot="1" x14ac:dyDescent="0.35">
      <c r="B89" s="24" t="s">
        <v>74</v>
      </c>
      <c r="C89" s="25">
        <v>7</v>
      </c>
      <c r="D89" s="25">
        <v>2</v>
      </c>
      <c r="E89" s="25">
        <v>1</v>
      </c>
      <c r="F89" s="25">
        <v>6</v>
      </c>
      <c r="G89" s="25">
        <v>10</v>
      </c>
      <c r="H89" s="25">
        <v>3</v>
      </c>
      <c r="I89" s="25">
        <v>4</v>
      </c>
      <c r="J89" s="25">
        <v>3</v>
      </c>
      <c r="K89" s="25">
        <v>7</v>
      </c>
      <c r="L89" s="25">
        <v>7</v>
      </c>
      <c r="M89" s="25">
        <v>90168</v>
      </c>
    </row>
    <row r="90" spans="2:13" ht="15" thickBot="1" x14ac:dyDescent="0.35">
      <c r="B90" s="24" t="s">
        <v>75</v>
      </c>
      <c r="C90" s="25">
        <v>8</v>
      </c>
      <c r="D90" s="25">
        <v>2</v>
      </c>
      <c r="E90" s="25">
        <v>4</v>
      </c>
      <c r="F90" s="25">
        <v>6</v>
      </c>
      <c r="G90" s="25">
        <v>9</v>
      </c>
      <c r="H90" s="25">
        <v>1</v>
      </c>
      <c r="I90" s="25">
        <v>6</v>
      </c>
      <c r="J90" s="25">
        <v>3</v>
      </c>
      <c r="K90" s="25">
        <v>6</v>
      </c>
      <c r="L90" s="25">
        <v>6</v>
      </c>
      <c r="M90" s="25">
        <v>81532</v>
      </c>
    </row>
    <row r="91" spans="2:13" ht="15" thickBot="1" x14ac:dyDescent="0.35">
      <c r="B91" s="24" t="s">
        <v>76</v>
      </c>
      <c r="C91" s="25">
        <v>11</v>
      </c>
      <c r="D91" s="25">
        <v>8</v>
      </c>
      <c r="E91" s="25">
        <v>10</v>
      </c>
      <c r="F91" s="25">
        <v>6</v>
      </c>
      <c r="G91" s="25">
        <v>4</v>
      </c>
      <c r="H91" s="25">
        <v>3</v>
      </c>
      <c r="I91" s="25">
        <v>1</v>
      </c>
      <c r="J91" s="25">
        <v>1</v>
      </c>
      <c r="K91" s="25">
        <v>10</v>
      </c>
      <c r="L91" s="25">
        <v>10</v>
      </c>
      <c r="M91" s="25">
        <v>75217</v>
      </c>
    </row>
    <row r="92" spans="2:13" ht="15" thickBot="1" x14ac:dyDescent="0.35">
      <c r="B92" s="24" t="s">
        <v>77</v>
      </c>
      <c r="C92" s="25">
        <v>6</v>
      </c>
      <c r="D92" s="25">
        <v>4</v>
      </c>
      <c r="E92" s="25">
        <v>2</v>
      </c>
      <c r="F92" s="25">
        <v>5</v>
      </c>
      <c r="G92" s="25">
        <v>8</v>
      </c>
      <c r="H92" s="25">
        <v>2</v>
      </c>
      <c r="I92" s="25">
        <v>5</v>
      </c>
      <c r="J92" s="25">
        <v>5</v>
      </c>
      <c r="K92" s="25">
        <v>8</v>
      </c>
      <c r="L92" s="25">
        <v>8</v>
      </c>
      <c r="M92" s="25">
        <v>88272</v>
      </c>
    </row>
    <row r="93" spans="2:13" ht="18.600000000000001" thickBot="1" x14ac:dyDescent="0.35">
      <c r="B93" s="20"/>
    </row>
    <row r="94" spans="2:13" ht="15" thickBot="1" x14ac:dyDescent="0.35">
      <c r="B94" s="24" t="s">
        <v>78</v>
      </c>
      <c r="C94" s="24" t="s">
        <v>57</v>
      </c>
      <c r="D94" s="24" t="s">
        <v>58</v>
      </c>
      <c r="E94" s="24" t="s">
        <v>59</v>
      </c>
      <c r="F94" s="24" t="s">
        <v>60</v>
      </c>
      <c r="G94" s="24" t="s">
        <v>61</v>
      </c>
      <c r="H94" s="24" t="s">
        <v>62</v>
      </c>
      <c r="I94" s="24" t="s">
        <v>63</v>
      </c>
      <c r="J94" s="24" t="s">
        <v>64</v>
      </c>
      <c r="K94" s="24" t="s">
        <v>65</v>
      </c>
      <c r="L94" s="24" t="s">
        <v>124</v>
      </c>
    </row>
    <row r="95" spans="2:13" ht="15" thickBot="1" x14ac:dyDescent="0.35">
      <c r="B95" s="24" t="s">
        <v>79</v>
      </c>
      <c r="C95" s="25" t="s">
        <v>150</v>
      </c>
      <c r="D95" s="25" t="s">
        <v>151</v>
      </c>
      <c r="E95" s="25" t="s">
        <v>152</v>
      </c>
      <c r="F95" s="25" t="s">
        <v>153</v>
      </c>
      <c r="G95" s="25" t="s">
        <v>154</v>
      </c>
      <c r="H95" s="25" t="s">
        <v>155</v>
      </c>
      <c r="I95" s="25" t="s">
        <v>149</v>
      </c>
      <c r="J95" s="25" t="s">
        <v>86</v>
      </c>
      <c r="K95" s="25" t="s">
        <v>156</v>
      </c>
      <c r="L95" s="25" t="s">
        <v>86</v>
      </c>
    </row>
    <row r="96" spans="2:13" ht="15" thickBot="1" x14ac:dyDescent="0.35">
      <c r="B96" s="24" t="s">
        <v>88</v>
      </c>
      <c r="C96" s="25" t="s">
        <v>86</v>
      </c>
      <c r="D96" s="25" t="s">
        <v>86</v>
      </c>
      <c r="E96" s="25" t="s">
        <v>157</v>
      </c>
      <c r="F96" s="25" t="s">
        <v>158</v>
      </c>
      <c r="G96" s="25" t="s">
        <v>159</v>
      </c>
      <c r="H96" s="25" t="s">
        <v>86</v>
      </c>
      <c r="I96" s="25" t="s">
        <v>86</v>
      </c>
      <c r="J96" s="25" t="s">
        <v>86</v>
      </c>
      <c r="K96" s="25" t="s">
        <v>86</v>
      </c>
      <c r="L96" s="25" t="s">
        <v>86</v>
      </c>
    </row>
    <row r="97" spans="2:12" ht="15" thickBot="1" x14ac:dyDescent="0.35">
      <c r="B97" s="24" t="s">
        <v>92</v>
      </c>
      <c r="C97" s="25" t="s">
        <v>86</v>
      </c>
      <c r="D97" s="25" t="s">
        <v>86</v>
      </c>
      <c r="E97" s="25" t="s">
        <v>86</v>
      </c>
      <c r="F97" s="25" t="s">
        <v>86</v>
      </c>
      <c r="G97" s="25" t="s">
        <v>86</v>
      </c>
      <c r="H97" s="25" t="s">
        <v>86</v>
      </c>
      <c r="I97" s="25" t="s">
        <v>86</v>
      </c>
      <c r="J97" s="25" t="s">
        <v>86</v>
      </c>
      <c r="K97" s="25" t="s">
        <v>86</v>
      </c>
      <c r="L97" s="25" t="s">
        <v>86</v>
      </c>
    </row>
    <row r="98" spans="2:12" ht="15" thickBot="1" x14ac:dyDescent="0.35">
      <c r="B98" s="24" t="s">
        <v>93</v>
      </c>
      <c r="C98" s="25" t="s">
        <v>86</v>
      </c>
      <c r="D98" s="25" t="s">
        <v>86</v>
      </c>
      <c r="E98" s="25" t="s">
        <v>86</v>
      </c>
      <c r="F98" s="25" t="s">
        <v>86</v>
      </c>
      <c r="G98" s="25" t="s">
        <v>86</v>
      </c>
      <c r="H98" s="25" t="s">
        <v>86</v>
      </c>
      <c r="I98" s="25" t="s">
        <v>86</v>
      </c>
      <c r="J98" s="25" t="s">
        <v>86</v>
      </c>
      <c r="K98" s="25" t="s">
        <v>86</v>
      </c>
      <c r="L98" s="25" t="s">
        <v>86</v>
      </c>
    </row>
    <row r="99" spans="2:12" ht="15" thickBot="1" x14ac:dyDescent="0.35">
      <c r="B99" s="24" t="s">
        <v>95</v>
      </c>
      <c r="C99" s="25" t="s">
        <v>86</v>
      </c>
      <c r="D99" s="25" t="s">
        <v>86</v>
      </c>
      <c r="E99" s="25" t="s">
        <v>86</v>
      </c>
      <c r="F99" s="25" t="s">
        <v>86</v>
      </c>
      <c r="G99" s="25" t="s">
        <v>86</v>
      </c>
      <c r="H99" s="25" t="s">
        <v>86</v>
      </c>
      <c r="I99" s="25" t="s">
        <v>86</v>
      </c>
      <c r="J99" s="25" t="s">
        <v>86</v>
      </c>
      <c r="K99" s="25" t="s">
        <v>86</v>
      </c>
      <c r="L99" s="25" t="s">
        <v>86</v>
      </c>
    </row>
    <row r="100" spans="2:12" ht="15" thickBot="1" x14ac:dyDescent="0.35">
      <c r="B100" s="24" t="s">
        <v>96</v>
      </c>
      <c r="C100" s="25" t="s">
        <v>86</v>
      </c>
      <c r="D100" s="25" t="s">
        <v>86</v>
      </c>
      <c r="E100" s="25" t="s">
        <v>86</v>
      </c>
      <c r="F100" s="25" t="s">
        <v>86</v>
      </c>
      <c r="G100" s="25" t="s">
        <v>86</v>
      </c>
      <c r="H100" s="25" t="s">
        <v>86</v>
      </c>
      <c r="I100" s="25" t="s">
        <v>86</v>
      </c>
      <c r="J100" s="25" t="s">
        <v>86</v>
      </c>
      <c r="K100" s="25" t="s">
        <v>86</v>
      </c>
      <c r="L100" s="25" t="s">
        <v>86</v>
      </c>
    </row>
    <row r="101" spans="2:12" ht="15" thickBot="1" x14ac:dyDescent="0.35">
      <c r="B101" s="24" t="s">
        <v>97</v>
      </c>
      <c r="C101" s="25" t="s">
        <v>86</v>
      </c>
      <c r="D101" s="25" t="s">
        <v>86</v>
      </c>
      <c r="E101" s="25" t="s">
        <v>86</v>
      </c>
      <c r="F101" s="25" t="s">
        <v>86</v>
      </c>
      <c r="G101" s="25" t="s">
        <v>86</v>
      </c>
      <c r="H101" s="25" t="s">
        <v>86</v>
      </c>
      <c r="I101" s="25" t="s">
        <v>86</v>
      </c>
      <c r="J101" s="25" t="s">
        <v>86</v>
      </c>
      <c r="K101" s="25" t="s">
        <v>86</v>
      </c>
      <c r="L101" s="25" t="s">
        <v>86</v>
      </c>
    </row>
    <row r="102" spans="2:12" ht="15" thickBot="1" x14ac:dyDescent="0.35">
      <c r="B102" s="24" t="s">
        <v>98</v>
      </c>
      <c r="C102" s="25" t="s">
        <v>86</v>
      </c>
      <c r="D102" s="25" t="s">
        <v>86</v>
      </c>
      <c r="E102" s="25" t="s">
        <v>86</v>
      </c>
      <c r="F102" s="25" t="s">
        <v>86</v>
      </c>
      <c r="G102" s="25" t="s">
        <v>86</v>
      </c>
      <c r="H102" s="25" t="s">
        <v>86</v>
      </c>
      <c r="I102" s="25" t="s">
        <v>86</v>
      </c>
      <c r="J102" s="25" t="s">
        <v>86</v>
      </c>
      <c r="K102" s="25" t="s">
        <v>86</v>
      </c>
      <c r="L102" s="25" t="s">
        <v>86</v>
      </c>
    </row>
    <row r="103" spans="2:12" ht="15" thickBot="1" x14ac:dyDescent="0.35">
      <c r="B103" s="24" t="s">
        <v>99</v>
      </c>
      <c r="C103" s="25" t="s">
        <v>86</v>
      </c>
      <c r="D103" s="25" t="s">
        <v>86</v>
      </c>
      <c r="E103" s="25" t="s">
        <v>86</v>
      </c>
      <c r="F103" s="25" t="s">
        <v>86</v>
      </c>
      <c r="G103" s="25" t="s">
        <v>86</v>
      </c>
      <c r="H103" s="25" t="s">
        <v>86</v>
      </c>
      <c r="I103" s="25" t="s">
        <v>86</v>
      </c>
      <c r="J103" s="25" t="s">
        <v>86</v>
      </c>
      <c r="K103" s="25" t="s">
        <v>86</v>
      </c>
      <c r="L103" s="25" t="s">
        <v>86</v>
      </c>
    </row>
    <row r="104" spans="2:12" ht="15" thickBot="1" x14ac:dyDescent="0.35">
      <c r="B104" s="24" t="s">
        <v>100</v>
      </c>
      <c r="C104" s="25" t="s">
        <v>86</v>
      </c>
      <c r="D104" s="25" t="s">
        <v>86</v>
      </c>
      <c r="E104" s="25" t="s">
        <v>86</v>
      </c>
      <c r="F104" s="25" t="s">
        <v>86</v>
      </c>
      <c r="G104" s="25" t="s">
        <v>86</v>
      </c>
      <c r="H104" s="25" t="s">
        <v>86</v>
      </c>
      <c r="I104" s="25" t="s">
        <v>86</v>
      </c>
      <c r="J104" s="25" t="s">
        <v>86</v>
      </c>
      <c r="K104" s="25" t="s">
        <v>86</v>
      </c>
      <c r="L104" s="25" t="s">
        <v>86</v>
      </c>
    </row>
    <row r="105" spans="2:12" ht="15" thickBot="1" x14ac:dyDescent="0.35">
      <c r="B105" s="24" t="s">
        <v>101</v>
      </c>
      <c r="C105" s="25" t="s">
        <v>86</v>
      </c>
      <c r="D105" s="25" t="s">
        <v>86</v>
      </c>
      <c r="E105" s="25" t="s">
        <v>86</v>
      </c>
      <c r="F105" s="25" t="s">
        <v>86</v>
      </c>
      <c r="G105" s="25" t="s">
        <v>86</v>
      </c>
      <c r="H105" s="25" t="s">
        <v>86</v>
      </c>
      <c r="I105" s="25" t="s">
        <v>86</v>
      </c>
      <c r="J105" s="25" t="s">
        <v>86</v>
      </c>
      <c r="K105" s="25" t="s">
        <v>86</v>
      </c>
      <c r="L105" s="25" t="s">
        <v>86</v>
      </c>
    </row>
    <row r="106" spans="2:12" ht="18.600000000000001" thickBot="1" x14ac:dyDescent="0.35">
      <c r="B106" s="20"/>
    </row>
    <row r="107" spans="2:12" ht="15" thickBot="1" x14ac:dyDescent="0.35">
      <c r="B107" s="24" t="s">
        <v>102</v>
      </c>
      <c r="C107" s="24" t="s">
        <v>57</v>
      </c>
      <c r="D107" s="24" t="s">
        <v>58</v>
      </c>
      <c r="E107" s="24" t="s">
        <v>59</v>
      </c>
      <c r="F107" s="24" t="s">
        <v>60</v>
      </c>
      <c r="G107" s="24" t="s">
        <v>61</v>
      </c>
      <c r="H107" s="24" t="s">
        <v>62</v>
      </c>
      <c r="I107" s="24" t="s">
        <v>63</v>
      </c>
      <c r="J107" s="24" t="s">
        <v>64</v>
      </c>
      <c r="K107" s="24" t="s">
        <v>65</v>
      </c>
      <c r="L107" s="24" t="s">
        <v>124</v>
      </c>
    </row>
    <row r="108" spans="2:12" ht="15" thickBot="1" x14ac:dyDescent="0.35">
      <c r="B108" s="24" t="s">
        <v>79</v>
      </c>
      <c r="C108" s="25">
        <v>169436</v>
      </c>
      <c r="D108" s="25">
        <v>58969</v>
      </c>
      <c r="E108" s="25">
        <v>90168</v>
      </c>
      <c r="F108" s="25">
        <v>144504</v>
      </c>
      <c r="G108" s="25">
        <v>81428</v>
      </c>
      <c r="H108" s="25">
        <v>81532</v>
      </c>
      <c r="I108" s="25">
        <v>75217</v>
      </c>
      <c r="J108" s="25">
        <v>0</v>
      </c>
      <c r="K108" s="25">
        <v>156535</v>
      </c>
      <c r="L108" s="25">
        <v>0</v>
      </c>
    </row>
    <row r="109" spans="2:12" ht="15" thickBot="1" x14ac:dyDescent="0.35">
      <c r="B109" s="24" t="s">
        <v>88</v>
      </c>
      <c r="C109" s="25">
        <v>0</v>
      </c>
      <c r="D109" s="25">
        <v>0</v>
      </c>
      <c r="E109" s="25">
        <v>88272</v>
      </c>
      <c r="F109" s="25">
        <v>141165</v>
      </c>
      <c r="G109" s="25">
        <v>58076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5" thickBot="1" x14ac:dyDescent="0.35">
      <c r="B110" s="24" t="s">
        <v>92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</row>
    <row r="111" spans="2:12" ht="15" thickBot="1" x14ac:dyDescent="0.35">
      <c r="B111" s="24" t="s">
        <v>93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5" thickBot="1" x14ac:dyDescent="0.35">
      <c r="B112" s="24" t="s">
        <v>95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</row>
    <row r="113" spans="2:16" ht="15" thickBot="1" x14ac:dyDescent="0.35">
      <c r="B113" s="24" t="s">
        <v>96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</row>
    <row r="114" spans="2:16" ht="15" thickBot="1" x14ac:dyDescent="0.35">
      <c r="B114" s="24" t="s">
        <v>97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</row>
    <row r="115" spans="2:16" ht="15" thickBot="1" x14ac:dyDescent="0.35">
      <c r="B115" s="24" t="s">
        <v>98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6" ht="15" thickBot="1" x14ac:dyDescent="0.35">
      <c r="B116" s="24" t="s">
        <v>99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2:16" ht="15" thickBot="1" x14ac:dyDescent="0.35">
      <c r="B117" s="24" t="s">
        <v>100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</row>
    <row r="118" spans="2:16" ht="15" thickBot="1" x14ac:dyDescent="0.35">
      <c r="B118" s="24" t="s">
        <v>101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6" ht="18.600000000000001" thickBot="1" x14ac:dyDescent="0.35">
      <c r="B119" s="20"/>
    </row>
    <row r="120" spans="2:16" ht="15" thickBot="1" x14ac:dyDescent="0.35">
      <c r="B120" s="24" t="s">
        <v>103</v>
      </c>
      <c r="C120" s="24" t="s">
        <v>57</v>
      </c>
      <c r="D120" s="24" t="s">
        <v>58</v>
      </c>
      <c r="E120" s="24" t="s">
        <v>59</v>
      </c>
      <c r="F120" s="24" t="s">
        <v>60</v>
      </c>
      <c r="G120" s="24" t="s">
        <v>61</v>
      </c>
      <c r="H120" s="24" t="s">
        <v>62</v>
      </c>
      <c r="I120" s="24" t="s">
        <v>63</v>
      </c>
      <c r="J120" s="24" t="s">
        <v>64</v>
      </c>
      <c r="K120" s="24" t="s">
        <v>65</v>
      </c>
      <c r="L120" s="24" t="s">
        <v>124</v>
      </c>
      <c r="M120" s="24" t="s">
        <v>104</v>
      </c>
      <c r="N120" s="24" t="s">
        <v>105</v>
      </c>
      <c r="O120" s="24" t="s">
        <v>106</v>
      </c>
      <c r="P120" s="24" t="s">
        <v>107</v>
      </c>
    </row>
    <row r="121" spans="2:16" ht="15" thickBot="1" x14ac:dyDescent="0.35">
      <c r="B121" s="24" t="s">
        <v>67</v>
      </c>
      <c r="C121" s="25">
        <v>169436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169436</v>
      </c>
      <c r="N121" s="25">
        <v>169436</v>
      </c>
      <c r="O121" s="25">
        <v>0</v>
      </c>
      <c r="P121" s="25">
        <v>0</v>
      </c>
    </row>
    <row r="122" spans="2:16" ht="15" thickBot="1" x14ac:dyDescent="0.35">
      <c r="B122" s="24" t="s">
        <v>68</v>
      </c>
      <c r="C122" s="25">
        <v>0</v>
      </c>
      <c r="D122" s="25">
        <v>0</v>
      </c>
      <c r="E122" s="25">
        <v>0</v>
      </c>
      <c r="F122" s="25">
        <v>144504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144504</v>
      </c>
      <c r="N122" s="25">
        <v>144504</v>
      </c>
      <c r="O122" s="25">
        <v>0</v>
      </c>
      <c r="P122" s="25">
        <v>0</v>
      </c>
    </row>
    <row r="123" spans="2:16" ht="15" thickBot="1" x14ac:dyDescent="0.35">
      <c r="B123" s="24" t="s">
        <v>69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156535</v>
      </c>
      <c r="L123" s="25">
        <v>0</v>
      </c>
      <c r="M123" s="25">
        <v>156535</v>
      </c>
      <c r="N123" s="25">
        <v>156535</v>
      </c>
      <c r="O123" s="25">
        <v>0</v>
      </c>
      <c r="P123" s="25">
        <v>0</v>
      </c>
    </row>
    <row r="124" spans="2:16" ht="15" thickBot="1" x14ac:dyDescent="0.35">
      <c r="B124" s="24" t="s">
        <v>70</v>
      </c>
      <c r="C124" s="25">
        <v>0</v>
      </c>
      <c r="D124" s="25">
        <v>0</v>
      </c>
      <c r="E124" s="25">
        <v>0</v>
      </c>
      <c r="F124" s="25">
        <v>141165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141165</v>
      </c>
      <c r="N124" s="25">
        <v>141165</v>
      </c>
      <c r="O124" s="25">
        <v>0</v>
      </c>
      <c r="P124" s="25">
        <v>0</v>
      </c>
    </row>
    <row r="125" spans="2:16" ht="15" thickBot="1" x14ac:dyDescent="0.35">
      <c r="B125" s="24" t="s">
        <v>71</v>
      </c>
      <c r="C125" s="25">
        <v>0</v>
      </c>
      <c r="D125" s="25">
        <v>58969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58969</v>
      </c>
      <c r="N125" s="25">
        <v>58969</v>
      </c>
      <c r="O125" s="25">
        <v>0</v>
      </c>
      <c r="P125" s="25">
        <v>0</v>
      </c>
    </row>
    <row r="126" spans="2:16" ht="15" thickBot="1" x14ac:dyDescent="0.35">
      <c r="B126" s="24" t="s">
        <v>72</v>
      </c>
      <c r="C126" s="25">
        <v>0</v>
      </c>
      <c r="D126" s="25">
        <v>0</v>
      </c>
      <c r="E126" s="25">
        <v>0</v>
      </c>
      <c r="F126" s="25">
        <v>0</v>
      </c>
      <c r="G126" s="25">
        <v>58076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58076</v>
      </c>
      <c r="N126" s="25">
        <v>58076</v>
      </c>
      <c r="O126" s="25">
        <v>0</v>
      </c>
      <c r="P126" s="25">
        <v>0</v>
      </c>
    </row>
    <row r="127" spans="2:16" ht="15" thickBot="1" x14ac:dyDescent="0.35">
      <c r="B127" s="24" t="s">
        <v>73</v>
      </c>
      <c r="C127" s="25">
        <v>0</v>
      </c>
      <c r="D127" s="25">
        <v>0</v>
      </c>
      <c r="E127" s="25">
        <v>0</v>
      </c>
      <c r="F127" s="25">
        <v>0</v>
      </c>
      <c r="G127" s="25">
        <v>81428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81428</v>
      </c>
      <c r="N127" s="25">
        <v>81428</v>
      </c>
      <c r="O127" s="25">
        <v>0</v>
      </c>
      <c r="P127" s="25">
        <v>0</v>
      </c>
    </row>
    <row r="128" spans="2:16" ht="15" thickBot="1" x14ac:dyDescent="0.35">
      <c r="B128" s="24" t="s">
        <v>74</v>
      </c>
      <c r="C128" s="25">
        <v>0</v>
      </c>
      <c r="D128" s="25">
        <v>0</v>
      </c>
      <c r="E128" s="25">
        <v>90168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90168</v>
      </c>
      <c r="N128" s="25">
        <v>90168</v>
      </c>
      <c r="O128" s="25">
        <v>0</v>
      </c>
      <c r="P128" s="25">
        <v>0</v>
      </c>
    </row>
    <row r="129" spans="2:16" ht="15" thickBot="1" x14ac:dyDescent="0.35">
      <c r="B129" s="24" t="s">
        <v>75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81532</v>
      </c>
      <c r="I129" s="25">
        <v>0</v>
      </c>
      <c r="J129" s="25">
        <v>0</v>
      </c>
      <c r="K129" s="25">
        <v>0</v>
      </c>
      <c r="L129" s="25">
        <v>0</v>
      </c>
      <c r="M129" s="25">
        <v>81532</v>
      </c>
      <c r="N129" s="25">
        <v>81532</v>
      </c>
      <c r="O129" s="25">
        <v>0</v>
      </c>
      <c r="P129" s="25">
        <v>0</v>
      </c>
    </row>
    <row r="130" spans="2:16" ht="15" thickBot="1" x14ac:dyDescent="0.35">
      <c r="B130" s="24" t="s">
        <v>76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25">
        <v>75217</v>
      </c>
      <c r="J130" s="25">
        <v>0</v>
      </c>
      <c r="K130" s="25">
        <v>0</v>
      </c>
      <c r="L130" s="25">
        <v>0</v>
      </c>
      <c r="M130" s="25">
        <v>75217</v>
      </c>
      <c r="N130" s="25">
        <v>75217</v>
      </c>
      <c r="O130" s="25">
        <v>0</v>
      </c>
      <c r="P130" s="25">
        <v>0</v>
      </c>
    </row>
    <row r="131" spans="2:16" ht="15" thickBot="1" x14ac:dyDescent="0.35">
      <c r="B131" s="24" t="s">
        <v>77</v>
      </c>
      <c r="C131" s="25">
        <v>0</v>
      </c>
      <c r="D131" s="25">
        <v>0</v>
      </c>
      <c r="E131" s="25">
        <v>88272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88272</v>
      </c>
      <c r="N131" s="25">
        <v>88272</v>
      </c>
      <c r="O131" s="25">
        <v>0</v>
      </c>
      <c r="P131" s="25">
        <v>0</v>
      </c>
    </row>
    <row r="132" spans="2:16" ht="15" thickBot="1" x14ac:dyDescent="0.35"/>
    <row r="133" spans="2:16" ht="15" thickBot="1" x14ac:dyDescent="0.35">
      <c r="B133" s="26" t="s">
        <v>108</v>
      </c>
      <c r="C133" s="38">
        <v>857789</v>
      </c>
    </row>
    <row r="134" spans="2:16" ht="15" thickBot="1" x14ac:dyDescent="0.35">
      <c r="B134" s="26" t="s">
        <v>109</v>
      </c>
      <c r="C134" s="38">
        <v>0</v>
      </c>
    </row>
    <row r="135" spans="2:16" ht="15" thickBot="1" x14ac:dyDescent="0.35">
      <c r="B135" s="26" t="s">
        <v>110</v>
      </c>
      <c r="C135" s="38">
        <v>1145302</v>
      </c>
    </row>
    <row r="136" spans="2:16" ht="15" thickBot="1" x14ac:dyDescent="0.35">
      <c r="B136" s="26" t="s">
        <v>111</v>
      </c>
      <c r="C136" s="38">
        <v>1145302</v>
      </c>
    </row>
    <row r="137" spans="2:16" ht="15" thickBot="1" x14ac:dyDescent="0.35">
      <c r="B137" s="26" t="s">
        <v>112</v>
      </c>
      <c r="C137" s="38">
        <v>0</v>
      </c>
    </row>
    <row r="138" spans="2:16" ht="15" thickBot="1" x14ac:dyDescent="0.35">
      <c r="B138" s="26" t="s">
        <v>113</v>
      </c>
      <c r="C138" s="38"/>
    </row>
    <row r="139" spans="2:16" ht="15" thickBot="1" x14ac:dyDescent="0.35">
      <c r="B139" s="26" t="s">
        <v>114</v>
      </c>
      <c r="C139" s="38"/>
    </row>
    <row r="140" spans="2:16" ht="15" thickBot="1" x14ac:dyDescent="0.35">
      <c r="B140" s="26" t="s">
        <v>115</v>
      </c>
      <c r="C140" s="38">
        <v>0</v>
      </c>
    </row>
    <row r="142" spans="2:16" x14ac:dyDescent="0.3">
      <c r="B142" s="29" t="s">
        <v>116</v>
      </c>
    </row>
    <row r="144" spans="2:16" x14ac:dyDescent="0.3">
      <c r="B144" s="39" t="s">
        <v>213</v>
      </c>
    </row>
    <row r="145" spans="2:2" x14ac:dyDescent="0.3">
      <c r="B145" s="39" t="s">
        <v>273</v>
      </c>
    </row>
  </sheetData>
  <hyperlinks>
    <hyperlink ref="A68" r:id="rId1" display="https://miau.my-x.hu/myx-free/coco/test/740208720250728140143.html" xr:uid="{0234DBB2-9287-4876-A604-02EFF46D3909}"/>
    <hyperlink ref="B142" r:id="rId2" display="https://miau.my-x.hu/myx-free/coco/test/418837920250804131755.html" xr:uid="{8C8A096D-1E0C-4DCB-B62D-B63FF11711BD}"/>
    <hyperlink ref="S68" r:id="rId3" display="https://miau.my-x.hu/myx-free/coco/test/770659520250804132609.html" xr:uid="{49BB53F6-B10E-4556-8407-19B727BCC648}"/>
    <hyperlink ref="AL68" r:id="rId4" display="https://miau.my-x.hu/myx-free/coco/test/379276020250804133946.html" xr:uid="{A072FAC7-DB32-4AB6-BCEB-FDD60A4B22E6}"/>
    <hyperlink ref="BE68" r:id="rId5" display="https://miau.my-x.hu/myx-free/coco/test/621800420250804142947.html" xr:uid="{5959D683-4C97-4518-934B-637E621E5D24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s1c2_nyers&amp;rnd (2)</vt:lpstr>
      <vt:lpstr>s1c2_nyers&amp;rnd</vt:lpstr>
      <vt:lpstr>ellenorzomodell2</vt:lpstr>
      <vt:lpstr>ellenorzomodell1</vt:lpstr>
      <vt:lpstr>s1c2_nyers (4)</vt:lpstr>
      <vt:lpstr>s1c2_nyers (2)</vt:lpstr>
      <vt:lpstr>y1</vt:lpstr>
      <vt:lpstr>y2</vt:lpstr>
      <vt:lpstr>y3</vt:lpstr>
      <vt:lpstr>y4</vt:lpstr>
      <vt:lpstr>y5</vt:lpstr>
      <vt:lpstr>s1c2_nyers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Pitlik László</dc:creator>
  <cp:lastModifiedBy>Lttd</cp:lastModifiedBy>
  <dcterms:created xsi:type="dcterms:W3CDTF">2025-07-28T09:54:14Z</dcterms:created>
  <dcterms:modified xsi:type="dcterms:W3CDTF">2025-08-04T12:31:09Z</dcterms:modified>
</cp:coreProperties>
</file>