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stall\Downloads\"/>
    </mc:Choice>
  </mc:AlternateContent>
  <bookViews>
    <workbookView xWindow="0" yWindow="0" windowWidth="19200" windowHeight="6470" activeTab="3"/>
  </bookViews>
  <sheets>
    <sheet name="adatok" sheetId="1" r:id="rId1"/>
    <sheet name="adatok2" sheetId="4" r:id="rId2"/>
    <sheet name="korrelacio matrix" sheetId="2" r:id="rId3"/>
    <sheet name="korrelacio matrix elteres" sheetId="3" r:id="rId4"/>
  </sheets>
  <definedNames>
    <definedName name="solver_adj" localSheetId="1" hidden="1">adatok2!$B$11:$D$16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adatok2!$C$19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2</definedName>
    <definedName name="solver_val" localSheetId="1" hidden="1">0</definedName>
    <definedName name="solver_ver" localSheetId="1" hidden="1">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D6" i="4"/>
  <c r="B6" i="4"/>
  <c r="G8" i="3" s="1"/>
  <c r="D9" i="4"/>
  <c r="C9" i="4"/>
  <c r="B9" i="4"/>
  <c r="G11" i="3" s="1"/>
  <c r="D8" i="4"/>
  <c r="C8" i="4"/>
  <c r="B8" i="4"/>
  <c r="G10" i="3" s="1"/>
  <c r="D7" i="4"/>
  <c r="C7" i="4"/>
  <c r="B7" i="4"/>
  <c r="G9" i="3" s="1"/>
  <c r="D5" i="4"/>
  <c r="C5" i="4"/>
  <c r="B5" i="4"/>
  <c r="G7" i="3" s="1"/>
  <c r="D4" i="4"/>
  <c r="C4" i="4"/>
  <c r="B4" i="4"/>
  <c r="G6" i="3" s="1"/>
  <c r="D3" i="4"/>
  <c r="C3" i="4"/>
  <c r="B3" i="4"/>
  <c r="G5" i="3" s="1"/>
  <c r="D2" i="4"/>
  <c r="C2" i="4"/>
  <c r="B2" i="4"/>
  <c r="G4" i="3" s="1"/>
  <c r="D1" i="4"/>
  <c r="C1" i="4"/>
  <c r="B1" i="4"/>
  <c r="G3" i="3" s="1"/>
  <c r="F2" i="4"/>
  <c r="G2" i="4"/>
  <c r="H2" i="4"/>
  <c r="F3" i="4"/>
  <c r="G3" i="4"/>
  <c r="H3" i="4"/>
  <c r="F4" i="4"/>
  <c r="G4" i="4"/>
  <c r="H4" i="4"/>
  <c r="F5" i="4"/>
  <c r="G5" i="4"/>
  <c r="H5" i="4"/>
  <c r="F6" i="4"/>
  <c r="G6" i="4"/>
  <c r="H6" i="4"/>
  <c r="F7" i="4"/>
  <c r="G7" i="4"/>
  <c r="H7" i="4"/>
  <c r="C9" i="1"/>
  <c r="D9" i="1"/>
  <c r="C8" i="1"/>
  <c r="D8" i="1"/>
  <c r="C7" i="1"/>
  <c r="D7" i="1"/>
  <c r="C6" i="1"/>
  <c r="D6" i="1"/>
  <c r="C5" i="1"/>
  <c r="D5" i="1"/>
  <c r="C4" i="1"/>
  <c r="D4" i="1"/>
  <c r="C3" i="1"/>
  <c r="D3" i="1"/>
  <c r="C2" i="1"/>
  <c r="D2" i="1"/>
  <c r="D1" i="1"/>
  <c r="C1" i="1"/>
  <c r="B9" i="1"/>
  <c r="B8" i="1"/>
  <c r="B7" i="1"/>
  <c r="B6" i="1"/>
  <c r="B5" i="1"/>
  <c r="B4" i="1"/>
  <c r="B3" i="1"/>
  <c r="B2" i="1"/>
  <c r="B1" i="1"/>
  <c r="G14" i="3" l="1"/>
  <c r="B29" i="3"/>
  <c r="B28" i="3"/>
  <c r="B30" i="3"/>
  <c r="B31" i="3"/>
  <c r="C28" i="3"/>
  <c r="C29" i="3"/>
  <c r="C30" i="3"/>
  <c r="C31" i="3"/>
  <c r="D30" i="3"/>
  <c r="D31" i="3"/>
  <c r="D28" i="3"/>
  <c r="D29" i="3"/>
  <c r="D5" i="2"/>
  <c r="D4" i="2"/>
  <c r="D3" i="2"/>
  <c r="C5" i="2"/>
  <c r="E5" i="2"/>
  <c r="C4" i="2"/>
  <c r="E4" i="2"/>
  <c r="C3" i="2"/>
  <c r="E3" i="2"/>
  <c r="A32" i="3" l="1"/>
  <c r="D5" i="3"/>
  <c r="D19" i="3" s="1"/>
  <c r="C5" i="3"/>
  <c r="C19" i="3" s="1"/>
  <c r="D6" i="3"/>
  <c r="D20" i="3" s="1"/>
  <c r="C4" i="3"/>
  <c r="C18" i="3" s="1"/>
  <c r="B5" i="3"/>
  <c r="B19" i="3" s="1"/>
  <c r="C6" i="3"/>
  <c r="C20" i="3" s="1"/>
  <c r="B4" i="3"/>
  <c r="D4" i="3"/>
  <c r="D18" i="3" s="1"/>
  <c r="B6" i="3"/>
  <c r="B20" i="3" s="1"/>
  <c r="B18" i="3" l="1"/>
  <c r="A23" i="3"/>
  <c r="B25" i="3" s="1"/>
  <c r="C19" i="4" s="1"/>
  <c r="B33" i="3" l="1"/>
  <c r="A21" i="4" s="1"/>
  <c r="A19" i="4"/>
</calcChain>
</file>

<file path=xl/sharedStrings.xml><?xml version="1.0" encoding="utf-8"?>
<sst xmlns="http://schemas.openxmlformats.org/spreadsheetml/2006/main" count="67" uniqueCount="18">
  <si>
    <t>A</t>
  </si>
  <si>
    <t>B</t>
  </si>
  <si>
    <t>C</t>
  </si>
  <si>
    <t>adatok2</t>
  </si>
  <si>
    <t>adatok cél</t>
  </si>
  <si>
    <t>eltérés</t>
  </si>
  <si>
    <t>max</t>
  </si>
  <si>
    <t>min</t>
  </si>
  <si>
    <t>átlag</t>
  </si>
  <si>
    <t>szórás</t>
  </si>
  <si>
    <t>medián</t>
  </si>
  <si>
    <t>módusz</t>
  </si>
  <si>
    <t>kvartilis Q1</t>
  </si>
  <si>
    <t>kvartilis Q2</t>
  </si>
  <si>
    <t>kvartilis Q3</t>
  </si>
  <si>
    <t>elteres minmax…. adat-adat2</t>
  </si>
  <si>
    <t>hiba1+hiba2</t>
  </si>
  <si>
    <t>Átlag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</si>
</sst>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1" fillId="3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190500</xdr:rowOff>
    </xdr:from>
    <xdr:to>
      <xdr:col>4</xdr:col>
      <xdr:colOff>655816</xdr:colOff>
      <xdr:row>31</xdr:row>
      <xdr:rowOff>7620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C772F9BF-7A37-4C0F-834A-E58104177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2300"/>
          <a:ext cx="4183876" cy="120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</xdr:colOff>
      <xdr:row>31</xdr:row>
      <xdr:rowOff>196178</xdr:rowOff>
    </xdr:from>
    <xdr:to>
      <xdr:col>4</xdr:col>
      <xdr:colOff>617220</xdr:colOff>
      <xdr:row>38</xdr:row>
      <xdr:rowOff>1269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D2F564B9-E175-145B-BBB2-3678C6F5C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554818"/>
          <a:ext cx="4137660" cy="11906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B13" sqref="B13"/>
    </sheetView>
  </sheetViews>
  <sheetFormatPr defaultColWidth="11.23046875" defaultRowHeight="15.5"/>
  <sheetData>
    <row r="1" spans="1:4">
      <c r="A1" t="s">
        <v>6</v>
      </c>
      <c r="B1">
        <f>MAX(B11:B16)</f>
        <v>0.6</v>
      </c>
      <c r="C1">
        <f>MAX(C11:C16)</f>
        <v>0.7</v>
      </c>
      <c r="D1">
        <f>MAX(D11:D16)</f>
        <v>0.9</v>
      </c>
    </row>
    <row r="2" spans="1:4">
      <c r="A2" t="s">
        <v>7</v>
      </c>
      <c r="B2">
        <f>MIN(B11:B16)</f>
        <v>0.1</v>
      </c>
      <c r="C2">
        <f t="shared" ref="C2:D2" si="0">MIN(C11:C16)</f>
        <v>0.1</v>
      </c>
      <c r="D2">
        <f t="shared" si="0"/>
        <v>0.1</v>
      </c>
    </row>
    <row r="3" spans="1:4">
      <c r="A3" t="s">
        <v>8</v>
      </c>
      <c r="B3">
        <f>AVERAGE(B11:B16)</f>
        <v>0.35000000000000003</v>
      </c>
      <c r="C3">
        <f t="shared" ref="C3:D3" si="1">AVERAGE(C11:C16)</f>
        <v>0.41666666666666669</v>
      </c>
      <c r="D3">
        <f t="shared" si="1"/>
        <v>0.6166666666666667</v>
      </c>
    </row>
    <row r="4" spans="1:4">
      <c r="A4" t="s">
        <v>9</v>
      </c>
      <c r="B4">
        <f>STDEV(B11:B16)</f>
        <v>0.2428991560298224</v>
      </c>
      <c r="C4">
        <f t="shared" ref="C4:D4" si="2">STDEV(C11:C16)</f>
        <v>0.20412414523193148</v>
      </c>
      <c r="D4">
        <f t="shared" si="2"/>
        <v>0.3371448748930741</v>
      </c>
    </row>
    <row r="5" spans="1:4">
      <c r="A5" t="s">
        <v>10</v>
      </c>
      <c r="B5">
        <f>MEDIAN(B11:B16)</f>
        <v>0.35</v>
      </c>
      <c r="C5">
        <f t="shared" ref="C5:D5" si="3">MEDIAN(C11:C16)</f>
        <v>0.45</v>
      </c>
      <c r="D5">
        <f t="shared" si="3"/>
        <v>0.75</v>
      </c>
    </row>
    <row r="6" spans="1:4">
      <c r="A6" t="s">
        <v>11</v>
      </c>
      <c r="B6">
        <f>_xlfn.MODE.SNGL(B11:B16)</f>
        <v>0.1</v>
      </c>
      <c r="C6">
        <f t="shared" ref="C6:D6" si="4">_xlfn.MODE.SNGL(C11:C16)</f>
        <v>0.5</v>
      </c>
      <c r="D6">
        <f t="shared" si="4"/>
        <v>0.9</v>
      </c>
    </row>
    <row r="7" spans="1:4">
      <c r="A7" t="s">
        <v>12</v>
      </c>
      <c r="B7">
        <f>QUARTILE(B11:B16,1)</f>
        <v>0.125</v>
      </c>
      <c r="C7">
        <f t="shared" ref="C7:D7" si="5">QUARTILE(C11:C16,1)</f>
        <v>0.32500000000000001</v>
      </c>
      <c r="D7">
        <f t="shared" si="5"/>
        <v>0.39999999999999997</v>
      </c>
    </row>
    <row r="8" spans="1:4">
      <c r="A8" t="s">
        <v>13</v>
      </c>
      <c r="B8">
        <f>QUARTILE(B11:B16,2)</f>
        <v>0.35</v>
      </c>
      <c r="C8">
        <f t="shared" ref="C8:D8" si="6">QUARTILE(C11:C16,2)</f>
        <v>0.45</v>
      </c>
      <c r="D8">
        <f t="shared" si="6"/>
        <v>0.75</v>
      </c>
    </row>
    <row r="9" spans="1:4">
      <c r="A9" t="s">
        <v>14</v>
      </c>
      <c r="B9">
        <f>QUARTILE(B11:B16,3)</f>
        <v>0.57499999999999996</v>
      </c>
      <c r="C9">
        <f t="shared" ref="C9:D9" si="7">QUARTILE(C11:C16,3)</f>
        <v>0.5</v>
      </c>
      <c r="D9">
        <f t="shared" si="7"/>
        <v>0.875</v>
      </c>
    </row>
    <row r="10" spans="1:4">
      <c r="B10" t="s">
        <v>0</v>
      </c>
      <c r="C10" t="s">
        <v>1</v>
      </c>
      <c r="D10" t="s">
        <v>2</v>
      </c>
    </row>
    <row r="11" spans="1:4">
      <c r="A11">
        <v>1</v>
      </c>
      <c r="B11">
        <v>0.1</v>
      </c>
      <c r="C11">
        <v>0.4</v>
      </c>
      <c r="D11">
        <v>0.9</v>
      </c>
    </row>
    <row r="12" spans="1:4">
      <c r="A12">
        <v>2</v>
      </c>
      <c r="B12">
        <v>0.6</v>
      </c>
      <c r="C12">
        <v>0.1</v>
      </c>
      <c r="D12">
        <v>0.3</v>
      </c>
    </row>
    <row r="13" spans="1:4">
      <c r="A13">
        <v>3</v>
      </c>
      <c r="B13">
        <v>0.5</v>
      </c>
      <c r="C13">
        <v>0.5</v>
      </c>
      <c r="D13">
        <v>0.8</v>
      </c>
    </row>
    <row r="14" spans="1:4">
      <c r="A14">
        <v>4</v>
      </c>
      <c r="B14">
        <v>0.2</v>
      </c>
      <c r="C14">
        <v>0.7</v>
      </c>
      <c r="D14">
        <v>0.9</v>
      </c>
    </row>
    <row r="15" spans="1:4">
      <c r="A15">
        <v>5</v>
      </c>
      <c r="B15">
        <v>0.6</v>
      </c>
      <c r="C15">
        <v>0.3</v>
      </c>
      <c r="D15">
        <v>0.1</v>
      </c>
    </row>
    <row r="16" spans="1:4">
      <c r="A16">
        <v>6</v>
      </c>
      <c r="B16">
        <v>0.1</v>
      </c>
      <c r="C16">
        <v>0.5</v>
      </c>
      <c r="D16">
        <v>0.7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7" workbookViewId="0">
      <selection activeCell="D17" sqref="D17"/>
    </sheetView>
  </sheetViews>
  <sheetFormatPr defaultColWidth="11.23046875" defaultRowHeight="15.5"/>
  <cols>
    <col min="1" max="1" width="12.23046875" bestFit="1" customWidth="1"/>
    <col min="2" max="4" width="11.3828125" bestFit="1" customWidth="1"/>
  </cols>
  <sheetData>
    <row r="1" spans="1:8">
      <c r="A1" t="s">
        <v>6</v>
      </c>
      <c r="B1" s="1">
        <f>MAX(B11:B16)</f>
        <v>0.9</v>
      </c>
      <c r="C1" s="1">
        <f>MAX(C11:C16)</f>
        <v>0.8</v>
      </c>
      <c r="D1" s="1">
        <f>MAX(D11:D16)</f>
        <v>0.8</v>
      </c>
    </row>
    <row r="2" spans="1:8">
      <c r="A2" t="s">
        <v>7</v>
      </c>
      <c r="B2" s="1">
        <f>MIN(B11:B16)</f>
        <v>0.2</v>
      </c>
      <c r="C2" s="1">
        <f t="shared" ref="C2:D2" si="0">MIN(C11:C16)</f>
        <v>0</v>
      </c>
      <c r="D2" s="1">
        <f t="shared" si="0"/>
        <v>0.1</v>
      </c>
      <c r="E2" s="1"/>
      <c r="F2" s="1">
        <f>adatok!B11-adatok2!B11</f>
        <v>-0.8</v>
      </c>
      <c r="G2" s="1">
        <f>adatok!C11-adatok2!C11</f>
        <v>0.30000000000000004</v>
      </c>
      <c r="H2" s="1">
        <f>adatok!D11-adatok2!D11</f>
        <v>0.60000000000000009</v>
      </c>
    </row>
    <row r="3" spans="1:8">
      <c r="A3" t="s">
        <v>8</v>
      </c>
      <c r="B3" s="1">
        <f>AVERAGE(B11:B16)</f>
        <v>0.44999999999999996</v>
      </c>
      <c r="C3" s="1">
        <f t="shared" ref="C3:D3" si="1">AVERAGE(C11:C16)</f>
        <v>0.28333333333333338</v>
      </c>
      <c r="D3" s="1">
        <f t="shared" si="1"/>
        <v>0.46902576580827765</v>
      </c>
      <c r="E3" s="1"/>
      <c r="F3" s="1">
        <f>adatok!B12-adatok2!B12</f>
        <v>0.39999999999999997</v>
      </c>
      <c r="G3" s="1">
        <f>adatok!C12-adatok2!C12</f>
        <v>-0.1</v>
      </c>
      <c r="H3" s="1">
        <f>adatok!D12-adatok2!D12</f>
        <v>-0.39999999999999997</v>
      </c>
    </row>
    <row r="4" spans="1:8">
      <c r="A4" t="s">
        <v>9</v>
      </c>
      <c r="B4" s="1">
        <f>STDEV(B11:B16)</f>
        <v>0.28809720581775883</v>
      </c>
      <c r="C4" s="1">
        <f t="shared" ref="C4:D4" si="2">STDEV(C11:C16)</f>
        <v>0.28577380332470415</v>
      </c>
      <c r="D4" s="1">
        <f t="shared" si="2"/>
        <v>0.33559507075433737</v>
      </c>
      <c r="E4" s="1"/>
      <c r="F4" s="1">
        <f>adatok!B13-adatok2!B13</f>
        <v>-0.19999999999999996</v>
      </c>
      <c r="G4" s="1">
        <f>adatok!C13-adatok2!C13</f>
        <v>0.5</v>
      </c>
      <c r="H4" s="1">
        <f>adatok!D13-adatok2!D13</f>
        <v>0.70000000000000007</v>
      </c>
    </row>
    <row r="5" spans="1:8">
      <c r="A5" t="s">
        <v>10</v>
      </c>
      <c r="B5" s="1">
        <f>MEDIAN(B11:B16)</f>
        <v>0.35</v>
      </c>
      <c r="C5" s="1">
        <f t="shared" ref="C5:D5" si="3">MEDIAN(C11:C16)</f>
        <v>0.2</v>
      </c>
      <c r="D5" s="1">
        <f t="shared" si="3"/>
        <v>0.5</v>
      </c>
      <c r="E5" s="1"/>
      <c r="F5" s="1">
        <f>adatok!B14-adatok2!B14</f>
        <v>0</v>
      </c>
      <c r="G5" s="1">
        <f>adatok!C14-adatok2!C14</f>
        <v>0.29999999999999993</v>
      </c>
      <c r="H5" s="1">
        <f>adatok!D14-adatok2!D14</f>
        <v>9.9999999999999978E-2</v>
      </c>
    </row>
    <row r="6" spans="1:8">
      <c r="A6" t="s">
        <v>11</v>
      </c>
      <c r="B6" s="1">
        <f>_xlfn.MODE.SNGL(B11:B16)</f>
        <v>0.2</v>
      </c>
      <c r="C6" s="1">
        <f t="shared" ref="C6:D6" si="4">_xlfn.MODE.SNGL(C11:C16)</f>
        <v>0.2</v>
      </c>
      <c r="D6" s="1">
        <f t="shared" si="4"/>
        <v>0.8</v>
      </c>
      <c r="E6" s="1"/>
      <c r="F6" s="1">
        <f>adatok!B15-adatok2!B15</f>
        <v>0.19999999999999996</v>
      </c>
      <c r="G6" s="1">
        <f>adatok!C15-adatok2!C15</f>
        <v>9.9999999999999978E-2</v>
      </c>
      <c r="H6" s="1">
        <f>adatok!D15-adatok2!D15</f>
        <v>-1.4154594849665983E-2</v>
      </c>
    </row>
    <row r="7" spans="1:8">
      <c r="A7" t="s">
        <v>12</v>
      </c>
      <c r="B7" s="1">
        <f>QUARTILE(B11:B16,1)</f>
        <v>0.22500000000000001</v>
      </c>
      <c r="C7" s="1">
        <f t="shared" ref="C7:D7" si="5">QUARTILE(C11:C16,1)</f>
        <v>0.125</v>
      </c>
      <c r="D7" s="1">
        <f t="shared" si="5"/>
        <v>0.1606159461372495</v>
      </c>
      <c r="E7" s="1"/>
      <c r="F7" s="1">
        <f>adatok!B16-adatok2!B16</f>
        <v>-0.19999999999999998</v>
      </c>
      <c r="G7" s="1">
        <f>adatok!C16-adatok2!C16</f>
        <v>-0.30000000000000004</v>
      </c>
      <c r="H7" s="1">
        <f>adatok!D16-adatok2!D16</f>
        <v>-0.10000000000000009</v>
      </c>
    </row>
    <row r="8" spans="1:8">
      <c r="A8" t="s">
        <v>13</v>
      </c>
      <c r="B8" s="1">
        <f>QUARTILE(B11:B16,2)</f>
        <v>0.35</v>
      </c>
      <c r="C8" s="1">
        <f t="shared" ref="C8:D8" si="6">QUARTILE(C11:C16,2)</f>
        <v>0.2</v>
      </c>
      <c r="D8" s="1">
        <f t="shared" si="6"/>
        <v>0.5</v>
      </c>
    </row>
    <row r="9" spans="1:8">
      <c r="A9" t="s">
        <v>14</v>
      </c>
      <c r="B9" s="1">
        <f>QUARTILE(B11:B16,3)</f>
        <v>0.625</v>
      </c>
      <c r="C9" s="1">
        <f t="shared" ref="C9:D9" si="7">QUARTILE(C11:C16,3)</f>
        <v>0.35000000000000003</v>
      </c>
      <c r="D9" s="1">
        <f t="shared" si="7"/>
        <v>0.77500000000000002</v>
      </c>
    </row>
    <row r="10" spans="1:8">
      <c r="B10" t="s">
        <v>0</v>
      </c>
      <c r="C10" t="s">
        <v>1</v>
      </c>
      <c r="D10" t="s">
        <v>2</v>
      </c>
    </row>
    <row r="11" spans="1:8">
      <c r="A11">
        <v>1</v>
      </c>
      <c r="B11" s="1">
        <v>0.9</v>
      </c>
      <c r="C11" s="1">
        <v>0.1</v>
      </c>
      <c r="D11" s="1">
        <v>0.3</v>
      </c>
    </row>
    <row r="12" spans="1:8">
      <c r="A12">
        <v>2</v>
      </c>
      <c r="B12" s="1">
        <v>0.2</v>
      </c>
      <c r="C12" s="1">
        <v>0.2</v>
      </c>
      <c r="D12" s="1">
        <v>0.7</v>
      </c>
    </row>
    <row r="13" spans="1:8">
      <c r="A13">
        <v>3</v>
      </c>
      <c r="B13" s="1">
        <v>0.7</v>
      </c>
      <c r="C13" s="1">
        <v>0</v>
      </c>
      <c r="D13" s="1">
        <v>0.1</v>
      </c>
    </row>
    <row r="14" spans="1:8">
      <c r="A14">
        <v>4</v>
      </c>
      <c r="B14" s="1">
        <v>0.2</v>
      </c>
      <c r="C14" s="1">
        <v>0.4</v>
      </c>
      <c r="D14" s="1">
        <v>0.8</v>
      </c>
    </row>
    <row r="15" spans="1:8">
      <c r="A15">
        <v>5</v>
      </c>
      <c r="B15" s="1">
        <v>0.4</v>
      </c>
      <c r="C15" s="1">
        <v>0.2</v>
      </c>
      <c r="D15" s="1">
        <v>0.11415459484966599</v>
      </c>
    </row>
    <row r="16" spans="1:8">
      <c r="A16">
        <v>6</v>
      </c>
      <c r="B16" s="1">
        <v>0.3</v>
      </c>
      <c r="C16" s="1">
        <v>0.8</v>
      </c>
      <c r="D16" s="1">
        <v>0.8</v>
      </c>
    </row>
    <row r="19" spans="1:3">
      <c r="A19" s="5">
        <f>'korrelacio matrix elteres'!A23</f>
        <v>1.4413292822939919E-2</v>
      </c>
      <c r="C19" s="4">
        <f>'korrelacio matrix elteres'!B25</f>
        <v>0.14895615652757271</v>
      </c>
    </row>
    <row r="21" spans="1:3">
      <c r="A21" s="5">
        <f>'korrelacio matrix elteres'!B33</f>
        <v>1.8328459335376038E-2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"/>
  <sheetViews>
    <sheetView workbookViewId="0">
      <selection activeCell="C3" sqref="C3"/>
    </sheetView>
  </sheetViews>
  <sheetFormatPr defaultColWidth="11.23046875" defaultRowHeight="15.5"/>
  <sheetData>
    <row r="2" spans="2:5">
      <c r="C2" t="s">
        <v>0</v>
      </c>
      <c r="D2" t="s">
        <v>1</v>
      </c>
      <c r="E2" t="s">
        <v>2</v>
      </c>
    </row>
    <row r="3" spans="2:5">
      <c r="B3" t="s">
        <v>0</v>
      </c>
      <c r="C3">
        <f>CORREL(adatok!$B$11:$B$16,adatok!B11:B16)</f>
        <v>1.0000000000000002</v>
      </c>
      <c r="D3">
        <f>CORREL(adatok!$B$11:$B$16,adatok!C11:C16)</f>
        <v>-0.62523216027111739</v>
      </c>
      <c r="E3">
        <f>CORREL(adatok!$B$11:$B$16,adatok!D11:D16)</f>
        <v>-0.76930398394438959</v>
      </c>
    </row>
    <row r="4" spans="2:5">
      <c r="B4" t="s">
        <v>1</v>
      </c>
      <c r="C4">
        <f>CORREL(adatok!$C$11:$C$16,adatok!B11:B16)</f>
        <v>-0.62523216027111739</v>
      </c>
      <c r="D4">
        <f>CORREL(adatok!$C$11:$C$16,adatok!C11:C16)</f>
        <v>1.0000000000000002</v>
      </c>
      <c r="E4">
        <f>CORREL(adatok!$C$11:$C$16,adatok!D11:D16)</f>
        <v>0.75075719352954828</v>
      </c>
    </row>
    <row r="5" spans="2:5">
      <c r="B5" t="s">
        <v>2</v>
      </c>
      <c r="C5">
        <f>CORREL(adatok!$D$11:$D$16,adatok!B11:B16)</f>
        <v>-0.76930398394438959</v>
      </c>
      <c r="D5">
        <f>CORREL(adatok!$D$11:$D$16,adatok!C11:C16)</f>
        <v>0.75075719352954828</v>
      </c>
      <c r="E5">
        <f>CORREL(adatok!$D$11:$D$16,adatok!D11:D16)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7" workbookViewId="0">
      <selection activeCell="F14" sqref="F14"/>
    </sheetView>
  </sheetViews>
  <sheetFormatPr defaultColWidth="11.23046875" defaultRowHeight="15.5"/>
  <cols>
    <col min="1" max="1" width="11.84375" bestFit="1" customWidth="1"/>
  </cols>
  <sheetData>
    <row r="1" spans="1:9">
      <c r="A1" s="2" t="s">
        <v>3</v>
      </c>
      <c r="B1" s="2"/>
      <c r="C1" s="2"/>
      <c r="D1" s="2"/>
      <c r="F1" s="2" t="s">
        <v>15</v>
      </c>
      <c r="G1" s="2"/>
      <c r="H1" s="2"/>
      <c r="I1" s="2"/>
    </row>
    <row r="2" spans="1:9">
      <c r="A2" s="2"/>
      <c r="B2" s="2"/>
      <c r="C2" s="2"/>
      <c r="D2" s="2"/>
      <c r="F2" s="2"/>
      <c r="G2" s="2"/>
      <c r="H2" s="2"/>
      <c r="I2" s="2"/>
    </row>
    <row r="3" spans="1:9">
      <c r="B3" t="s">
        <v>0</v>
      </c>
      <c r="C3" t="s">
        <v>1</v>
      </c>
      <c r="D3" t="s">
        <v>2</v>
      </c>
      <c r="F3" t="s">
        <v>6</v>
      </c>
      <c r="G3">
        <f>adatok!B1-adatok2!B1</f>
        <v>-0.30000000000000004</v>
      </c>
    </row>
    <row r="4" spans="1:9">
      <c r="A4" t="s">
        <v>0</v>
      </c>
      <c r="B4">
        <f>CORREL(adatok2!$B$11:$B$16,adatok2!B11:B16)</f>
        <v>1</v>
      </c>
      <c r="C4">
        <f>CORREL(adatok2!$B$11:$B$16,adatok2!C11:C16)</f>
        <v>-0.5708689169884581</v>
      </c>
      <c r="D4">
        <f>CORREL(adatok2!$B$11:$B$16,adatok2!D11:D16)</f>
        <v>-0.70478615302151149</v>
      </c>
      <c r="F4" t="s">
        <v>7</v>
      </c>
      <c r="G4">
        <f>adatok!B2-adatok2!B2</f>
        <v>-0.1</v>
      </c>
    </row>
    <row r="5" spans="1:9">
      <c r="A5" t="s">
        <v>1</v>
      </c>
      <c r="B5">
        <f>CORREL(adatok2!$C$11:$C$16,adatok2!B11:B16)</f>
        <v>-0.5708689169884581</v>
      </c>
      <c r="C5">
        <f>CORREL(adatok2!$C$11:$C$16,adatok2!C11:C16)</f>
        <v>0.99999999999999978</v>
      </c>
      <c r="D5">
        <f>CORREL(adatok2!$C$11:$C$16,adatok2!D11:D16)</f>
        <v>0.74133733767782362</v>
      </c>
      <c r="F5" t="s">
        <v>8</v>
      </c>
      <c r="G5">
        <f>adatok!B3-adatok2!B3</f>
        <v>-9.9999999999999922E-2</v>
      </c>
    </row>
    <row r="6" spans="1:9">
      <c r="A6" t="s">
        <v>2</v>
      </c>
      <c r="B6">
        <f>CORREL(adatok2!$D$11:$D$16,adatok2!B11:B16)</f>
        <v>-0.70478615302151149</v>
      </c>
      <c r="C6">
        <f>CORREL(adatok2!$D$11:$D$16,adatok2!C11:C16)</f>
        <v>0.74133733767782362</v>
      </c>
      <c r="D6">
        <f>CORREL(adatok2!$D$11:$D$16,adatok2!D11:D16)</f>
        <v>1</v>
      </c>
      <c r="F6" t="s">
        <v>9</v>
      </c>
      <c r="G6">
        <f>adatok!B4-adatok2!B4</f>
        <v>-4.5198049787936428E-2</v>
      </c>
    </row>
    <row r="7" spans="1:9">
      <c r="F7" t="s">
        <v>10</v>
      </c>
      <c r="G7">
        <f>adatok!B5-adatok2!B5</f>
        <v>0</v>
      </c>
    </row>
    <row r="8" spans="1:9">
      <c r="A8" s="2" t="s">
        <v>4</v>
      </c>
      <c r="B8" s="2"/>
      <c r="C8" s="2"/>
      <c r="D8" s="2"/>
      <c r="F8" t="s">
        <v>11</v>
      </c>
      <c r="G8">
        <f>adatok!B6-adatok2!B6</f>
        <v>-0.1</v>
      </c>
    </row>
    <row r="9" spans="1:9">
      <c r="A9" s="2"/>
      <c r="B9" s="2"/>
      <c r="C9" s="2"/>
      <c r="D9" s="2"/>
      <c r="F9" t="s">
        <v>12</v>
      </c>
      <c r="G9">
        <f>adatok!B7-adatok2!B7</f>
        <v>-0.1</v>
      </c>
    </row>
    <row r="10" spans="1:9">
      <c r="B10" t="s">
        <v>0</v>
      </c>
      <c r="C10" t="s">
        <v>1</v>
      </c>
      <c r="D10" t="s">
        <v>2</v>
      </c>
      <c r="F10" t="s">
        <v>13</v>
      </c>
      <c r="G10">
        <f>adatok!B8-adatok2!B8</f>
        <v>0</v>
      </c>
    </row>
    <row r="11" spans="1:9">
      <c r="A11" t="s">
        <v>0</v>
      </c>
      <c r="B11">
        <v>1.0000000000000002</v>
      </c>
      <c r="C11">
        <v>-0.62523216027111739</v>
      </c>
      <c r="D11">
        <v>-0.76930398394438959</v>
      </c>
      <c r="F11" t="s">
        <v>14</v>
      </c>
      <c r="G11">
        <f>adatok!B9-adatok2!B9</f>
        <v>-5.0000000000000044E-2</v>
      </c>
    </row>
    <row r="12" spans="1:9">
      <c r="A12" t="s">
        <v>1</v>
      </c>
      <c r="B12">
        <v>-0.62523216027111739</v>
      </c>
      <c r="C12">
        <v>1.0000000000000002</v>
      </c>
      <c r="D12">
        <v>0.75075719352954828</v>
      </c>
    </row>
    <row r="13" spans="1:9">
      <c r="A13" t="s">
        <v>2</v>
      </c>
      <c r="B13">
        <v>-0.76930398394438959</v>
      </c>
      <c r="C13">
        <v>0.75075719352954828</v>
      </c>
      <c r="D13">
        <v>1</v>
      </c>
    </row>
    <row r="14" spans="1:9">
      <c r="G14" s="4">
        <f>SUMPRODUCT(G3:G11, G3:G11)</f>
        <v>0.13454286370463281</v>
      </c>
    </row>
    <row r="15" spans="1:9">
      <c r="A15" s="2" t="s">
        <v>5</v>
      </c>
      <c r="B15" s="2"/>
      <c r="C15" s="2"/>
      <c r="D15" s="2"/>
    </row>
    <row r="16" spans="1:9">
      <c r="A16" s="2"/>
      <c r="B16" s="2"/>
      <c r="C16" s="2"/>
      <c r="D16" s="2"/>
    </row>
    <row r="17" spans="1:4">
      <c r="B17" t="s">
        <v>0</v>
      </c>
      <c r="C17" t="s">
        <v>1</v>
      </c>
      <c r="D17" t="s">
        <v>2</v>
      </c>
    </row>
    <row r="18" spans="1:4">
      <c r="A18" t="s">
        <v>0</v>
      </c>
      <c r="B18">
        <f>(B11-B4)^2</f>
        <v>4.9303806576313238E-32</v>
      </c>
      <c r="C18">
        <f t="shared" ref="C18:D18" si="0">(C11-C4)^2</f>
        <v>2.9553622202096006E-3</v>
      </c>
      <c r="D18">
        <f t="shared" si="0"/>
        <v>4.1625505069930865E-3</v>
      </c>
    </row>
    <row r="19" spans="1:4">
      <c r="A19" t="s">
        <v>1</v>
      </c>
      <c r="B19">
        <f>(B12-B5)^2</f>
        <v>2.9553622202096006E-3</v>
      </c>
      <c r="C19">
        <f t="shared" ref="C19:D19" si="1">(C12-C5)^2</f>
        <v>1.9721522630525295E-31</v>
      </c>
      <c r="D19">
        <f t="shared" si="1"/>
        <v>8.8733684267271472E-5</v>
      </c>
    </row>
    <row r="20" spans="1:4">
      <c r="A20" t="s">
        <v>2</v>
      </c>
      <c r="B20">
        <f>(B13-B6)^2</f>
        <v>4.1625505069930865E-3</v>
      </c>
      <c r="C20">
        <f t="shared" ref="C20:D20" si="2">(C13-C6)^2</f>
        <v>8.8733684267271472E-5</v>
      </c>
      <c r="D20">
        <f t="shared" si="2"/>
        <v>0</v>
      </c>
    </row>
    <row r="23" spans="1:4">
      <c r="A23">
        <f>SUMPRODUCT((B4:D6-B11:D13)^2)</f>
        <v>1.4413292822939919E-2</v>
      </c>
    </row>
    <row r="25" spans="1:4">
      <c r="A25" s="3" t="s">
        <v>16</v>
      </c>
      <c r="B25" s="3">
        <f>A23+G14</f>
        <v>0.14895615652757271</v>
      </c>
    </row>
    <row r="28" spans="1:4">
      <c r="A28" t="s">
        <v>17</v>
      </c>
      <c r="B28">
        <f>(AVERAGE(adatok2!B2:B7)-AVERAGE(adatok!B2:B7))^2</f>
        <v>5.5055917648606087E-3</v>
      </c>
      <c r="C28">
        <f>(AVERAGE(adatok2!C2:C7)-AVERAGE(adatok!C2:C7))^2</f>
        <v>2.2584262505425685E-2</v>
      </c>
      <c r="D28">
        <f>(AVERAGE(adatok2!D2:D7)-AVERAGE(adatok!D2:D7))^2</f>
        <v>1.5152574289581231E-2</v>
      </c>
    </row>
    <row r="29" spans="1:4">
      <c r="A29" t="s">
        <v>7</v>
      </c>
      <c r="B29">
        <f>(MIN(adatok2!B2:B7)-MIN(adatok!B2:B7))^2</f>
        <v>1.0000000000000002E-2</v>
      </c>
      <c r="C29">
        <f>(MIN(adatok2!C2:C7)-MIN(adatok!C2:C7))^2</f>
        <v>1.0000000000000002E-2</v>
      </c>
      <c r="D29">
        <f>(MIN(adatok2!D2:D7)-MIN(adatok!D2:D7))^2</f>
        <v>0</v>
      </c>
    </row>
    <row r="30" spans="1:4">
      <c r="A30" t="s">
        <v>6</v>
      </c>
      <c r="B30">
        <f>(MAX(adatok2!B2:B7)-MAX(adatok!B2:B7))^2</f>
        <v>9.9999999999999846E-3</v>
      </c>
      <c r="C30">
        <f>(MAX(adatok2!C2:C7)-MAX(adatok!C2:C7))^2</f>
        <v>4.5892863341962541E-2</v>
      </c>
      <c r="D30">
        <f>(MAX(adatok2!D2:D7)-MAX(adatok!D2:D7))^2</f>
        <v>9.999999999999995E-3</v>
      </c>
    </row>
    <row r="31" spans="1:4">
      <c r="A31" t="s">
        <v>11</v>
      </c>
      <c r="B31">
        <f>(IFERROR(_xlfn.MODE.SNGL(adatok2!B2:B7),AVERAGE(adatok2!B2:B7))
 -IFERROR(_xlfn.MODE.SNGL(adatok!B2:B7),AVERAGE(adatok!B2:B7)))^2</f>
        <v>1.0000000000000002E-2</v>
      </c>
      <c r="C31">
        <f>(IFERROR(_xlfn.MODE.SNGL(adatok2!C2:C7),AVERAGE(adatok2!C2:C7))
 -IFERROR(_xlfn.MODE.SNGL(adatok!C2:C7),AVERAGE(adatok!C2:C7)))^2</f>
        <v>1.7591194897284158E-2</v>
      </c>
      <c r="D31">
        <f>(IFERROR(_xlfn.MODE.SNGL(adatok2!D2:D7),AVERAGE(adatok2!D2:D7))
 -IFERROR(_xlfn.MODE.SNGL(adatok!D2:D7),AVERAGE(adatok!D2:D7)))^2</f>
        <v>1.5152574289581231E-2</v>
      </c>
    </row>
    <row r="32" spans="1:4">
      <c r="A32">
        <f>SUMPRODUCT(B28:D31,B28:D31)</f>
        <v>3.9151665124361181E-3</v>
      </c>
    </row>
    <row r="33" spans="1:2">
      <c r="A33" s="6" t="s">
        <v>16</v>
      </c>
      <c r="B33" s="5">
        <f>A23 + A32</f>
        <v>1.8328459335376038E-2</v>
      </c>
    </row>
  </sheetData>
  <mergeCells count="4">
    <mergeCell ref="A1:D2"/>
    <mergeCell ref="A8:D9"/>
    <mergeCell ref="A15:D16"/>
    <mergeCell ref="F1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adatok</vt:lpstr>
      <vt:lpstr>adatok2</vt:lpstr>
      <vt:lpstr>korrelacio matrix</vt:lpstr>
      <vt:lpstr>korrelacio matrix elteres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Murmann Marcell</dc:creator>
  <cp:lastModifiedBy>Marcell</cp:lastModifiedBy>
  <dcterms:created xsi:type="dcterms:W3CDTF">2025-09-29T16:16:17Z</dcterms:created>
  <dcterms:modified xsi:type="dcterms:W3CDTF">2025-10-01T11:12:06Z</dcterms:modified>
</cp:coreProperties>
</file>